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ВК" sheetId="19" r:id="rId1"/>
    <sheet name="ВЛ" sheetId="20" r:id="rId2"/>
    <sheet name="ФКЮ" sheetId="18" r:id="rId3"/>
    <sheet name="ФКД" sheetId="17" r:id="rId4"/>
    <sheet name="ПКЮД" sheetId="16" r:id="rId5"/>
    <sheet name="ФЛЮ" sheetId="23" r:id="rId6"/>
    <sheet name="ПЛЮ" sheetId="21" r:id="rId7"/>
    <sheet name="ФЛД" sheetId="24" r:id="rId8"/>
    <sheet name="ПЛД" sheetId="22" r:id="rId9"/>
    <sheet name="ПД" sheetId="25" r:id="rId10"/>
    <sheet name="ПЮ" sheetId="26" r:id="rId11"/>
    <sheet name="ПС" sheetId="27" r:id="rId12"/>
  </sheets>
  <externalReferences>
    <externalReference r:id="rId13"/>
    <externalReference r:id="rId14"/>
    <externalReference r:id="rId15"/>
  </externalReferences>
  <calcPr calcId="152511"/>
</workbook>
</file>

<file path=xl/calcChain.xml><?xml version="1.0" encoding="utf-8"?>
<calcChain xmlns="http://schemas.openxmlformats.org/spreadsheetml/2006/main">
  <c r="AA220" i="24" l="1"/>
  <c r="AA219" i="24"/>
  <c r="AP218" i="24"/>
  <c r="AO218" i="24"/>
  <c r="AN218" i="24"/>
  <c r="AM218" i="24"/>
  <c r="AL218" i="24"/>
  <c r="AK218" i="24"/>
  <c r="AB218" i="24" s="1"/>
  <c r="AJ218" i="24"/>
  <c r="AI218" i="24"/>
  <c r="AH218" i="24"/>
  <c r="AG218" i="24"/>
  <c r="AF218" i="24"/>
  <c r="AE218" i="24"/>
  <c r="AD218" i="24"/>
  <c r="AC218" i="24"/>
  <c r="Y218" i="24" s="1"/>
  <c r="AP217" i="24"/>
  <c r="AO217" i="24"/>
  <c r="AN217" i="24"/>
  <c r="AM217" i="24"/>
  <c r="AL217" i="24"/>
  <c r="AK217" i="24"/>
  <c r="AJ217" i="24"/>
  <c r="AI217" i="24"/>
  <c r="AH217" i="24"/>
  <c r="AG217" i="24"/>
  <c r="AF217" i="24"/>
  <c r="AE217" i="24"/>
  <c r="AD217" i="24"/>
  <c r="AC217" i="24"/>
  <c r="Z217" i="24"/>
  <c r="H217" i="24"/>
  <c r="AP216" i="24"/>
  <c r="AO216" i="24"/>
  <c r="AN216" i="24"/>
  <c r="AM216" i="24"/>
  <c r="AL216" i="24"/>
  <c r="AK216" i="24"/>
  <c r="AJ216" i="24"/>
  <c r="AI216" i="24"/>
  <c r="AH216" i="24"/>
  <c r="AG216" i="24"/>
  <c r="AF216" i="24"/>
  <c r="AE216" i="24"/>
  <c r="AD216" i="24"/>
  <c r="AC216" i="24"/>
  <c r="Y216" i="24" s="1"/>
  <c r="AB216" i="24"/>
  <c r="AP215" i="24"/>
  <c r="AO215" i="24"/>
  <c r="AN215" i="24"/>
  <c r="AM215" i="24"/>
  <c r="AL215" i="24"/>
  <c r="AK215" i="24"/>
  <c r="AJ215" i="24"/>
  <c r="AI215" i="24"/>
  <c r="AH215" i="24"/>
  <c r="AG215" i="24"/>
  <c r="AF215" i="24"/>
  <c r="AE215" i="24"/>
  <c r="AD215" i="24"/>
  <c r="AC215" i="24"/>
  <c r="Z215" i="24"/>
  <c r="Y215" i="24"/>
  <c r="AP214" i="24"/>
  <c r="AO214" i="24"/>
  <c r="AN214" i="24"/>
  <c r="AM214" i="24"/>
  <c r="AL214" i="24"/>
  <c r="AK214" i="24"/>
  <c r="AJ214" i="24"/>
  <c r="AI214" i="24"/>
  <c r="AH214" i="24"/>
  <c r="AG214" i="24"/>
  <c r="AF214" i="24"/>
  <c r="AE214" i="24"/>
  <c r="AD214" i="24"/>
  <c r="AC214" i="24"/>
  <c r="AP213" i="24"/>
  <c r="AO213" i="24"/>
  <c r="AN213" i="24"/>
  <c r="AM213" i="24"/>
  <c r="AL213" i="24"/>
  <c r="AK213" i="24"/>
  <c r="AJ213" i="24"/>
  <c r="AI213" i="24"/>
  <c r="AH213" i="24"/>
  <c r="AG213" i="24"/>
  <c r="AF213" i="24"/>
  <c r="AE213" i="24"/>
  <c r="AD213" i="24"/>
  <c r="Y213" i="24" s="1"/>
  <c r="AC213" i="24"/>
  <c r="H213" i="24"/>
  <c r="AP212" i="24"/>
  <c r="AO212" i="24"/>
  <c r="AN212" i="24"/>
  <c r="AM212" i="24"/>
  <c r="AL212" i="24"/>
  <c r="AK212" i="24"/>
  <c r="AB212" i="24" s="1"/>
  <c r="AJ212" i="24"/>
  <c r="AI212" i="24"/>
  <c r="AH212" i="24"/>
  <c r="AG212" i="24"/>
  <c r="AF212" i="24"/>
  <c r="AE212" i="24"/>
  <c r="AD212" i="24"/>
  <c r="AC212" i="24"/>
  <c r="Y212" i="24" s="1"/>
  <c r="AP211" i="24"/>
  <c r="AO211" i="24"/>
  <c r="AN211" i="24"/>
  <c r="AM211" i="24"/>
  <c r="AL211" i="24"/>
  <c r="AK211" i="24"/>
  <c r="AJ211" i="24"/>
  <c r="AI211" i="24"/>
  <c r="AH211" i="24"/>
  <c r="AG211" i="24"/>
  <c r="AF211" i="24"/>
  <c r="AE211" i="24"/>
  <c r="AD211" i="24"/>
  <c r="AC211" i="24"/>
  <c r="Z211" i="24"/>
  <c r="H211" i="24"/>
  <c r="AP210" i="24"/>
  <c r="AO210" i="24"/>
  <c r="AN210" i="24"/>
  <c r="AM210" i="24"/>
  <c r="AL210" i="24"/>
  <c r="AK210" i="24"/>
  <c r="AJ210" i="24"/>
  <c r="AI210" i="24"/>
  <c r="AH210" i="24"/>
  <c r="AG210" i="24"/>
  <c r="AF210" i="24"/>
  <c r="Y210" i="24" s="1"/>
  <c r="AE210" i="24"/>
  <c r="AD210" i="24"/>
  <c r="AC210" i="24"/>
  <c r="AB210" i="24"/>
  <c r="AP209" i="24"/>
  <c r="AO209" i="24"/>
  <c r="AN209" i="24"/>
  <c r="AM209" i="24"/>
  <c r="AL209" i="24"/>
  <c r="AK209" i="24"/>
  <c r="AJ209" i="24"/>
  <c r="AI209" i="24"/>
  <c r="AH209" i="24"/>
  <c r="AG209" i="24"/>
  <c r="AF209" i="24"/>
  <c r="AE209" i="24"/>
  <c r="AD209" i="24"/>
  <c r="AC209" i="24"/>
  <c r="Y209" i="24"/>
  <c r="H209" i="24"/>
  <c r="AP208" i="24"/>
  <c r="AO208" i="24"/>
  <c r="AN208" i="24"/>
  <c r="AM208" i="24"/>
  <c r="AL208" i="24"/>
  <c r="AK208" i="24"/>
  <c r="AJ208" i="24"/>
  <c r="AI208" i="24"/>
  <c r="AH208" i="24"/>
  <c r="AG208" i="24"/>
  <c r="AF208" i="24"/>
  <c r="AE208" i="24"/>
  <c r="AD208" i="24"/>
  <c r="AC208" i="24"/>
  <c r="AP207" i="24"/>
  <c r="AO207" i="24"/>
  <c r="AN207" i="24"/>
  <c r="AM207" i="24"/>
  <c r="AL207" i="24"/>
  <c r="AB207" i="24" s="1"/>
  <c r="AK207" i="24"/>
  <c r="AJ207" i="24"/>
  <c r="AI207" i="24"/>
  <c r="AH207" i="24"/>
  <c r="AG207" i="24"/>
  <c r="AF207" i="24"/>
  <c r="AE207" i="24"/>
  <c r="AD207" i="24"/>
  <c r="AC207" i="24"/>
  <c r="Z207" i="24"/>
  <c r="Y207" i="24"/>
  <c r="AP206" i="24"/>
  <c r="AO206" i="24"/>
  <c r="AN206" i="24"/>
  <c r="AM206" i="24"/>
  <c r="AL206" i="24"/>
  <c r="AK206" i="24"/>
  <c r="AJ206" i="24"/>
  <c r="AI206" i="24"/>
  <c r="AH206" i="24"/>
  <c r="AG206" i="24"/>
  <c r="AF206" i="24"/>
  <c r="AE206" i="24"/>
  <c r="Z205" i="24" s="1"/>
  <c r="AD206" i="24"/>
  <c r="AC206" i="24"/>
  <c r="AP205" i="24"/>
  <c r="AO205" i="24"/>
  <c r="AN205" i="24"/>
  <c r="AM205" i="24"/>
  <c r="AL205" i="24"/>
  <c r="AB205" i="24" s="1"/>
  <c r="AK205" i="24"/>
  <c r="AJ205" i="24"/>
  <c r="AI205" i="24"/>
  <c r="AH205" i="24"/>
  <c r="AG205" i="24"/>
  <c r="AF205" i="24"/>
  <c r="AE205" i="24"/>
  <c r="AD205" i="24"/>
  <c r="Z206" i="24" s="1"/>
  <c r="AC205" i="24"/>
  <c r="H205" i="24"/>
  <c r="AP204" i="24"/>
  <c r="AO204" i="24"/>
  <c r="AN204" i="24"/>
  <c r="AM204" i="24"/>
  <c r="AL204" i="24"/>
  <c r="AB204" i="24" s="1"/>
  <c r="AK204" i="24"/>
  <c r="AJ204" i="24"/>
  <c r="AI204" i="24"/>
  <c r="AH204" i="24"/>
  <c r="AG204" i="24"/>
  <c r="AF204" i="24"/>
  <c r="AE204" i="24"/>
  <c r="AD204" i="24"/>
  <c r="AC204" i="24"/>
  <c r="AP203" i="24"/>
  <c r="AO203" i="24"/>
  <c r="AN203" i="24"/>
  <c r="AM203" i="24"/>
  <c r="AL203" i="24"/>
  <c r="AK203" i="24"/>
  <c r="AB203" i="24" s="1"/>
  <c r="AJ203" i="24"/>
  <c r="AI203" i="24"/>
  <c r="AH203" i="24"/>
  <c r="AG203" i="24"/>
  <c r="AF203" i="24"/>
  <c r="AE203" i="24"/>
  <c r="AD203" i="24"/>
  <c r="AC203" i="24"/>
  <c r="Z204" i="24" s="1"/>
  <c r="Z203" i="24"/>
  <c r="Y203" i="24"/>
  <c r="AP202" i="24"/>
  <c r="AO202" i="24"/>
  <c r="AN202" i="24"/>
  <c r="AM202" i="24"/>
  <c r="AL202" i="24"/>
  <c r="AK202" i="24"/>
  <c r="AJ202" i="24"/>
  <c r="AI202" i="24"/>
  <c r="AH202" i="24"/>
  <c r="AG202" i="24"/>
  <c r="AF202" i="24"/>
  <c r="AE202" i="24"/>
  <c r="AD202" i="24"/>
  <c r="AC202" i="24"/>
  <c r="AP201" i="24"/>
  <c r="AO201" i="24"/>
  <c r="AN201" i="24"/>
  <c r="AM201" i="24"/>
  <c r="AB201" i="24" s="1"/>
  <c r="AL201" i="24"/>
  <c r="AK201" i="24"/>
  <c r="AJ201" i="24"/>
  <c r="AI201" i="24"/>
  <c r="AH201" i="24"/>
  <c r="AG201" i="24"/>
  <c r="AF201" i="24"/>
  <c r="AE201" i="24"/>
  <c r="Z202" i="24" s="1"/>
  <c r="AD201" i="24"/>
  <c r="AC201" i="24"/>
  <c r="H201" i="24"/>
  <c r="AP200" i="24"/>
  <c r="AO200" i="24"/>
  <c r="AN200" i="24"/>
  <c r="AM200" i="24"/>
  <c r="AL200" i="24"/>
  <c r="AK200" i="24"/>
  <c r="AJ200" i="24"/>
  <c r="AI200" i="24"/>
  <c r="AH200" i="24"/>
  <c r="AG200" i="24"/>
  <c r="AF200" i="24"/>
  <c r="AE200" i="24"/>
  <c r="AD200" i="24"/>
  <c r="Z199" i="24" s="1"/>
  <c r="AC200" i="24"/>
  <c r="AP199" i="24"/>
  <c r="AO199" i="24"/>
  <c r="AN199" i="24"/>
  <c r="AM199" i="24"/>
  <c r="AL199" i="24"/>
  <c r="AK199" i="24"/>
  <c r="AJ199" i="24"/>
  <c r="AI199" i="24"/>
  <c r="AH199" i="24"/>
  <c r="AG199" i="24"/>
  <c r="AF199" i="24"/>
  <c r="AE199" i="24"/>
  <c r="AD199" i="24"/>
  <c r="AC199" i="24"/>
  <c r="H199" i="24"/>
  <c r="AP198" i="24"/>
  <c r="AO198" i="24"/>
  <c r="AN198" i="24"/>
  <c r="AM198" i="24"/>
  <c r="AL198" i="24"/>
  <c r="AK198" i="24"/>
  <c r="AB198" i="24" s="1"/>
  <c r="AJ198" i="24"/>
  <c r="AI198" i="24"/>
  <c r="AH198" i="24"/>
  <c r="AG198" i="24"/>
  <c r="AF198" i="24"/>
  <c r="AE198" i="24"/>
  <c r="AD198" i="24"/>
  <c r="AC198" i="24"/>
  <c r="AP197" i="24"/>
  <c r="AO197" i="24"/>
  <c r="AN197" i="24"/>
  <c r="AM197" i="24"/>
  <c r="AL197" i="24"/>
  <c r="AK197" i="24"/>
  <c r="AJ197" i="24"/>
  <c r="AI197" i="24"/>
  <c r="AH197" i="24"/>
  <c r="AG197" i="24"/>
  <c r="AF197" i="24"/>
  <c r="AE197" i="24"/>
  <c r="AD197" i="24"/>
  <c r="AC197" i="24"/>
  <c r="Y197" i="24"/>
  <c r="H197" i="24"/>
  <c r="AP196" i="24"/>
  <c r="AO196" i="24"/>
  <c r="AN196" i="24"/>
  <c r="AM196" i="24"/>
  <c r="AL196" i="24"/>
  <c r="AK196" i="24"/>
  <c r="AJ196" i="24"/>
  <c r="AI196" i="24"/>
  <c r="AH196" i="24"/>
  <c r="AG196" i="24"/>
  <c r="AF196" i="24"/>
  <c r="AE196" i="24"/>
  <c r="AD196" i="24"/>
  <c r="AC196" i="24"/>
  <c r="AP195" i="24"/>
  <c r="AO195" i="24"/>
  <c r="AN195" i="24"/>
  <c r="AM195" i="24"/>
  <c r="AL195" i="24"/>
  <c r="AB195" i="24" s="1"/>
  <c r="AK195" i="24"/>
  <c r="AJ195" i="24"/>
  <c r="AI195" i="24"/>
  <c r="AH195" i="24"/>
  <c r="AG195" i="24"/>
  <c r="AF195" i="24"/>
  <c r="AE195" i="24"/>
  <c r="AD195" i="24"/>
  <c r="AC195" i="24"/>
  <c r="H195" i="24"/>
  <c r="AP194" i="24"/>
  <c r="AO194" i="24"/>
  <c r="AN194" i="24"/>
  <c r="AM194" i="24"/>
  <c r="AL194" i="24"/>
  <c r="AB194" i="24" s="1"/>
  <c r="AK194" i="24"/>
  <c r="AJ194" i="24"/>
  <c r="AI194" i="24"/>
  <c r="AH194" i="24"/>
  <c r="AG194" i="24"/>
  <c r="AF194" i="24"/>
  <c r="AE194" i="24"/>
  <c r="AD194" i="24"/>
  <c r="Y194" i="24" s="1"/>
  <c r="AC194" i="24"/>
  <c r="AP193" i="24"/>
  <c r="AO193" i="24"/>
  <c r="AN193" i="24"/>
  <c r="AM193" i="24"/>
  <c r="AL193" i="24"/>
  <c r="AK193" i="24"/>
  <c r="AJ193" i="24"/>
  <c r="AI193" i="24"/>
  <c r="AH193" i="24"/>
  <c r="AG193" i="24"/>
  <c r="AF193" i="24"/>
  <c r="AE193" i="24"/>
  <c r="AD193" i="24"/>
  <c r="AC193" i="24"/>
  <c r="H193" i="24"/>
  <c r="AP192" i="24"/>
  <c r="AO192" i="24"/>
  <c r="AN192" i="24"/>
  <c r="AM192" i="24"/>
  <c r="AL192" i="24"/>
  <c r="AK192" i="24"/>
  <c r="AJ192" i="24"/>
  <c r="AI192" i="24"/>
  <c r="AH192" i="24"/>
  <c r="AG192" i="24"/>
  <c r="AF192" i="24"/>
  <c r="AE192" i="24"/>
  <c r="Z191" i="24" s="1"/>
  <c r="AD192" i="24"/>
  <c r="AC192" i="24"/>
  <c r="AP191" i="24"/>
  <c r="AO191" i="24"/>
  <c r="AN191" i="24"/>
  <c r="AM191" i="24"/>
  <c r="AL191" i="24"/>
  <c r="AB191" i="24" s="1"/>
  <c r="AK191" i="24"/>
  <c r="AJ191" i="24"/>
  <c r="AI191" i="24"/>
  <c r="AH191" i="24"/>
  <c r="AG191" i="24"/>
  <c r="AF191" i="24"/>
  <c r="AE191" i="24"/>
  <c r="AD191" i="24"/>
  <c r="Z192" i="24" s="1"/>
  <c r="AC191" i="24"/>
  <c r="H191" i="24"/>
  <c r="AP190" i="24"/>
  <c r="AO190" i="24"/>
  <c r="AN190" i="24"/>
  <c r="AM190" i="24"/>
  <c r="AL190" i="24"/>
  <c r="AB190" i="24" s="1"/>
  <c r="AK190" i="24"/>
  <c r="AJ190" i="24"/>
  <c r="AI190" i="24"/>
  <c r="AH190" i="24"/>
  <c r="AG190" i="24"/>
  <c r="AF190" i="24"/>
  <c r="AE190" i="24"/>
  <c r="AD190" i="24"/>
  <c r="AC190" i="24"/>
  <c r="AP189" i="24"/>
  <c r="AO189" i="24"/>
  <c r="AN189" i="24"/>
  <c r="AM189" i="24"/>
  <c r="AL189" i="24"/>
  <c r="AK189" i="24"/>
  <c r="AB189" i="24" s="1"/>
  <c r="AJ189" i="24"/>
  <c r="AI189" i="24"/>
  <c r="AH189" i="24"/>
  <c r="AG189" i="24"/>
  <c r="AF189" i="24"/>
  <c r="AE189" i="24"/>
  <c r="AD189" i="24"/>
  <c r="AC189" i="24"/>
  <c r="Z190" i="24" s="1"/>
  <c r="H189" i="24"/>
  <c r="AP188" i="24"/>
  <c r="AO188" i="24"/>
  <c r="AN188" i="24"/>
  <c r="AM188" i="24"/>
  <c r="AL188" i="24"/>
  <c r="AK188" i="24"/>
  <c r="AJ188" i="24"/>
  <c r="AI188" i="24"/>
  <c r="AH188" i="24"/>
  <c r="AG188" i="24"/>
  <c r="AF188" i="24"/>
  <c r="AE188" i="24"/>
  <c r="AD188" i="24"/>
  <c r="AC188" i="24"/>
  <c r="AP187" i="24"/>
  <c r="AO187" i="24"/>
  <c r="AN187" i="24"/>
  <c r="AM187" i="24"/>
  <c r="AB187" i="24" s="1"/>
  <c r="AL187" i="24"/>
  <c r="AK187" i="24"/>
  <c r="AJ187" i="24"/>
  <c r="AI187" i="24"/>
  <c r="AH187" i="24"/>
  <c r="AG187" i="24"/>
  <c r="AF187" i="24"/>
  <c r="AE187" i="24"/>
  <c r="AD187" i="24"/>
  <c r="AC187" i="24"/>
  <c r="Z187" i="24"/>
  <c r="Y187" i="24"/>
  <c r="AP186" i="24"/>
  <c r="AO186" i="24"/>
  <c r="AN186" i="24"/>
  <c r="AM186" i="24"/>
  <c r="AL186" i="24"/>
  <c r="AK186" i="24"/>
  <c r="AJ186" i="24"/>
  <c r="AI186" i="24"/>
  <c r="AH186" i="24"/>
  <c r="AG186" i="24"/>
  <c r="AF186" i="24"/>
  <c r="Z185" i="24" s="1"/>
  <c r="AE186" i="24"/>
  <c r="AD186" i="24"/>
  <c r="AC186" i="24"/>
  <c r="Y186" i="24"/>
  <c r="AP185" i="24"/>
  <c r="AO185" i="24"/>
  <c r="AN185" i="24"/>
  <c r="AM185" i="24"/>
  <c r="AL185" i="24"/>
  <c r="AK185" i="24"/>
  <c r="AJ185" i="24"/>
  <c r="AI185" i="24"/>
  <c r="AH185" i="24"/>
  <c r="AG185" i="24"/>
  <c r="AF185" i="24"/>
  <c r="AE185" i="24"/>
  <c r="AD185" i="24"/>
  <c r="AC185" i="24"/>
  <c r="H185" i="24"/>
  <c r="AP184" i="24"/>
  <c r="AO184" i="24"/>
  <c r="AN184" i="24"/>
  <c r="AM184" i="24"/>
  <c r="AB184" i="24" s="1"/>
  <c r="AL184" i="24"/>
  <c r="AK184" i="24"/>
  <c r="AJ184" i="24"/>
  <c r="AI184" i="24"/>
  <c r="AH184" i="24"/>
  <c r="AG184" i="24"/>
  <c r="AF184" i="24"/>
  <c r="AE184" i="24"/>
  <c r="AD184" i="24"/>
  <c r="AC184" i="24"/>
  <c r="AP183" i="24"/>
  <c r="AO183" i="24"/>
  <c r="AN183" i="24"/>
  <c r="AM183" i="24"/>
  <c r="AL183" i="24"/>
  <c r="AK183" i="24"/>
  <c r="AJ183" i="24"/>
  <c r="AI183" i="24"/>
  <c r="AH183" i="24"/>
  <c r="AG183" i="24"/>
  <c r="AF183" i="24"/>
  <c r="AE183" i="24"/>
  <c r="AD183" i="24"/>
  <c r="AC183" i="24"/>
  <c r="Z183" i="24"/>
  <c r="Y183" i="24"/>
  <c r="AP182" i="24"/>
  <c r="AO182" i="24"/>
  <c r="AN182" i="24"/>
  <c r="AM182" i="24"/>
  <c r="AL182" i="24"/>
  <c r="AK182" i="24"/>
  <c r="AJ182" i="24"/>
  <c r="AI182" i="24"/>
  <c r="AH182" i="24"/>
  <c r="AG182" i="24"/>
  <c r="AF182" i="24"/>
  <c r="AE182" i="24"/>
  <c r="AD182" i="24"/>
  <c r="Y182" i="24" s="1"/>
  <c r="AC182" i="24"/>
  <c r="AP181" i="24"/>
  <c r="AO181" i="24"/>
  <c r="AN181" i="24"/>
  <c r="AM181" i="24"/>
  <c r="AL181" i="24"/>
  <c r="AK181" i="24"/>
  <c r="AJ181" i="24"/>
  <c r="AI181" i="24"/>
  <c r="AH181" i="24"/>
  <c r="AG181" i="24"/>
  <c r="AF181" i="24"/>
  <c r="AE181" i="24"/>
  <c r="AD181" i="24"/>
  <c r="AC181" i="24"/>
  <c r="H181" i="24"/>
  <c r="AP180" i="24"/>
  <c r="AO180" i="24"/>
  <c r="AN180" i="24"/>
  <c r="AM180" i="24"/>
  <c r="AL180" i="24"/>
  <c r="AK180" i="24"/>
  <c r="AJ180" i="24"/>
  <c r="AI180" i="24"/>
  <c r="AH180" i="24"/>
  <c r="AG180" i="24"/>
  <c r="AF180" i="24"/>
  <c r="AE180" i="24"/>
  <c r="Z179" i="24" s="1"/>
  <c r="AD180" i="24"/>
  <c r="AC180" i="24"/>
  <c r="AP179" i="24"/>
  <c r="AO179" i="24"/>
  <c r="AN179" i="24"/>
  <c r="AM179" i="24"/>
  <c r="AL179" i="24"/>
  <c r="AK179" i="24"/>
  <c r="AJ179" i="24"/>
  <c r="AI179" i="24"/>
  <c r="AH179" i="24"/>
  <c r="AG179" i="24"/>
  <c r="AF179" i="24"/>
  <c r="AE179" i="24"/>
  <c r="AD179" i="24"/>
  <c r="Y179" i="24" s="1"/>
  <c r="AC179" i="24"/>
  <c r="H179" i="24"/>
  <c r="AP178" i="24"/>
  <c r="AO178" i="24"/>
  <c r="AN178" i="24"/>
  <c r="AM178" i="24"/>
  <c r="AL178" i="24"/>
  <c r="AB178" i="24" s="1"/>
  <c r="AK178" i="24"/>
  <c r="AJ178" i="24"/>
  <c r="AI178" i="24"/>
  <c r="AH178" i="24"/>
  <c r="AG178" i="24"/>
  <c r="AF178" i="24"/>
  <c r="AE178" i="24"/>
  <c r="AD178" i="24"/>
  <c r="AC178" i="24"/>
  <c r="AP177" i="24"/>
  <c r="AO177" i="24"/>
  <c r="AN177" i="24"/>
  <c r="AM177" i="24"/>
  <c r="AL177" i="24"/>
  <c r="AK177" i="24"/>
  <c r="AB177" i="24" s="1"/>
  <c r="AJ177" i="24"/>
  <c r="AI177" i="24"/>
  <c r="AH177" i="24"/>
  <c r="AG177" i="24"/>
  <c r="AF177" i="24"/>
  <c r="AE177" i="24"/>
  <c r="AD177" i="24"/>
  <c r="AC177" i="24"/>
  <c r="Z178" i="24" s="1"/>
  <c r="H177" i="24"/>
  <c r="AP176" i="24"/>
  <c r="AO176" i="24"/>
  <c r="AN176" i="24"/>
  <c r="AM176" i="24"/>
  <c r="AL176" i="24"/>
  <c r="AK176" i="24"/>
  <c r="AJ176" i="24"/>
  <c r="AI176" i="24"/>
  <c r="AH176" i="24"/>
  <c r="AG176" i="24"/>
  <c r="AF176" i="24"/>
  <c r="AE176" i="24"/>
  <c r="AD176" i="24"/>
  <c r="AC176" i="24"/>
  <c r="AP175" i="24"/>
  <c r="AO175" i="24"/>
  <c r="AN175" i="24"/>
  <c r="AM175" i="24"/>
  <c r="AL175" i="24"/>
  <c r="AK175" i="24"/>
  <c r="AJ175" i="24"/>
  <c r="AI175" i="24"/>
  <c r="AH175" i="24"/>
  <c r="AG175" i="24"/>
  <c r="AF175" i="24"/>
  <c r="AE175" i="24"/>
  <c r="AD175" i="24"/>
  <c r="AC175" i="24"/>
  <c r="Z175" i="24"/>
  <c r="Y175" i="24"/>
  <c r="AP174" i="24"/>
  <c r="AO174" i="24"/>
  <c r="AN174" i="24"/>
  <c r="AM174" i="24"/>
  <c r="AL174" i="24"/>
  <c r="AK174" i="24"/>
  <c r="AJ174" i="24"/>
  <c r="AI174" i="24"/>
  <c r="AH174" i="24"/>
  <c r="AG174" i="24"/>
  <c r="AF174" i="24"/>
  <c r="AE174" i="24"/>
  <c r="AD174" i="24"/>
  <c r="AC174" i="24"/>
  <c r="AP173" i="24"/>
  <c r="AO173" i="24"/>
  <c r="AN173" i="24"/>
  <c r="AM173" i="24"/>
  <c r="AL173" i="24"/>
  <c r="AK173" i="24"/>
  <c r="AJ173" i="24"/>
  <c r="AI173" i="24"/>
  <c r="AH173" i="24"/>
  <c r="AG173" i="24"/>
  <c r="AF173" i="24"/>
  <c r="AE173" i="24"/>
  <c r="AD173" i="24"/>
  <c r="AC173" i="24"/>
  <c r="H173" i="24"/>
  <c r="AP172" i="24"/>
  <c r="AO172" i="24"/>
  <c r="AN172" i="24"/>
  <c r="AM172" i="24"/>
  <c r="AL172" i="24"/>
  <c r="AK172" i="24"/>
  <c r="AJ172" i="24"/>
  <c r="AI172" i="24"/>
  <c r="AH172" i="24"/>
  <c r="AG172" i="24"/>
  <c r="AF172" i="24"/>
  <c r="AE172" i="24"/>
  <c r="AD172" i="24"/>
  <c r="AC172" i="24"/>
  <c r="AP171" i="24"/>
  <c r="AO171" i="24"/>
  <c r="AN171" i="24"/>
  <c r="AM171" i="24"/>
  <c r="AL171" i="24"/>
  <c r="AK171" i="24"/>
  <c r="AJ171" i="24"/>
  <c r="AI171" i="24"/>
  <c r="AH171" i="24"/>
  <c r="AG171" i="24"/>
  <c r="AF171" i="24"/>
  <c r="AE171" i="24"/>
  <c r="AD171" i="24"/>
  <c r="AC171" i="24"/>
  <c r="Z171" i="24"/>
  <c r="Y171" i="24"/>
  <c r="AP170" i="24"/>
  <c r="AO170" i="24"/>
  <c r="AN170" i="24"/>
  <c r="AM170" i="24"/>
  <c r="AL170" i="24"/>
  <c r="AK170" i="24"/>
  <c r="AB170" i="24" s="1"/>
  <c r="AJ170" i="24"/>
  <c r="AI170" i="24"/>
  <c r="AH170" i="24"/>
  <c r="AG170" i="24"/>
  <c r="AF170" i="24"/>
  <c r="AE170" i="24"/>
  <c r="AD170" i="24"/>
  <c r="AC170" i="24"/>
  <c r="AP169" i="24"/>
  <c r="AO169" i="24"/>
  <c r="AN169" i="24"/>
  <c r="AM169" i="24"/>
  <c r="AL169" i="24"/>
  <c r="AK169" i="24"/>
  <c r="AJ169" i="24"/>
  <c r="AI169" i="24"/>
  <c r="AH169" i="24"/>
  <c r="AG169" i="24"/>
  <c r="AF169" i="24"/>
  <c r="AE169" i="24"/>
  <c r="AD169" i="24"/>
  <c r="AC169" i="24"/>
  <c r="Y169" i="24"/>
  <c r="H169" i="24"/>
  <c r="AP168" i="24"/>
  <c r="AO168" i="24"/>
  <c r="AN168" i="24"/>
  <c r="AM168" i="24"/>
  <c r="AL168" i="24"/>
  <c r="AK168" i="24"/>
  <c r="AJ168" i="24"/>
  <c r="AI168" i="24"/>
  <c r="AH168" i="24"/>
  <c r="AG168" i="24"/>
  <c r="AF168" i="24"/>
  <c r="AE168" i="24"/>
  <c r="AD168" i="24"/>
  <c r="AC168" i="24"/>
  <c r="AP167" i="24"/>
  <c r="AO167" i="24"/>
  <c r="AN167" i="24"/>
  <c r="AM167" i="24"/>
  <c r="AL167" i="24"/>
  <c r="AB167" i="24" s="1"/>
  <c r="AK167" i="24"/>
  <c r="AJ167" i="24"/>
  <c r="AI167" i="24"/>
  <c r="AH167" i="24"/>
  <c r="AG167" i="24"/>
  <c r="AF167" i="24"/>
  <c r="AE167" i="24"/>
  <c r="AD167" i="24"/>
  <c r="AC167" i="24"/>
  <c r="H167" i="24"/>
  <c r="AP166" i="24"/>
  <c r="AO166" i="24"/>
  <c r="AN166" i="24"/>
  <c r="AM166" i="24"/>
  <c r="AL166" i="24"/>
  <c r="AK166" i="24"/>
  <c r="AJ166" i="24"/>
  <c r="AI166" i="24"/>
  <c r="AH166" i="24"/>
  <c r="AG166" i="24"/>
  <c r="AF166" i="24"/>
  <c r="AE166" i="24"/>
  <c r="AD166" i="24"/>
  <c r="Y166" i="24" s="1"/>
  <c r="AC166" i="24"/>
  <c r="AP165" i="24"/>
  <c r="AO165" i="24"/>
  <c r="AN165" i="24"/>
  <c r="AM165" i="24"/>
  <c r="AL165" i="24"/>
  <c r="AK165" i="24"/>
  <c r="AJ165" i="24"/>
  <c r="AI165" i="24"/>
  <c r="AH165" i="24"/>
  <c r="AG165" i="24"/>
  <c r="AF165" i="24"/>
  <c r="AE165" i="24"/>
  <c r="AD165" i="24"/>
  <c r="AC165" i="24"/>
  <c r="H165" i="24"/>
  <c r="AP164" i="24"/>
  <c r="AO164" i="24"/>
  <c r="AN164" i="24"/>
  <c r="AM164" i="24"/>
  <c r="AL164" i="24"/>
  <c r="AK164" i="24"/>
  <c r="AJ164" i="24"/>
  <c r="AI164" i="24"/>
  <c r="AH164" i="24"/>
  <c r="AG164" i="24"/>
  <c r="AF164" i="24"/>
  <c r="AE164" i="24"/>
  <c r="Z163" i="24" s="1"/>
  <c r="AD164" i="24"/>
  <c r="AC164" i="24"/>
  <c r="Y164" i="24" s="1"/>
  <c r="AP163" i="24"/>
  <c r="AO163" i="24"/>
  <c r="AN163" i="24"/>
  <c r="AM163" i="24"/>
  <c r="AL163" i="24"/>
  <c r="AK163" i="24"/>
  <c r="AJ163" i="24"/>
  <c r="AI163" i="24"/>
  <c r="AH163" i="24"/>
  <c r="AG163" i="24"/>
  <c r="AF163" i="24"/>
  <c r="AE163" i="24"/>
  <c r="AD163" i="24"/>
  <c r="Y163" i="24" s="1"/>
  <c r="AC163" i="24"/>
  <c r="H163" i="24"/>
  <c r="AP162" i="24"/>
  <c r="AO162" i="24"/>
  <c r="AN162" i="24"/>
  <c r="AM162" i="24"/>
  <c r="AL162" i="24"/>
  <c r="AB162" i="24" s="1"/>
  <c r="AK162" i="24"/>
  <c r="AJ162" i="24"/>
  <c r="AI162" i="24"/>
  <c r="AH162" i="24"/>
  <c r="AG162" i="24"/>
  <c r="AF162" i="24"/>
  <c r="AE162" i="24"/>
  <c r="AD162" i="24"/>
  <c r="AC162" i="24"/>
  <c r="AP161" i="24"/>
  <c r="AO161" i="24"/>
  <c r="AN161" i="24"/>
  <c r="AM161" i="24"/>
  <c r="AL161" i="24"/>
  <c r="AK161" i="24"/>
  <c r="AB161" i="24" s="1"/>
  <c r="AJ161" i="24"/>
  <c r="AI161" i="24"/>
  <c r="AH161" i="24"/>
  <c r="AG161" i="24"/>
  <c r="AF161" i="24"/>
  <c r="AE161" i="24"/>
  <c r="AD161" i="24"/>
  <c r="AC161" i="24"/>
  <c r="Z162" i="24" s="1"/>
  <c r="H161" i="24"/>
  <c r="AP160" i="24"/>
  <c r="AO160" i="24"/>
  <c r="AN160" i="24"/>
  <c r="AM160" i="24"/>
  <c r="AL160" i="24"/>
  <c r="AK160" i="24"/>
  <c r="AJ160" i="24"/>
  <c r="AI160" i="24"/>
  <c r="AH160" i="24"/>
  <c r="AG160" i="24"/>
  <c r="AF160" i="24"/>
  <c r="AE160" i="24"/>
  <c r="AD160" i="24"/>
  <c r="AC160" i="24"/>
  <c r="AP159" i="24"/>
  <c r="AO159" i="24"/>
  <c r="AN159" i="24"/>
  <c r="AM159" i="24"/>
  <c r="AL159" i="24"/>
  <c r="AK159" i="24"/>
  <c r="AB159" i="24" s="1"/>
  <c r="AJ159" i="24"/>
  <c r="AI159" i="24"/>
  <c r="AH159" i="24"/>
  <c r="AG159" i="24"/>
  <c r="AF159" i="24"/>
  <c r="AE159" i="24"/>
  <c r="AD159" i="24"/>
  <c r="AC159" i="24"/>
  <c r="H159" i="24"/>
  <c r="AP158" i="24"/>
  <c r="AO158" i="24"/>
  <c r="AN158" i="24"/>
  <c r="AM158" i="24"/>
  <c r="AL158" i="24"/>
  <c r="AK158" i="24"/>
  <c r="AJ158" i="24"/>
  <c r="AI158" i="24"/>
  <c r="AH158" i="24"/>
  <c r="AG158" i="24"/>
  <c r="AF158" i="24"/>
  <c r="AE158" i="24"/>
  <c r="AD158" i="24"/>
  <c r="AC158" i="24"/>
  <c r="AP157" i="24"/>
  <c r="AO157" i="24"/>
  <c r="AN157" i="24"/>
  <c r="AM157" i="24"/>
  <c r="AL157" i="24"/>
  <c r="AK157" i="24"/>
  <c r="AJ157" i="24"/>
  <c r="AI157" i="24"/>
  <c r="AH157" i="24"/>
  <c r="AG157" i="24"/>
  <c r="AF157" i="24"/>
  <c r="AE157" i="24"/>
  <c r="AD157" i="24"/>
  <c r="AC157" i="24"/>
  <c r="H157" i="24"/>
  <c r="AP156" i="24"/>
  <c r="AO156" i="24"/>
  <c r="AN156" i="24"/>
  <c r="AM156" i="24"/>
  <c r="AL156" i="24"/>
  <c r="AK156" i="24"/>
  <c r="AJ156" i="24"/>
  <c r="AI156" i="24"/>
  <c r="AH156" i="24"/>
  <c r="AG156" i="24"/>
  <c r="AF156" i="24"/>
  <c r="AE156" i="24"/>
  <c r="AD156" i="24"/>
  <c r="AC156" i="24"/>
  <c r="Y156" i="24"/>
  <c r="AP155" i="24"/>
  <c r="AO155" i="24"/>
  <c r="AN155" i="24"/>
  <c r="AM155" i="24"/>
  <c r="AL155" i="24"/>
  <c r="AK155" i="24"/>
  <c r="AJ155" i="24"/>
  <c r="AI155" i="24"/>
  <c r="AH155" i="24"/>
  <c r="AG155" i="24"/>
  <c r="AF155" i="24"/>
  <c r="AE155" i="24"/>
  <c r="AD155" i="24"/>
  <c r="AC155" i="24"/>
  <c r="Z155" i="24"/>
  <c r="Y155" i="24"/>
  <c r="AP154" i="24"/>
  <c r="AO154" i="24"/>
  <c r="AN154" i="24"/>
  <c r="AM154" i="24"/>
  <c r="AL154" i="24"/>
  <c r="AK154" i="24"/>
  <c r="AJ154" i="24"/>
  <c r="AI154" i="24"/>
  <c r="AH154" i="24"/>
  <c r="AG154" i="24"/>
  <c r="AF154" i="24"/>
  <c r="AE154" i="24"/>
  <c r="AD154" i="24"/>
  <c r="AC154" i="24"/>
  <c r="AP153" i="24"/>
  <c r="AO153" i="24"/>
  <c r="AN153" i="24"/>
  <c r="AM153" i="24"/>
  <c r="AL153" i="24"/>
  <c r="AK153" i="24"/>
  <c r="AB153" i="24" s="1"/>
  <c r="AJ153" i="24"/>
  <c r="AI153" i="24"/>
  <c r="AH153" i="24"/>
  <c r="AG153" i="24"/>
  <c r="AF153" i="24"/>
  <c r="AE153" i="24"/>
  <c r="AD153" i="24"/>
  <c r="AC153" i="24"/>
  <c r="H153" i="24"/>
  <c r="AP152" i="24"/>
  <c r="AO152" i="24"/>
  <c r="AN152" i="24"/>
  <c r="AM152" i="24"/>
  <c r="AL152" i="24"/>
  <c r="AK152" i="24"/>
  <c r="AB152" i="24" s="1"/>
  <c r="AJ152" i="24"/>
  <c r="AI152" i="24"/>
  <c r="AH152" i="24"/>
  <c r="AG152" i="24"/>
  <c r="AF152" i="24"/>
  <c r="AE152" i="24"/>
  <c r="AD152" i="24"/>
  <c r="AC152" i="24"/>
  <c r="AP151" i="24"/>
  <c r="AO151" i="24"/>
  <c r="AN151" i="24"/>
  <c r="AM151" i="24"/>
  <c r="AL151" i="24"/>
  <c r="AK151" i="24"/>
  <c r="AJ151" i="24"/>
  <c r="AI151" i="24"/>
  <c r="AH151" i="24"/>
  <c r="AG151" i="24"/>
  <c r="AF151" i="24"/>
  <c r="AE151" i="24"/>
  <c r="AD151" i="24"/>
  <c r="Z152" i="24" s="1"/>
  <c r="AC151" i="24"/>
  <c r="Z151" i="24"/>
  <c r="Y151" i="24"/>
  <c r="AP150" i="24"/>
  <c r="AO150" i="24"/>
  <c r="AN150" i="24"/>
  <c r="AM150" i="24"/>
  <c r="AL150" i="24"/>
  <c r="AK150" i="24"/>
  <c r="AB150" i="24" s="1"/>
  <c r="AJ150" i="24"/>
  <c r="AI150" i="24"/>
  <c r="AH150" i="24"/>
  <c r="AG150" i="24"/>
  <c r="AF150" i="24"/>
  <c r="AE150" i="24"/>
  <c r="AD150" i="24"/>
  <c r="AC150" i="24"/>
  <c r="AP149" i="24"/>
  <c r="AO149" i="24"/>
  <c r="AN149" i="24"/>
  <c r="AM149" i="24"/>
  <c r="AL149" i="24"/>
  <c r="AK149" i="24"/>
  <c r="AJ149" i="24"/>
  <c r="AI149" i="24"/>
  <c r="AH149" i="24"/>
  <c r="AG149" i="24"/>
  <c r="AF149" i="24"/>
  <c r="AE149" i="24"/>
  <c r="AD149" i="24"/>
  <c r="AC149" i="24"/>
  <c r="Y149" i="24"/>
  <c r="H149" i="24"/>
  <c r="AP148" i="24"/>
  <c r="AO148" i="24"/>
  <c r="AN148" i="24"/>
  <c r="AM148" i="24"/>
  <c r="AL148" i="24"/>
  <c r="AK148" i="24"/>
  <c r="AJ148" i="24"/>
  <c r="AI148" i="24"/>
  <c r="AH148" i="24"/>
  <c r="AG148" i="24"/>
  <c r="AF148" i="24"/>
  <c r="AE148" i="24"/>
  <c r="AD148" i="24"/>
  <c r="AC148" i="24"/>
  <c r="AP147" i="24"/>
  <c r="AO147" i="24"/>
  <c r="AN147" i="24"/>
  <c r="AM147" i="24"/>
  <c r="AL147" i="24"/>
  <c r="AB147" i="24" s="1"/>
  <c r="AK147" i="24"/>
  <c r="AJ147" i="24"/>
  <c r="AI147" i="24"/>
  <c r="AH147" i="24"/>
  <c r="AG147" i="24"/>
  <c r="AF147" i="24"/>
  <c r="AE147" i="24"/>
  <c r="AD147" i="24"/>
  <c r="AC147" i="24"/>
  <c r="H147" i="24"/>
  <c r="AP146" i="24"/>
  <c r="AO146" i="24"/>
  <c r="AN146" i="24"/>
  <c r="AM146" i="24"/>
  <c r="AL146" i="24"/>
  <c r="AK146" i="24"/>
  <c r="AJ146" i="24"/>
  <c r="AI146" i="24"/>
  <c r="AH146" i="24"/>
  <c r="AG146" i="24"/>
  <c r="AF146" i="24"/>
  <c r="AE146" i="24"/>
  <c r="AD146" i="24"/>
  <c r="Z145" i="24" s="1"/>
  <c r="AC146" i="24"/>
  <c r="AP145" i="24"/>
  <c r="AO145" i="24"/>
  <c r="AN145" i="24"/>
  <c r="AM145" i="24"/>
  <c r="AL145" i="24"/>
  <c r="AK145" i="24"/>
  <c r="AJ145" i="24"/>
  <c r="AI145" i="24"/>
  <c r="AH145" i="24"/>
  <c r="AG145" i="24"/>
  <c r="AF145" i="24"/>
  <c r="AE145" i="24"/>
  <c r="AD145" i="24"/>
  <c r="AC145" i="24"/>
  <c r="H145" i="24"/>
  <c r="AP144" i="24"/>
  <c r="AO144" i="24"/>
  <c r="AN144" i="24"/>
  <c r="AM144" i="24"/>
  <c r="AL144" i="24"/>
  <c r="AK144" i="24"/>
  <c r="AB144" i="24" s="1"/>
  <c r="AJ144" i="24"/>
  <c r="AI144" i="24"/>
  <c r="AH144" i="24"/>
  <c r="AG144" i="24"/>
  <c r="AF144" i="24"/>
  <c r="AE144" i="24"/>
  <c r="AD144" i="24"/>
  <c r="AC144" i="24"/>
  <c r="Y144" i="24" s="1"/>
  <c r="AP143" i="24"/>
  <c r="AO143" i="24"/>
  <c r="AN143" i="24"/>
  <c r="AM143" i="24"/>
  <c r="AL143" i="24"/>
  <c r="AK143" i="24"/>
  <c r="AJ143" i="24"/>
  <c r="AI143" i="24"/>
  <c r="AH143" i="24"/>
  <c r="AG143" i="24"/>
  <c r="AF143" i="24"/>
  <c r="AE143" i="24"/>
  <c r="AD143" i="24"/>
  <c r="AC143" i="24"/>
  <c r="Z143" i="24"/>
  <c r="Y143" i="24"/>
  <c r="AP142" i="24"/>
  <c r="AO142" i="24"/>
  <c r="AN142" i="24"/>
  <c r="AM142" i="24"/>
  <c r="AL142" i="24"/>
  <c r="AK142" i="24"/>
  <c r="AJ142" i="24"/>
  <c r="AI142" i="24"/>
  <c r="AH142" i="24"/>
  <c r="AG142" i="24"/>
  <c r="AF142" i="24"/>
  <c r="AE142" i="24"/>
  <c r="AD142" i="24"/>
  <c r="AC142" i="24"/>
  <c r="AP141" i="24"/>
  <c r="AO141" i="24"/>
  <c r="AN141" i="24"/>
  <c r="AM141" i="24"/>
  <c r="AL141" i="24"/>
  <c r="AK141" i="24"/>
  <c r="AB141" i="24" s="1"/>
  <c r="AJ141" i="24"/>
  <c r="AI141" i="24"/>
  <c r="AH141" i="24"/>
  <c r="AG141" i="24"/>
  <c r="AF141" i="24"/>
  <c r="AE141" i="24"/>
  <c r="AD141" i="24"/>
  <c r="AC141" i="24"/>
  <c r="H141" i="24"/>
  <c r="AP140" i="24"/>
  <c r="AO140" i="24"/>
  <c r="AN140" i="24"/>
  <c r="AM140" i="24"/>
  <c r="AL140" i="24"/>
  <c r="AK140" i="24"/>
  <c r="AB140" i="24" s="1"/>
  <c r="AJ140" i="24"/>
  <c r="AI140" i="24"/>
  <c r="AH140" i="24"/>
  <c r="AG140" i="24"/>
  <c r="AF140" i="24"/>
  <c r="AE140" i="24"/>
  <c r="AD140" i="24"/>
  <c r="AC140" i="24"/>
  <c r="Y140" i="24" s="1"/>
  <c r="AA139" i="24" s="1"/>
  <c r="AP139" i="24"/>
  <c r="AO139" i="24"/>
  <c r="AN139" i="24"/>
  <c r="AM139" i="24"/>
  <c r="AL139" i="24"/>
  <c r="AK139" i="24"/>
  <c r="AJ139" i="24"/>
  <c r="AI139" i="24"/>
  <c r="AH139" i="24"/>
  <c r="AG139" i="24"/>
  <c r="AF139" i="24"/>
  <c r="AE139" i="24"/>
  <c r="AD139" i="24"/>
  <c r="AC139" i="24"/>
  <c r="Z140" i="24" s="1"/>
  <c r="Z139" i="24"/>
  <c r="Y139" i="24"/>
  <c r="AP138" i="24"/>
  <c r="AO138" i="24"/>
  <c r="AN138" i="24"/>
  <c r="AM138" i="24"/>
  <c r="AL138" i="24"/>
  <c r="AK138" i="24"/>
  <c r="AJ138" i="24"/>
  <c r="AI138" i="24"/>
  <c r="AH138" i="24"/>
  <c r="AG138" i="24"/>
  <c r="AF138" i="24"/>
  <c r="AE138" i="24"/>
  <c r="AD138" i="24"/>
  <c r="AC138" i="24"/>
  <c r="AP137" i="24"/>
  <c r="AO137" i="24"/>
  <c r="AN137" i="24"/>
  <c r="AM137" i="24"/>
  <c r="AL137" i="24"/>
  <c r="AK137" i="24"/>
  <c r="AJ137" i="24"/>
  <c r="AI137" i="24"/>
  <c r="AH137" i="24"/>
  <c r="AG137" i="24"/>
  <c r="AF137" i="24"/>
  <c r="AE137" i="24"/>
  <c r="AD137" i="24"/>
  <c r="AC137" i="24"/>
  <c r="H137" i="24"/>
  <c r="AP136" i="24"/>
  <c r="AO136" i="24"/>
  <c r="AN136" i="24"/>
  <c r="AM136" i="24"/>
  <c r="AL136" i="24"/>
  <c r="AK136" i="24"/>
  <c r="AJ136" i="24"/>
  <c r="AI136" i="24"/>
  <c r="AH136" i="24"/>
  <c r="AG136" i="24"/>
  <c r="AF136" i="24"/>
  <c r="AE136" i="24"/>
  <c r="AD136" i="24"/>
  <c r="AC136" i="24"/>
  <c r="AP135" i="24"/>
  <c r="AO135" i="24"/>
  <c r="AN135" i="24"/>
  <c r="AM135" i="24"/>
  <c r="AL135" i="24"/>
  <c r="AK135" i="24"/>
  <c r="AB135" i="24" s="1"/>
  <c r="AJ135" i="24"/>
  <c r="AI135" i="24"/>
  <c r="AH135" i="24"/>
  <c r="AG135" i="24"/>
  <c r="AF135" i="24"/>
  <c r="AE135" i="24"/>
  <c r="AD135" i="24"/>
  <c r="AC135" i="24"/>
  <c r="H135" i="24"/>
  <c r="AP134" i="24"/>
  <c r="AO134" i="24"/>
  <c r="AN134" i="24"/>
  <c r="AM134" i="24"/>
  <c r="AL134" i="24"/>
  <c r="AK134" i="24"/>
  <c r="AB134" i="24" s="1"/>
  <c r="AJ134" i="24"/>
  <c r="AI134" i="24"/>
  <c r="AH134" i="24"/>
  <c r="AG134" i="24"/>
  <c r="AF134" i="24"/>
  <c r="AE134" i="24"/>
  <c r="AD134" i="24"/>
  <c r="AC134" i="24"/>
  <c r="Y134" i="24" s="1"/>
  <c r="AP133" i="24"/>
  <c r="AO133" i="24"/>
  <c r="AN133" i="24"/>
  <c r="AM133" i="24"/>
  <c r="AL133" i="24"/>
  <c r="AK133" i="24"/>
  <c r="AJ133" i="24"/>
  <c r="AI133" i="24"/>
  <c r="AH133" i="24"/>
  <c r="AG133" i="24"/>
  <c r="AF133" i="24"/>
  <c r="AE133" i="24"/>
  <c r="AD133" i="24"/>
  <c r="AC133" i="24"/>
  <c r="H133" i="24"/>
  <c r="AP132" i="24"/>
  <c r="AO132" i="24"/>
  <c r="AN132" i="24"/>
  <c r="AM132" i="24"/>
  <c r="AL132" i="24"/>
  <c r="AB132" i="24" s="1"/>
  <c r="AK132" i="24"/>
  <c r="AJ132" i="24"/>
  <c r="AI132" i="24"/>
  <c r="AH132" i="24"/>
  <c r="AG132" i="24"/>
  <c r="AF132" i="24"/>
  <c r="AE132" i="24"/>
  <c r="AD132" i="24"/>
  <c r="AC132" i="24"/>
  <c r="AP131" i="24"/>
  <c r="AO131" i="24"/>
  <c r="AN131" i="24"/>
  <c r="AM131" i="24"/>
  <c r="AL131" i="24"/>
  <c r="AK131" i="24"/>
  <c r="AB131" i="24" s="1"/>
  <c r="AJ131" i="24"/>
  <c r="AI131" i="24"/>
  <c r="AH131" i="24"/>
  <c r="AG131" i="24"/>
  <c r="AF131" i="24"/>
  <c r="AE131" i="24"/>
  <c r="AD131" i="24"/>
  <c r="AC131" i="24"/>
  <c r="Z132" i="24" s="1"/>
  <c r="Z131" i="24"/>
  <c r="Y131" i="24"/>
  <c r="AP130" i="24"/>
  <c r="AO130" i="24"/>
  <c r="AN130" i="24"/>
  <c r="AM130" i="24"/>
  <c r="AL130" i="24"/>
  <c r="AK130" i="24"/>
  <c r="AJ130" i="24"/>
  <c r="AI130" i="24"/>
  <c r="AH130" i="24"/>
  <c r="AG130" i="24"/>
  <c r="AF130" i="24"/>
  <c r="AE130" i="24"/>
  <c r="AD130" i="24"/>
  <c r="AC130" i="24"/>
  <c r="AP129" i="24"/>
  <c r="AO129" i="24"/>
  <c r="AN129" i="24"/>
  <c r="AM129" i="24"/>
  <c r="AL129" i="24"/>
  <c r="AK129" i="24"/>
  <c r="AB129" i="24" s="1"/>
  <c r="AJ129" i="24"/>
  <c r="AI129" i="24"/>
  <c r="AH129" i="24"/>
  <c r="AG129" i="24"/>
  <c r="AF129" i="24"/>
  <c r="AE129" i="24"/>
  <c r="AD129" i="24"/>
  <c r="AC129" i="24"/>
  <c r="H129" i="24"/>
  <c r="AP128" i="24"/>
  <c r="AO128" i="24"/>
  <c r="AN128" i="24"/>
  <c r="AM128" i="24"/>
  <c r="AL128" i="24"/>
  <c r="AK128" i="24"/>
  <c r="AJ128" i="24"/>
  <c r="AI128" i="24"/>
  <c r="AH128" i="24"/>
  <c r="AG128" i="24"/>
  <c r="AF128" i="24"/>
  <c r="AE128" i="24"/>
  <c r="AD128" i="24"/>
  <c r="AC128" i="24"/>
  <c r="Y128" i="24"/>
  <c r="AA127" i="24" s="1"/>
  <c r="AP127" i="24"/>
  <c r="AO127" i="24"/>
  <c r="AN127" i="24"/>
  <c r="AM127" i="24"/>
  <c r="AL127" i="24"/>
  <c r="AK127" i="24"/>
  <c r="AJ127" i="24"/>
  <c r="AI127" i="24"/>
  <c r="AH127" i="24"/>
  <c r="AG127" i="24"/>
  <c r="AF127" i="24"/>
  <c r="AE127" i="24"/>
  <c r="AD127" i="24"/>
  <c r="AC127" i="24"/>
  <c r="Z128" i="24" s="1"/>
  <c r="Z127" i="24"/>
  <c r="Y127" i="24"/>
  <c r="AP126" i="24"/>
  <c r="AO126" i="24"/>
  <c r="AN126" i="24"/>
  <c r="AM126" i="24"/>
  <c r="AL126" i="24"/>
  <c r="AK126" i="24"/>
  <c r="AJ126" i="24"/>
  <c r="AI126" i="24"/>
  <c r="AH126" i="24"/>
  <c r="AG126" i="24"/>
  <c r="AF126" i="24"/>
  <c r="AE126" i="24"/>
  <c r="AD126" i="24"/>
  <c r="AC126" i="24"/>
  <c r="AP125" i="24"/>
  <c r="AO125" i="24"/>
  <c r="AN125" i="24"/>
  <c r="AM125" i="24"/>
  <c r="AL125" i="24"/>
  <c r="AK125" i="24"/>
  <c r="AJ125" i="24"/>
  <c r="AI125" i="24"/>
  <c r="AH125" i="24"/>
  <c r="AG125" i="24"/>
  <c r="AF125" i="24"/>
  <c r="AE125" i="24"/>
  <c r="AD125" i="24"/>
  <c r="AC125" i="24"/>
  <c r="H125" i="24"/>
  <c r="AP124" i="24"/>
  <c r="AO124" i="24"/>
  <c r="AN124" i="24"/>
  <c r="AM124" i="24"/>
  <c r="AL124" i="24"/>
  <c r="AK124" i="24"/>
  <c r="AB124" i="24" s="1"/>
  <c r="AJ124" i="24"/>
  <c r="AI124" i="24"/>
  <c r="AH124" i="24"/>
  <c r="AG124" i="24"/>
  <c r="AF124" i="24"/>
  <c r="AE124" i="24"/>
  <c r="AD124" i="24"/>
  <c r="AC124" i="24"/>
  <c r="Y124" i="24" s="1"/>
  <c r="AP123" i="24"/>
  <c r="AO123" i="24"/>
  <c r="AN123" i="24"/>
  <c r="AM123" i="24"/>
  <c r="AL123" i="24"/>
  <c r="AK123" i="24"/>
  <c r="AJ123" i="24"/>
  <c r="AI123" i="24"/>
  <c r="AH123" i="24"/>
  <c r="AG123" i="24"/>
  <c r="AF123" i="24"/>
  <c r="AE123" i="24"/>
  <c r="AD123" i="24"/>
  <c r="AC123" i="24"/>
  <c r="Z123" i="24"/>
  <c r="Y123" i="24"/>
  <c r="AP122" i="24"/>
  <c r="AO122" i="24"/>
  <c r="AN122" i="24"/>
  <c r="AM122" i="24"/>
  <c r="AL122" i="24"/>
  <c r="AK122" i="24"/>
  <c r="AJ122" i="24"/>
  <c r="AI122" i="24"/>
  <c r="AH122" i="24"/>
  <c r="AG122" i="24"/>
  <c r="AF122" i="24"/>
  <c r="AE122" i="24"/>
  <c r="AD122" i="24"/>
  <c r="AC122" i="24"/>
  <c r="AP121" i="24"/>
  <c r="AO121" i="24"/>
  <c r="AN121" i="24"/>
  <c r="AM121" i="24"/>
  <c r="AL121" i="24"/>
  <c r="AB121" i="24" s="1"/>
  <c r="AK121" i="24"/>
  <c r="AJ121" i="24"/>
  <c r="AI121" i="24"/>
  <c r="AH121" i="24"/>
  <c r="AG121" i="24"/>
  <c r="AF121" i="24"/>
  <c r="AE121" i="24"/>
  <c r="AD121" i="24"/>
  <c r="AC121" i="24"/>
  <c r="H121" i="24"/>
  <c r="AP120" i="24"/>
  <c r="AO120" i="24"/>
  <c r="AN120" i="24"/>
  <c r="AM120" i="24"/>
  <c r="AL120" i="24"/>
  <c r="AB120" i="24" s="1"/>
  <c r="AK120" i="24"/>
  <c r="AJ120" i="24"/>
  <c r="AI120" i="24"/>
  <c r="AH120" i="24"/>
  <c r="AG120" i="24"/>
  <c r="AF120" i="24"/>
  <c r="AE120" i="24"/>
  <c r="AD120" i="24"/>
  <c r="Y120" i="24" s="1"/>
  <c r="AC120" i="24"/>
  <c r="AP119" i="24"/>
  <c r="AO119" i="24"/>
  <c r="AN119" i="24"/>
  <c r="AM119" i="24"/>
  <c r="AL119" i="24"/>
  <c r="AK119" i="24"/>
  <c r="AJ119" i="24"/>
  <c r="AI119" i="24"/>
  <c r="AH119" i="24"/>
  <c r="AG119" i="24"/>
  <c r="AF119" i="24"/>
  <c r="AE119" i="24"/>
  <c r="AD119" i="24"/>
  <c r="AC119" i="24"/>
  <c r="H119" i="24"/>
  <c r="AP118" i="24"/>
  <c r="AO118" i="24"/>
  <c r="AN118" i="24"/>
  <c r="AM118" i="24"/>
  <c r="AL118" i="24"/>
  <c r="AK118" i="24"/>
  <c r="AJ118" i="24"/>
  <c r="AI118" i="24"/>
  <c r="AH118" i="24"/>
  <c r="AG118" i="24"/>
  <c r="AF118" i="24"/>
  <c r="AE118" i="24"/>
  <c r="Z117" i="24" s="1"/>
  <c r="AD118" i="24"/>
  <c r="AC118" i="24"/>
  <c r="Y118" i="24" s="1"/>
  <c r="AP117" i="24"/>
  <c r="AO117" i="24"/>
  <c r="AN117" i="24"/>
  <c r="AM117" i="24"/>
  <c r="AL117" i="24"/>
  <c r="AB117" i="24" s="1"/>
  <c r="AK117" i="24"/>
  <c r="AJ117" i="24"/>
  <c r="AI117" i="24"/>
  <c r="AH117" i="24"/>
  <c r="AG117" i="24"/>
  <c r="AF117" i="24"/>
  <c r="AE117" i="24"/>
  <c r="AD117" i="24"/>
  <c r="Z118" i="24" s="1"/>
  <c r="AC117" i="24"/>
  <c r="H117" i="24"/>
  <c r="AP116" i="24"/>
  <c r="AO116" i="24"/>
  <c r="AN116" i="24"/>
  <c r="AM116" i="24"/>
  <c r="AL116" i="24"/>
  <c r="AB116" i="24" s="1"/>
  <c r="AK116" i="24"/>
  <c r="AJ116" i="24"/>
  <c r="AI116" i="24"/>
  <c r="AH116" i="24"/>
  <c r="AG116" i="24"/>
  <c r="AF116" i="24"/>
  <c r="AE116" i="24"/>
  <c r="AD116" i="24"/>
  <c r="AC116" i="24"/>
  <c r="AP115" i="24"/>
  <c r="AO115" i="24"/>
  <c r="AN115" i="24"/>
  <c r="AM115" i="24"/>
  <c r="AL115" i="24"/>
  <c r="AK115" i="24"/>
  <c r="AB115" i="24" s="1"/>
  <c r="AJ115" i="24"/>
  <c r="AI115" i="24"/>
  <c r="AH115" i="24"/>
  <c r="AG115" i="24"/>
  <c r="AF115" i="24"/>
  <c r="AE115" i="24"/>
  <c r="AD115" i="24"/>
  <c r="AC115" i="24"/>
  <c r="Z116" i="24" s="1"/>
  <c r="H115" i="24"/>
  <c r="AP114" i="24"/>
  <c r="AO114" i="24"/>
  <c r="AN114" i="24"/>
  <c r="AM114" i="24"/>
  <c r="AL114" i="24"/>
  <c r="AK114" i="24"/>
  <c r="AJ114" i="24"/>
  <c r="AI114" i="24"/>
  <c r="AH114" i="24"/>
  <c r="AG114" i="24"/>
  <c r="AF114" i="24"/>
  <c r="AE114" i="24"/>
  <c r="AD114" i="24"/>
  <c r="AC114" i="24"/>
  <c r="AP113" i="24"/>
  <c r="AO113" i="24"/>
  <c r="AN113" i="24"/>
  <c r="AM113" i="24"/>
  <c r="AL113" i="24"/>
  <c r="AK113" i="24"/>
  <c r="AB113" i="24" s="1"/>
  <c r="AJ113" i="24"/>
  <c r="AI113" i="24"/>
  <c r="AH113" i="24"/>
  <c r="AG113" i="24"/>
  <c r="AF113" i="24"/>
  <c r="AE113" i="24"/>
  <c r="AD113" i="24"/>
  <c r="AC113" i="24"/>
  <c r="H113" i="24"/>
  <c r="AP112" i="24"/>
  <c r="AO112" i="24"/>
  <c r="AN112" i="24"/>
  <c r="AM112" i="24"/>
  <c r="AL112" i="24"/>
  <c r="AK112" i="24"/>
  <c r="AJ112" i="24"/>
  <c r="AI112" i="24"/>
  <c r="AH112" i="24"/>
  <c r="AG112" i="24"/>
  <c r="AF112" i="24"/>
  <c r="AE112" i="24"/>
  <c r="AD112" i="24"/>
  <c r="AC112" i="24"/>
  <c r="AP111" i="24"/>
  <c r="AO111" i="24"/>
  <c r="AN111" i="24"/>
  <c r="AM111" i="24"/>
  <c r="AL111" i="24"/>
  <c r="AK111" i="24"/>
  <c r="AJ111" i="24"/>
  <c r="AI111" i="24"/>
  <c r="AH111" i="24"/>
  <c r="AG111" i="24"/>
  <c r="AF111" i="24"/>
  <c r="AE111" i="24"/>
  <c r="AD111" i="24"/>
  <c r="AC111" i="24"/>
  <c r="H111" i="24"/>
  <c r="AP110" i="24"/>
  <c r="AO110" i="24"/>
  <c r="AN110" i="24"/>
  <c r="AM110" i="24"/>
  <c r="AL110" i="24"/>
  <c r="AK110" i="24"/>
  <c r="AJ110" i="24"/>
  <c r="AI110" i="24"/>
  <c r="AH110" i="24"/>
  <c r="AG110" i="24"/>
  <c r="AF110" i="24"/>
  <c r="AE110" i="24"/>
  <c r="AD110" i="24"/>
  <c r="Z109" i="24" s="1"/>
  <c r="AC110" i="24"/>
  <c r="Y110" i="24"/>
  <c r="AP109" i="24"/>
  <c r="AO109" i="24"/>
  <c r="AN109" i="24"/>
  <c r="AM109" i="24"/>
  <c r="AL109" i="24"/>
  <c r="AK109" i="24"/>
  <c r="AJ109" i="24"/>
  <c r="AI109" i="24"/>
  <c r="AH109" i="24"/>
  <c r="AG109" i="24"/>
  <c r="AF109" i="24"/>
  <c r="AE109" i="24"/>
  <c r="AD109" i="24"/>
  <c r="AC109" i="24"/>
  <c r="H109" i="24"/>
  <c r="AP108" i="24"/>
  <c r="AO108" i="24"/>
  <c r="AN108" i="24"/>
  <c r="AM108" i="24"/>
  <c r="AL108" i="24"/>
  <c r="AK108" i="24"/>
  <c r="AB108" i="24" s="1"/>
  <c r="AJ108" i="24"/>
  <c r="AI108" i="24"/>
  <c r="AH108" i="24"/>
  <c r="AG108" i="24"/>
  <c r="AF108" i="24"/>
  <c r="AE108" i="24"/>
  <c r="AD108" i="24"/>
  <c r="AC108" i="24"/>
  <c r="AP107" i="24"/>
  <c r="AO107" i="24"/>
  <c r="AN107" i="24"/>
  <c r="AM107" i="24"/>
  <c r="AL107" i="24"/>
  <c r="AK107" i="24"/>
  <c r="AJ107" i="24"/>
  <c r="AI107" i="24"/>
  <c r="AH107" i="24"/>
  <c r="AG107" i="24"/>
  <c r="AF107" i="24"/>
  <c r="AE107" i="24"/>
  <c r="AD107" i="24"/>
  <c r="Y107" i="24" s="1"/>
  <c r="AC107" i="24"/>
  <c r="H107" i="24"/>
  <c r="AP106" i="24"/>
  <c r="AO106" i="24"/>
  <c r="AN106" i="24"/>
  <c r="AM106" i="24"/>
  <c r="AL106" i="24"/>
  <c r="AK106" i="24"/>
  <c r="AJ106" i="24"/>
  <c r="AI106" i="24"/>
  <c r="AH106" i="24"/>
  <c r="AG106" i="24"/>
  <c r="AF106" i="24"/>
  <c r="AE106" i="24"/>
  <c r="AD106" i="24"/>
  <c r="AC106" i="24"/>
  <c r="AP105" i="24"/>
  <c r="AO105" i="24"/>
  <c r="AN105" i="24"/>
  <c r="AM105" i="24"/>
  <c r="AL105" i="24"/>
  <c r="AK105" i="24"/>
  <c r="AJ105" i="24"/>
  <c r="AI105" i="24"/>
  <c r="AH105" i="24"/>
  <c r="AG105" i="24"/>
  <c r="AF105" i="24"/>
  <c r="Y105" i="24" s="1"/>
  <c r="AE105" i="24"/>
  <c r="AD105" i="24"/>
  <c r="AC105" i="24"/>
  <c r="AB105" i="24"/>
  <c r="H105" i="24"/>
  <c r="AP104" i="24"/>
  <c r="AO104" i="24"/>
  <c r="AN104" i="24"/>
  <c r="AM104" i="24"/>
  <c r="AL104" i="24"/>
  <c r="AK104" i="24"/>
  <c r="AJ104" i="24"/>
  <c r="AI104" i="24"/>
  <c r="AH104" i="24"/>
  <c r="AG104" i="24"/>
  <c r="AF104" i="24"/>
  <c r="AE104" i="24"/>
  <c r="AD104" i="24"/>
  <c r="AC104" i="24"/>
  <c r="AP103" i="24"/>
  <c r="AO103" i="24"/>
  <c r="AN103" i="24"/>
  <c r="AM103" i="24"/>
  <c r="AL103" i="24"/>
  <c r="AK103" i="24"/>
  <c r="AJ103" i="24"/>
  <c r="AI103" i="24"/>
  <c r="AH103" i="24"/>
  <c r="AG103" i="24"/>
  <c r="AF103" i="24"/>
  <c r="AE103" i="24"/>
  <c r="AD103" i="24"/>
  <c r="AC103" i="24"/>
  <c r="H103" i="24"/>
  <c r="AP102" i="24"/>
  <c r="AO102" i="24"/>
  <c r="AN102" i="24"/>
  <c r="AM102" i="24"/>
  <c r="AL102" i="24"/>
  <c r="AK102" i="24"/>
  <c r="AB102" i="24" s="1"/>
  <c r="AJ102" i="24"/>
  <c r="AI102" i="24"/>
  <c r="AH102" i="24"/>
  <c r="AG102" i="24"/>
  <c r="AF102" i="24"/>
  <c r="AE102" i="24"/>
  <c r="AD102" i="24"/>
  <c r="AC102" i="24"/>
  <c r="Y102" i="24" s="1"/>
  <c r="AP101" i="24"/>
  <c r="AO101" i="24"/>
  <c r="AN101" i="24"/>
  <c r="AM101" i="24"/>
  <c r="AL101" i="24"/>
  <c r="AK101" i="24"/>
  <c r="AJ101" i="24"/>
  <c r="AI101" i="24"/>
  <c r="AH101" i="24"/>
  <c r="AG101" i="24"/>
  <c r="AF101" i="24"/>
  <c r="AE101" i="24"/>
  <c r="AD101" i="24"/>
  <c r="AC101" i="24"/>
  <c r="H101" i="24"/>
  <c r="AP100" i="24"/>
  <c r="AO100" i="24"/>
  <c r="AN100" i="24"/>
  <c r="AM100" i="24"/>
  <c r="AL100" i="24"/>
  <c r="AK100" i="24"/>
  <c r="AB100" i="24" s="1"/>
  <c r="AJ100" i="24"/>
  <c r="AI100" i="24"/>
  <c r="AH100" i="24"/>
  <c r="AG100" i="24"/>
  <c r="AF100" i="24"/>
  <c r="AE100" i="24"/>
  <c r="AD100" i="24"/>
  <c r="AC100" i="24"/>
  <c r="AP99" i="24"/>
  <c r="AO99" i="24"/>
  <c r="AN99" i="24"/>
  <c r="AM99" i="24"/>
  <c r="AL99" i="24"/>
  <c r="AK99" i="24"/>
  <c r="AJ99" i="24"/>
  <c r="AI99" i="24"/>
  <c r="AH99" i="24"/>
  <c r="AG99" i="24"/>
  <c r="AF99" i="24"/>
  <c r="AE99" i="24"/>
  <c r="AD99" i="24"/>
  <c r="Y99" i="24" s="1"/>
  <c r="AC99" i="24"/>
  <c r="H99" i="24"/>
  <c r="AP98" i="24"/>
  <c r="AO98" i="24"/>
  <c r="AN98" i="24"/>
  <c r="AM98" i="24"/>
  <c r="AL98" i="24"/>
  <c r="AK98" i="24"/>
  <c r="AJ98" i="24"/>
  <c r="AI98" i="24"/>
  <c r="AH98" i="24"/>
  <c r="AG98" i="24"/>
  <c r="AF98" i="24"/>
  <c r="AE98" i="24"/>
  <c r="AD98" i="24"/>
  <c r="AC98" i="24"/>
  <c r="AP97" i="24"/>
  <c r="AO97" i="24"/>
  <c r="AN97" i="24"/>
  <c r="AM97" i="24"/>
  <c r="AL97" i="24"/>
  <c r="AK97" i="24"/>
  <c r="AJ97" i="24"/>
  <c r="AI97" i="24"/>
  <c r="AH97" i="24"/>
  <c r="AG97" i="24"/>
  <c r="AF97" i="24"/>
  <c r="Y97" i="24" s="1"/>
  <c r="AE97" i="24"/>
  <c r="AD97" i="24"/>
  <c r="AC97" i="24"/>
  <c r="AB97" i="24"/>
  <c r="H97" i="24"/>
  <c r="AP96" i="24"/>
  <c r="AO96" i="24"/>
  <c r="AN96" i="24"/>
  <c r="AM96" i="24"/>
  <c r="AL96" i="24"/>
  <c r="AK96" i="24"/>
  <c r="AJ96" i="24"/>
  <c r="AI96" i="24"/>
  <c r="AH96" i="24"/>
  <c r="AG96" i="24"/>
  <c r="AF96" i="24"/>
  <c r="AE96" i="24"/>
  <c r="AD96" i="24"/>
  <c r="AC96" i="24"/>
  <c r="AP95" i="24"/>
  <c r="AO95" i="24"/>
  <c r="AN95" i="24"/>
  <c r="AM95" i="24"/>
  <c r="AL95" i="24"/>
  <c r="AB95" i="24" s="1"/>
  <c r="AK95" i="24"/>
  <c r="AJ95" i="24"/>
  <c r="AI95" i="24"/>
  <c r="AH95" i="24"/>
  <c r="AG95" i="24"/>
  <c r="AF95" i="24"/>
  <c r="AE95" i="24"/>
  <c r="AD95" i="24"/>
  <c r="AC95" i="24"/>
  <c r="H95" i="24"/>
  <c r="AP94" i="24"/>
  <c r="AO94" i="24"/>
  <c r="AN94" i="24"/>
  <c r="AM94" i="24"/>
  <c r="AL94" i="24"/>
  <c r="AK94" i="24"/>
  <c r="AJ94" i="24"/>
  <c r="AI94" i="24"/>
  <c r="AH94" i="24"/>
  <c r="AG94" i="24"/>
  <c r="AF94" i="24"/>
  <c r="AE94" i="24"/>
  <c r="AD94" i="24"/>
  <c r="AC94" i="24"/>
  <c r="AP93" i="24"/>
  <c r="AO93" i="24"/>
  <c r="AN93" i="24"/>
  <c r="AM93" i="24"/>
  <c r="AL93" i="24"/>
  <c r="AK93" i="24"/>
  <c r="AJ93" i="24"/>
  <c r="AI93" i="24"/>
  <c r="AH93" i="24"/>
  <c r="AG93" i="24"/>
  <c r="AF93" i="24"/>
  <c r="AE93" i="24"/>
  <c r="AD93" i="24"/>
  <c r="AC93" i="24"/>
  <c r="H93" i="24"/>
  <c r="AP92" i="24"/>
  <c r="AO92" i="24"/>
  <c r="AN92" i="24"/>
  <c r="AM92" i="24"/>
  <c r="AL92" i="24"/>
  <c r="AK92" i="24"/>
  <c r="AB92" i="24" s="1"/>
  <c r="AJ92" i="24"/>
  <c r="AI92" i="24"/>
  <c r="AH92" i="24"/>
  <c r="AG92" i="24"/>
  <c r="AF92" i="24"/>
  <c r="AE92" i="24"/>
  <c r="AD92" i="24"/>
  <c r="AC92" i="24"/>
  <c r="AP91" i="24"/>
  <c r="AO91" i="24"/>
  <c r="AN91" i="24"/>
  <c r="AM91" i="24"/>
  <c r="AL91" i="24"/>
  <c r="AK91" i="24"/>
  <c r="AJ91" i="24"/>
  <c r="AI91" i="24"/>
  <c r="AH91" i="24"/>
  <c r="AG91" i="24"/>
  <c r="AF91" i="24"/>
  <c r="AE91" i="24"/>
  <c r="AD91" i="24"/>
  <c r="AC91" i="24"/>
  <c r="AB91" i="24"/>
  <c r="H91" i="24"/>
  <c r="AP90" i="24"/>
  <c r="AO90" i="24"/>
  <c r="AN90" i="24"/>
  <c r="AM90" i="24"/>
  <c r="AL90" i="24"/>
  <c r="AK90" i="24"/>
  <c r="AJ90" i="24"/>
  <c r="AI90" i="24"/>
  <c r="AH90" i="24"/>
  <c r="AG90" i="24"/>
  <c r="AF90" i="24"/>
  <c r="AE90" i="24"/>
  <c r="AD90" i="24"/>
  <c r="AC90" i="24"/>
  <c r="AP89" i="24"/>
  <c r="AO89" i="24"/>
  <c r="AN89" i="24"/>
  <c r="AM89" i="24"/>
  <c r="AB89" i="24" s="1"/>
  <c r="AL89" i="24"/>
  <c r="AK89" i="24"/>
  <c r="AJ89" i="24"/>
  <c r="AI89" i="24"/>
  <c r="AH89" i="24"/>
  <c r="AG89" i="24"/>
  <c r="AF89" i="24"/>
  <c r="AE89" i="24"/>
  <c r="Z90" i="24" s="1"/>
  <c r="AD89" i="24"/>
  <c r="AC89" i="24"/>
  <c r="H89" i="24"/>
  <c r="AP88" i="24"/>
  <c r="AO88" i="24"/>
  <c r="AN88" i="24"/>
  <c r="AM88" i="24"/>
  <c r="AL88" i="24"/>
  <c r="AK88" i="24"/>
  <c r="AJ88" i="24"/>
  <c r="AI88" i="24"/>
  <c r="AH88" i="24"/>
  <c r="AG88" i="24"/>
  <c r="AF88" i="24"/>
  <c r="AE88" i="24"/>
  <c r="AD88" i="24"/>
  <c r="AC88" i="24"/>
  <c r="AP87" i="24"/>
  <c r="AO87" i="24"/>
  <c r="AN87" i="24"/>
  <c r="AM87" i="24"/>
  <c r="AL87" i="24"/>
  <c r="AK87" i="24"/>
  <c r="AJ87" i="24"/>
  <c r="AI87" i="24"/>
  <c r="AH87" i="24"/>
  <c r="AG87" i="24"/>
  <c r="AF87" i="24"/>
  <c r="AE87" i="24"/>
  <c r="AD87" i="24"/>
  <c r="AC87" i="24"/>
  <c r="H87" i="24"/>
  <c r="AP86" i="24"/>
  <c r="AO86" i="24"/>
  <c r="AN86" i="24"/>
  <c r="AM86" i="24"/>
  <c r="AL86" i="24"/>
  <c r="AK86" i="24"/>
  <c r="AJ86" i="24"/>
  <c r="AI86" i="24"/>
  <c r="AH86" i="24"/>
  <c r="AG86" i="24"/>
  <c r="AF86" i="24"/>
  <c r="AE86" i="24"/>
  <c r="AD86" i="24"/>
  <c r="AC86" i="24"/>
  <c r="AP85" i="24"/>
  <c r="AO85" i="24"/>
  <c r="AN85" i="24"/>
  <c r="AM85" i="24"/>
  <c r="AL85" i="24"/>
  <c r="AK85" i="24"/>
  <c r="AJ85" i="24"/>
  <c r="AI85" i="24"/>
  <c r="AH85" i="24"/>
  <c r="AG85" i="24"/>
  <c r="AF85" i="24"/>
  <c r="AE85" i="24"/>
  <c r="AD85" i="24"/>
  <c r="AC85" i="24"/>
  <c r="Y85" i="24"/>
  <c r="H85" i="24"/>
  <c r="AP84" i="24"/>
  <c r="AO84" i="24"/>
  <c r="AN84" i="24"/>
  <c r="AM84" i="24"/>
  <c r="AL84" i="24"/>
  <c r="AK84" i="24"/>
  <c r="AJ84" i="24"/>
  <c r="AI84" i="24"/>
  <c r="AH84" i="24"/>
  <c r="AG84" i="24"/>
  <c r="AF84" i="24"/>
  <c r="AE84" i="24"/>
  <c r="AD84" i="24"/>
  <c r="AC84" i="24"/>
  <c r="AP83" i="24"/>
  <c r="AO83" i="24"/>
  <c r="AN83" i="24"/>
  <c r="AM83" i="24"/>
  <c r="AL83" i="24"/>
  <c r="AB83" i="24" s="1"/>
  <c r="AK83" i="24"/>
  <c r="AJ83" i="24"/>
  <c r="AI83" i="24"/>
  <c r="AH83" i="24"/>
  <c r="AG83" i="24"/>
  <c r="AF83" i="24"/>
  <c r="AE83" i="24"/>
  <c r="AD83" i="24"/>
  <c r="AC83" i="24"/>
  <c r="H83" i="24"/>
  <c r="AP82" i="24"/>
  <c r="AO82" i="24"/>
  <c r="AN82" i="24"/>
  <c r="AM82" i="24"/>
  <c r="AL82" i="24"/>
  <c r="AB82" i="24" s="1"/>
  <c r="AK82" i="24"/>
  <c r="AJ82" i="24"/>
  <c r="AI82" i="24"/>
  <c r="AH82" i="24"/>
  <c r="AG82" i="24"/>
  <c r="AF82" i="24"/>
  <c r="AE82" i="24"/>
  <c r="AD82" i="24"/>
  <c r="Y82" i="24" s="1"/>
  <c r="AC82" i="24"/>
  <c r="AP81" i="24"/>
  <c r="AO81" i="24"/>
  <c r="AN81" i="24"/>
  <c r="AM81" i="24"/>
  <c r="AL81" i="24"/>
  <c r="AK81" i="24"/>
  <c r="AJ81" i="24"/>
  <c r="AI81" i="24"/>
  <c r="AH81" i="24"/>
  <c r="AG81" i="24"/>
  <c r="AF81" i="24"/>
  <c r="AE81" i="24"/>
  <c r="AD81" i="24"/>
  <c r="AC81" i="24"/>
  <c r="H81" i="24"/>
  <c r="AP80" i="24"/>
  <c r="AO80" i="24"/>
  <c r="AN80" i="24"/>
  <c r="AM80" i="24"/>
  <c r="AL80" i="24"/>
  <c r="AK80" i="24"/>
  <c r="AJ80" i="24"/>
  <c r="AI80" i="24"/>
  <c r="AH80" i="24"/>
  <c r="AG80" i="24"/>
  <c r="AF80" i="24"/>
  <c r="AE80" i="24"/>
  <c r="Z79" i="24" s="1"/>
  <c r="AD80" i="24"/>
  <c r="AC80" i="24"/>
  <c r="AP79" i="24"/>
  <c r="AO79" i="24"/>
  <c r="AN79" i="24"/>
  <c r="AM79" i="24"/>
  <c r="AL79" i="24"/>
  <c r="AK79" i="24"/>
  <c r="AJ79" i="24"/>
  <c r="AI79" i="24"/>
  <c r="AH79" i="24"/>
  <c r="AG79" i="24"/>
  <c r="AF79" i="24"/>
  <c r="AE79" i="24"/>
  <c r="AD79" i="24"/>
  <c r="AC79" i="24"/>
  <c r="H79" i="24"/>
  <c r="AP78" i="24"/>
  <c r="AO78" i="24"/>
  <c r="AN78" i="24"/>
  <c r="AM78" i="24"/>
  <c r="AL78" i="24"/>
  <c r="AK78" i="24"/>
  <c r="AB78" i="24" s="1"/>
  <c r="AJ78" i="24"/>
  <c r="AI78" i="24"/>
  <c r="AH78" i="24"/>
  <c r="AG78" i="24"/>
  <c r="AF78" i="24"/>
  <c r="AE78" i="24"/>
  <c r="AD78" i="24"/>
  <c r="AC78" i="24"/>
  <c r="AP77" i="24"/>
  <c r="AO77" i="24"/>
  <c r="AN77" i="24"/>
  <c r="AM77" i="24"/>
  <c r="AL77" i="24"/>
  <c r="AK77" i="24"/>
  <c r="AJ77" i="24"/>
  <c r="AI77" i="24"/>
  <c r="AH77" i="24"/>
  <c r="AG77" i="24"/>
  <c r="AF77" i="24"/>
  <c r="AE77" i="24"/>
  <c r="AD77" i="24"/>
  <c r="AC77" i="24"/>
  <c r="Y77" i="24"/>
  <c r="H77" i="24"/>
  <c r="AP76" i="24"/>
  <c r="AO76" i="24"/>
  <c r="AN76" i="24"/>
  <c r="AM76" i="24"/>
  <c r="AL76" i="24"/>
  <c r="AK76" i="24"/>
  <c r="AJ76" i="24"/>
  <c r="AI76" i="24"/>
  <c r="AH76" i="24"/>
  <c r="AG76" i="24"/>
  <c r="AF76" i="24"/>
  <c r="AE76" i="24"/>
  <c r="AD76" i="24"/>
  <c r="AC76" i="24"/>
  <c r="AP75" i="24"/>
  <c r="AO75" i="24"/>
  <c r="AN75" i="24"/>
  <c r="AM75" i="24"/>
  <c r="AL75" i="24"/>
  <c r="AK75" i="24"/>
  <c r="AJ75" i="24"/>
  <c r="AI75" i="24"/>
  <c r="AH75" i="24"/>
  <c r="AG75" i="24"/>
  <c r="AF75" i="24"/>
  <c r="AE75" i="24"/>
  <c r="AD75" i="24"/>
  <c r="AC75" i="24"/>
  <c r="H75" i="24"/>
  <c r="AP74" i="24"/>
  <c r="AO74" i="24"/>
  <c r="AN74" i="24"/>
  <c r="AM74" i="24"/>
  <c r="AL74" i="24"/>
  <c r="AK74" i="24"/>
  <c r="AJ74" i="24"/>
  <c r="AI74" i="24"/>
  <c r="AH74" i="24"/>
  <c r="AG74" i="24"/>
  <c r="AF74" i="24"/>
  <c r="AE74" i="24"/>
  <c r="AD74" i="24"/>
  <c r="AC74" i="24"/>
  <c r="AP73" i="24"/>
  <c r="AO73" i="24"/>
  <c r="AN73" i="24"/>
  <c r="AM73" i="24"/>
  <c r="AB73" i="24" s="1"/>
  <c r="AL73" i="24"/>
  <c r="AK73" i="24"/>
  <c r="AJ73" i="24"/>
  <c r="AI73" i="24"/>
  <c r="AH73" i="24"/>
  <c r="AG73" i="24"/>
  <c r="AF73" i="24"/>
  <c r="AE73" i="24"/>
  <c r="Z74" i="24" s="1"/>
  <c r="AD73" i="24"/>
  <c r="AC73" i="24"/>
  <c r="H73" i="24"/>
  <c r="AP72" i="24"/>
  <c r="AO72" i="24"/>
  <c r="AN72" i="24"/>
  <c r="AM72" i="24"/>
  <c r="AL72" i="24"/>
  <c r="AK72" i="24"/>
  <c r="AJ72" i="24"/>
  <c r="AI72" i="24"/>
  <c r="AH72" i="24"/>
  <c r="AG72" i="24"/>
  <c r="AF72" i="24"/>
  <c r="AE72" i="24"/>
  <c r="AD72" i="24"/>
  <c r="Z71" i="24" s="1"/>
  <c r="AC72" i="24"/>
  <c r="AP71" i="24"/>
  <c r="AO71" i="24"/>
  <c r="AN71" i="24"/>
  <c r="AM71" i="24"/>
  <c r="AL71" i="24"/>
  <c r="AK71" i="24"/>
  <c r="AJ71" i="24"/>
  <c r="AI71" i="24"/>
  <c r="AH71" i="24"/>
  <c r="AG71" i="24"/>
  <c r="AF71" i="24"/>
  <c r="AE71" i="24"/>
  <c r="AD71" i="24"/>
  <c r="AC71" i="24"/>
  <c r="H71" i="24"/>
  <c r="CU70" i="24"/>
  <c r="CI70" i="24"/>
  <c r="BY70" i="24"/>
  <c r="BM70" i="24"/>
  <c r="BF70" i="24"/>
  <c r="AT70" i="24"/>
  <c r="AP70" i="24"/>
  <c r="AO70" i="24"/>
  <c r="AN70" i="24"/>
  <c r="AM70" i="24"/>
  <c r="AL70" i="24"/>
  <c r="AK70" i="24"/>
  <c r="AJ70" i="24"/>
  <c r="AI70" i="24"/>
  <c r="AH70" i="24"/>
  <c r="AG70" i="24"/>
  <c r="AF70" i="24"/>
  <c r="AE70" i="24"/>
  <c r="AD70" i="24"/>
  <c r="AC70" i="24"/>
  <c r="CU69" i="24"/>
  <c r="CI69" i="24"/>
  <c r="BZ69" i="24"/>
  <c r="BY69" i="24"/>
  <c r="BM69" i="24"/>
  <c r="BF69" i="24"/>
  <c r="AT69" i="24"/>
  <c r="AP69" i="24"/>
  <c r="AO69" i="24"/>
  <c r="AN69" i="24"/>
  <c r="AM69" i="24"/>
  <c r="AL69" i="24"/>
  <c r="AK69" i="24"/>
  <c r="AJ69" i="24"/>
  <c r="AI69" i="24"/>
  <c r="AH69" i="24"/>
  <c r="AG69" i="24"/>
  <c r="AF69" i="24"/>
  <c r="Y69" i="24" s="1"/>
  <c r="AE69" i="24"/>
  <c r="AD69" i="24"/>
  <c r="AC69" i="24"/>
  <c r="Z70" i="24" s="1"/>
  <c r="AB69" i="24"/>
  <c r="H69" i="24"/>
  <c r="CS68" i="24"/>
  <c r="CB68" i="24"/>
  <c r="AP68" i="24"/>
  <c r="AO68" i="24"/>
  <c r="AN68" i="24"/>
  <c r="AM68" i="24"/>
  <c r="AL68" i="24"/>
  <c r="AB68" i="24" s="1"/>
  <c r="AK68" i="24"/>
  <c r="AJ68" i="24"/>
  <c r="AI68" i="24"/>
  <c r="AH68" i="24"/>
  <c r="AG68" i="24"/>
  <c r="AF68" i="24"/>
  <c r="AE68" i="24"/>
  <c r="AD68" i="24"/>
  <c r="Y68" i="24" s="1"/>
  <c r="AC68" i="24"/>
  <c r="CU67" i="24"/>
  <c r="BW67" i="24"/>
  <c r="AS67" i="24"/>
  <c r="AR67" i="24"/>
  <c r="AP67" i="24"/>
  <c r="AO67" i="24"/>
  <c r="AN67" i="24"/>
  <c r="AM67" i="24"/>
  <c r="AL67" i="24"/>
  <c r="AK67" i="24"/>
  <c r="AJ67" i="24"/>
  <c r="AI67" i="24"/>
  <c r="AH67" i="24"/>
  <c r="AG67" i="24"/>
  <c r="AF67" i="24"/>
  <c r="AE67" i="24"/>
  <c r="AD67" i="24"/>
  <c r="AC67" i="24"/>
  <c r="Z67" i="24"/>
  <c r="H67" i="24"/>
  <c r="CP66" i="24"/>
  <c r="BZ66" i="24"/>
  <c r="BX66" i="24"/>
  <c r="AU66" i="24"/>
  <c r="AP66" i="24"/>
  <c r="AO66" i="24"/>
  <c r="AN66" i="24"/>
  <c r="AM66" i="24"/>
  <c r="AL66" i="24"/>
  <c r="AK66" i="24"/>
  <c r="AJ66" i="24"/>
  <c r="AI66" i="24"/>
  <c r="AH66" i="24"/>
  <c r="AG66" i="24"/>
  <c r="AF66" i="24"/>
  <c r="AE66" i="24"/>
  <c r="AD66" i="24"/>
  <c r="AC66" i="24"/>
  <c r="CS65" i="24"/>
  <c r="CR65" i="24"/>
  <c r="CB65" i="24"/>
  <c r="BW65" i="24"/>
  <c r="BG65" i="24"/>
  <c r="AX65" i="24"/>
  <c r="AS65" i="24"/>
  <c r="AR65" i="24"/>
  <c r="AP65" i="24"/>
  <c r="AO65" i="24"/>
  <c r="AN65" i="24"/>
  <c r="AM65" i="24"/>
  <c r="AL65" i="24"/>
  <c r="AK65" i="24"/>
  <c r="AJ65" i="24"/>
  <c r="AI65" i="24"/>
  <c r="AH65" i="24"/>
  <c r="AG65" i="24"/>
  <c r="AF65" i="24"/>
  <c r="AE65" i="24"/>
  <c r="AD65" i="24"/>
  <c r="AC65" i="24"/>
  <c r="Z65" i="24"/>
  <c r="Y65" i="24"/>
  <c r="CU64" i="24"/>
  <c r="CP64" i="24"/>
  <c r="BI64" i="24"/>
  <c r="AP64" i="24"/>
  <c r="AO64" i="24"/>
  <c r="AN64" i="24"/>
  <c r="AM64" i="24"/>
  <c r="AL64" i="24"/>
  <c r="AB64" i="24" s="1"/>
  <c r="AK64" i="24"/>
  <c r="AJ64" i="24"/>
  <c r="AI64" i="24"/>
  <c r="AH64" i="24"/>
  <c r="AG64" i="24"/>
  <c r="AF64" i="24"/>
  <c r="AE64" i="24"/>
  <c r="AD64" i="24"/>
  <c r="Y64" i="24" s="1"/>
  <c r="AC64" i="24"/>
  <c r="BT63" i="24"/>
  <c r="AS63" i="24"/>
  <c r="AR63" i="24"/>
  <c r="AP63" i="24"/>
  <c r="AO63" i="24"/>
  <c r="AN63" i="24"/>
  <c r="AM63" i="24"/>
  <c r="AB63" i="24" s="1"/>
  <c r="AL63" i="24"/>
  <c r="AK63" i="24"/>
  <c r="AJ63" i="24"/>
  <c r="AI63" i="24"/>
  <c r="AH63" i="24"/>
  <c r="AG63" i="24"/>
  <c r="AF63" i="24"/>
  <c r="AE63" i="24"/>
  <c r="Z64" i="24" s="1"/>
  <c r="AD63" i="24"/>
  <c r="AC63" i="24"/>
  <c r="H63" i="24"/>
  <c r="CM62" i="24"/>
  <c r="BV62" i="24"/>
  <c r="BN62" i="24"/>
  <c r="AU62" i="24"/>
  <c r="AP62" i="24"/>
  <c r="AO62" i="24"/>
  <c r="AN62" i="24"/>
  <c r="AM62" i="24"/>
  <c r="AL62" i="24"/>
  <c r="AK62" i="24"/>
  <c r="AJ62" i="24"/>
  <c r="AI62" i="24"/>
  <c r="AH62" i="24"/>
  <c r="AG62" i="24"/>
  <c r="AF62" i="24"/>
  <c r="AE62" i="24"/>
  <c r="AD62" i="24"/>
  <c r="Y62" i="24" s="1"/>
  <c r="AC62" i="24"/>
  <c r="CO61" i="24"/>
  <c r="CG61" i="24"/>
  <c r="BQ61" i="24"/>
  <c r="BO61" i="24"/>
  <c r="BA61" i="24"/>
  <c r="AS61" i="24"/>
  <c r="AR61" i="24"/>
  <c r="AP61" i="24"/>
  <c r="AO61" i="24"/>
  <c r="AN61" i="24"/>
  <c r="AM61" i="24"/>
  <c r="AL61" i="24"/>
  <c r="AK61" i="24"/>
  <c r="AJ61" i="24"/>
  <c r="AI61" i="24"/>
  <c r="AH61" i="24"/>
  <c r="AG61" i="24"/>
  <c r="AF61" i="24"/>
  <c r="AE61" i="24"/>
  <c r="AD61" i="24"/>
  <c r="AC61" i="24"/>
  <c r="Y61" i="24"/>
  <c r="H61" i="24"/>
  <c r="CJ60" i="24"/>
  <c r="CH60" i="24"/>
  <c r="BT60" i="24"/>
  <c r="BN60" i="24"/>
  <c r="AP60" i="24"/>
  <c r="AO60" i="24"/>
  <c r="AN60" i="24"/>
  <c r="AM60" i="24"/>
  <c r="AL60" i="24"/>
  <c r="AK60" i="24"/>
  <c r="AJ60" i="24"/>
  <c r="AI60" i="24"/>
  <c r="AH60" i="24"/>
  <c r="AG60" i="24"/>
  <c r="AF60" i="24"/>
  <c r="AE60" i="24"/>
  <c r="AD60" i="24"/>
  <c r="AC60" i="24"/>
  <c r="CM59" i="24"/>
  <c r="CG59" i="24"/>
  <c r="BS59" i="24"/>
  <c r="AS59" i="24"/>
  <c r="AR59" i="24"/>
  <c r="AP59" i="24"/>
  <c r="AO59" i="24"/>
  <c r="AN59" i="24"/>
  <c r="AM59" i="24"/>
  <c r="AL59" i="24"/>
  <c r="AK59" i="24"/>
  <c r="AJ59" i="24"/>
  <c r="AI59" i="24"/>
  <c r="AH59" i="24"/>
  <c r="AG59" i="24"/>
  <c r="AF59" i="24"/>
  <c r="AE59" i="24"/>
  <c r="Y59" i="24" s="1"/>
  <c r="AD59" i="24"/>
  <c r="AC59" i="24"/>
  <c r="H59" i="24"/>
  <c r="CK58" i="24"/>
  <c r="BV58" i="24"/>
  <c r="BN58" i="24"/>
  <c r="AU58" i="24"/>
  <c r="AP58" i="24"/>
  <c r="AO58" i="24"/>
  <c r="AN58" i="24"/>
  <c r="AM58" i="24"/>
  <c r="AB58" i="24" s="1"/>
  <c r="AL58" i="24"/>
  <c r="AK58" i="24"/>
  <c r="AJ58" i="24"/>
  <c r="AI58" i="24"/>
  <c r="AH58" i="24"/>
  <c r="AG58" i="24"/>
  <c r="AF58" i="24"/>
  <c r="AE58" i="24"/>
  <c r="Y58" i="24" s="1"/>
  <c r="AD58" i="24"/>
  <c r="AC58" i="24"/>
  <c r="Z57" i="24" s="1"/>
  <c r="CO57" i="24"/>
  <c r="CG57" i="24"/>
  <c r="BZ57" i="24"/>
  <c r="BQ57" i="24"/>
  <c r="BO57" i="24"/>
  <c r="AX57" i="24"/>
  <c r="AS57" i="24"/>
  <c r="AR57" i="24"/>
  <c r="AP57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Z58" i="24" s="1"/>
  <c r="H57" i="24"/>
  <c r="AZ60" i="24" s="1"/>
  <c r="CS56" i="24"/>
  <c r="CJ56" i="24"/>
  <c r="CH56" i="24"/>
  <c r="CB56" i="24"/>
  <c r="BN56" i="24"/>
  <c r="AP56" i="24"/>
  <c r="AO56" i="24"/>
  <c r="AN56" i="24"/>
  <c r="AM56" i="24"/>
  <c r="AL56" i="24"/>
  <c r="AK56" i="24"/>
  <c r="AJ56" i="24"/>
  <c r="AI56" i="24"/>
  <c r="AH56" i="24"/>
  <c r="AG56" i="24"/>
  <c r="AF56" i="24"/>
  <c r="AE56" i="24"/>
  <c r="AD56" i="24"/>
  <c r="Y56" i="24" s="1"/>
  <c r="AC56" i="24"/>
  <c r="CU55" i="24"/>
  <c r="CG55" i="24"/>
  <c r="BW55" i="24"/>
  <c r="AS55" i="24"/>
  <c r="AR55" i="24"/>
  <c r="AP55" i="24"/>
  <c r="AO55" i="24"/>
  <c r="AN55" i="24"/>
  <c r="AM55" i="24"/>
  <c r="AL55" i="24"/>
  <c r="AK55" i="24"/>
  <c r="AB55" i="24" s="1"/>
  <c r="AJ55" i="24"/>
  <c r="AI55" i="24"/>
  <c r="AH55" i="24"/>
  <c r="AG55" i="24"/>
  <c r="AF55" i="24"/>
  <c r="AE55" i="24"/>
  <c r="AD55" i="24"/>
  <c r="AC55" i="24"/>
  <c r="H55" i="24"/>
  <c r="CP54" i="24"/>
  <c r="BZ54" i="24"/>
  <c r="BX54" i="24"/>
  <c r="AU54" i="24"/>
  <c r="AP54" i="24"/>
  <c r="AO54" i="24"/>
  <c r="AN54" i="24"/>
  <c r="AM54" i="24"/>
  <c r="AL54" i="24"/>
  <c r="AK54" i="24"/>
  <c r="AJ54" i="24"/>
  <c r="AI54" i="24"/>
  <c r="AH54" i="24"/>
  <c r="AG54" i="24"/>
  <c r="AF54" i="24"/>
  <c r="AE54" i="24"/>
  <c r="AD54" i="24"/>
  <c r="AC54" i="24"/>
  <c r="CS53" i="24"/>
  <c r="CR53" i="24"/>
  <c r="CB53" i="24"/>
  <c r="BW53" i="24"/>
  <c r="BD53" i="24"/>
  <c r="AS53" i="24"/>
  <c r="AR53" i="24"/>
  <c r="AP53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Y53" i="24" s="1"/>
  <c r="AC53" i="24"/>
  <c r="H53" i="24"/>
  <c r="CU52" i="24"/>
  <c r="CP52" i="24"/>
  <c r="BC52" i="24"/>
  <c r="AP52" i="24"/>
  <c r="AO52" i="24"/>
  <c r="AN52" i="24"/>
  <c r="AM52" i="24"/>
  <c r="AL52" i="24"/>
  <c r="AK52" i="24"/>
  <c r="AJ52" i="24"/>
  <c r="AI52" i="24"/>
  <c r="AH52" i="24"/>
  <c r="AG52" i="24"/>
  <c r="AF52" i="24"/>
  <c r="AE52" i="24"/>
  <c r="AD52" i="24"/>
  <c r="AC52" i="24"/>
  <c r="BT51" i="24"/>
  <c r="AS51" i="24"/>
  <c r="AR51" i="24"/>
  <c r="AP51" i="24"/>
  <c r="AO51" i="24"/>
  <c r="AN51" i="24"/>
  <c r="AM51" i="24"/>
  <c r="AL51" i="24"/>
  <c r="AK51" i="24"/>
  <c r="AJ51" i="24"/>
  <c r="AI51" i="24"/>
  <c r="AH51" i="24"/>
  <c r="AG51" i="24"/>
  <c r="AF51" i="24"/>
  <c r="AE51" i="24"/>
  <c r="AD51" i="24"/>
  <c r="Y51" i="24" s="1"/>
  <c r="AC51" i="24"/>
  <c r="H51" i="24"/>
  <c r="CG50" i="24"/>
  <c r="BV50" i="24"/>
  <c r="BN50" i="24"/>
  <c r="AU50" i="24"/>
  <c r="AP50" i="24"/>
  <c r="AO50" i="24"/>
  <c r="AN50" i="24"/>
  <c r="AM50" i="24"/>
  <c r="AL50" i="24"/>
  <c r="AK50" i="24"/>
  <c r="AJ50" i="24"/>
  <c r="AI50" i="24"/>
  <c r="AH50" i="24"/>
  <c r="AG50" i="24"/>
  <c r="AF50" i="24"/>
  <c r="AE50" i="24"/>
  <c r="AD50" i="24"/>
  <c r="AC50" i="24"/>
  <c r="CP49" i="24"/>
  <c r="CJ49" i="24"/>
  <c r="CH49" i="24"/>
  <c r="BQ49" i="24"/>
  <c r="BO49" i="24"/>
  <c r="AX49" i="24"/>
  <c r="AS49" i="24"/>
  <c r="AR49" i="24"/>
  <c r="AP49" i="24"/>
  <c r="AO49" i="24"/>
  <c r="AN49" i="24"/>
  <c r="AM49" i="24"/>
  <c r="AL49" i="24"/>
  <c r="AK49" i="24"/>
  <c r="AJ49" i="24"/>
  <c r="AI49" i="24"/>
  <c r="AH49" i="24"/>
  <c r="AG49" i="24"/>
  <c r="AF49" i="24"/>
  <c r="AE49" i="24"/>
  <c r="AD49" i="24"/>
  <c r="AC49" i="24"/>
  <c r="H49" i="24"/>
  <c r="AW64" i="24" s="1"/>
  <c r="CR48" i="24"/>
  <c r="CM48" i="24"/>
  <c r="CG48" i="24"/>
  <c r="BT48" i="24"/>
  <c r="BN48" i="24"/>
  <c r="AP48" i="24"/>
  <c r="AO48" i="24"/>
  <c r="AN48" i="24"/>
  <c r="AM48" i="24"/>
  <c r="AL48" i="24"/>
  <c r="AK48" i="24"/>
  <c r="AJ48" i="24"/>
  <c r="AI48" i="24"/>
  <c r="AH48" i="24"/>
  <c r="AG48" i="24"/>
  <c r="AF48" i="24"/>
  <c r="AE48" i="24"/>
  <c r="Y48" i="24" s="1"/>
  <c r="AD48" i="24"/>
  <c r="AC48" i="24"/>
  <c r="CK47" i="24"/>
  <c r="BS47" i="24"/>
  <c r="AS47" i="24"/>
  <c r="AR47" i="24"/>
  <c r="AP47" i="24"/>
  <c r="AO47" i="24"/>
  <c r="AN47" i="24"/>
  <c r="AM47" i="24"/>
  <c r="AL47" i="24"/>
  <c r="AB47" i="24" s="1"/>
  <c r="AK47" i="24"/>
  <c r="AJ47" i="24"/>
  <c r="AI47" i="24"/>
  <c r="AH47" i="24"/>
  <c r="AG47" i="24"/>
  <c r="AF47" i="24"/>
  <c r="AE47" i="24"/>
  <c r="AD47" i="24"/>
  <c r="AC47" i="24"/>
  <c r="H47" i="24"/>
  <c r="AW56" i="24" s="1"/>
  <c r="CG46" i="24"/>
  <c r="BV46" i="24"/>
  <c r="BN46" i="24"/>
  <c r="AU46" i="24"/>
  <c r="AP46" i="24"/>
  <c r="AO46" i="24"/>
  <c r="AN46" i="24"/>
  <c r="AM46" i="24"/>
  <c r="AL46" i="24"/>
  <c r="AK46" i="24"/>
  <c r="AJ46" i="24"/>
  <c r="AI46" i="24"/>
  <c r="AH46" i="24"/>
  <c r="AG46" i="24"/>
  <c r="AF46" i="24"/>
  <c r="AE46" i="24"/>
  <c r="AD46" i="24"/>
  <c r="AC46" i="24"/>
  <c r="CJ45" i="24"/>
  <c r="CH45" i="24"/>
  <c r="BZ45" i="24"/>
  <c r="BQ45" i="24"/>
  <c r="BO45" i="24"/>
  <c r="BA45" i="24"/>
  <c r="AS45" i="24"/>
  <c r="AR45" i="24"/>
  <c r="AP45" i="24"/>
  <c r="AO45" i="24"/>
  <c r="AN45" i="24"/>
  <c r="AM45" i="24"/>
  <c r="AL45" i="24"/>
  <c r="AK45" i="24"/>
  <c r="AJ45" i="24"/>
  <c r="AI45" i="24"/>
  <c r="AH45" i="24"/>
  <c r="AG45" i="24"/>
  <c r="AF45" i="24"/>
  <c r="AE45" i="24"/>
  <c r="AD45" i="24"/>
  <c r="AC45" i="24"/>
  <c r="Z45" i="24"/>
  <c r="H45" i="24"/>
  <c r="AW48" i="24" s="1"/>
  <c r="CP44" i="24"/>
  <c r="CG44" i="24"/>
  <c r="CB44" i="24"/>
  <c r="BN44" i="24"/>
  <c r="AZ44" i="24"/>
  <c r="AP44" i="24"/>
  <c r="AO44" i="24"/>
  <c r="AN44" i="24"/>
  <c r="AM44" i="24"/>
  <c r="AL44" i="24"/>
  <c r="AK44" i="24"/>
  <c r="AB44" i="24" s="1"/>
  <c r="AJ44" i="24"/>
  <c r="AI44" i="24"/>
  <c r="AH44" i="24"/>
  <c r="AG44" i="24"/>
  <c r="AF44" i="24"/>
  <c r="AE44" i="24"/>
  <c r="AD44" i="24"/>
  <c r="AC44" i="24"/>
  <c r="CN43" i="24"/>
  <c r="BW43" i="24"/>
  <c r="AS43" i="24"/>
  <c r="AR43" i="24"/>
  <c r="AP43" i="24"/>
  <c r="AO43" i="24"/>
  <c r="AN43" i="24"/>
  <c r="AM43" i="24"/>
  <c r="AL43" i="24"/>
  <c r="AK43" i="24"/>
  <c r="AJ43" i="24"/>
  <c r="AI43" i="24"/>
  <c r="AH43" i="24"/>
  <c r="AG43" i="24"/>
  <c r="AF43" i="24"/>
  <c r="AE43" i="24"/>
  <c r="AD43" i="24"/>
  <c r="AC43" i="24"/>
  <c r="H43" i="24"/>
  <c r="AW40" i="24" s="1"/>
  <c r="CR42" i="24"/>
  <c r="CG42" i="24"/>
  <c r="BZ42" i="24"/>
  <c r="BX42" i="24"/>
  <c r="AU42" i="24"/>
  <c r="AP42" i="24"/>
  <c r="AO42" i="24"/>
  <c r="AN42" i="24"/>
  <c r="AM42" i="24"/>
  <c r="AL42" i="24"/>
  <c r="AK42" i="24"/>
  <c r="AJ42" i="24"/>
  <c r="AI42" i="24"/>
  <c r="AH42" i="24"/>
  <c r="AG42" i="24"/>
  <c r="AF42" i="24"/>
  <c r="AE42" i="24"/>
  <c r="AD42" i="24"/>
  <c r="AC42" i="24"/>
  <c r="CJ41" i="24"/>
  <c r="CH41" i="24"/>
  <c r="CB41" i="24"/>
  <c r="BW41" i="24"/>
  <c r="AX41" i="24"/>
  <c r="AS41" i="24"/>
  <c r="AR41" i="24"/>
  <c r="AP41" i="24"/>
  <c r="AO41" i="24"/>
  <c r="AN41" i="24"/>
  <c r="AM41" i="24"/>
  <c r="AL41" i="24"/>
  <c r="AK41" i="24"/>
  <c r="AJ41" i="24"/>
  <c r="AI41" i="24"/>
  <c r="AH41" i="24"/>
  <c r="AG41" i="24"/>
  <c r="AF41" i="24"/>
  <c r="AE41" i="24"/>
  <c r="AD41" i="24"/>
  <c r="AC41" i="24"/>
  <c r="H41" i="24"/>
  <c r="CM40" i="24"/>
  <c r="CG40" i="24"/>
  <c r="BZ40" i="24"/>
  <c r="AP40" i="24"/>
  <c r="AO40" i="24"/>
  <c r="AN40" i="24"/>
  <c r="AM40" i="24"/>
  <c r="AL40" i="24"/>
  <c r="AK40" i="24"/>
  <c r="AJ40" i="24"/>
  <c r="AI40" i="24"/>
  <c r="AH40" i="24"/>
  <c r="AG40" i="24"/>
  <c r="AF40" i="24"/>
  <c r="Z39" i="24" s="1"/>
  <c r="AE40" i="24"/>
  <c r="AD40" i="24"/>
  <c r="AC40" i="24"/>
  <c r="Y40" i="24"/>
  <c r="CK39" i="24"/>
  <c r="CB39" i="24"/>
  <c r="AS39" i="24"/>
  <c r="AR39" i="24"/>
  <c r="AP39" i="24"/>
  <c r="AO39" i="24"/>
  <c r="AN39" i="24"/>
  <c r="AM39" i="24"/>
  <c r="AL39" i="24"/>
  <c r="AK39" i="24"/>
  <c r="AJ39" i="24"/>
  <c r="AI39" i="24"/>
  <c r="AH39" i="24"/>
  <c r="AG39" i="24"/>
  <c r="AF39" i="24"/>
  <c r="AE39" i="24"/>
  <c r="AD39" i="24"/>
  <c r="AC39" i="24"/>
  <c r="H39" i="24"/>
  <c r="CG38" i="24"/>
  <c r="BW38" i="24"/>
  <c r="BK38" i="24"/>
  <c r="AU38" i="24"/>
  <c r="AP38" i="24"/>
  <c r="AO38" i="24"/>
  <c r="AN38" i="24"/>
  <c r="AM38" i="24"/>
  <c r="AB38" i="24" s="1"/>
  <c r="AL38" i="24"/>
  <c r="AK38" i="24"/>
  <c r="AJ38" i="24"/>
  <c r="AI38" i="24"/>
  <c r="AH38" i="24"/>
  <c r="AG38" i="24"/>
  <c r="AF38" i="24"/>
  <c r="AE38" i="24"/>
  <c r="Y38" i="24" s="1"/>
  <c r="AD38" i="24"/>
  <c r="AC38" i="24"/>
  <c r="CS37" i="24"/>
  <c r="CJ37" i="24"/>
  <c r="CH37" i="24"/>
  <c r="BZ37" i="24"/>
  <c r="BX37" i="24"/>
  <c r="BN37" i="24"/>
  <c r="BL37" i="24"/>
  <c r="BG37" i="24"/>
  <c r="AS37" i="24"/>
  <c r="AR37" i="24"/>
  <c r="AP37" i="24"/>
  <c r="AO37" i="24"/>
  <c r="AN37" i="24"/>
  <c r="AM37" i="24"/>
  <c r="AL37" i="24"/>
  <c r="AK37" i="24"/>
  <c r="AJ37" i="24"/>
  <c r="AI37" i="24"/>
  <c r="AH37" i="24"/>
  <c r="AG37" i="24"/>
  <c r="AF37" i="24"/>
  <c r="AE37" i="24"/>
  <c r="AD37" i="24"/>
  <c r="AC37" i="24"/>
  <c r="H37" i="24"/>
  <c r="CU36" i="24"/>
  <c r="CG36" i="24"/>
  <c r="CB36" i="24"/>
  <c r="BW36" i="24"/>
  <c r="BQ36" i="24"/>
  <c r="BO36" i="24"/>
  <c r="BK36" i="24"/>
  <c r="BF36" i="24"/>
  <c r="AP36" i="24"/>
  <c r="AO36" i="24"/>
  <c r="AN36" i="24"/>
  <c r="AM36" i="24"/>
  <c r="AL36" i="24"/>
  <c r="AK36" i="24"/>
  <c r="AJ36" i="24"/>
  <c r="AI36" i="24"/>
  <c r="AH36" i="24"/>
  <c r="AG36" i="24"/>
  <c r="AF36" i="24"/>
  <c r="AE36" i="24"/>
  <c r="Z35" i="24" s="1"/>
  <c r="AD36" i="24"/>
  <c r="AC36" i="24"/>
  <c r="CP35" i="24"/>
  <c r="BT35" i="24"/>
  <c r="BN35" i="24"/>
  <c r="BI35" i="24"/>
  <c r="AS35" i="24"/>
  <c r="AR35" i="24"/>
  <c r="AP35" i="24"/>
  <c r="AO35" i="24"/>
  <c r="AN35" i="24"/>
  <c r="AM35" i="24"/>
  <c r="AL35" i="24"/>
  <c r="AK35" i="24"/>
  <c r="AJ35" i="24"/>
  <c r="AI35" i="24"/>
  <c r="AH35" i="24"/>
  <c r="AG35" i="24"/>
  <c r="AF35" i="24"/>
  <c r="AE35" i="24"/>
  <c r="AD35" i="24"/>
  <c r="AC35" i="24"/>
  <c r="H35" i="24"/>
  <c r="CS34" i="24"/>
  <c r="CQ34" i="24"/>
  <c r="BS34" i="24"/>
  <c r="BK34" i="24"/>
  <c r="AU34" i="24"/>
  <c r="AP34" i="24"/>
  <c r="AO34" i="24"/>
  <c r="AN34" i="24"/>
  <c r="AM34" i="24"/>
  <c r="AB34" i="24" s="1"/>
  <c r="AL34" i="24"/>
  <c r="AK34" i="24"/>
  <c r="AJ34" i="24"/>
  <c r="AI34" i="24"/>
  <c r="AH34" i="24"/>
  <c r="AG34" i="24"/>
  <c r="AF34" i="24"/>
  <c r="AE34" i="24"/>
  <c r="Z33" i="24" s="1"/>
  <c r="AD34" i="24"/>
  <c r="AC34" i="24"/>
  <c r="J34" i="24"/>
  <c r="AU67" i="24" s="1"/>
  <c r="I34" i="24"/>
  <c r="AT67" i="24" s="1"/>
  <c r="CU33" i="24"/>
  <c r="CP33" i="24"/>
  <c r="BW33" i="24"/>
  <c r="BN33" i="24"/>
  <c r="BL33" i="24"/>
  <c r="AX33" i="24"/>
  <c r="AS33" i="24"/>
  <c r="AR33" i="24"/>
  <c r="AP33" i="24"/>
  <c r="AO33" i="24"/>
  <c r="AN33" i="24"/>
  <c r="AM33" i="24"/>
  <c r="AL33" i="24"/>
  <c r="AK33" i="24"/>
  <c r="AJ33" i="24"/>
  <c r="AI33" i="24"/>
  <c r="AH33" i="24"/>
  <c r="AG33" i="24"/>
  <c r="AF33" i="24"/>
  <c r="AE33" i="24"/>
  <c r="AD33" i="24"/>
  <c r="AC33" i="24"/>
  <c r="Y33" i="24"/>
  <c r="J33" i="24"/>
  <c r="AU65" i="24" s="1"/>
  <c r="I33" i="24"/>
  <c r="AT65" i="24" s="1"/>
  <c r="H33" i="24"/>
  <c r="AS66" i="24" s="1"/>
  <c r="BV32" i="24"/>
  <c r="BQ32" i="24"/>
  <c r="BO32" i="24"/>
  <c r="BK32" i="24"/>
  <c r="AW32" i="24"/>
  <c r="AP32" i="24"/>
  <c r="AO32" i="24"/>
  <c r="AN32" i="24"/>
  <c r="AM32" i="24"/>
  <c r="AL32" i="24"/>
  <c r="AK32" i="24"/>
  <c r="AJ32" i="24"/>
  <c r="AI32" i="24"/>
  <c r="AH32" i="24"/>
  <c r="AG32" i="24"/>
  <c r="AF32" i="24"/>
  <c r="AE32" i="24"/>
  <c r="AD32" i="24"/>
  <c r="Y32" i="24" s="1"/>
  <c r="AC32" i="24"/>
  <c r="J32" i="24"/>
  <c r="AU63" i="24" s="1"/>
  <c r="I32" i="24"/>
  <c r="AT63" i="24" s="1"/>
  <c r="BN31" i="24"/>
  <c r="AS31" i="24"/>
  <c r="AR31" i="24"/>
  <c r="AP31" i="24"/>
  <c r="AO31" i="24"/>
  <c r="AN31" i="24"/>
  <c r="AM31" i="24"/>
  <c r="AL31" i="24"/>
  <c r="AK31" i="24"/>
  <c r="AJ31" i="24"/>
  <c r="AI31" i="24"/>
  <c r="AH31" i="24"/>
  <c r="AG31" i="24"/>
  <c r="AF31" i="24"/>
  <c r="AE31" i="24"/>
  <c r="AD31" i="24"/>
  <c r="Y31" i="24" s="1"/>
  <c r="AC31" i="24"/>
  <c r="J31" i="24"/>
  <c r="AU61" i="24" s="1"/>
  <c r="I31" i="24"/>
  <c r="AT61" i="24" s="1"/>
  <c r="H31" i="24"/>
  <c r="AS62" i="24" s="1"/>
  <c r="CM30" i="24"/>
  <c r="BT30" i="24"/>
  <c r="BK30" i="24"/>
  <c r="AU30" i="24"/>
  <c r="AP30" i="24"/>
  <c r="AO30" i="24"/>
  <c r="AN30" i="24"/>
  <c r="AM30" i="24"/>
  <c r="AL30" i="24"/>
  <c r="AK30" i="24"/>
  <c r="AJ30" i="24"/>
  <c r="AI30" i="24"/>
  <c r="AH30" i="24"/>
  <c r="AG30" i="24"/>
  <c r="AF30" i="24"/>
  <c r="Z29" i="24" s="1"/>
  <c r="AE30" i="24"/>
  <c r="AD30" i="24"/>
  <c r="AC30" i="24"/>
  <c r="J30" i="24"/>
  <c r="AU59" i="24" s="1"/>
  <c r="I30" i="24"/>
  <c r="AT59" i="24" s="1"/>
  <c r="CG29" i="24"/>
  <c r="BZ29" i="24"/>
  <c r="BN29" i="24"/>
  <c r="BL29" i="24"/>
  <c r="BA29" i="24"/>
  <c r="AS29" i="24"/>
  <c r="AR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J29" i="24"/>
  <c r="AU57" i="24" s="1"/>
  <c r="I29" i="24"/>
  <c r="AT57" i="24" s="1"/>
  <c r="H29" i="24"/>
  <c r="AS58" i="24" s="1"/>
  <c r="CO28" i="24"/>
  <c r="CJ28" i="24"/>
  <c r="CH28" i="24"/>
  <c r="BY28" i="24"/>
  <c r="BQ28" i="24"/>
  <c r="BO28" i="24"/>
  <c r="BK28" i="24"/>
  <c r="AZ28" i="24"/>
  <c r="AP28" i="24"/>
  <c r="AO28" i="24"/>
  <c r="AN28" i="24"/>
  <c r="AM28" i="24"/>
  <c r="AL28" i="24"/>
  <c r="AK28" i="24"/>
  <c r="AB28" i="24" s="1"/>
  <c r="AJ28" i="24"/>
  <c r="AI28" i="24"/>
  <c r="AH28" i="24"/>
  <c r="AG28" i="24"/>
  <c r="AF28" i="24"/>
  <c r="AE28" i="24"/>
  <c r="AD28" i="24"/>
  <c r="AC28" i="24"/>
  <c r="Z27" i="24" s="1"/>
  <c r="J28" i="24"/>
  <c r="AU55" i="24" s="1"/>
  <c r="I28" i="24"/>
  <c r="AT55" i="24" s="1"/>
  <c r="CM27" i="24"/>
  <c r="CG27" i="24"/>
  <c r="BT27" i="24"/>
  <c r="BN27" i="24"/>
  <c r="AS27" i="24"/>
  <c r="AR27" i="24"/>
  <c r="AP27" i="24"/>
  <c r="AO27" i="24"/>
  <c r="AN27" i="24"/>
  <c r="AM27" i="24"/>
  <c r="AL27" i="24"/>
  <c r="AK27" i="24"/>
  <c r="AJ27" i="24"/>
  <c r="AI27" i="24"/>
  <c r="AH27" i="24"/>
  <c r="AG27" i="24"/>
  <c r="AF27" i="24"/>
  <c r="AE27" i="24"/>
  <c r="AD27" i="24"/>
  <c r="AC27" i="24"/>
  <c r="J27" i="24"/>
  <c r="AU53" i="24" s="1"/>
  <c r="I27" i="24"/>
  <c r="AT53" i="24" s="1"/>
  <c r="H27" i="24"/>
  <c r="AS54" i="24" s="1"/>
  <c r="CK26" i="24"/>
  <c r="BS26" i="24"/>
  <c r="BK26" i="24"/>
  <c r="AU26" i="24"/>
  <c r="AP26" i="24"/>
  <c r="AO26" i="24"/>
  <c r="AN26" i="24"/>
  <c r="AM26" i="24"/>
  <c r="AL26" i="24"/>
  <c r="AK26" i="24"/>
  <c r="AJ26" i="24"/>
  <c r="AI26" i="24"/>
  <c r="AH26" i="24"/>
  <c r="AG26" i="24"/>
  <c r="AF26" i="24"/>
  <c r="AE26" i="24"/>
  <c r="AD26" i="24"/>
  <c r="AC26" i="24"/>
  <c r="J26" i="24"/>
  <c r="AU51" i="24" s="1"/>
  <c r="I26" i="24"/>
  <c r="AT51" i="24" s="1"/>
  <c r="CO25" i="24"/>
  <c r="CG25" i="24"/>
  <c r="CC25" i="24"/>
  <c r="BW25" i="24"/>
  <c r="BN25" i="24"/>
  <c r="BL25" i="24"/>
  <c r="AX25" i="24"/>
  <c r="AS25" i="24"/>
  <c r="AR25" i="24"/>
  <c r="AP25" i="24"/>
  <c r="AO25" i="24"/>
  <c r="AN25" i="24"/>
  <c r="AM25" i="24"/>
  <c r="AL25" i="24"/>
  <c r="AK25" i="24"/>
  <c r="AB25" i="24" s="1"/>
  <c r="AJ25" i="24"/>
  <c r="AI25" i="24"/>
  <c r="AH25" i="24"/>
  <c r="AG25" i="24"/>
  <c r="AF25" i="24"/>
  <c r="AE25" i="24"/>
  <c r="AD25" i="24"/>
  <c r="Y25" i="24" s="1"/>
  <c r="AC25" i="24"/>
  <c r="J25" i="24"/>
  <c r="AU49" i="24" s="1"/>
  <c r="I25" i="24"/>
  <c r="AT49" i="24" s="1"/>
  <c r="H25" i="24"/>
  <c r="AS50" i="24" s="1"/>
  <c r="CS24" i="24"/>
  <c r="CJ24" i="24"/>
  <c r="CH24" i="24"/>
  <c r="CB24" i="24"/>
  <c r="BV24" i="24"/>
  <c r="BQ24" i="24"/>
  <c r="BO24" i="24"/>
  <c r="BK24" i="24"/>
  <c r="AW24" i="24"/>
  <c r="AP24" i="24"/>
  <c r="AO24" i="24"/>
  <c r="AN24" i="24"/>
  <c r="AM24" i="24"/>
  <c r="AL24" i="24"/>
  <c r="AK24" i="24"/>
  <c r="AJ24" i="24"/>
  <c r="AI24" i="24"/>
  <c r="AH24" i="24"/>
  <c r="AG24" i="24"/>
  <c r="AF24" i="24"/>
  <c r="AE24" i="24"/>
  <c r="AD24" i="24"/>
  <c r="AC24" i="24"/>
  <c r="J24" i="24"/>
  <c r="AU47" i="24" s="1"/>
  <c r="I24" i="24"/>
  <c r="AT47" i="24" s="1"/>
  <c r="CU23" i="24"/>
  <c r="CG23" i="24"/>
  <c r="CE23" i="24"/>
  <c r="BN23" i="24"/>
  <c r="AS23" i="24"/>
  <c r="AR23" i="24"/>
  <c r="AP23" i="24"/>
  <c r="AO23" i="24"/>
  <c r="AN23" i="24"/>
  <c r="AM23" i="24"/>
  <c r="AL23" i="24"/>
  <c r="AK23" i="24"/>
  <c r="AB23" i="24" s="1"/>
  <c r="AJ23" i="24"/>
  <c r="AI23" i="24"/>
  <c r="AH23" i="24"/>
  <c r="AG23" i="24"/>
  <c r="AF23" i="24"/>
  <c r="AE23" i="24"/>
  <c r="AD23" i="24"/>
  <c r="AC23" i="24"/>
  <c r="J23" i="24"/>
  <c r="AU45" i="24" s="1"/>
  <c r="I23" i="24"/>
  <c r="AT45" i="24" s="1"/>
  <c r="H23" i="24"/>
  <c r="AS46" i="24" s="1"/>
  <c r="CP22" i="24"/>
  <c r="BT22" i="24"/>
  <c r="BK22" i="24"/>
  <c r="AU22" i="24"/>
  <c r="AP22" i="24"/>
  <c r="AO22" i="24"/>
  <c r="AN22" i="24"/>
  <c r="AM22" i="24"/>
  <c r="AL22" i="24"/>
  <c r="AK22" i="24"/>
  <c r="AB22" i="24" s="1"/>
  <c r="AJ22" i="24"/>
  <c r="AI22" i="24"/>
  <c r="AH22" i="24"/>
  <c r="AG22" i="24"/>
  <c r="AF22" i="24"/>
  <c r="AE22" i="24"/>
  <c r="AD22" i="24"/>
  <c r="AC22" i="24"/>
  <c r="J22" i="24"/>
  <c r="AU43" i="24" s="1"/>
  <c r="I22" i="24"/>
  <c r="AT43" i="24" s="1"/>
  <c r="CS21" i="24"/>
  <c r="CR21" i="24"/>
  <c r="BN21" i="24"/>
  <c r="BL21" i="24"/>
  <c r="BD21" i="24"/>
  <c r="AS21" i="24"/>
  <c r="AR21" i="24"/>
  <c r="AP21" i="24"/>
  <c r="AO21" i="24"/>
  <c r="AN21" i="24"/>
  <c r="AM21" i="24"/>
  <c r="AL21" i="24"/>
  <c r="AK21" i="24"/>
  <c r="AJ21" i="24"/>
  <c r="AI21" i="24"/>
  <c r="AH21" i="24"/>
  <c r="AG21" i="24"/>
  <c r="AF21" i="24"/>
  <c r="AE21" i="24"/>
  <c r="AD21" i="24"/>
  <c r="AC21" i="24"/>
  <c r="J21" i="24"/>
  <c r="AU41" i="24" s="1"/>
  <c r="I21" i="24"/>
  <c r="AT41" i="24" s="1"/>
  <c r="H21" i="24"/>
  <c r="AS42" i="24" s="1"/>
  <c r="CU20" i="24"/>
  <c r="CP20" i="24"/>
  <c r="BZ20" i="24"/>
  <c r="BQ20" i="24"/>
  <c r="BO20" i="24"/>
  <c r="BK20" i="24"/>
  <c r="BC20" i="24"/>
  <c r="AP20" i="24"/>
  <c r="AO20" i="24"/>
  <c r="AN20" i="24"/>
  <c r="AM20" i="24"/>
  <c r="AL20" i="24"/>
  <c r="AK20" i="24"/>
  <c r="AB20" i="24" s="1"/>
  <c r="AJ20" i="24"/>
  <c r="AI20" i="24"/>
  <c r="AH20" i="24"/>
  <c r="AG20" i="24"/>
  <c r="AF20" i="24"/>
  <c r="AE20" i="24"/>
  <c r="AD20" i="24"/>
  <c r="AC20" i="24"/>
  <c r="Z19" i="24" s="1"/>
  <c r="J20" i="24"/>
  <c r="AU39" i="24" s="1"/>
  <c r="I20" i="24"/>
  <c r="AT39" i="24" s="1"/>
  <c r="BT19" i="24"/>
  <c r="BN19" i="24"/>
  <c r="AS19" i="24"/>
  <c r="AR19" i="24"/>
  <c r="AP19" i="24"/>
  <c r="AO19" i="24"/>
  <c r="AN19" i="24"/>
  <c r="AM19" i="24"/>
  <c r="AL19" i="24"/>
  <c r="AK19" i="24"/>
  <c r="AJ19" i="24"/>
  <c r="AI19" i="24"/>
  <c r="AH19" i="24"/>
  <c r="AG19" i="24"/>
  <c r="AF19" i="24"/>
  <c r="AE19" i="24"/>
  <c r="AD19" i="24"/>
  <c r="AC19" i="24"/>
  <c r="J19" i="24"/>
  <c r="AU37" i="24" s="1"/>
  <c r="I19" i="24"/>
  <c r="AT37" i="24" s="1"/>
  <c r="H19" i="24"/>
  <c r="AS38" i="24" s="1"/>
  <c r="CG18" i="24"/>
  <c r="BS18" i="24"/>
  <c r="BK18" i="24"/>
  <c r="AU18" i="24"/>
  <c r="AP18" i="24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J18" i="24"/>
  <c r="AU35" i="24" s="1"/>
  <c r="I18" i="24"/>
  <c r="AT35" i="24" s="1"/>
  <c r="CP17" i="24"/>
  <c r="CJ17" i="24"/>
  <c r="CH17" i="24"/>
  <c r="BW17" i="24"/>
  <c r="BN17" i="24"/>
  <c r="BL17" i="24"/>
  <c r="AX17" i="24"/>
  <c r="AS17" i="24"/>
  <c r="AR17" i="24"/>
  <c r="AP17" i="24"/>
  <c r="AO17" i="24"/>
  <c r="AN17" i="24"/>
  <c r="AM17" i="24"/>
  <c r="AB17" i="24" s="1"/>
  <c r="AL17" i="24"/>
  <c r="AK17" i="24"/>
  <c r="AJ17" i="24"/>
  <c r="AI17" i="24"/>
  <c r="AH17" i="24"/>
  <c r="AG17" i="24"/>
  <c r="AF17" i="24"/>
  <c r="AE17" i="24"/>
  <c r="AD17" i="24"/>
  <c r="AC17" i="24"/>
  <c r="J17" i="24"/>
  <c r="AU33" i="24" s="1"/>
  <c r="I17" i="24"/>
  <c r="AT33" i="24" s="1"/>
  <c r="H17" i="24"/>
  <c r="AS34" i="24" s="1"/>
  <c r="CR16" i="24"/>
  <c r="CM16" i="24"/>
  <c r="CG16" i="24"/>
  <c r="BV16" i="24"/>
  <c r="BQ16" i="24"/>
  <c r="BO16" i="24"/>
  <c r="BK16" i="24"/>
  <c r="AW16" i="24"/>
  <c r="AP16" i="24"/>
  <c r="AO16" i="24"/>
  <c r="AN16" i="24"/>
  <c r="AM16" i="24"/>
  <c r="AL16" i="24"/>
  <c r="AK16" i="24"/>
  <c r="AJ16" i="24"/>
  <c r="AI16" i="24"/>
  <c r="AH16" i="24"/>
  <c r="AG16" i="24"/>
  <c r="AF16" i="24"/>
  <c r="AE16" i="24"/>
  <c r="AD16" i="24"/>
  <c r="AC16" i="24"/>
  <c r="J16" i="24"/>
  <c r="AU31" i="24" s="1"/>
  <c r="I16" i="24"/>
  <c r="AT31" i="24" s="1"/>
  <c r="CK15" i="24"/>
  <c r="BN15" i="24"/>
  <c r="AS15" i="24"/>
  <c r="AR15" i="24"/>
  <c r="AP15" i="24"/>
  <c r="AO15" i="24"/>
  <c r="AN15" i="24"/>
  <c r="AM15" i="24"/>
  <c r="AL15" i="24"/>
  <c r="AK15" i="24"/>
  <c r="AJ15" i="24"/>
  <c r="AI15" i="24"/>
  <c r="AH15" i="24"/>
  <c r="AG15" i="24"/>
  <c r="AF15" i="24"/>
  <c r="AE15" i="24"/>
  <c r="AD15" i="24"/>
  <c r="AC15" i="24"/>
  <c r="J15" i="24"/>
  <c r="AU29" i="24" s="1"/>
  <c r="I15" i="24"/>
  <c r="AT29" i="24" s="1"/>
  <c r="H15" i="24"/>
  <c r="AS30" i="24" s="1"/>
  <c r="CG14" i="24"/>
  <c r="BT14" i="24"/>
  <c r="BK14" i="24"/>
  <c r="AU14" i="24"/>
  <c r="AP14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J14" i="24"/>
  <c r="AU27" i="24" s="1"/>
  <c r="I14" i="24"/>
  <c r="AT27" i="24" s="1"/>
  <c r="CJ13" i="24"/>
  <c r="CH13" i="24"/>
  <c r="BZ13" i="24"/>
  <c r="BN13" i="24"/>
  <c r="BL13" i="24"/>
  <c r="BA13" i="24"/>
  <c r="AS13" i="24"/>
  <c r="AR13" i="24"/>
  <c r="AP13" i="24"/>
  <c r="AO13" i="24"/>
  <c r="AN13" i="24"/>
  <c r="AM13" i="24"/>
  <c r="AB13" i="24" s="1"/>
  <c r="AL13" i="24"/>
  <c r="AK13" i="24"/>
  <c r="AJ13" i="24"/>
  <c r="AI13" i="24"/>
  <c r="AH13" i="24"/>
  <c r="AG13" i="24"/>
  <c r="AF13" i="24"/>
  <c r="AE13" i="24"/>
  <c r="AD13" i="24"/>
  <c r="AC13" i="24"/>
  <c r="Z14" i="24" s="1"/>
  <c r="J13" i="24"/>
  <c r="AU25" i="24" s="1"/>
  <c r="I13" i="24"/>
  <c r="AT25" i="24" s="1"/>
  <c r="H13" i="24"/>
  <c r="AS26" i="24" s="1"/>
  <c r="CP12" i="24"/>
  <c r="CG12" i="24"/>
  <c r="BY12" i="24"/>
  <c r="BQ12" i="24"/>
  <c r="BO12" i="24"/>
  <c r="BK12" i="24"/>
  <c r="AZ12" i="24"/>
  <c r="AP12" i="24"/>
  <c r="AO12" i="24"/>
  <c r="AN12" i="24"/>
  <c r="AM12" i="24"/>
  <c r="AL12" i="24"/>
  <c r="AK12" i="24"/>
  <c r="AJ12" i="24"/>
  <c r="AI12" i="24"/>
  <c r="AH12" i="24"/>
  <c r="AG12" i="24"/>
  <c r="AF12" i="24"/>
  <c r="AE12" i="24"/>
  <c r="AD12" i="24"/>
  <c r="AC12" i="24"/>
  <c r="J12" i="24"/>
  <c r="AU23" i="24" s="1"/>
  <c r="I12" i="24"/>
  <c r="AT23" i="24" s="1"/>
  <c r="CO11" i="24"/>
  <c r="BT11" i="24"/>
  <c r="BN11" i="24"/>
  <c r="AS11" i="24"/>
  <c r="AR11" i="24"/>
  <c r="AP11" i="24"/>
  <c r="AO11" i="24"/>
  <c r="AN11" i="24"/>
  <c r="AM11" i="24"/>
  <c r="AL11" i="24"/>
  <c r="AK11" i="24"/>
  <c r="AJ11" i="24"/>
  <c r="AI11" i="24"/>
  <c r="AH11" i="24"/>
  <c r="AG11" i="24"/>
  <c r="AF11" i="24"/>
  <c r="AE11" i="24"/>
  <c r="AD11" i="24"/>
  <c r="AC11" i="24"/>
  <c r="J11" i="24"/>
  <c r="AU21" i="24" s="1"/>
  <c r="I11" i="24"/>
  <c r="AT21" i="24" s="1"/>
  <c r="H11" i="24"/>
  <c r="AS22" i="24" s="1"/>
  <c r="CR10" i="24"/>
  <c r="CG10" i="24"/>
  <c r="BS10" i="24"/>
  <c r="BK10" i="24"/>
  <c r="AU10" i="24"/>
  <c r="AP10" i="24"/>
  <c r="AO10" i="24"/>
  <c r="AN10" i="24"/>
  <c r="AM10" i="24"/>
  <c r="AL10" i="24"/>
  <c r="AB10" i="24" s="1"/>
  <c r="AK10" i="24"/>
  <c r="AJ10" i="24"/>
  <c r="AI10" i="24"/>
  <c r="AH10" i="24"/>
  <c r="AG10" i="24"/>
  <c r="AF10" i="24"/>
  <c r="AE10" i="24"/>
  <c r="AD10" i="24"/>
  <c r="AC10" i="24"/>
  <c r="J10" i="24"/>
  <c r="AU19" i="24" s="1"/>
  <c r="I10" i="24"/>
  <c r="AT19" i="24" s="1"/>
  <c r="CJ9" i="24"/>
  <c r="CH9" i="24"/>
  <c r="CC9" i="24"/>
  <c r="BW9" i="24"/>
  <c r="BN9" i="24"/>
  <c r="BL9" i="24"/>
  <c r="AX9" i="24"/>
  <c r="AS9" i="24"/>
  <c r="AR9" i="24"/>
  <c r="AP9" i="24"/>
  <c r="AO9" i="24"/>
  <c r="AN9" i="24"/>
  <c r="AM9" i="24"/>
  <c r="AL9" i="24"/>
  <c r="AK9" i="24"/>
  <c r="AB9" i="24" s="1"/>
  <c r="AJ9" i="24"/>
  <c r="AI9" i="24"/>
  <c r="AH9" i="24"/>
  <c r="AG9" i="24"/>
  <c r="AF9" i="24"/>
  <c r="AE9" i="24"/>
  <c r="AD9" i="24"/>
  <c r="AC9" i="24"/>
  <c r="J9" i="24"/>
  <c r="AU17" i="24" s="1"/>
  <c r="I9" i="24"/>
  <c r="AT17" i="24" s="1"/>
  <c r="H9" i="24"/>
  <c r="AS18" i="24" s="1"/>
  <c r="CM8" i="24"/>
  <c r="CG8" i="24"/>
  <c r="CB8" i="24"/>
  <c r="BV8" i="24"/>
  <c r="BQ8" i="24"/>
  <c r="BO8" i="24"/>
  <c r="BK8" i="24"/>
  <c r="AW8" i="24"/>
  <c r="AP8" i="24"/>
  <c r="AO8" i="24"/>
  <c r="AN8" i="24"/>
  <c r="AM8" i="24"/>
  <c r="AL8" i="24"/>
  <c r="AK8" i="24"/>
  <c r="AJ8" i="24"/>
  <c r="AI8" i="24"/>
  <c r="AH8" i="24"/>
  <c r="AG8" i="24"/>
  <c r="AF8" i="24"/>
  <c r="AE8" i="24"/>
  <c r="AD8" i="24"/>
  <c r="AC8" i="24"/>
  <c r="J8" i="24"/>
  <c r="AU15" i="24" s="1"/>
  <c r="I8" i="24"/>
  <c r="AT15" i="24" s="1"/>
  <c r="CK7" i="24"/>
  <c r="CE7" i="24"/>
  <c r="BN7" i="24"/>
  <c r="AS7" i="24"/>
  <c r="AR7" i="24"/>
  <c r="AP7" i="24"/>
  <c r="AO7" i="24"/>
  <c r="AN7" i="24"/>
  <c r="AM7" i="24"/>
  <c r="AL7" i="24"/>
  <c r="AK7" i="24"/>
  <c r="AJ7" i="24"/>
  <c r="AI7" i="24"/>
  <c r="AH7" i="24"/>
  <c r="AG7" i="24"/>
  <c r="AF7" i="24"/>
  <c r="AE7" i="24"/>
  <c r="AD7" i="24"/>
  <c r="AC7" i="24"/>
  <c r="Y7" i="24"/>
  <c r="J7" i="24"/>
  <c r="AU13" i="24" s="1"/>
  <c r="I7" i="24"/>
  <c r="AT13" i="24" s="1"/>
  <c r="H7" i="24"/>
  <c r="AS14" i="24" s="1"/>
  <c r="CG6" i="24"/>
  <c r="BT6" i="24"/>
  <c r="AU6" i="24"/>
  <c r="AP6" i="24"/>
  <c r="AO6" i="24"/>
  <c r="AN6" i="24"/>
  <c r="AM6" i="24"/>
  <c r="AL6" i="24"/>
  <c r="AK6" i="24"/>
  <c r="AB6" i="24" s="1"/>
  <c r="AJ6" i="24"/>
  <c r="AI6" i="24"/>
  <c r="AH6" i="24"/>
  <c r="AG6" i="24"/>
  <c r="AF6" i="24"/>
  <c r="AE6" i="24"/>
  <c r="AD6" i="24"/>
  <c r="AC6" i="24"/>
  <c r="Y6" i="24" s="1"/>
  <c r="J6" i="24"/>
  <c r="AU11" i="24" s="1"/>
  <c r="I6" i="24"/>
  <c r="AT11" i="24" s="1"/>
  <c r="CJ5" i="24"/>
  <c r="CH5" i="24"/>
  <c r="AS5" i="24"/>
  <c r="AR5" i="24"/>
  <c r="AP5" i="24"/>
  <c r="AO5" i="24"/>
  <c r="AN5" i="24"/>
  <c r="AM5" i="24"/>
  <c r="AL5" i="24"/>
  <c r="AK5" i="24"/>
  <c r="AB5" i="24" s="1"/>
  <c r="AJ5" i="24"/>
  <c r="AI5" i="24"/>
  <c r="AH5" i="24"/>
  <c r="AG5" i="24"/>
  <c r="AF5" i="24"/>
  <c r="AE5" i="24"/>
  <c r="AD5" i="24"/>
  <c r="AC5" i="24"/>
  <c r="Z6" i="24" s="1"/>
  <c r="J5" i="24"/>
  <c r="AU9" i="24" s="1"/>
  <c r="I5" i="24"/>
  <c r="AT9" i="24" s="1"/>
  <c r="H5" i="24"/>
  <c r="AS10" i="24" s="1"/>
  <c r="CG4" i="24"/>
  <c r="BZ4" i="24"/>
  <c r="AP4" i="24"/>
  <c r="AO4" i="24"/>
  <c r="AN4" i="24"/>
  <c r="AM4" i="24"/>
  <c r="AL4" i="24"/>
  <c r="AK4" i="24"/>
  <c r="AB4" i="24" s="1"/>
  <c r="AJ4" i="24"/>
  <c r="AI4" i="24"/>
  <c r="AH4" i="24"/>
  <c r="AG4" i="24"/>
  <c r="AF4" i="24"/>
  <c r="AE4" i="24"/>
  <c r="AD4" i="24"/>
  <c r="AC4" i="24"/>
  <c r="Z3" i="24" s="1"/>
  <c r="J4" i="24"/>
  <c r="AU7" i="24" s="1"/>
  <c r="I4" i="24"/>
  <c r="AT7" i="24" s="1"/>
  <c r="AR3" i="24"/>
  <c r="BK3" i="24" s="1"/>
  <c r="CG3" i="24" s="1"/>
  <c r="AP3" i="24"/>
  <c r="AO3" i="24"/>
  <c r="AN3" i="24"/>
  <c r="AM3" i="24"/>
  <c r="AB3" i="24" s="1"/>
  <c r="AL3" i="24"/>
  <c r="AK3" i="24"/>
  <c r="AJ3" i="24"/>
  <c r="AI3" i="24"/>
  <c r="AH3" i="24"/>
  <c r="AG3" i="24"/>
  <c r="AF3" i="24"/>
  <c r="AE3" i="24"/>
  <c r="Y3" i="24" s="1"/>
  <c r="AD3" i="24"/>
  <c r="AC3" i="24"/>
  <c r="J3" i="24"/>
  <c r="AU5" i="24" s="1"/>
  <c r="I3" i="24"/>
  <c r="AT5" i="24" s="1"/>
  <c r="H3" i="24"/>
  <c r="AS6" i="24" s="1"/>
  <c r="AR2" i="24"/>
  <c r="BK2" i="24" s="1"/>
  <c r="CG2" i="24" s="1"/>
  <c r="AR1" i="24"/>
  <c r="BK1" i="24" s="1"/>
  <c r="CG1" i="24" s="1"/>
  <c r="AA220" i="23"/>
  <c r="AA219" i="23"/>
  <c r="AP218" i="23"/>
  <c r="AO218" i="23"/>
  <c r="AN218" i="23"/>
  <c r="AM218" i="23"/>
  <c r="AL218" i="23"/>
  <c r="AK218" i="23"/>
  <c r="AB218" i="23" s="1"/>
  <c r="AJ218" i="23"/>
  <c r="AI218" i="23"/>
  <c r="AH218" i="23"/>
  <c r="AG218" i="23"/>
  <c r="AF218" i="23"/>
  <c r="AE218" i="23"/>
  <c r="AD218" i="23"/>
  <c r="AC218" i="23"/>
  <c r="Y218" i="23" s="1"/>
  <c r="AP217" i="23"/>
  <c r="AO217" i="23"/>
  <c r="AN217" i="23"/>
  <c r="AM217" i="23"/>
  <c r="AL217" i="23"/>
  <c r="AK217" i="23"/>
  <c r="AJ217" i="23"/>
  <c r="AI217" i="23"/>
  <c r="AH217" i="23"/>
  <c r="AG217" i="23"/>
  <c r="AF217" i="23"/>
  <c r="AE217" i="23"/>
  <c r="AD217" i="23"/>
  <c r="AC217" i="23"/>
  <c r="Z217" i="23"/>
  <c r="H217" i="23"/>
  <c r="AP216" i="23"/>
  <c r="AO216" i="23"/>
  <c r="AN216" i="23"/>
  <c r="AM216" i="23"/>
  <c r="AL216" i="23"/>
  <c r="AK216" i="23"/>
  <c r="AJ216" i="23"/>
  <c r="AI216" i="23"/>
  <c r="AH216" i="23"/>
  <c r="AG216" i="23"/>
  <c r="AF216" i="23"/>
  <c r="AE216" i="23"/>
  <c r="AD216" i="23"/>
  <c r="AC216" i="23"/>
  <c r="Y216" i="23" s="1"/>
  <c r="AB216" i="23"/>
  <c r="AP215" i="23"/>
  <c r="AO215" i="23"/>
  <c r="AN215" i="23"/>
  <c r="AM215" i="23"/>
  <c r="AL215" i="23"/>
  <c r="AK215" i="23"/>
  <c r="AJ215" i="23"/>
  <c r="AI215" i="23"/>
  <c r="AH215" i="23"/>
  <c r="AG215" i="23"/>
  <c r="AF215" i="23"/>
  <c r="AE215" i="23"/>
  <c r="AD215" i="23"/>
  <c r="AC215" i="23"/>
  <c r="Z215" i="23"/>
  <c r="Y215" i="23"/>
  <c r="AP214" i="23"/>
  <c r="AO214" i="23"/>
  <c r="AN214" i="23"/>
  <c r="AM214" i="23"/>
  <c r="AL214" i="23"/>
  <c r="AK214" i="23"/>
  <c r="AJ214" i="23"/>
  <c r="AI214" i="23"/>
  <c r="AH214" i="23"/>
  <c r="AG214" i="23"/>
  <c r="AF214" i="23"/>
  <c r="AE214" i="23"/>
  <c r="AD214" i="23"/>
  <c r="AC214" i="23"/>
  <c r="AP213" i="23"/>
  <c r="AO213" i="23"/>
  <c r="AN213" i="23"/>
  <c r="AM213" i="23"/>
  <c r="AL213" i="23"/>
  <c r="AK213" i="23"/>
  <c r="AJ213" i="23"/>
  <c r="AI213" i="23"/>
  <c r="AH213" i="23"/>
  <c r="AG213" i="23"/>
  <c r="AF213" i="23"/>
  <c r="AE213" i="23"/>
  <c r="AD213" i="23"/>
  <c r="AC213" i="23"/>
  <c r="H213" i="23"/>
  <c r="AP212" i="23"/>
  <c r="AO212" i="23"/>
  <c r="AN212" i="23"/>
  <c r="AM212" i="23"/>
  <c r="AL212" i="23"/>
  <c r="AK212" i="23"/>
  <c r="AB212" i="23" s="1"/>
  <c r="AJ212" i="23"/>
  <c r="AI212" i="23"/>
  <c r="AH212" i="23"/>
  <c r="AG212" i="23"/>
  <c r="AF212" i="23"/>
  <c r="AE212" i="23"/>
  <c r="AD212" i="23"/>
  <c r="AC212" i="23"/>
  <c r="Y212" i="23" s="1"/>
  <c r="AP211" i="23"/>
  <c r="AO211" i="23"/>
  <c r="AN211" i="23"/>
  <c r="AM211" i="23"/>
  <c r="AL211" i="23"/>
  <c r="AK211" i="23"/>
  <c r="AJ211" i="23"/>
  <c r="AI211" i="23"/>
  <c r="AH211" i="23"/>
  <c r="AG211" i="23"/>
  <c r="AF211" i="23"/>
  <c r="AE211" i="23"/>
  <c r="AD211" i="23"/>
  <c r="AC211" i="23"/>
  <c r="Z211" i="23"/>
  <c r="H211" i="23"/>
  <c r="AP210" i="23"/>
  <c r="AO210" i="23"/>
  <c r="AN210" i="23"/>
  <c r="AM210" i="23"/>
  <c r="AL210" i="23"/>
  <c r="AK210" i="23"/>
  <c r="AJ210" i="23"/>
  <c r="AI210" i="23"/>
  <c r="AH210" i="23"/>
  <c r="AG210" i="23"/>
  <c r="AF210" i="23"/>
  <c r="Y210" i="23" s="1"/>
  <c r="AE210" i="23"/>
  <c r="AD210" i="23"/>
  <c r="AC210" i="23"/>
  <c r="AB210" i="23"/>
  <c r="AP209" i="23"/>
  <c r="AO209" i="23"/>
  <c r="AN209" i="23"/>
  <c r="AM209" i="23"/>
  <c r="AL209" i="23"/>
  <c r="AK209" i="23"/>
  <c r="AJ209" i="23"/>
  <c r="AI209" i="23"/>
  <c r="AH209" i="23"/>
  <c r="AG209" i="23"/>
  <c r="AF209" i="23"/>
  <c r="AE209" i="23"/>
  <c r="Y209" i="23" s="1"/>
  <c r="AD209" i="23"/>
  <c r="AC209" i="23"/>
  <c r="H209" i="23"/>
  <c r="AP208" i="23"/>
  <c r="AO208" i="23"/>
  <c r="AN208" i="23"/>
  <c r="AM208" i="23"/>
  <c r="AB208" i="23" s="1"/>
  <c r="AL208" i="23"/>
  <c r="AK208" i="23"/>
  <c r="AJ208" i="23"/>
  <c r="AI208" i="23"/>
  <c r="AH208" i="23"/>
  <c r="AG208" i="23"/>
  <c r="AF208" i="23"/>
  <c r="AE208" i="23"/>
  <c r="Y208" i="23" s="1"/>
  <c r="AD208" i="23"/>
  <c r="AC208" i="23"/>
  <c r="AP207" i="23"/>
  <c r="AO207" i="23"/>
  <c r="AN207" i="23"/>
  <c r="AM207" i="23"/>
  <c r="AL207" i="23"/>
  <c r="AK207" i="23"/>
  <c r="AB207" i="23" s="1"/>
  <c r="AJ207" i="23"/>
  <c r="AI207" i="23"/>
  <c r="AH207" i="23"/>
  <c r="AG207" i="23"/>
  <c r="AF207" i="23"/>
  <c r="AE207" i="23"/>
  <c r="AD207" i="23"/>
  <c r="AC207" i="23"/>
  <c r="Z208" i="23" s="1"/>
  <c r="Z207" i="23"/>
  <c r="Y207" i="23"/>
  <c r="AP206" i="23"/>
  <c r="AO206" i="23"/>
  <c r="AN206" i="23"/>
  <c r="AM206" i="23"/>
  <c r="AL206" i="23"/>
  <c r="AK206" i="23"/>
  <c r="AJ206" i="23"/>
  <c r="AI206" i="23"/>
  <c r="AH206" i="23"/>
  <c r="AG206" i="23"/>
  <c r="AF206" i="23"/>
  <c r="AE206" i="23"/>
  <c r="AD206" i="23"/>
  <c r="Z205" i="23" s="1"/>
  <c r="AC206" i="23"/>
  <c r="Y206" i="23" s="1"/>
  <c r="AP205" i="23"/>
  <c r="AO205" i="23"/>
  <c r="AN205" i="23"/>
  <c r="AM205" i="23"/>
  <c r="AL205" i="23"/>
  <c r="AK205" i="23"/>
  <c r="AJ205" i="23"/>
  <c r="AI205" i="23"/>
  <c r="AH205" i="23"/>
  <c r="AG205" i="23"/>
  <c r="AF205" i="23"/>
  <c r="AE205" i="23"/>
  <c r="AD205" i="23"/>
  <c r="AC205" i="23"/>
  <c r="H205" i="23"/>
  <c r="AP204" i="23"/>
  <c r="AO204" i="23"/>
  <c r="AN204" i="23"/>
  <c r="AM204" i="23"/>
  <c r="AL204" i="23"/>
  <c r="AK204" i="23"/>
  <c r="AB204" i="23" s="1"/>
  <c r="AJ204" i="23"/>
  <c r="AI204" i="23"/>
  <c r="AH204" i="23"/>
  <c r="AG204" i="23"/>
  <c r="AF204" i="23"/>
  <c r="AE204" i="23"/>
  <c r="AD204" i="23"/>
  <c r="AC204" i="23"/>
  <c r="AP203" i="23"/>
  <c r="AO203" i="23"/>
  <c r="AN203" i="23"/>
  <c r="AM203" i="23"/>
  <c r="AL203" i="23"/>
  <c r="AK203" i="23"/>
  <c r="AJ203" i="23"/>
  <c r="AI203" i="23"/>
  <c r="AH203" i="23"/>
  <c r="AG203" i="23"/>
  <c r="AF203" i="23"/>
  <c r="AE203" i="23"/>
  <c r="AD203" i="23"/>
  <c r="AC203" i="23"/>
  <c r="Z203" i="23"/>
  <c r="Y203" i="23"/>
  <c r="AP202" i="23"/>
  <c r="AO202" i="23"/>
  <c r="AN202" i="23"/>
  <c r="AM202" i="23"/>
  <c r="AL202" i="23"/>
  <c r="AK202" i="23"/>
  <c r="AJ202" i="23"/>
  <c r="AI202" i="23"/>
  <c r="AH202" i="23"/>
  <c r="AG202" i="23"/>
  <c r="AF202" i="23"/>
  <c r="AE202" i="23"/>
  <c r="AD202" i="23"/>
  <c r="AC202" i="23"/>
  <c r="AP201" i="23"/>
  <c r="AO201" i="23"/>
  <c r="AN201" i="23"/>
  <c r="AM201" i="23"/>
  <c r="AL201" i="23"/>
  <c r="AK201" i="23"/>
  <c r="AJ201" i="23"/>
  <c r="AI201" i="23"/>
  <c r="AH201" i="23"/>
  <c r="AG201" i="23"/>
  <c r="AF201" i="23"/>
  <c r="AE201" i="23"/>
  <c r="AD201" i="23"/>
  <c r="AC201" i="23"/>
  <c r="H201" i="23"/>
  <c r="AP200" i="23"/>
  <c r="AO200" i="23"/>
  <c r="AN200" i="23"/>
  <c r="AM200" i="23"/>
  <c r="AL200" i="23"/>
  <c r="AK200" i="23"/>
  <c r="AB200" i="23" s="1"/>
  <c r="AJ200" i="23"/>
  <c r="AI200" i="23"/>
  <c r="AH200" i="23"/>
  <c r="AG200" i="23"/>
  <c r="AF200" i="23"/>
  <c r="AE200" i="23"/>
  <c r="AD200" i="23"/>
  <c r="AC200" i="23"/>
  <c r="Y200" i="23" s="1"/>
  <c r="AP199" i="23"/>
  <c r="AO199" i="23"/>
  <c r="AN199" i="23"/>
  <c r="AM199" i="23"/>
  <c r="AL199" i="23"/>
  <c r="AK199" i="23"/>
  <c r="AJ199" i="23"/>
  <c r="AI199" i="23"/>
  <c r="AH199" i="23"/>
  <c r="AG199" i="23"/>
  <c r="AF199" i="23"/>
  <c r="AE199" i="23"/>
  <c r="AD199" i="23"/>
  <c r="AC199" i="23"/>
  <c r="Z199" i="23"/>
  <c r="H199" i="23"/>
  <c r="AP198" i="23"/>
  <c r="AO198" i="23"/>
  <c r="AN198" i="23"/>
  <c r="AM198" i="23"/>
  <c r="AL198" i="23"/>
  <c r="AK198" i="23"/>
  <c r="AJ198" i="23"/>
  <c r="AI198" i="23"/>
  <c r="AH198" i="23"/>
  <c r="AG198" i="23"/>
  <c r="AF198" i="23"/>
  <c r="Y198" i="23" s="1"/>
  <c r="AE198" i="23"/>
  <c r="AD198" i="23"/>
  <c r="AC198" i="23"/>
  <c r="AB198" i="23"/>
  <c r="AP197" i="23"/>
  <c r="AO197" i="23"/>
  <c r="AN197" i="23"/>
  <c r="AM197" i="23"/>
  <c r="AL197" i="23"/>
  <c r="AK197" i="23"/>
  <c r="AJ197" i="23"/>
  <c r="AI197" i="23"/>
  <c r="AH197" i="23"/>
  <c r="AG197" i="23"/>
  <c r="AF197" i="23"/>
  <c r="AE197" i="23"/>
  <c r="Y197" i="23" s="1"/>
  <c r="AD197" i="23"/>
  <c r="AC197" i="23"/>
  <c r="H197" i="23"/>
  <c r="AP196" i="23"/>
  <c r="AO196" i="23"/>
  <c r="AN196" i="23"/>
  <c r="AM196" i="23"/>
  <c r="AB196" i="23" s="1"/>
  <c r="AL196" i="23"/>
  <c r="AK196" i="23"/>
  <c r="AJ196" i="23"/>
  <c r="AI196" i="23"/>
  <c r="AH196" i="23"/>
  <c r="AG196" i="23"/>
  <c r="AF196" i="23"/>
  <c r="AE196" i="23"/>
  <c r="Y196" i="23" s="1"/>
  <c r="AD196" i="23"/>
  <c r="AC196" i="23"/>
  <c r="AP195" i="23"/>
  <c r="AO195" i="23"/>
  <c r="AN195" i="23"/>
  <c r="AM195" i="23"/>
  <c r="AL195" i="23"/>
  <c r="AK195" i="23"/>
  <c r="AB195" i="23" s="1"/>
  <c r="AJ195" i="23"/>
  <c r="AI195" i="23"/>
  <c r="AH195" i="23"/>
  <c r="AG195" i="23"/>
  <c r="AF195" i="23"/>
  <c r="AE195" i="23"/>
  <c r="AD195" i="23"/>
  <c r="AC195" i="23"/>
  <c r="Z196" i="23" s="1"/>
  <c r="H195" i="23"/>
  <c r="AP194" i="23"/>
  <c r="AO194" i="23"/>
  <c r="AN194" i="23"/>
  <c r="AM194" i="23"/>
  <c r="AL194" i="23"/>
  <c r="AK194" i="23"/>
  <c r="AJ194" i="23"/>
  <c r="AI194" i="23"/>
  <c r="AH194" i="23"/>
  <c r="AG194" i="23"/>
  <c r="AF194" i="23"/>
  <c r="AE194" i="23"/>
  <c r="AD194" i="23"/>
  <c r="AC194" i="23"/>
  <c r="AP193" i="23"/>
  <c r="AO193" i="23"/>
  <c r="AN193" i="23"/>
  <c r="AM193" i="23"/>
  <c r="AB193" i="23" s="1"/>
  <c r="AL193" i="23"/>
  <c r="AK193" i="23"/>
  <c r="AJ193" i="23"/>
  <c r="AI193" i="23"/>
  <c r="AH193" i="23"/>
  <c r="AG193" i="23"/>
  <c r="AF193" i="23"/>
  <c r="AE193" i="23"/>
  <c r="Z194" i="23" s="1"/>
  <c r="AD193" i="23"/>
  <c r="AC193" i="23"/>
  <c r="H193" i="23"/>
  <c r="AP192" i="23"/>
  <c r="AO192" i="23"/>
  <c r="AN192" i="23"/>
  <c r="AM192" i="23"/>
  <c r="AL192" i="23"/>
  <c r="AK192" i="23"/>
  <c r="AJ192" i="23"/>
  <c r="AI192" i="23"/>
  <c r="AH192" i="23"/>
  <c r="AG192" i="23"/>
  <c r="AF192" i="23"/>
  <c r="AE192" i="23"/>
  <c r="AD192" i="23"/>
  <c r="Z191" i="23" s="1"/>
  <c r="AC192" i="23"/>
  <c r="Y192" i="23" s="1"/>
  <c r="AP191" i="23"/>
  <c r="AO191" i="23"/>
  <c r="AN191" i="23"/>
  <c r="AM191" i="23"/>
  <c r="AL191" i="23"/>
  <c r="AK191" i="23"/>
  <c r="AJ191" i="23"/>
  <c r="AI191" i="23"/>
  <c r="AH191" i="23"/>
  <c r="AG191" i="23"/>
  <c r="AF191" i="23"/>
  <c r="AE191" i="23"/>
  <c r="AD191" i="23"/>
  <c r="AC191" i="23"/>
  <c r="H191" i="23"/>
  <c r="AP190" i="23"/>
  <c r="AO190" i="23"/>
  <c r="AN190" i="23"/>
  <c r="AM190" i="23"/>
  <c r="AL190" i="23"/>
  <c r="AK190" i="23"/>
  <c r="AB190" i="23" s="1"/>
  <c r="AJ190" i="23"/>
  <c r="AI190" i="23"/>
  <c r="AH190" i="23"/>
  <c r="AG190" i="23"/>
  <c r="AF190" i="23"/>
  <c r="AE190" i="23"/>
  <c r="AD190" i="23"/>
  <c r="AC190" i="23"/>
  <c r="AP189" i="23"/>
  <c r="AO189" i="23"/>
  <c r="AN189" i="23"/>
  <c r="AM189" i="23"/>
  <c r="AL189" i="23"/>
  <c r="AK189" i="23"/>
  <c r="AJ189" i="23"/>
  <c r="AI189" i="23"/>
  <c r="AH189" i="23"/>
  <c r="AG189" i="23"/>
  <c r="AF189" i="23"/>
  <c r="AE189" i="23"/>
  <c r="AD189" i="23"/>
  <c r="AC189" i="23"/>
  <c r="Y189" i="23"/>
  <c r="H189" i="23"/>
  <c r="AP188" i="23"/>
  <c r="AO188" i="23"/>
  <c r="AN188" i="23"/>
  <c r="AM188" i="23"/>
  <c r="AL188" i="23"/>
  <c r="AK188" i="23"/>
  <c r="AJ188" i="23"/>
  <c r="AI188" i="23"/>
  <c r="AH188" i="23"/>
  <c r="AG188" i="23"/>
  <c r="AF188" i="23"/>
  <c r="AE188" i="23"/>
  <c r="AD188" i="23"/>
  <c r="AC188" i="23"/>
  <c r="AP187" i="23"/>
  <c r="AO187" i="23"/>
  <c r="AN187" i="23"/>
  <c r="AM187" i="23"/>
  <c r="AL187" i="23"/>
  <c r="AK187" i="23"/>
  <c r="AB187" i="23" s="1"/>
  <c r="AJ187" i="23"/>
  <c r="AI187" i="23"/>
  <c r="AH187" i="23"/>
  <c r="AG187" i="23"/>
  <c r="AF187" i="23"/>
  <c r="AE187" i="23"/>
  <c r="AD187" i="23"/>
  <c r="AC187" i="23"/>
  <c r="Z187" i="23"/>
  <c r="Y187" i="23"/>
  <c r="AP186" i="23"/>
  <c r="AO186" i="23"/>
  <c r="AN186" i="23"/>
  <c r="AM186" i="23"/>
  <c r="AL186" i="23"/>
  <c r="AK186" i="23"/>
  <c r="AJ186" i="23"/>
  <c r="AI186" i="23"/>
  <c r="AH186" i="23"/>
  <c r="AG186" i="23"/>
  <c r="AF186" i="23"/>
  <c r="AE186" i="23"/>
  <c r="Y186" i="23" s="1"/>
  <c r="AD186" i="23"/>
  <c r="AC186" i="23"/>
  <c r="AP185" i="23"/>
  <c r="AO185" i="23"/>
  <c r="AN185" i="23"/>
  <c r="AM185" i="23"/>
  <c r="AL185" i="23"/>
  <c r="AB185" i="23" s="1"/>
  <c r="AK185" i="23"/>
  <c r="AJ185" i="23"/>
  <c r="AI185" i="23"/>
  <c r="AH185" i="23"/>
  <c r="AG185" i="23"/>
  <c r="AF185" i="23"/>
  <c r="AE185" i="23"/>
  <c r="AD185" i="23"/>
  <c r="Z186" i="23" s="1"/>
  <c r="AC185" i="23"/>
  <c r="H185" i="23"/>
  <c r="AP184" i="23"/>
  <c r="AO184" i="23"/>
  <c r="AN184" i="23"/>
  <c r="AM184" i="23"/>
  <c r="AL184" i="23"/>
  <c r="AK184" i="23"/>
  <c r="AB184" i="23" s="1"/>
  <c r="AJ184" i="23"/>
  <c r="AI184" i="23"/>
  <c r="AH184" i="23"/>
  <c r="AG184" i="23"/>
  <c r="AF184" i="23"/>
  <c r="AE184" i="23"/>
  <c r="AD184" i="23"/>
  <c r="AC184" i="23"/>
  <c r="AP183" i="23"/>
  <c r="AO183" i="23"/>
  <c r="AN183" i="23"/>
  <c r="AM183" i="23"/>
  <c r="AL183" i="23"/>
  <c r="AK183" i="23"/>
  <c r="AB183" i="23" s="1"/>
  <c r="AJ183" i="23"/>
  <c r="AI183" i="23"/>
  <c r="AH183" i="23"/>
  <c r="AG183" i="23"/>
  <c r="AF183" i="23"/>
  <c r="AE183" i="23"/>
  <c r="AD183" i="23"/>
  <c r="AC183" i="23"/>
  <c r="Z184" i="23" s="1"/>
  <c r="Z183" i="23"/>
  <c r="Y183" i="23"/>
  <c r="AP182" i="23"/>
  <c r="AO182" i="23"/>
  <c r="AN182" i="23"/>
  <c r="AM182" i="23"/>
  <c r="AL182" i="23"/>
  <c r="AK182" i="23"/>
  <c r="AJ182" i="23"/>
  <c r="AI182" i="23"/>
  <c r="AH182" i="23"/>
  <c r="AG182" i="23"/>
  <c r="AF182" i="23"/>
  <c r="AE182" i="23"/>
  <c r="AD182" i="23"/>
  <c r="AC182" i="23"/>
  <c r="AP181" i="23"/>
  <c r="AO181" i="23"/>
  <c r="AN181" i="23"/>
  <c r="AM181" i="23"/>
  <c r="AB181" i="23" s="1"/>
  <c r="AL181" i="23"/>
  <c r="AK181" i="23"/>
  <c r="AJ181" i="23"/>
  <c r="AI181" i="23"/>
  <c r="AH181" i="23"/>
  <c r="AG181" i="23"/>
  <c r="AF181" i="23"/>
  <c r="AE181" i="23"/>
  <c r="Z182" i="23" s="1"/>
  <c r="AD181" i="23"/>
  <c r="AC181" i="23"/>
  <c r="H181" i="23"/>
  <c r="AP180" i="23"/>
  <c r="AO180" i="23"/>
  <c r="AN180" i="23"/>
  <c r="AM180" i="23"/>
  <c r="AL180" i="23"/>
  <c r="AK180" i="23"/>
  <c r="AJ180" i="23"/>
  <c r="AI180" i="23"/>
  <c r="AH180" i="23"/>
  <c r="AG180" i="23"/>
  <c r="AF180" i="23"/>
  <c r="AE180" i="23"/>
  <c r="AD180" i="23"/>
  <c r="Z179" i="23" s="1"/>
  <c r="AC180" i="23"/>
  <c r="Y180" i="23" s="1"/>
  <c r="AP179" i="23"/>
  <c r="AO179" i="23"/>
  <c r="AN179" i="23"/>
  <c r="AM179" i="23"/>
  <c r="AL179" i="23"/>
  <c r="AK179" i="23"/>
  <c r="AJ179" i="23"/>
  <c r="AI179" i="23"/>
  <c r="AH179" i="23"/>
  <c r="AG179" i="23"/>
  <c r="AF179" i="23"/>
  <c r="AE179" i="23"/>
  <c r="AD179" i="23"/>
  <c r="AC179" i="23"/>
  <c r="H179" i="23"/>
  <c r="AP178" i="23"/>
  <c r="AO178" i="23"/>
  <c r="AN178" i="23"/>
  <c r="AM178" i="23"/>
  <c r="AL178" i="23"/>
  <c r="AK178" i="23"/>
  <c r="AB178" i="23" s="1"/>
  <c r="AJ178" i="23"/>
  <c r="AI178" i="23"/>
  <c r="AH178" i="23"/>
  <c r="AG178" i="23"/>
  <c r="AF178" i="23"/>
  <c r="AE178" i="23"/>
  <c r="AD178" i="23"/>
  <c r="AC178" i="23"/>
  <c r="AP177" i="23"/>
  <c r="AO177" i="23"/>
  <c r="AN177" i="23"/>
  <c r="AM177" i="23"/>
  <c r="AL177" i="23"/>
  <c r="AK177" i="23"/>
  <c r="AJ177" i="23"/>
  <c r="AI177" i="23"/>
  <c r="AH177" i="23"/>
  <c r="AG177" i="23"/>
  <c r="AF177" i="23"/>
  <c r="AE177" i="23"/>
  <c r="AD177" i="23"/>
  <c r="AC177" i="23"/>
  <c r="Y177" i="23" s="1"/>
  <c r="Z177" i="23"/>
  <c r="H177" i="23"/>
  <c r="AP176" i="23"/>
  <c r="AO176" i="23"/>
  <c r="AN176" i="23"/>
  <c r="AM176" i="23"/>
  <c r="AL176" i="23"/>
  <c r="AK176" i="23"/>
  <c r="AJ176" i="23"/>
  <c r="AI176" i="23"/>
  <c r="AH176" i="23"/>
  <c r="AG176" i="23"/>
  <c r="AF176" i="23"/>
  <c r="AE176" i="23"/>
  <c r="AD176" i="23"/>
  <c r="AC176" i="23"/>
  <c r="AP175" i="23"/>
  <c r="AO175" i="23"/>
  <c r="AN175" i="23"/>
  <c r="AM175" i="23"/>
  <c r="AB175" i="23" s="1"/>
  <c r="AL175" i="23"/>
  <c r="AK175" i="23"/>
  <c r="AJ175" i="23"/>
  <c r="AI175" i="23"/>
  <c r="AH175" i="23"/>
  <c r="AG175" i="23"/>
  <c r="AF175" i="23"/>
  <c r="AE175" i="23"/>
  <c r="AD175" i="23"/>
  <c r="AC175" i="23"/>
  <c r="Z175" i="23"/>
  <c r="Y175" i="23"/>
  <c r="AP174" i="23"/>
  <c r="AO174" i="23"/>
  <c r="AN174" i="23"/>
  <c r="AM174" i="23"/>
  <c r="AL174" i="23"/>
  <c r="AK174" i="23"/>
  <c r="AJ174" i="23"/>
  <c r="AI174" i="23"/>
  <c r="AH174" i="23"/>
  <c r="AG174" i="23"/>
  <c r="AF174" i="23"/>
  <c r="AE174" i="23"/>
  <c r="AD174" i="23"/>
  <c r="AC174" i="23"/>
  <c r="Z173" i="23" s="1"/>
  <c r="AP173" i="23"/>
  <c r="AO173" i="23"/>
  <c r="AN173" i="23"/>
  <c r="AM173" i="23"/>
  <c r="AL173" i="23"/>
  <c r="AB173" i="23" s="1"/>
  <c r="AK173" i="23"/>
  <c r="AJ173" i="23"/>
  <c r="AI173" i="23"/>
  <c r="AH173" i="23"/>
  <c r="AG173" i="23"/>
  <c r="AF173" i="23"/>
  <c r="AE173" i="23"/>
  <c r="AD173" i="23"/>
  <c r="Z174" i="23" s="1"/>
  <c r="AC173" i="23"/>
  <c r="H173" i="23"/>
  <c r="AP172" i="23"/>
  <c r="AO172" i="23"/>
  <c r="AN172" i="23"/>
  <c r="AM172" i="23"/>
  <c r="AB172" i="23" s="1"/>
  <c r="AL172" i="23"/>
  <c r="AK172" i="23"/>
  <c r="AJ172" i="23"/>
  <c r="AI172" i="23"/>
  <c r="AH172" i="23"/>
  <c r="AG172" i="23"/>
  <c r="AF172" i="23"/>
  <c r="AE172" i="23"/>
  <c r="Y172" i="23" s="1"/>
  <c r="AD172" i="23"/>
  <c r="AC172" i="23"/>
  <c r="AP171" i="23"/>
  <c r="AO171" i="23"/>
  <c r="AN171" i="23"/>
  <c r="AM171" i="23"/>
  <c r="AL171" i="23"/>
  <c r="AK171" i="23"/>
  <c r="AB171" i="23" s="1"/>
  <c r="AJ171" i="23"/>
  <c r="AI171" i="23"/>
  <c r="AH171" i="23"/>
  <c r="AG171" i="23"/>
  <c r="AF171" i="23"/>
  <c r="AE171" i="23"/>
  <c r="AD171" i="23"/>
  <c r="AC171" i="23"/>
  <c r="Z172" i="23" s="1"/>
  <c r="Z171" i="23"/>
  <c r="Y171" i="23"/>
  <c r="AP170" i="23"/>
  <c r="AO170" i="23"/>
  <c r="AN170" i="23"/>
  <c r="AM170" i="23"/>
  <c r="AL170" i="23"/>
  <c r="AK170" i="23"/>
  <c r="AJ170" i="23"/>
  <c r="AI170" i="23"/>
  <c r="AH170" i="23"/>
  <c r="AG170" i="23"/>
  <c r="AF170" i="23"/>
  <c r="AE170" i="23"/>
  <c r="AD170" i="23"/>
  <c r="Z169" i="23" s="1"/>
  <c r="AC170" i="23"/>
  <c r="AP169" i="23"/>
  <c r="AO169" i="23"/>
  <c r="AN169" i="23"/>
  <c r="AM169" i="23"/>
  <c r="AL169" i="23"/>
  <c r="AK169" i="23"/>
  <c r="AJ169" i="23"/>
  <c r="AI169" i="23"/>
  <c r="AH169" i="23"/>
  <c r="AG169" i="23"/>
  <c r="AF169" i="23"/>
  <c r="AE169" i="23"/>
  <c r="AD169" i="23"/>
  <c r="AC169" i="23"/>
  <c r="H169" i="23"/>
  <c r="AP168" i="23"/>
  <c r="AO168" i="23"/>
  <c r="AN168" i="23"/>
  <c r="AM168" i="23"/>
  <c r="AL168" i="23"/>
  <c r="AK168" i="23"/>
  <c r="AB168" i="23" s="1"/>
  <c r="AJ168" i="23"/>
  <c r="AI168" i="23"/>
  <c r="AH168" i="23"/>
  <c r="AG168" i="23"/>
  <c r="AF168" i="23"/>
  <c r="AE168" i="23"/>
  <c r="AD168" i="23"/>
  <c r="AC168" i="23"/>
  <c r="AP167" i="23"/>
  <c r="AO167" i="23"/>
  <c r="AN167" i="23"/>
  <c r="AM167" i="23"/>
  <c r="AL167" i="23"/>
  <c r="AK167" i="23"/>
  <c r="AJ167" i="23"/>
  <c r="AI167" i="23"/>
  <c r="AH167" i="23"/>
  <c r="AG167" i="23"/>
  <c r="AF167" i="23"/>
  <c r="AE167" i="23"/>
  <c r="AD167" i="23"/>
  <c r="AC167" i="23"/>
  <c r="Y167" i="23" s="1"/>
  <c r="Z167" i="23"/>
  <c r="H167" i="23"/>
  <c r="AP166" i="23"/>
  <c r="AO166" i="23"/>
  <c r="AN166" i="23"/>
  <c r="AM166" i="23"/>
  <c r="AL166" i="23"/>
  <c r="AK166" i="23"/>
  <c r="AJ166" i="23"/>
  <c r="AI166" i="23"/>
  <c r="AH166" i="23"/>
  <c r="AG166" i="23"/>
  <c r="AF166" i="23"/>
  <c r="AE166" i="23"/>
  <c r="AD166" i="23"/>
  <c r="AC166" i="23"/>
  <c r="AP165" i="23"/>
  <c r="AO165" i="23"/>
  <c r="AN165" i="23"/>
  <c r="AM165" i="23"/>
  <c r="AB165" i="23" s="1"/>
  <c r="AL165" i="23"/>
  <c r="AK165" i="23"/>
  <c r="AJ165" i="23"/>
  <c r="AI165" i="23"/>
  <c r="AH165" i="23"/>
  <c r="AG165" i="23"/>
  <c r="AF165" i="23"/>
  <c r="AE165" i="23"/>
  <c r="AD165" i="23"/>
  <c r="AC165" i="23"/>
  <c r="H165" i="23"/>
  <c r="AP164" i="23"/>
  <c r="AO164" i="23"/>
  <c r="AN164" i="23"/>
  <c r="AM164" i="23"/>
  <c r="AL164" i="23"/>
  <c r="AK164" i="23"/>
  <c r="AJ164" i="23"/>
  <c r="AI164" i="23"/>
  <c r="AH164" i="23"/>
  <c r="AG164" i="23"/>
  <c r="AF164" i="23"/>
  <c r="AE164" i="23"/>
  <c r="AD164" i="23"/>
  <c r="AC164" i="23"/>
  <c r="AP163" i="23"/>
  <c r="AO163" i="23"/>
  <c r="AN163" i="23"/>
  <c r="AM163" i="23"/>
  <c r="AL163" i="23"/>
  <c r="AK163" i="23"/>
  <c r="AJ163" i="23"/>
  <c r="AI163" i="23"/>
  <c r="AH163" i="23"/>
  <c r="AG163" i="23"/>
  <c r="AF163" i="23"/>
  <c r="AE163" i="23"/>
  <c r="AD163" i="23"/>
  <c r="AC163" i="23"/>
  <c r="H163" i="23"/>
  <c r="AP162" i="23"/>
  <c r="AO162" i="23"/>
  <c r="AN162" i="23"/>
  <c r="AM162" i="23"/>
  <c r="AL162" i="23"/>
  <c r="AK162" i="23"/>
  <c r="AJ162" i="23"/>
  <c r="AI162" i="23"/>
  <c r="AH162" i="23"/>
  <c r="AG162" i="23"/>
  <c r="AF162" i="23"/>
  <c r="Z161" i="23" s="1"/>
  <c r="AE162" i="23"/>
  <c r="AD162" i="23"/>
  <c r="AC162" i="23"/>
  <c r="Y162" i="23"/>
  <c r="AP161" i="23"/>
  <c r="AO161" i="23"/>
  <c r="AN161" i="23"/>
  <c r="AM161" i="23"/>
  <c r="AL161" i="23"/>
  <c r="AK161" i="23"/>
  <c r="AJ161" i="23"/>
  <c r="AI161" i="23"/>
  <c r="AH161" i="23"/>
  <c r="AG161" i="23"/>
  <c r="AF161" i="23"/>
  <c r="AE161" i="23"/>
  <c r="AD161" i="23"/>
  <c r="AC161" i="23"/>
  <c r="H161" i="23"/>
  <c r="AP160" i="23"/>
  <c r="AO160" i="23"/>
  <c r="AN160" i="23"/>
  <c r="AM160" i="23"/>
  <c r="AB160" i="23" s="1"/>
  <c r="AL160" i="23"/>
  <c r="AK160" i="23"/>
  <c r="AJ160" i="23"/>
  <c r="AI160" i="23"/>
  <c r="AH160" i="23"/>
  <c r="AG160" i="23"/>
  <c r="AF160" i="23"/>
  <c r="AE160" i="23"/>
  <c r="AD160" i="23"/>
  <c r="AC160" i="23"/>
  <c r="AP159" i="23"/>
  <c r="AO159" i="23"/>
  <c r="AN159" i="23"/>
  <c r="AM159" i="23"/>
  <c r="AL159" i="23"/>
  <c r="AK159" i="23"/>
  <c r="AJ159" i="23"/>
  <c r="AI159" i="23"/>
  <c r="AH159" i="23"/>
  <c r="AG159" i="23"/>
  <c r="AF159" i="23"/>
  <c r="AE159" i="23"/>
  <c r="AD159" i="23"/>
  <c r="Y159" i="23" s="1"/>
  <c r="AC159" i="23"/>
  <c r="H159" i="23"/>
  <c r="AP158" i="23"/>
  <c r="AO158" i="23"/>
  <c r="AN158" i="23"/>
  <c r="AM158" i="23"/>
  <c r="AL158" i="23"/>
  <c r="AK158" i="23"/>
  <c r="AJ158" i="23"/>
  <c r="AI158" i="23"/>
  <c r="AH158" i="23"/>
  <c r="AG158" i="23"/>
  <c r="AF158" i="23"/>
  <c r="AE158" i="23"/>
  <c r="AD158" i="23"/>
  <c r="AC158" i="23"/>
  <c r="AP157" i="23"/>
  <c r="AO157" i="23"/>
  <c r="AN157" i="23"/>
  <c r="AM157" i="23"/>
  <c r="AL157" i="23"/>
  <c r="AK157" i="23"/>
  <c r="AJ157" i="23"/>
  <c r="AI157" i="23"/>
  <c r="AH157" i="23"/>
  <c r="AG157" i="23"/>
  <c r="AF157" i="23"/>
  <c r="Y157" i="23" s="1"/>
  <c r="AE157" i="23"/>
  <c r="AD157" i="23"/>
  <c r="AC157" i="23"/>
  <c r="AB157" i="23"/>
  <c r="H157" i="23"/>
  <c r="AP156" i="23"/>
  <c r="AO156" i="23"/>
  <c r="AN156" i="23"/>
  <c r="AM156" i="23"/>
  <c r="AL156" i="23"/>
  <c r="AK156" i="23"/>
  <c r="AJ156" i="23"/>
  <c r="AI156" i="23"/>
  <c r="AH156" i="23"/>
  <c r="AG156" i="23"/>
  <c r="AF156" i="23"/>
  <c r="AE156" i="23"/>
  <c r="AD156" i="23"/>
  <c r="AC156" i="23"/>
  <c r="AP155" i="23"/>
  <c r="AO155" i="23"/>
  <c r="AN155" i="23"/>
  <c r="AM155" i="23"/>
  <c r="AL155" i="23"/>
  <c r="AK155" i="23"/>
  <c r="AJ155" i="23"/>
  <c r="AI155" i="23"/>
  <c r="AH155" i="23"/>
  <c r="AG155" i="23"/>
  <c r="AF155" i="23"/>
  <c r="AE155" i="23"/>
  <c r="AD155" i="23"/>
  <c r="AC155" i="23"/>
  <c r="Z155" i="23"/>
  <c r="Y155" i="23"/>
  <c r="AP154" i="23"/>
  <c r="AO154" i="23"/>
  <c r="AN154" i="23"/>
  <c r="AM154" i="23"/>
  <c r="AL154" i="23"/>
  <c r="AB154" i="23" s="1"/>
  <c r="AK154" i="23"/>
  <c r="AJ154" i="23"/>
  <c r="AI154" i="23"/>
  <c r="AH154" i="23"/>
  <c r="AG154" i="23"/>
  <c r="AF154" i="23"/>
  <c r="AE154" i="23"/>
  <c r="AD154" i="23"/>
  <c r="Z153" i="23" s="1"/>
  <c r="AC154" i="23"/>
  <c r="AP153" i="23"/>
  <c r="AO153" i="23"/>
  <c r="AN153" i="23"/>
  <c r="AM153" i="23"/>
  <c r="AL153" i="23"/>
  <c r="AK153" i="23"/>
  <c r="AB153" i="23" s="1"/>
  <c r="AJ153" i="23"/>
  <c r="AI153" i="23"/>
  <c r="AH153" i="23"/>
  <c r="AG153" i="23"/>
  <c r="AF153" i="23"/>
  <c r="AE153" i="23"/>
  <c r="AD153" i="23"/>
  <c r="AC153" i="23"/>
  <c r="H153" i="23"/>
  <c r="AP152" i="23"/>
  <c r="AO152" i="23"/>
  <c r="AN152" i="23"/>
  <c r="AM152" i="23"/>
  <c r="AL152" i="23"/>
  <c r="AK152" i="23"/>
  <c r="AJ152" i="23"/>
  <c r="AI152" i="23"/>
  <c r="AH152" i="23"/>
  <c r="AG152" i="23"/>
  <c r="AF152" i="23"/>
  <c r="AE152" i="23"/>
  <c r="Y152" i="23" s="1"/>
  <c r="AD152" i="23"/>
  <c r="AC152" i="23"/>
  <c r="AP151" i="23"/>
  <c r="AO151" i="23"/>
  <c r="AN151" i="23"/>
  <c r="AM151" i="23"/>
  <c r="AL151" i="23"/>
  <c r="AK151" i="23"/>
  <c r="AB151" i="23" s="1"/>
  <c r="AJ151" i="23"/>
  <c r="AI151" i="23"/>
  <c r="AH151" i="23"/>
  <c r="AG151" i="23"/>
  <c r="AF151" i="23"/>
  <c r="AE151" i="23"/>
  <c r="AD151" i="23"/>
  <c r="AC151" i="23"/>
  <c r="Z152" i="23" s="1"/>
  <c r="Z151" i="23"/>
  <c r="Y151" i="23"/>
  <c r="AP150" i="23"/>
  <c r="AO150" i="23"/>
  <c r="AN150" i="23"/>
  <c r="AM150" i="23"/>
  <c r="AL150" i="23"/>
  <c r="AK150" i="23"/>
  <c r="AB150" i="23" s="1"/>
  <c r="AJ150" i="23"/>
  <c r="AI150" i="23"/>
  <c r="AH150" i="23"/>
  <c r="AG150" i="23"/>
  <c r="AF150" i="23"/>
  <c r="AE150" i="23"/>
  <c r="AD150" i="23"/>
  <c r="AC150" i="23"/>
  <c r="Z149" i="23" s="1"/>
  <c r="AP149" i="23"/>
  <c r="AO149" i="23"/>
  <c r="AN149" i="23"/>
  <c r="AM149" i="23"/>
  <c r="AL149" i="23"/>
  <c r="AK149" i="23"/>
  <c r="AJ149" i="23"/>
  <c r="AI149" i="23"/>
  <c r="AH149" i="23"/>
  <c r="AG149" i="23"/>
  <c r="AF149" i="23"/>
  <c r="AE149" i="23"/>
  <c r="AD149" i="23"/>
  <c r="AC149" i="23"/>
  <c r="H149" i="23"/>
  <c r="AP148" i="23"/>
  <c r="AO148" i="23"/>
  <c r="AN148" i="23"/>
  <c r="AM148" i="23"/>
  <c r="AL148" i="23"/>
  <c r="AK148" i="23"/>
  <c r="AJ148" i="23"/>
  <c r="AI148" i="23"/>
  <c r="AH148" i="23"/>
  <c r="AG148" i="23"/>
  <c r="AF148" i="23"/>
  <c r="AE148" i="23"/>
  <c r="Z147" i="23" s="1"/>
  <c r="AD148" i="23"/>
  <c r="AC148" i="23"/>
  <c r="Y148" i="23" s="1"/>
  <c r="AP147" i="23"/>
  <c r="AO147" i="23"/>
  <c r="AN147" i="23"/>
  <c r="AM147" i="23"/>
  <c r="AL147" i="23"/>
  <c r="AK147" i="23"/>
  <c r="AJ147" i="23"/>
  <c r="AI147" i="23"/>
  <c r="AH147" i="23"/>
  <c r="AG147" i="23"/>
  <c r="AF147" i="23"/>
  <c r="AE147" i="23"/>
  <c r="AD147" i="23"/>
  <c r="Y147" i="23" s="1"/>
  <c r="AC147" i="23"/>
  <c r="H147" i="23"/>
  <c r="AP146" i="23"/>
  <c r="AO146" i="23"/>
  <c r="AN146" i="23"/>
  <c r="AM146" i="23"/>
  <c r="AL146" i="23"/>
  <c r="AB146" i="23" s="1"/>
  <c r="AK146" i="23"/>
  <c r="AJ146" i="23"/>
  <c r="AI146" i="23"/>
  <c r="AH146" i="23"/>
  <c r="AG146" i="23"/>
  <c r="AF146" i="23"/>
  <c r="AE146" i="23"/>
  <c r="AD146" i="23"/>
  <c r="AC146" i="23"/>
  <c r="AP145" i="23"/>
  <c r="AO145" i="23"/>
  <c r="AN145" i="23"/>
  <c r="AM145" i="23"/>
  <c r="AL145" i="23"/>
  <c r="AK145" i="23"/>
  <c r="AB145" i="23" s="1"/>
  <c r="AJ145" i="23"/>
  <c r="AI145" i="23"/>
  <c r="AH145" i="23"/>
  <c r="AG145" i="23"/>
  <c r="AF145" i="23"/>
  <c r="AE145" i="23"/>
  <c r="AD145" i="23"/>
  <c r="AC145" i="23"/>
  <c r="Z146" i="23" s="1"/>
  <c r="H145" i="23"/>
  <c r="AP144" i="23"/>
  <c r="AO144" i="23"/>
  <c r="AN144" i="23"/>
  <c r="AM144" i="23"/>
  <c r="AL144" i="23"/>
  <c r="AK144" i="23"/>
  <c r="AJ144" i="23"/>
  <c r="AI144" i="23"/>
  <c r="AH144" i="23"/>
  <c r="AG144" i="23"/>
  <c r="AF144" i="23"/>
  <c r="AE144" i="23"/>
  <c r="AD144" i="23"/>
  <c r="AC144" i="23"/>
  <c r="AP143" i="23"/>
  <c r="AO143" i="23"/>
  <c r="AN143" i="23"/>
  <c r="AM143" i="23"/>
  <c r="AL143" i="23"/>
  <c r="AK143" i="23"/>
  <c r="AB143" i="23" s="1"/>
  <c r="AJ143" i="23"/>
  <c r="AI143" i="23"/>
  <c r="AH143" i="23"/>
  <c r="AG143" i="23"/>
  <c r="AF143" i="23"/>
  <c r="AE143" i="23"/>
  <c r="Z144" i="23" s="1"/>
  <c r="AD143" i="23"/>
  <c r="AC143" i="23"/>
  <c r="Z143" i="23"/>
  <c r="Y143" i="23"/>
  <c r="AP142" i="23"/>
  <c r="AO142" i="23"/>
  <c r="AN142" i="23"/>
  <c r="AM142" i="23"/>
  <c r="AL142" i="23"/>
  <c r="AK142" i="23"/>
  <c r="AJ142" i="23"/>
  <c r="AI142" i="23"/>
  <c r="AH142" i="23"/>
  <c r="AG142" i="23"/>
  <c r="AF142" i="23"/>
  <c r="AE142" i="23"/>
  <c r="AD142" i="23"/>
  <c r="Z141" i="23" s="1"/>
  <c r="AC142" i="23"/>
  <c r="Y142" i="23"/>
  <c r="AP141" i="23"/>
  <c r="AO141" i="23"/>
  <c r="AN141" i="23"/>
  <c r="AM141" i="23"/>
  <c r="AL141" i="23"/>
  <c r="AK141" i="23"/>
  <c r="AJ141" i="23"/>
  <c r="AI141" i="23"/>
  <c r="AH141" i="23"/>
  <c r="AG141" i="23"/>
  <c r="AF141" i="23"/>
  <c r="AE141" i="23"/>
  <c r="AD141" i="23"/>
  <c r="AC141" i="23"/>
  <c r="H141" i="23"/>
  <c r="AP140" i="23"/>
  <c r="AO140" i="23"/>
  <c r="AN140" i="23"/>
  <c r="AM140" i="23"/>
  <c r="AL140" i="23"/>
  <c r="AK140" i="23"/>
  <c r="AB140" i="23" s="1"/>
  <c r="AJ140" i="23"/>
  <c r="AI140" i="23"/>
  <c r="AH140" i="23"/>
  <c r="AG140" i="23"/>
  <c r="AF140" i="23"/>
  <c r="AE140" i="23"/>
  <c r="Y140" i="23" s="1"/>
  <c r="AD140" i="23"/>
  <c r="AC140" i="23"/>
  <c r="AP139" i="23"/>
  <c r="AO139" i="23"/>
  <c r="AN139" i="23"/>
  <c r="AM139" i="23"/>
  <c r="AL139" i="23"/>
  <c r="AK139" i="23"/>
  <c r="AJ139" i="23"/>
  <c r="AI139" i="23"/>
  <c r="AH139" i="23"/>
  <c r="AG139" i="23"/>
  <c r="AF139" i="23"/>
  <c r="AE139" i="23"/>
  <c r="AD139" i="23"/>
  <c r="AC139" i="23"/>
  <c r="Z139" i="23"/>
  <c r="Y139" i="23"/>
  <c r="AP138" i="23"/>
  <c r="AO138" i="23"/>
  <c r="AN138" i="23"/>
  <c r="AM138" i="23"/>
  <c r="AL138" i="23"/>
  <c r="AK138" i="23"/>
  <c r="AJ138" i="23"/>
  <c r="AI138" i="23"/>
  <c r="AH138" i="23"/>
  <c r="AG138" i="23"/>
  <c r="AF138" i="23"/>
  <c r="AE138" i="23"/>
  <c r="AD138" i="23"/>
  <c r="Y138" i="23" s="1"/>
  <c r="AC138" i="23"/>
  <c r="AP137" i="23"/>
  <c r="AO137" i="23"/>
  <c r="AN137" i="23"/>
  <c r="AM137" i="23"/>
  <c r="AL137" i="23"/>
  <c r="AK137" i="23"/>
  <c r="AJ137" i="23"/>
  <c r="AI137" i="23"/>
  <c r="AH137" i="23"/>
  <c r="AG137" i="23"/>
  <c r="AF137" i="23"/>
  <c r="AE137" i="23"/>
  <c r="AD137" i="23"/>
  <c r="AC137" i="23"/>
  <c r="H137" i="23"/>
  <c r="AP136" i="23"/>
  <c r="AO136" i="23"/>
  <c r="AN136" i="23"/>
  <c r="AM136" i="23"/>
  <c r="AL136" i="23"/>
  <c r="AK136" i="23"/>
  <c r="AJ136" i="23"/>
  <c r="AI136" i="23"/>
  <c r="AH136" i="23"/>
  <c r="AG136" i="23"/>
  <c r="AF136" i="23"/>
  <c r="AE136" i="23"/>
  <c r="Z135" i="23" s="1"/>
  <c r="AD136" i="23"/>
  <c r="AC136" i="23"/>
  <c r="Y136" i="23" s="1"/>
  <c r="AP135" i="23"/>
  <c r="AO135" i="23"/>
  <c r="AN135" i="23"/>
  <c r="AM135" i="23"/>
  <c r="AL135" i="23"/>
  <c r="AK135" i="23"/>
  <c r="AJ135" i="23"/>
  <c r="AI135" i="23"/>
  <c r="AH135" i="23"/>
  <c r="AG135" i="23"/>
  <c r="AF135" i="23"/>
  <c r="AE135" i="23"/>
  <c r="AD135" i="23"/>
  <c r="Y135" i="23" s="1"/>
  <c r="AC135" i="23"/>
  <c r="H135" i="23"/>
  <c r="AP134" i="23"/>
  <c r="AO134" i="23"/>
  <c r="AN134" i="23"/>
  <c r="AM134" i="23"/>
  <c r="AL134" i="23"/>
  <c r="AB134" i="23" s="1"/>
  <c r="AK134" i="23"/>
  <c r="AJ134" i="23"/>
  <c r="AI134" i="23"/>
  <c r="AH134" i="23"/>
  <c r="AG134" i="23"/>
  <c r="AF134" i="23"/>
  <c r="AE134" i="23"/>
  <c r="AD134" i="23"/>
  <c r="AC134" i="23"/>
  <c r="AP133" i="23"/>
  <c r="AO133" i="23"/>
  <c r="AN133" i="23"/>
  <c r="AM133" i="23"/>
  <c r="AL133" i="23"/>
  <c r="AK133" i="23"/>
  <c r="AB133" i="23" s="1"/>
  <c r="AJ133" i="23"/>
  <c r="AI133" i="23"/>
  <c r="AH133" i="23"/>
  <c r="AG133" i="23"/>
  <c r="AF133" i="23"/>
  <c r="AE133" i="23"/>
  <c r="AD133" i="23"/>
  <c r="AC133" i="23"/>
  <c r="Z134" i="23" s="1"/>
  <c r="H133" i="23"/>
  <c r="AP132" i="23"/>
  <c r="AO132" i="23"/>
  <c r="AN132" i="23"/>
  <c r="AM132" i="23"/>
  <c r="AL132" i="23"/>
  <c r="AK132" i="23"/>
  <c r="AJ132" i="23"/>
  <c r="AI132" i="23"/>
  <c r="AH132" i="23"/>
  <c r="AG132" i="23"/>
  <c r="AF132" i="23"/>
  <c r="AE132" i="23"/>
  <c r="AD132" i="23"/>
  <c r="AC132" i="23"/>
  <c r="AP131" i="23"/>
  <c r="AO131" i="23"/>
  <c r="AN131" i="23"/>
  <c r="AM131" i="23"/>
  <c r="AB131" i="23" s="1"/>
  <c r="AL131" i="23"/>
  <c r="AK131" i="23"/>
  <c r="AJ131" i="23"/>
  <c r="AI131" i="23"/>
  <c r="AH131" i="23"/>
  <c r="AG131" i="23"/>
  <c r="AF131" i="23"/>
  <c r="AE131" i="23"/>
  <c r="Z132" i="23" s="1"/>
  <c r="AD131" i="23"/>
  <c r="AC131" i="23"/>
  <c r="Z131" i="23"/>
  <c r="Y131" i="23"/>
  <c r="AP130" i="23"/>
  <c r="AO130" i="23"/>
  <c r="AN130" i="23"/>
  <c r="AM130" i="23"/>
  <c r="AL130" i="23"/>
  <c r="AK130" i="23"/>
  <c r="AB130" i="23" s="1"/>
  <c r="AJ130" i="23"/>
  <c r="AI130" i="23"/>
  <c r="AH130" i="23"/>
  <c r="AG130" i="23"/>
  <c r="AF130" i="23"/>
  <c r="AE130" i="23"/>
  <c r="AD130" i="23"/>
  <c r="AC130" i="23"/>
  <c r="Z129" i="23" s="1"/>
  <c r="Y130" i="23"/>
  <c r="AP129" i="23"/>
  <c r="AO129" i="23"/>
  <c r="AN129" i="23"/>
  <c r="AM129" i="23"/>
  <c r="AL129" i="23"/>
  <c r="AK129" i="23"/>
  <c r="AJ129" i="23"/>
  <c r="AI129" i="23"/>
  <c r="AH129" i="23"/>
  <c r="AG129" i="23"/>
  <c r="AF129" i="23"/>
  <c r="AE129" i="23"/>
  <c r="AD129" i="23"/>
  <c r="AC129" i="23"/>
  <c r="H129" i="23"/>
  <c r="AP128" i="23"/>
  <c r="AO128" i="23"/>
  <c r="AN128" i="23"/>
  <c r="AM128" i="23"/>
  <c r="AL128" i="23"/>
  <c r="AK128" i="23"/>
  <c r="AB128" i="23" s="1"/>
  <c r="AJ128" i="23"/>
  <c r="AI128" i="23"/>
  <c r="AH128" i="23"/>
  <c r="AG128" i="23"/>
  <c r="AF128" i="23"/>
  <c r="AE128" i="23"/>
  <c r="AD128" i="23"/>
  <c r="AC128" i="23"/>
  <c r="Y128" i="23"/>
  <c r="AP127" i="23"/>
  <c r="AO127" i="23"/>
  <c r="AN127" i="23"/>
  <c r="AM127" i="23"/>
  <c r="AL127" i="23"/>
  <c r="AK127" i="23"/>
  <c r="AJ127" i="23"/>
  <c r="AI127" i="23"/>
  <c r="AH127" i="23"/>
  <c r="AG127" i="23"/>
  <c r="AF127" i="23"/>
  <c r="AE127" i="23"/>
  <c r="AD127" i="23"/>
  <c r="AC127" i="23"/>
  <c r="Z127" i="23"/>
  <c r="Y127" i="23"/>
  <c r="AP126" i="23"/>
  <c r="AO126" i="23"/>
  <c r="AN126" i="23"/>
  <c r="AM126" i="23"/>
  <c r="AL126" i="23"/>
  <c r="AK126" i="23"/>
  <c r="AJ126" i="23"/>
  <c r="AI126" i="23"/>
  <c r="AH126" i="23"/>
  <c r="AG126" i="23"/>
  <c r="AF126" i="23"/>
  <c r="AE126" i="23"/>
  <c r="AD126" i="23"/>
  <c r="AC126" i="23"/>
  <c r="AP125" i="23"/>
  <c r="AO125" i="23"/>
  <c r="AN125" i="23"/>
  <c r="AM125" i="23"/>
  <c r="AL125" i="23"/>
  <c r="AK125" i="23"/>
  <c r="AB125" i="23" s="1"/>
  <c r="AJ125" i="23"/>
  <c r="AI125" i="23"/>
  <c r="AH125" i="23"/>
  <c r="AG125" i="23"/>
  <c r="AF125" i="23"/>
  <c r="AE125" i="23"/>
  <c r="AD125" i="23"/>
  <c r="AC125" i="23"/>
  <c r="H125" i="23"/>
  <c r="AP124" i="23"/>
  <c r="AO124" i="23"/>
  <c r="AN124" i="23"/>
  <c r="AM124" i="23"/>
  <c r="AL124" i="23"/>
  <c r="AK124" i="23"/>
  <c r="AB124" i="23" s="1"/>
  <c r="AJ124" i="23"/>
  <c r="AI124" i="23"/>
  <c r="AH124" i="23"/>
  <c r="AG124" i="23"/>
  <c r="AF124" i="23"/>
  <c r="AE124" i="23"/>
  <c r="AD124" i="23"/>
  <c r="AC124" i="23"/>
  <c r="AP123" i="23"/>
  <c r="AO123" i="23"/>
  <c r="AN123" i="23"/>
  <c r="AM123" i="23"/>
  <c r="AL123" i="23"/>
  <c r="AK123" i="23"/>
  <c r="AJ123" i="23"/>
  <c r="AI123" i="23"/>
  <c r="AH123" i="23"/>
  <c r="AG123" i="23"/>
  <c r="AF123" i="23"/>
  <c r="AE123" i="23"/>
  <c r="AD123" i="23"/>
  <c r="AC123" i="23"/>
  <c r="Z123" i="23"/>
  <c r="Y123" i="23"/>
  <c r="AP122" i="23"/>
  <c r="AO122" i="23"/>
  <c r="AN122" i="23"/>
  <c r="AM122" i="23"/>
  <c r="AL122" i="23"/>
  <c r="AK122" i="23"/>
  <c r="AB122" i="23" s="1"/>
  <c r="AJ122" i="23"/>
  <c r="AI122" i="23"/>
  <c r="AH122" i="23"/>
  <c r="AG122" i="23"/>
  <c r="AF122" i="23"/>
  <c r="AE122" i="23"/>
  <c r="Z121" i="23" s="1"/>
  <c r="AD122" i="23"/>
  <c r="AC122" i="23"/>
  <c r="AP121" i="23"/>
  <c r="AO121" i="23"/>
  <c r="AN121" i="23"/>
  <c r="AM121" i="23"/>
  <c r="AL121" i="23"/>
  <c r="AK121" i="23"/>
  <c r="AJ121" i="23"/>
  <c r="AI121" i="23"/>
  <c r="AH121" i="23"/>
  <c r="AG121" i="23"/>
  <c r="AF121" i="23"/>
  <c r="AE121" i="23"/>
  <c r="AD121" i="23"/>
  <c r="Y121" i="23" s="1"/>
  <c r="AC121" i="23"/>
  <c r="H121" i="23"/>
  <c r="AP120" i="23"/>
  <c r="AO120" i="23"/>
  <c r="AN120" i="23"/>
  <c r="AM120" i="23"/>
  <c r="AL120" i="23"/>
  <c r="AB120" i="23" s="1"/>
  <c r="AK120" i="23"/>
  <c r="AJ120" i="23"/>
  <c r="AI120" i="23"/>
  <c r="AH120" i="23"/>
  <c r="AG120" i="23"/>
  <c r="AF120" i="23"/>
  <c r="AE120" i="23"/>
  <c r="AD120" i="23"/>
  <c r="Y120" i="23" s="1"/>
  <c r="AC120" i="23"/>
  <c r="AP119" i="23"/>
  <c r="AO119" i="23"/>
  <c r="AN119" i="23"/>
  <c r="AM119" i="23"/>
  <c r="AL119" i="23"/>
  <c r="AK119" i="23"/>
  <c r="AJ119" i="23"/>
  <c r="AI119" i="23"/>
  <c r="AH119" i="23"/>
  <c r="AG119" i="23"/>
  <c r="AF119" i="23"/>
  <c r="AE119" i="23"/>
  <c r="AD119" i="23"/>
  <c r="AC119" i="23"/>
  <c r="AB119" i="23"/>
  <c r="H119" i="23"/>
  <c r="AP118" i="23"/>
  <c r="AO118" i="23"/>
  <c r="AN118" i="23"/>
  <c r="AM118" i="23"/>
  <c r="AL118" i="23"/>
  <c r="AK118" i="23"/>
  <c r="AJ118" i="23"/>
  <c r="AI118" i="23"/>
  <c r="AH118" i="23"/>
  <c r="AG118" i="23"/>
  <c r="AF118" i="23"/>
  <c r="Z117" i="23" s="1"/>
  <c r="AE118" i="23"/>
  <c r="AD118" i="23"/>
  <c r="AC118" i="23"/>
  <c r="AP117" i="23"/>
  <c r="AO117" i="23"/>
  <c r="AN117" i="23"/>
  <c r="AM117" i="23"/>
  <c r="AL117" i="23"/>
  <c r="AK117" i="23"/>
  <c r="AJ117" i="23"/>
  <c r="AI117" i="23"/>
  <c r="AH117" i="23"/>
  <c r="AG117" i="23"/>
  <c r="AF117" i="23"/>
  <c r="AE117" i="23"/>
  <c r="AD117" i="23"/>
  <c r="Y117" i="23" s="1"/>
  <c r="AC117" i="23"/>
  <c r="H117" i="23"/>
  <c r="AP116" i="23"/>
  <c r="AO116" i="23"/>
  <c r="AN116" i="23"/>
  <c r="AM116" i="23"/>
  <c r="AL116" i="23"/>
  <c r="AK116" i="23"/>
  <c r="AJ116" i="23"/>
  <c r="AI116" i="23"/>
  <c r="AH116" i="23"/>
  <c r="AG116" i="23"/>
  <c r="AF116" i="23"/>
  <c r="AE116" i="23"/>
  <c r="AD116" i="23"/>
  <c r="Z115" i="23" s="1"/>
  <c r="AC116" i="23"/>
  <c r="AP115" i="23"/>
  <c r="AO115" i="23"/>
  <c r="AN115" i="23"/>
  <c r="AM115" i="23"/>
  <c r="AL115" i="23"/>
  <c r="AK115" i="23"/>
  <c r="AB115" i="23" s="1"/>
  <c r="AJ115" i="23"/>
  <c r="AI115" i="23"/>
  <c r="AH115" i="23"/>
  <c r="AG115" i="23"/>
  <c r="AF115" i="23"/>
  <c r="AE115" i="23"/>
  <c r="AD115" i="23"/>
  <c r="AC115" i="23"/>
  <c r="Z116" i="23" s="1"/>
  <c r="H115" i="23"/>
  <c r="AP114" i="23"/>
  <c r="AO114" i="23"/>
  <c r="AN114" i="23"/>
  <c r="AM114" i="23"/>
  <c r="AL114" i="23"/>
  <c r="AK114" i="23"/>
  <c r="AB114" i="23" s="1"/>
  <c r="AJ114" i="23"/>
  <c r="AI114" i="23"/>
  <c r="AH114" i="23"/>
  <c r="AG114" i="23"/>
  <c r="AF114" i="23"/>
  <c r="AE114" i="23"/>
  <c r="AD114" i="23"/>
  <c r="AC114" i="23"/>
  <c r="AP113" i="23"/>
  <c r="AO113" i="23"/>
  <c r="AN113" i="23"/>
  <c r="AM113" i="23"/>
  <c r="AL113" i="23"/>
  <c r="AK113" i="23"/>
  <c r="AJ113" i="23"/>
  <c r="AI113" i="23"/>
  <c r="AH113" i="23"/>
  <c r="AG113" i="23"/>
  <c r="AF113" i="23"/>
  <c r="AE113" i="23"/>
  <c r="AD113" i="23"/>
  <c r="AC113" i="23"/>
  <c r="Y113" i="23"/>
  <c r="H113" i="23"/>
  <c r="AP112" i="23"/>
  <c r="AO112" i="23"/>
  <c r="AN112" i="23"/>
  <c r="AM112" i="23"/>
  <c r="AL112" i="23"/>
  <c r="AK112" i="23"/>
  <c r="AJ112" i="23"/>
  <c r="AI112" i="23"/>
  <c r="AH112" i="23"/>
  <c r="AG112" i="23"/>
  <c r="AF112" i="23"/>
  <c r="AE112" i="23"/>
  <c r="AD112" i="23"/>
  <c r="AC112" i="23"/>
  <c r="AP111" i="23"/>
  <c r="AO111" i="23"/>
  <c r="AN111" i="23"/>
  <c r="AM111" i="23"/>
  <c r="AL111" i="23"/>
  <c r="AB111" i="23" s="1"/>
  <c r="AK111" i="23"/>
  <c r="AJ111" i="23"/>
  <c r="AI111" i="23"/>
  <c r="AH111" i="23"/>
  <c r="AG111" i="23"/>
  <c r="AF111" i="23"/>
  <c r="AE111" i="23"/>
  <c r="AD111" i="23"/>
  <c r="AC111" i="23"/>
  <c r="H111" i="23"/>
  <c r="AP110" i="23"/>
  <c r="AO110" i="23"/>
  <c r="AN110" i="23"/>
  <c r="AM110" i="23"/>
  <c r="AL110" i="23"/>
  <c r="AK110" i="23"/>
  <c r="AJ110" i="23"/>
  <c r="AI110" i="23"/>
  <c r="AH110" i="23"/>
  <c r="AG110" i="23"/>
  <c r="AF110" i="23"/>
  <c r="AE110" i="23"/>
  <c r="AD110" i="23"/>
  <c r="Y110" i="23" s="1"/>
  <c r="AC110" i="23"/>
  <c r="AP109" i="23"/>
  <c r="AO109" i="23"/>
  <c r="AN109" i="23"/>
  <c r="AM109" i="23"/>
  <c r="AL109" i="23"/>
  <c r="AK109" i="23"/>
  <c r="AJ109" i="23"/>
  <c r="AI109" i="23"/>
  <c r="AH109" i="23"/>
  <c r="AG109" i="23"/>
  <c r="AF109" i="23"/>
  <c r="AE109" i="23"/>
  <c r="AD109" i="23"/>
  <c r="AC109" i="23"/>
  <c r="H109" i="23"/>
  <c r="AP108" i="23"/>
  <c r="AO108" i="23"/>
  <c r="AN108" i="23"/>
  <c r="AM108" i="23"/>
  <c r="AL108" i="23"/>
  <c r="AK108" i="23"/>
  <c r="AJ108" i="23"/>
  <c r="AI108" i="23"/>
  <c r="AH108" i="23"/>
  <c r="AG108" i="23"/>
  <c r="AF108" i="23"/>
  <c r="AE108" i="23"/>
  <c r="Z107" i="23" s="1"/>
  <c r="AD108" i="23"/>
  <c r="AC108" i="23"/>
  <c r="Y108" i="23" s="1"/>
  <c r="AP107" i="23"/>
  <c r="AO107" i="23"/>
  <c r="AN107" i="23"/>
  <c r="AM107" i="23"/>
  <c r="AL107" i="23"/>
  <c r="AK107" i="23"/>
  <c r="AJ107" i="23"/>
  <c r="AI107" i="23"/>
  <c r="AH107" i="23"/>
  <c r="AG107" i="23"/>
  <c r="AF107" i="23"/>
  <c r="AE107" i="23"/>
  <c r="AD107" i="23"/>
  <c r="Y107" i="23" s="1"/>
  <c r="AC107" i="23"/>
  <c r="H107" i="23"/>
  <c r="AP106" i="23"/>
  <c r="AO106" i="23"/>
  <c r="AN106" i="23"/>
  <c r="AM106" i="23"/>
  <c r="AL106" i="23"/>
  <c r="AB106" i="23" s="1"/>
  <c r="AK106" i="23"/>
  <c r="AJ106" i="23"/>
  <c r="AI106" i="23"/>
  <c r="AH106" i="23"/>
  <c r="AG106" i="23"/>
  <c r="AF106" i="23"/>
  <c r="AE106" i="23"/>
  <c r="AD106" i="23"/>
  <c r="AC106" i="23"/>
  <c r="AP105" i="23"/>
  <c r="AO105" i="23"/>
  <c r="AN105" i="23"/>
  <c r="AM105" i="23"/>
  <c r="AL105" i="23"/>
  <c r="AK105" i="23"/>
  <c r="AB105" i="23" s="1"/>
  <c r="AJ105" i="23"/>
  <c r="AI105" i="23"/>
  <c r="AH105" i="23"/>
  <c r="AG105" i="23"/>
  <c r="AF105" i="23"/>
  <c r="AE105" i="23"/>
  <c r="AD105" i="23"/>
  <c r="AC105" i="23"/>
  <c r="Z106" i="23" s="1"/>
  <c r="H105" i="23"/>
  <c r="AP104" i="23"/>
  <c r="AO104" i="23"/>
  <c r="AN104" i="23"/>
  <c r="AM104" i="23"/>
  <c r="AL104" i="23"/>
  <c r="AK104" i="23"/>
  <c r="AJ104" i="23"/>
  <c r="AI104" i="23"/>
  <c r="AH104" i="23"/>
  <c r="AG104" i="23"/>
  <c r="AF104" i="23"/>
  <c r="AE104" i="23"/>
  <c r="AD104" i="23"/>
  <c r="AC104" i="23"/>
  <c r="AP103" i="23"/>
  <c r="AO103" i="23"/>
  <c r="AN103" i="23"/>
  <c r="AM103" i="23"/>
  <c r="AL103" i="23"/>
  <c r="AK103" i="23"/>
  <c r="AB103" i="23" s="1"/>
  <c r="AJ103" i="23"/>
  <c r="AI103" i="23"/>
  <c r="AH103" i="23"/>
  <c r="AG103" i="23"/>
  <c r="AF103" i="23"/>
  <c r="AE103" i="23"/>
  <c r="Z104" i="23" s="1"/>
  <c r="AD103" i="23"/>
  <c r="AC103" i="23"/>
  <c r="H103" i="23"/>
  <c r="AP102" i="23"/>
  <c r="AO102" i="23"/>
  <c r="AN102" i="23"/>
  <c r="AM102" i="23"/>
  <c r="AL102" i="23"/>
  <c r="AK102" i="23"/>
  <c r="AJ102" i="23"/>
  <c r="AI102" i="23"/>
  <c r="AH102" i="23"/>
  <c r="AG102" i="23"/>
  <c r="AF102" i="23"/>
  <c r="AE102" i="23"/>
  <c r="AD102" i="23"/>
  <c r="AC102" i="23"/>
  <c r="AP101" i="23"/>
  <c r="AO101" i="23"/>
  <c r="AN101" i="23"/>
  <c r="AM101" i="23"/>
  <c r="AL101" i="23"/>
  <c r="AK101" i="23"/>
  <c r="AJ101" i="23"/>
  <c r="AI101" i="23"/>
  <c r="AH101" i="23"/>
  <c r="AG101" i="23"/>
  <c r="AF101" i="23"/>
  <c r="AE101" i="23"/>
  <c r="AD101" i="23"/>
  <c r="AC101" i="23"/>
  <c r="H101" i="23"/>
  <c r="AP100" i="23"/>
  <c r="AO100" i="23"/>
  <c r="AN100" i="23"/>
  <c r="AM100" i="23"/>
  <c r="AL100" i="23"/>
  <c r="AK100" i="23"/>
  <c r="AJ100" i="23"/>
  <c r="AI100" i="23"/>
  <c r="AH100" i="23"/>
  <c r="AG100" i="23"/>
  <c r="AF100" i="23"/>
  <c r="Z99" i="23" s="1"/>
  <c r="AE100" i="23"/>
  <c r="AD100" i="23"/>
  <c r="AC100" i="23"/>
  <c r="Y100" i="23"/>
  <c r="AP99" i="23"/>
  <c r="AO99" i="23"/>
  <c r="AN99" i="23"/>
  <c r="AM99" i="23"/>
  <c r="AL99" i="23"/>
  <c r="AK99" i="23"/>
  <c r="AJ99" i="23"/>
  <c r="AI99" i="23"/>
  <c r="AH99" i="23"/>
  <c r="AG99" i="23"/>
  <c r="AF99" i="23"/>
  <c r="AE99" i="23"/>
  <c r="AD99" i="23"/>
  <c r="AC99" i="23"/>
  <c r="H99" i="23"/>
  <c r="AP98" i="23"/>
  <c r="AO98" i="23"/>
  <c r="AN98" i="23"/>
  <c r="AM98" i="23"/>
  <c r="AL98" i="23"/>
  <c r="AK98" i="23"/>
  <c r="AB98" i="23" s="1"/>
  <c r="AJ98" i="23"/>
  <c r="AI98" i="23"/>
  <c r="AH98" i="23"/>
  <c r="AG98" i="23"/>
  <c r="AF98" i="23"/>
  <c r="AE98" i="23"/>
  <c r="Y98" i="23" s="1"/>
  <c r="AD98" i="23"/>
  <c r="AC98" i="23"/>
  <c r="AP97" i="23"/>
  <c r="AO97" i="23"/>
  <c r="AN97" i="23"/>
  <c r="AM97" i="23"/>
  <c r="AL97" i="23"/>
  <c r="AK97" i="23"/>
  <c r="AJ97" i="23"/>
  <c r="AI97" i="23"/>
  <c r="AH97" i="23"/>
  <c r="AG97" i="23"/>
  <c r="AF97" i="23"/>
  <c r="AE97" i="23"/>
  <c r="AD97" i="23"/>
  <c r="Y97" i="23" s="1"/>
  <c r="AC97" i="23"/>
  <c r="H97" i="23"/>
  <c r="AP96" i="23"/>
  <c r="AO96" i="23"/>
  <c r="AN96" i="23"/>
  <c r="AM96" i="23"/>
  <c r="AL96" i="23"/>
  <c r="AB96" i="23" s="1"/>
  <c r="AK96" i="23"/>
  <c r="AJ96" i="23"/>
  <c r="AI96" i="23"/>
  <c r="AH96" i="23"/>
  <c r="AG96" i="23"/>
  <c r="AF96" i="23"/>
  <c r="AE96" i="23"/>
  <c r="AD96" i="23"/>
  <c r="Y96" i="23" s="1"/>
  <c r="AC96" i="23"/>
  <c r="AP95" i="23"/>
  <c r="AO95" i="23"/>
  <c r="AN95" i="23"/>
  <c r="AM95" i="23"/>
  <c r="AL95" i="23"/>
  <c r="AK95" i="23"/>
  <c r="AJ95" i="23"/>
  <c r="AI95" i="23"/>
  <c r="AH95" i="23"/>
  <c r="AG95" i="23"/>
  <c r="AF95" i="23"/>
  <c r="AE95" i="23"/>
  <c r="AD95" i="23"/>
  <c r="AC95" i="23"/>
  <c r="AB95" i="23"/>
  <c r="H95" i="23"/>
  <c r="AP94" i="23"/>
  <c r="AO94" i="23"/>
  <c r="AN94" i="23"/>
  <c r="AM94" i="23"/>
  <c r="AL94" i="23"/>
  <c r="AK94" i="23"/>
  <c r="AJ94" i="23"/>
  <c r="AI94" i="23"/>
  <c r="AH94" i="23"/>
  <c r="AG94" i="23"/>
  <c r="AF94" i="23"/>
  <c r="Z93" i="23" s="1"/>
  <c r="AE94" i="23"/>
  <c r="AD94" i="23"/>
  <c r="AC94" i="23"/>
  <c r="AP93" i="23"/>
  <c r="AO93" i="23"/>
  <c r="AN93" i="23"/>
  <c r="AM93" i="23"/>
  <c r="AL93" i="23"/>
  <c r="AK93" i="23"/>
  <c r="AB93" i="23" s="1"/>
  <c r="AJ93" i="23"/>
  <c r="AI93" i="23"/>
  <c r="AH93" i="23"/>
  <c r="AG93" i="23"/>
  <c r="AF93" i="23"/>
  <c r="AE93" i="23"/>
  <c r="AD93" i="23"/>
  <c r="AC93" i="23"/>
  <c r="H93" i="23"/>
  <c r="AP92" i="23"/>
  <c r="AO92" i="23"/>
  <c r="AN92" i="23"/>
  <c r="AM92" i="23"/>
  <c r="AL92" i="23"/>
  <c r="AK92" i="23"/>
  <c r="AB92" i="23" s="1"/>
  <c r="AJ92" i="23"/>
  <c r="AI92" i="23"/>
  <c r="AH92" i="23"/>
  <c r="AG92" i="23"/>
  <c r="AF92" i="23"/>
  <c r="AE92" i="23"/>
  <c r="AD92" i="23"/>
  <c r="AC92" i="23"/>
  <c r="Y92" i="23" s="1"/>
  <c r="AP91" i="23"/>
  <c r="AO91" i="23"/>
  <c r="AN91" i="23"/>
  <c r="AM91" i="23"/>
  <c r="AL91" i="23"/>
  <c r="AK91" i="23"/>
  <c r="AJ91" i="23"/>
  <c r="AI91" i="23"/>
  <c r="AH91" i="23"/>
  <c r="AG91" i="23"/>
  <c r="AF91" i="23"/>
  <c r="AE91" i="23"/>
  <c r="AD91" i="23"/>
  <c r="AC91" i="23"/>
  <c r="Z91" i="23"/>
  <c r="H91" i="23"/>
  <c r="AP90" i="23"/>
  <c r="AO90" i="23"/>
  <c r="AN90" i="23"/>
  <c r="AM90" i="23"/>
  <c r="AL90" i="23"/>
  <c r="AK90" i="23"/>
  <c r="AJ90" i="23"/>
  <c r="AI90" i="23"/>
  <c r="AH90" i="23"/>
  <c r="AG90" i="23"/>
  <c r="AF90" i="23"/>
  <c r="AE90" i="23"/>
  <c r="AD90" i="23"/>
  <c r="AC90" i="23"/>
  <c r="AB90" i="23"/>
  <c r="AP89" i="23"/>
  <c r="AO89" i="23"/>
  <c r="AN89" i="23"/>
  <c r="AM89" i="23"/>
  <c r="AL89" i="23"/>
  <c r="AK89" i="23"/>
  <c r="AJ89" i="23"/>
  <c r="AI89" i="23"/>
  <c r="AH89" i="23"/>
  <c r="AG89" i="23"/>
  <c r="AF89" i="23"/>
  <c r="AE89" i="23"/>
  <c r="Y89" i="23" s="1"/>
  <c r="AD89" i="23"/>
  <c r="AC89" i="23"/>
  <c r="H89" i="23"/>
  <c r="AP88" i="23"/>
  <c r="AO88" i="23"/>
  <c r="AN88" i="23"/>
  <c r="AM88" i="23"/>
  <c r="AL88" i="23"/>
  <c r="AK88" i="23"/>
  <c r="AJ88" i="23"/>
  <c r="AI88" i="23"/>
  <c r="AH88" i="23"/>
  <c r="AG88" i="23"/>
  <c r="AF88" i="23"/>
  <c r="AE88" i="23"/>
  <c r="AD88" i="23"/>
  <c r="AC88" i="23"/>
  <c r="AP87" i="23"/>
  <c r="AO87" i="23"/>
  <c r="AN87" i="23"/>
  <c r="AM87" i="23"/>
  <c r="AL87" i="23"/>
  <c r="AK87" i="23"/>
  <c r="AB87" i="23" s="1"/>
  <c r="AJ87" i="23"/>
  <c r="AI87" i="23"/>
  <c r="AH87" i="23"/>
  <c r="AG87" i="23"/>
  <c r="AF87" i="23"/>
  <c r="AE87" i="23"/>
  <c r="AD87" i="23"/>
  <c r="AC87" i="23"/>
  <c r="H87" i="23"/>
  <c r="AP86" i="23"/>
  <c r="AO86" i="23"/>
  <c r="AN86" i="23"/>
  <c r="AM86" i="23"/>
  <c r="AL86" i="23"/>
  <c r="AK86" i="23"/>
  <c r="AB86" i="23" s="1"/>
  <c r="AJ86" i="23"/>
  <c r="AI86" i="23"/>
  <c r="AH86" i="23"/>
  <c r="AG86" i="23"/>
  <c r="AF86" i="23"/>
  <c r="AE86" i="23"/>
  <c r="AD86" i="23"/>
  <c r="AC86" i="23"/>
  <c r="AP85" i="23"/>
  <c r="AO85" i="23"/>
  <c r="AN85" i="23"/>
  <c r="AM85" i="23"/>
  <c r="AL85" i="23"/>
  <c r="AK85" i="23"/>
  <c r="AJ85" i="23"/>
  <c r="AI85" i="23"/>
  <c r="AH85" i="23"/>
  <c r="AG85" i="23"/>
  <c r="AF85" i="23"/>
  <c r="AE85" i="23"/>
  <c r="Z86" i="23" s="1"/>
  <c r="AD85" i="23"/>
  <c r="AC85" i="23"/>
  <c r="H85" i="23"/>
  <c r="AP84" i="23"/>
  <c r="AO84" i="23"/>
  <c r="AN84" i="23"/>
  <c r="AM84" i="23"/>
  <c r="AL84" i="23"/>
  <c r="AK84" i="23"/>
  <c r="AJ84" i="23"/>
  <c r="AI84" i="23"/>
  <c r="AH84" i="23"/>
  <c r="AG84" i="23"/>
  <c r="AF84" i="23"/>
  <c r="AE84" i="23"/>
  <c r="AD84" i="23"/>
  <c r="Z83" i="23" s="1"/>
  <c r="AC84" i="23"/>
  <c r="Y84" i="23" s="1"/>
  <c r="AP83" i="23"/>
  <c r="AO83" i="23"/>
  <c r="AN83" i="23"/>
  <c r="AM83" i="23"/>
  <c r="AL83" i="23"/>
  <c r="AK83" i="23"/>
  <c r="AB83" i="23" s="1"/>
  <c r="AJ83" i="23"/>
  <c r="AI83" i="23"/>
  <c r="AH83" i="23"/>
  <c r="AG83" i="23"/>
  <c r="AF83" i="23"/>
  <c r="AE83" i="23"/>
  <c r="AD83" i="23"/>
  <c r="AC83" i="23"/>
  <c r="Z84" i="23" s="1"/>
  <c r="H83" i="23"/>
  <c r="AP82" i="23"/>
  <c r="AO82" i="23"/>
  <c r="AN82" i="23"/>
  <c r="AM82" i="23"/>
  <c r="AL82" i="23"/>
  <c r="AK82" i="23"/>
  <c r="AB82" i="23" s="1"/>
  <c r="AJ82" i="23"/>
  <c r="AI82" i="23"/>
  <c r="AH82" i="23"/>
  <c r="AG82" i="23"/>
  <c r="AF82" i="23"/>
  <c r="AE82" i="23"/>
  <c r="AD82" i="23"/>
  <c r="AC82" i="23"/>
  <c r="AP81" i="23"/>
  <c r="AO81" i="23"/>
  <c r="AN81" i="23"/>
  <c r="AM81" i="23"/>
  <c r="AL81" i="23"/>
  <c r="AK81" i="23"/>
  <c r="AJ81" i="23"/>
  <c r="AI81" i="23"/>
  <c r="AH81" i="23"/>
  <c r="AG81" i="23"/>
  <c r="AF81" i="23"/>
  <c r="AE81" i="23"/>
  <c r="AD81" i="23"/>
  <c r="AC81" i="23"/>
  <c r="AB81" i="23"/>
  <c r="H81" i="23"/>
  <c r="AP80" i="23"/>
  <c r="AO80" i="23"/>
  <c r="AN80" i="23"/>
  <c r="AM80" i="23"/>
  <c r="AL80" i="23"/>
  <c r="AK80" i="23"/>
  <c r="AJ80" i="23"/>
  <c r="AI80" i="23"/>
  <c r="AH80" i="23"/>
  <c r="AG80" i="23"/>
  <c r="AF80" i="23"/>
  <c r="AE80" i="23"/>
  <c r="AD80" i="23"/>
  <c r="AC80" i="23"/>
  <c r="AP79" i="23"/>
  <c r="AO79" i="23"/>
  <c r="AN79" i="23"/>
  <c r="AM79" i="23"/>
  <c r="AB79" i="23" s="1"/>
  <c r="AL79" i="23"/>
  <c r="AK79" i="23"/>
  <c r="AJ79" i="23"/>
  <c r="AI79" i="23"/>
  <c r="AH79" i="23"/>
  <c r="AG79" i="23"/>
  <c r="AF79" i="23"/>
  <c r="AE79" i="23"/>
  <c r="Z80" i="23" s="1"/>
  <c r="AD79" i="23"/>
  <c r="AC79" i="23"/>
  <c r="H79" i="23"/>
  <c r="AP78" i="23"/>
  <c r="AO78" i="23"/>
  <c r="AN78" i="23"/>
  <c r="AM78" i="23"/>
  <c r="AL78" i="23"/>
  <c r="AK78" i="23"/>
  <c r="AJ78" i="23"/>
  <c r="AI78" i="23"/>
  <c r="AH78" i="23"/>
  <c r="AG78" i="23"/>
  <c r="AF78" i="23"/>
  <c r="AE78" i="23"/>
  <c r="AD78" i="23"/>
  <c r="AC78" i="23"/>
  <c r="AP77" i="23"/>
  <c r="AO77" i="23"/>
  <c r="AN77" i="23"/>
  <c r="AM77" i="23"/>
  <c r="AL77" i="23"/>
  <c r="AB77" i="23" s="1"/>
  <c r="AK77" i="23"/>
  <c r="AJ77" i="23"/>
  <c r="AI77" i="23"/>
  <c r="AH77" i="23"/>
  <c r="AG77" i="23"/>
  <c r="AF77" i="23"/>
  <c r="AE77" i="23"/>
  <c r="AD77" i="23"/>
  <c r="Y77" i="23" s="1"/>
  <c r="AC77" i="23"/>
  <c r="H77" i="23"/>
  <c r="AP76" i="23"/>
  <c r="AO76" i="23"/>
  <c r="AN76" i="23"/>
  <c r="AM76" i="23"/>
  <c r="AL76" i="23"/>
  <c r="AK76" i="23"/>
  <c r="AB76" i="23" s="1"/>
  <c r="AJ76" i="23"/>
  <c r="AI76" i="23"/>
  <c r="AH76" i="23"/>
  <c r="AG76" i="23"/>
  <c r="AF76" i="23"/>
  <c r="AE76" i="23"/>
  <c r="AD76" i="23"/>
  <c r="AC76" i="23"/>
  <c r="AP75" i="23"/>
  <c r="AO75" i="23"/>
  <c r="AN75" i="23"/>
  <c r="AM75" i="23"/>
  <c r="AL75" i="23"/>
  <c r="AK75" i="23"/>
  <c r="AJ75" i="23"/>
  <c r="AI75" i="23"/>
  <c r="AH75" i="23"/>
  <c r="AG75" i="23"/>
  <c r="AF75" i="23"/>
  <c r="Y75" i="23" s="1"/>
  <c r="AE75" i="23"/>
  <c r="AD75" i="23"/>
  <c r="AC75" i="23"/>
  <c r="AB75" i="23"/>
  <c r="H75" i="23"/>
  <c r="AP74" i="23"/>
  <c r="AO74" i="23"/>
  <c r="AN74" i="23"/>
  <c r="AM74" i="23"/>
  <c r="AL74" i="23"/>
  <c r="AK74" i="23"/>
  <c r="AJ74" i="23"/>
  <c r="AI74" i="23"/>
  <c r="AH74" i="23"/>
  <c r="AG74" i="23"/>
  <c r="AF74" i="23"/>
  <c r="AE74" i="23"/>
  <c r="AD74" i="23"/>
  <c r="AC74" i="23"/>
  <c r="AP73" i="23"/>
  <c r="AO73" i="23"/>
  <c r="AN73" i="23"/>
  <c r="AM73" i="23"/>
  <c r="AL73" i="23"/>
  <c r="AK73" i="23"/>
  <c r="AJ73" i="23"/>
  <c r="AI73" i="23"/>
  <c r="AH73" i="23"/>
  <c r="AG73" i="23"/>
  <c r="AF73" i="23"/>
  <c r="AE73" i="23"/>
  <c r="AD73" i="23"/>
  <c r="AC73" i="23"/>
  <c r="H73" i="23"/>
  <c r="AP72" i="23"/>
  <c r="AO72" i="23"/>
  <c r="AN72" i="23"/>
  <c r="AM72" i="23"/>
  <c r="AL72" i="23"/>
  <c r="AK72" i="23"/>
  <c r="AB72" i="23" s="1"/>
  <c r="AJ72" i="23"/>
  <c r="AI72" i="23"/>
  <c r="AH72" i="23"/>
  <c r="AG72" i="23"/>
  <c r="AF72" i="23"/>
  <c r="AE72" i="23"/>
  <c r="AD72" i="23"/>
  <c r="AC72" i="23"/>
  <c r="Y72" i="23" s="1"/>
  <c r="AP71" i="23"/>
  <c r="AO71" i="23"/>
  <c r="AN71" i="23"/>
  <c r="AM71" i="23"/>
  <c r="AL71" i="23"/>
  <c r="AK71" i="23"/>
  <c r="AJ71" i="23"/>
  <c r="AI71" i="23"/>
  <c r="AH71" i="23"/>
  <c r="AG71" i="23"/>
  <c r="AF71" i="23"/>
  <c r="AE71" i="23"/>
  <c r="AD71" i="23"/>
  <c r="AC71" i="23"/>
  <c r="Z71" i="23"/>
  <c r="H71" i="23"/>
  <c r="CU70" i="23"/>
  <c r="CI70" i="23"/>
  <c r="BY70" i="23"/>
  <c r="BM70" i="23"/>
  <c r="BF70" i="23"/>
  <c r="AT70" i="23"/>
  <c r="AP70" i="23"/>
  <c r="AO70" i="23"/>
  <c r="AN70" i="23"/>
  <c r="AM70" i="23"/>
  <c r="AL70" i="23"/>
  <c r="AB70" i="23" s="1"/>
  <c r="AK70" i="23"/>
  <c r="AJ70" i="23"/>
  <c r="AI70" i="23"/>
  <c r="AH70" i="23"/>
  <c r="AG70" i="23"/>
  <c r="AF70" i="23"/>
  <c r="AE70" i="23"/>
  <c r="AD70" i="23"/>
  <c r="Y70" i="23" s="1"/>
  <c r="AC70" i="23"/>
  <c r="CU69" i="23"/>
  <c r="CI69" i="23"/>
  <c r="BZ69" i="23"/>
  <c r="BY69" i="23"/>
  <c r="BM69" i="23"/>
  <c r="BF69" i="23"/>
  <c r="AT69" i="23"/>
  <c r="AP69" i="23"/>
  <c r="AO69" i="23"/>
  <c r="AN69" i="23"/>
  <c r="AM69" i="23"/>
  <c r="AL69" i="23"/>
  <c r="AK69" i="23"/>
  <c r="AJ69" i="23"/>
  <c r="AI69" i="23"/>
  <c r="AH69" i="23"/>
  <c r="AG69" i="23"/>
  <c r="AF69" i="23"/>
  <c r="AE69" i="23"/>
  <c r="AD69" i="23"/>
  <c r="AC69" i="23"/>
  <c r="Y69" i="23"/>
  <c r="H69" i="23"/>
  <c r="CS68" i="23"/>
  <c r="CB68" i="23"/>
  <c r="AP68" i="23"/>
  <c r="AO68" i="23"/>
  <c r="AN68" i="23"/>
  <c r="AM68" i="23"/>
  <c r="AL68" i="23"/>
  <c r="AB68" i="23" s="1"/>
  <c r="AK68" i="23"/>
  <c r="AJ68" i="23"/>
  <c r="AI68" i="23"/>
  <c r="AH68" i="23"/>
  <c r="AG68" i="23"/>
  <c r="AF68" i="23"/>
  <c r="AE68" i="23"/>
  <c r="AD68" i="23"/>
  <c r="Y68" i="23" s="1"/>
  <c r="AC68" i="23"/>
  <c r="CU67" i="23"/>
  <c r="BW67" i="23"/>
  <c r="AS67" i="23"/>
  <c r="AR67" i="23"/>
  <c r="AP67" i="23"/>
  <c r="AO67" i="23"/>
  <c r="AN67" i="23"/>
  <c r="AM67" i="23"/>
  <c r="AL67" i="23"/>
  <c r="AK67" i="23"/>
  <c r="AJ67" i="23"/>
  <c r="AI67" i="23"/>
  <c r="AH67" i="23"/>
  <c r="AG67" i="23"/>
  <c r="AF67" i="23"/>
  <c r="AE67" i="23"/>
  <c r="AD67" i="23"/>
  <c r="AC67" i="23"/>
  <c r="Z67" i="23"/>
  <c r="H67" i="23"/>
  <c r="CP66" i="23"/>
  <c r="BZ66" i="23"/>
  <c r="BX66" i="23"/>
  <c r="AU66" i="23"/>
  <c r="AP66" i="23"/>
  <c r="AO66" i="23"/>
  <c r="AN66" i="23"/>
  <c r="AM66" i="23"/>
  <c r="AL66" i="23"/>
  <c r="AK66" i="23"/>
  <c r="AJ66" i="23"/>
  <c r="AI66" i="23"/>
  <c r="AH66" i="23"/>
  <c r="AG66" i="23"/>
  <c r="AF66" i="23"/>
  <c r="AE66" i="23"/>
  <c r="AD66" i="23"/>
  <c r="AC66" i="23"/>
  <c r="AB66" i="23"/>
  <c r="CS65" i="23"/>
  <c r="CR65" i="23"/>
  <c r="CB65" i="23"/>
  <c r="BW65" i="23"/>
  <c r="BG65" i="23"/>
  <c r="AX65" i="23"/>
  <c r="AS65" i="23"/>
  <c r="AR65" i="23"/>
  <c r="AP65" i="23"/>
  <c r="AO65" i="23"/>
  <c r="AN65" i="23"/>
  <c r="AM65" i="23"/>
  <c r="AL65" i="23"/>
  <c r="AK65" i="23"/>
  <c r="AJ65" i="23"/>
  <c r="AI65" i="23"/>
  <c r="AH65" i="23"/>
  <c r="AG65" i="23"/>
  <c r="AF65" i="23"/>
  <c r="AE65" i="23"/>
  <c r="AD65" i="23"/>
  <c r="AC65" i="23"/>
  <c r="Z65" i="23"/>
  <c r="Y65" i="23"/>
  <c r="CU64" i="23"/>
  <c r="CP64" i="23"/>
  <c r="BI64" i="23"/>
  <c r="AP64" i="23"/>
  <c r="AO64" i="23"/>
  <c r="AN64" i="23"/>
  <c r="AM64" i="23"/>
  <c r="AL64" i="23"/>
  <c r="AB64" i="23" s="1"/>
  <c r="AK64" i="23"/>
  <c r="AJ64" i="23"/>
  <c r="AI64" i="23"/>
  <c r="AH64" i="23"/>
  <c r="AG64" i="23"/>
  <c r="AF64" i="23"/>
  <c r="AE64" i="23"/>
  <c r="AD64" i="23"/>
  <c r="Y64" i="23" s="1"/>
  <c r="AC64" i="23"/>
  <c r="BT63" i="23"/>
  <c r="AS63" i="23"/>
  <c r="AR63" i="23"/>
  <c r="AP63" i="23"/>
  <c r="AO63" i="23"/>
  <c r="AN63" i="23"/>
  <c r="AM63" i="23"/>
  <c r="AL63" i="23"/>
  <c r="AB63" i="23" s="1"/>
  <c r="AK63" i="23"/>
  <c r="AJ63" i="23"/>
  <c r="AI63" i="23"/>
  <c r="AH63" i="23"/>
  <c r="AG63" i="23"/>
  <c r="AF63" i="23"/>
  <c r="AE63" i="23"/>
  <c r="Z64" i="23" s="1"/>
  <c r="AD63" i="23"/>
  <c r="AC63" i="23"/>
  <c r="H63" i="23"/>
  <c r="CM62" i="23"/>
  <c r="BV62" i="23"/>
  <c r="BN62" i="23"/>
  <c r="AU62" i="23"/>
  <c r="AP62" i="23"/>
  <c r="AO62" i="23"/>
  <c r="AN62" i="23"/>
  <c r="AM62" i="23"/>
  <c r="AL62" i="23"/>
  <c r="AK62" i="23"/>
  <c r="AJ62" i="23"/>
  <c r="AI62" i="23"/>
  <c r="AH62" i="23"/>
  <c r="AG62" i="23"/>
  <c r="AF62" i="23"/>
  <c r="AE62" i="23"/>
  <c r="AD62" i="23"/>
  <c r="AC62" i="23"/>
  <c r="CO61" i="23"/>
  <c r="CG61" i="23"/>
  <c r="BQ61" i="23"/>
  <c r="BO61" i="23"/>
  <c r="BA61" i="23"/>
  <c r="AS61" i="23"/>
  <c r="AR61" i="23"/>
  <c r="AP61" i="23"/>
  <c r="AO61" i="23"/>
  <c r="AN61" i="23"/>
  <c r="AM61" i="23"/>
  <c r="AL61" i="23"/>
  <c r="AK61" i="23"/>
  <c r="AJ61" i="23"/>
  <c r="AI61" i="23"/>
  <c r="AH61" i="23"/>
  <c r="AG61" i="23"/>
  <c r="AF61" i="23"/>
  <c r="AE61" i="23"/>
  <c r="AD61" i="23"/>
  <c r="AC61" i="23"/>
  <c r="Z61" i="23"/>
  <c r="H61" i="23"/>
  <c r="CJ60" i="23"/>
  <c r="CH60" i="23"/>
  <c r="BT60" i="23"/>
  <c r="BN60" i="23"/>
  <c r="AP60" i="23"/>
  <c r="AO60" i="23"/>
  <c r="AN60" i="23"/>
  <c r="AM60" i="23"/>
  <c r="AL60" i="23"/>
  <c r="AK60" i="23"/>
  <c r="AJ60" i="23"/>
  <c r="AI60" i="23"/>
  <c r="AH60" i="23"/>
  <c r="AG60" i="23"/>
  <c r="AF60" i="23"/>
  <c r="AE60" i="23"/>
  <c r="AD60" i="23"/>
  <c r="AC60" i="23"/>
  <c r="AB60" i="23"/>
  <c r="CM59" i="23"/>
  <c r="CG59" i="23"/>
  <c r="BS59" i="23"/>
  <c r="AS59" i="23"/>
  <c r="AR59" i="23"/>
  <c r="AP59" i="23"/>
  <c r="AO59" i="23"/>
  <c r="AN59" i="23"/>
  <c r="AM59" i="23"/>
  <c r="AL59" i="23"/>
  <c r="AK59" i="23"/>
  <c r="AJ59" i="23"/>
  <c r="AI59" i="23"/>
  <c r="AH59" i="23"/>
  <c r="AG59" i="23"/>
  <c r="AF59" i="23"/>
  <c r="AE59" i="23"/>
  <c r="AD59" i="23"/>
  <c r="AC59" i="23"/>
  <c r="Z59" i="23"/>
  <c r="H59" i="23"/>
  <c r="CK58" i="23"/>
  <c r="BV58" i="23"/>
  <c r="BN58" i="23"/>
  <c r="AU58" i="23"/>
  <c r="AP58" i="23"/>
  <c r="AO58" i="23"/>
  <c r="AN58" i="23"/>
  <c r="AM58" i="23"/>
  <c r="AL58" i="23"/>
  <c r="AK58" i="23"/>
  <c r="AJ58" i="23"/>
  <c r="AI58" i="23"/>
  <c r="AH58" i="23"/>
  <c r="AG58" i="23"/>
  <c r="AF58" i="23"/>
  <c r="Z57" i="23" s="1"/>
  <c r="AE58" i="23"/>
  <c r="AD58" i="23"/>
  <c r="AC58" i="23"/>
  <c r="AB58" i="23"/>
  <c r="CO57" i="23"/>
  <c r="CG57" i="23"/>
  <c r="BZ57" i="23"/>
  <c r="BQ57" i="23"/>
  <c r="BO57" i="23"/>
  <c r="AX57" i="23"/>
  <c r="AS57" i="23"/>
  <c r="AR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H57" i="23"/>
  <c r="AZ60" i="23" s="1"/>
  <c r="CS56" i="23"/>
  <c r="CJ56" i="23"/>
  <c r="CH56" i="23"/>
  <c r="CB56" i="23"/>
  <c r="BN56" i="23"/>
  <c r="AP56" i="23"/>
  <c r="AO56" i="23"/>
  <c r="AN56" i="23"/>
  <c r="AM56" i="23"/>
  <c r="AL56" i="23"/>
  <c r="AK56" i="23"/>
  <c r="AJ56" i="23"/>
  <c r="AI56" i="23"/>
  <c r="AH56" i="23"/>
  <c r="AG56" i="23"/>
  <c r="AF56" i="23"/>
  <c r="AE56" i="23"/>
  <c r="AD56" i="23"/>
  <c r="AC56" i="23"/>
  <c r="CU55" i="23"/>
  <c r="CG55" i="23"/>
  <c r="BW55" i="23"/>
  <c r="AS55" i="23"/>
  <c r="AR55" i="23"/>
  <c r="AP55" i="23"/>
  <c r="AO55" i="23"/>
  <c r="AN55" i="23"/>
  <c r="AM55" i="23"/>
  <c r="AL55" i="23"/>
  <c r="AB55" i="23" s="1"/>
  <c r="AK55" i="23"/>
  <c r="AJ55" i="23"/>
  <c r="AI55" i="23"/>
  <c r="AH55" i="23"/>
  <c r="AG55" i="23"/>
  <c r="AF55" i="23"/>
  <c r="AE55" i="23"/>
  <c r="AD55" i="23"/>
  <c r="AC55" i="23"/>
  <c r="Y55" i="23"/>
  <c r="H55" i="23"/>
  <c r="CP54" i="23"/>
  <c r="BZ54" i="23"/>
  <c r="BX54" i="23"/>
  <c r="AU54" i="23"/>
  <c r="AP54" i="23"/>
  <c r="AO54" i="23"/>
  <c r="AN54" i="23"/>
  <c r="AM54" i="23"/>
  <c r="AL54" i="23"/>
  <c r="AK54" i="23"/>
  <c r="AJ54" i="23"/>
  <c r="AI54" i="23"/>
  <c r="AH54" i="23"/>
  <c r="AG54" i="23"/>
  <c r="AF54" i="23"/>
  <c r="AE54" i="23"/>
  <c r="AD54" i="23"/>
  <c r="AC54" i="23"/>
  <c r="CS53" i="23"/>
  <c r="CR53" i="23"/>
  <c r="CB53" i="23"/>
  <c r="BW53" i="23"/>
  <c r="BD53" i="23"/>
  <c r="AS53" i="23"/>
  <c r="AR53" i="23"/>
  <c r="AP53" i="23"/>
  <c r="AO53" i="23"/>
  <c r="AN53" i="23"/>
  <c r="AM53" i="23"/>
  <c r="AL53" i="23"/>
  <c r="AK53" i="23"/>
  <c r="AB53" i="23" s="1"/>
  <c r="AJ53" i="23"/>
  <c r="AI53" i="23"/>
  <c r="AH53" i="23"/>
  <c r="AG53" i="23"/>
  <c r="AF53" i="23"/>
  <c r="AE53" i="23"/>
  <c r="AD53" i="23"/>
  <c r="AC53" i="23"/>
  <c r="Z54" i="23" s="1"/>
  <c r="Z53" i="23"/>
  <c r="H53" i="23"/>
  <c r="CU52" i="23"/>
  <c r="CP52" i="23"/>
  <c r="BC52" i="23"/>
  <c r="AP52" i="23"/>
  <c r="AO52" i="23"/>
  <c r="AN52" i="23"/>
  <c r="AM52" i="23"/>
  <c r="AL52" i="23"/>
  <c r="AK52" i="23"/>
  <c r="AB52" i="23" s="1"/>
  <c r="AJ52" i="23"/>
  <c r="AI52" i="23"/>
  <c r="AH52" i="23"/>
  <c r="AG52" i="23"/>
  <c r="AF52" i="23"/>
  <c r="AE52" i="23"/>
  <c r="AD52" i="23"/>
  <c r="AC52" i="23"/>
  <c r="BT51" i="23"/>
  <c r="AS51" i="23"/>
  <c r="AR51" i="23"/>
  <c r="AP51" i="23"/>
  <c r="AO51" i="23"/>
  <c r="AN51" i="23"/>
  <c r="AM51" i="23"/>
  <c r="AL51" i="23"/>
  <c r="AK51" i="23"/>
  <c r="AB51" i="23" s="1"/>
  <c r="AJ51" i="23"/>
  <c r="AI51" i="23"/>
  <c r="AH51" i="23"/>
  <c r="AG51" i="23"/>
  <c r="AF51" i="23"/>
  <c r="AE51" i="23"/>
  <c r="AD51" i="23"/>
  <c r="Y51" i="23" s="1"/>
  <c r="AC51" i="23"/>
  <c r="H51" i="23"/>
  <c r="CG50" i="23"/>
  <c r="BV50" i="23"/>
  <c r="BN50" i="23"/>
  <c r="AU50" i="23"/>
  <c r="AP50" i="23"/>
  <c r="AO50" i="23"/>
  <c r="AN50" i="23"/>
  <c r="AM50" i="23"/>
  <c r="AL50" i="23"/>
  <c r="AK50" i="23"/>
  <c r="AJ50" i="23"/>
  <c r="AI50" i="23"/>
  <c r="AH50" i="23"/>
  <c r="AG50" i="23"/>
  <c r="AF50" i="23"/>
  <c r="AE50" i="23"/>
  <c r="AD50" i="23"/>
  <c r="Y50" i="23" s="1"/>
  <c r="AC50" i="23"/>
  <c r="CP49" i="23"/>
  <c r="CJ49" i="23"/>
  <c r="CH49" i="23"/>
  <c r="BQ49" i="23"/>
  <c r="BO49" i="23"/>
  <c r="AX49" i="23"/>
  <c r="AS49" i="23"/>
  <c r="AR49" i="23"/>
  <c r="AP49" i="23"/>
  <c r="AO49" i="23"/>
  <c r="AN49" i="23"/>
  <c r="AM49" i="23"/>
  <c r="AL49" i="23"/>
  <c r="AK49" i="23"/>
  <c r="AJ49" i="23"/>
  <c r="AI49" i="23"/>
  <c r="AH49" i="23"/>
  <c r="AG49" i="23"/>
  <c r="AF49" i="23"/>
  <c r="Y49" i="23" s="1"/>
  <c r="AE49" i="23"/>
  <c r="AD49" i="23"/>
  <c r="AC49" i="23"/>
  <c r="AB49" i="23"/>
  <c r="H49" i="23"/>
  <c r="AW64" i="23" s="1"/>
  <c r="CR48" i="23"/>
  <c r="CM48" i="23"/>
  <c r="CG48" i="23"/>
  <c r="BT48" i="23"/>
  <c r="BN48" i="23"/>
  <c r="AP48" i="23"/>
  <c r="AO48" i="23"/>
  <c r="AN48" i="23"/>
  <c r="AM48" i="23"/>
  <c r="AL48" i="23"/>
  <c r="AK48" i="23"/>
  <c r="AB48" i="23" s="1"/>
  <c r="AJ48" i="23"/>
  <c r="AI48" i="23"/>
  <c r="AH48" i="23"/>
  <c r="AG48" i="23"/>
  <c r="AF48" i="23"/>
  <c r="AE48" i="23"/>
  <c r="AD48" i="23"/>
  <c r="AC48" i="23"/>
  <c r="CK47" i="23"/>
  <c r="BS47" i="23"/>
  <c r="AS47" i="23"/>
  <c r="AR47" i="23"/>
  <c r="AP47" i="23"/>
  <c r="AO47" i="23"/>
  <c r="AN47" i="23"/>
  <c r="AM47" i="23"/>
  <c r="AL47" i="23"/>
  <c r="AK47" i="23"/>
  <c r="AB47" i="23" s="1"/>
  <c r="AJ47" i="23"/>
  <c r="AI47" i="23"/>
  <c r="AH47" i="23"/>
  <c r="AG47" i="23"/>
  <c r="AF47" i="23"/>
  <c r="AE47" i="23"/>
  <c r="AD47" i="23"/>
  <c r="AC47" i="23"/>
  <c r="Z48" i="23" s="1"/>
  <c r="H47" i="23"/>
  <c r="AW56" i="23" s="1"/>
  <c r="CG46" i="23"/>
  <c r="BV46" i="23"/>
  <c r="BN46" i="23"/>
  <c r="AU46" i="23"/>
  <c r="AP46" i="23"/>
  <c r="AO46" i="23"/>
  <c r="AN46" i="23"/>
  <c r="AM46" i="23"/>
  <c r="AL46" i="23"/>
  <c r="AK46" i="23"/>
  <c r="AJ46" i="23"/>
  <c r="AI46" i="23"/>
  <c r="AH46" i="23"/>
  <c r="AG46" i="23"/>
  <c r="AF46" i="23"/>
  <c r="AE46" i="23"/>
  <c r="AD46" i="23"/>
  <c r="AC46" i="23"/>
  <c r="CJ45" i="23"/>
  <c r="CH45" i="23"/>
  <c r="BZ45" i="23"/>
  <c r="BQ45" i="23"/>
  <c r="BO45" i="23"/>
  <c r="BA45" i="23"/>
  <c r="AS45" i="23"/>
  <c r="AR45" i="23"/>
  <c r="AP45" i="23"/>
  <c r="AO45" i="23"/>
  <c r="AN45" i="23"/>
  <c r="AM45" i="23"/>
  <c r="AL45" i="23"/>
  <c r="AK45" i="23"/>
  <c r="AJ45" i="23"/>
  <c r="AI45" i="23"/>
  <c r="AH45" i="23"/>
  <c r="AG45" i="23"/>
  <c r="AF45" i="23"/>
  <c r="AE45" i="23"/>
  <c r="AD45" i="23"/>
  <c r="AC45" i="23"/>
  <c r="H45" i="23"/>
  <c r="AW48" i="23" s="1"/>
  <c r="CP44" i="23"/>
  <c r="CG44" i="23"/>
  <c r="CB44" i="23"/>
  <c r="BN44" i="23"/>
  <c r="AZ44" i="23"/>
  <c r="AP44" i="23"/>
  <c r="AO44" i="23"/>
  <c r="AN44" i="23"/>
  <c r="AM44" i="23"/>
  <c r="AL44" i="23"/>
  <c r="AK44" i="23"/>
  <c r="AJ44" i="23"/>
  <c r="AI44" i="23"/>
  <c r="AH44" i="23"/>
  <c r="AG44" i="23"/>
  <c r="AF44" i="23"/>
  <c r="AE44" i="23"/>
  <c r="AD44" i="23"/>
  <c r="Z43" i="23" s="1"/>
  <c r="AC44" i="23"/>
  <c r="Y44" i="23" s="1"/>
  <c r="CN43" i="23"/>
  <c r="BW43" i="23"/>
  <c r="AS43" i="23"/>
  <c r="AR43" i="23"/>
  <c r="AP43" i="23"/>
  <c r="AO43" i="23"/>
  <c r="AN43" i="23"/>
  <c r="AM43" i="23"/>
  <c r="AL43" i="23"/>
  <c r="AK43" i="23"/>
  <c r="AB43" i="23" s="1"/>
  <c r="AJ43" i="23"/>
  <c r="AI43" i="23"/>
  <c r="AH43" i="23"/>
  <c r="AG43" i="23"/>
  <c r="AF43" i="23"/>
  <c r="AE43" i="23"/>
  <c r="AD43" i="23"/>
  <c r="AC43" i="23"/>
  <c r="Z44" i="23" s="1"/>
  <c r="H43" i="23"/>
  <c r="AW40" i="23" s="1"/>
  <c r="CR42" i="23"/>
  <c r="CG42" i="23"/>
  <c r="BZ42" i="23"/>
  <c r="BX42" i="23"/>
  <c r="AU42" i="23"/>
  <c r="AP42" i="23"/>
  <c r="AO42" i="23"/>
  <c r="AN42" i="23"/>
  <c r="AM42" i="23"/>
  <c r="AL42" i="23"/>
  <c r="AK42" i="23"/>
  <c r="AJ42" i="23"/>
  <c r="AI42" i="23"/>
  <c r="AH42" i="23"/>
  <c r="AG42" i="23"/>
  <c r="AF42" i="23"/>
  <c r="AE42" i="23"/>
  <c r="AD42" i="23"/>
  <c r="AC42" i="23"/>
  <c r="Y42" i="23" s="1"/>
  <c r="CJ41" i="23"/>
  <c r="CH41" i="23"/>
  <c r="CB41" i="23"/>
  <c r="BW41" i="23"/>
  <c r="AX41" i="23"/>
  <c r="AS41" i="23"/>
  <c r="AR41" i="23"/>
  <c r="AP41" i="23"/>
  <c r="AO41" i="23"/>
  <c r="AN41" i="23"/>
  <c r="AM41" i="23"/>
  <c r="AL41" i="23"/>
  <c r="AK41" i="23"/>
  <c r="AJ41" i="23"/>
  <c r="AI41" i="23"/>
  <c r="AH41" i="23"/>
  <c r="AG41" i="23"/>
  <c r="AF41" i="23"/>
  <c r="AE41" i="23"/>
  <c r="AD41" i="23"/>
  <c r="AC41" i="23"/>
  <c r="AB41" i="23"/>
  <c r="H41" i="23"/>
  <c r="CM40" i="23"/>
  <c r="CG40" i="23"/>
  <c r="BZ40" i="23"/>
  <c r="AP40" i="23"/>
  <c r="AO40" i="23"/>
  <c r="AN40" i="23"/>
  <c r="AM40" i="23"/>
  <c r="AL40" i="23"/>
  <c r="AK40" i="23"/>
  <c r="AJ40" i="23"/>
  <c r="AI40" i="23"/>
  <c r="AH40" i="23"/>
  <c r="AG40" i="23"/>
  <c r="AF40" i="23"/>
  <c r="AE40" i="23"/>
  <c r="AD40" i="23"/>
  <c r="Y40" i="23" s="1"/>
  <c r="AC40" i="23"/>
  <c r="CK39" i="23"/>
  <c r="CB39" i="23"/>
  <c r="AS39" i="23"/>
  <c r="AR39" i="23"/>
  <c r="AP39" i="23"/>
  <c r="AO39" i="23"/>
  <c r="AN39" i="23"/>
  <c r="AM39" i="23"/>
  <c r="AL39" i="23"/>
  <c r="AB39" i="23" s="1"/>
  <c r="AK39" i="23"/>
  <c r="AJ39" i="23"/>
  <c r="AI39" i="23"/>
  <c r="AH39" i="23"/>
  <c r="AG39" i="23"/>
  <c r="AF39" i="23"/>
  <c r="AE39" i="23"/>
  <c r="AD39" i="23"/>
  <c r="Y39" i="23" s="1"/>
  <c r="AC39" i="23"/>
  <c r="H39" i="23"/>
  <c r="CG38" i="23"/>
  <c r="BW38" i="23"/>
  <c r="BK38" i="23"/>
  <c r="AU38" i="23"/>
  <c r="AP38" i="23"/>
  <c r="AO38" i="23"/>
  <c r="AN38" i="23"/>
  <c r="AM38" i="23"/>
  <c r="AL38" i="23"/>
  <c r="AK38" i="23"/>
  <c r="AB38" i="23" s="1"/>
  <c r="AJ38" i="23"/>
  <c r="AI38" i="23"/>
  <c r="AH38" i="23"/>
  <c r="AG38" i="23"/>
  <c r="AF38" i="23"/>
  <c r="AE38" i="23"/>
  <c r="AD38" i="23"/>
  <c r="AC38" i="23"/>
  <c r="Z37" i="23" s="1"/>
  <c r="CS37" i="23"/>
  <c r="CJ37" i="23"/>
  <c r="CH37" i="23"/>
  <c r="BZ37" i="23"/>
  <c r="BX37" i="23"/>
  <c r="BN37" i="23"/>
  <c r="BL37" i="23"/>
  <c r="BG37" i="23"/>
  <c r="AS37" i="23"/>
  <c r="AR37" i="23"/>
  <c r="AP37" i="23"/>
  <c r="AO37" i="23"/>
  <c r="AN37" i="23"/>
  <c r="AM37" i="23"/>
  <c r="AL37" i="23"/>
  <c r="AK37" i="23"/>
  <c r="AB37" i="23" s="1"/>
  <c r="AJ37" i="23"/>
  <c r="AI37" i="23"/>
  <c r="AH37" i="23"/>
  <c r="AG37" i="23"/>
  <c r="AF37" i="23"/>
  <c r="AE37" i="23"/>
  <c r="AD37" i="23"/>
  <c r="AC37" i="23"/>
  <c r="H37" i="23"/>
  <c r="CU36" i="23"/>
  <c r="CG36" i="23"/>
  <c r="CB36" i="23"/>
  <c r="BW36" i="23"/>
  <c r="BQ36" i="23"/>
  <c r="BO36" i="23"/>
  <c r="BK36" i="23"/>
  <c r="BF36" i="23"/>
  <c r="AP36" i="23"/>
  <c r="AO36" i="23"/>
  <c r="AN36" i="23"/>
  <c r="AM36" i="23"/>
  <c r="AL36" i="23"/>
  <c r="AK36" i="23"/>
  <c r="AB36" i="23" s="1"/>
  <c r="AJ36" i="23"/>
  <c r="AI36" i="23"/>
  <c r="AH36" i="23"/>
  <c r="AG36" i="23"/>
  <c r="AF36" i="23"/>
  <c r="AE36" i="23"/>
  <c r="AD36" i="23"/>
  <c r="AC36" i="23"/>
  <c r="CP35" i="23"/>
  <c r="BT35" i="23"/>
  <c r="BN35" i="23"/>
  <c r="BI35" i="23"/>
  <c r="AS35" i="23"/>
  <c r="AR35" i="23"/>
  <c r="AP35" i="23"/>
  <c r="AO35" i="23"/>
  <c r="AN35" i="23"/>
  <c r="AM35" i="23"/>
  <c r="AL35" i="23"/>
  <c r="AB35" i="23" s="1"/>
  <c r="AK35" i="23"/>
  <c r="AJ35" i="23"/>
  <c r="AI35" i="23"/>
  <c r="AH35" i="23"/>
  <c r="AG35" i="23"/>
  <c r="AF35" i="23"/>
  <c r="AE35" i="23"/>
  <c r="Y35" i="23" s="1"/>
  <c r="AD35" i="23"/>
  <c r="AC35" i="23"/>
  <c r="H35" i="23"/>
  <c r="CS34" i="23"/>
  <c r="CQ34" i="23"/>
  <c r="BS34" i="23"/>
  <c r="BK34" i="23"/>
  <c r="AU34" i="23"/>
  <c r="AP34" i="23"/>
  <c r="AO34" i="23"/>
  <c r="AN34" i="23"/>
  <c r="AM34" i="23"/>
  <c r="AL34" i="23"/>
  <c r="AK34" i="23"/>
  <c r="AJ34" i="23"/>
  <c r="AI34" i="23"/>
  <c r="AH34" i="23"/>
  <c r="AG34" i="23"/>
  <c r="AF34" i="23"/>
  <c r="Z33" i="23" s="1"/>
  <c r="AE34" i="23"/>
  <c r="AD34" i="23"/>
  <c r="AC34" i="23"/>
  <c r="Y34" i="23"/>
  <c r="J34" i="23"/>
  <c r="AU67" i="23" s="1"/>
  <c r="I34" i="23"/>
  <c r="AT67" i="23" s="1"/>
  <c r="CU33" i="23"/>
  <c r="CP33" i="23"/>
  <c r="BW33" i="23"/>
  <c r="BN33" i="23"/>
  <c r="BL33" i="23"/>
  <c r="AX33" i="23"/>
  <c r="AS33" i="23"/>
  <c r="AR33" i="23"/>
  <c r="AP33" i="23"/>
  <c r="AO33" i="23"/>
  <c r="AN33" i="23"/>
  <c r="AM33" i="23"/>
  <c r="AL33" i="23"/>
  <c r="AK33" i="23"/>
  <c r="AB33" i="23" s="1"/>
  <c r="AJ33" i="23"/>
  <c r="AI33" i="23"/>
  <c r="AH33" i="23"/>
  <c r="AG33" i="23"/>
  <c r="AF33" i="23"/>
  <c r="AE33" i="23"/>
  <c r="AD33" i="23"/>
  <c r="AC33" i="23"/>
  <c r="Z34" i="23" s="1"/>
  <c r="J33" i="23"/>
  <c r="AU65" i="23" s="1"/>
  <c r="I33" i="23"/>
  <c r="AT65" i="23" s="1"/>
  <c r="H33" i="23"/>
  <c r="AS66" i="23" s="1"/>
  <c r="BV32" i="23"/>
  <c r="BQ32" i="23"/>
  <c r="BO32" i="23"/>
  <c r="BK32" i="23"/>
  <c r="AW32" i="23"/>
  <c r="AP32" i="23"/>
  <c r="AO32" i="23"/>
  <c r="AN32" i="23"/>
  <c r="AM32" i="23"/>
  <c r="AL32" i="23"/>
  <c r="AK32" i="23"/>
  <c r="AJ32" i="23"/>
  <c r="AI32" i="23"/>
  <c r="AH32" i="23"/>
  <c r="AG32" i="23"/>
  <c r="AF32" i="23"/>
  <c r="AE32" i="23"/>
  <c r="AD32" i="23"/>
  <c r="AC32" i="23"/>
  <c r="AB32" i="23"/>
  <c r="J32" i="23"/>
  <c r="AU63" i="23" s="1"/>
  <c r="I32" i="23"/>
  <c r="AT63" i="23" s="1"/>
  <c r="BN31" i="23"/>
  <c r="AS31" i="23"/>
  <c r="AR31" i="23"/>
  <c r="AP31" i="23"/>
  <c r="AO31" i="23"/>
  <c r="AN31" i="23"/>
  <c r="AM31" i="23"/>
  <c r="AL31" i="23"/>
  <c r="AK31" i="23"/>
  <c r="AJ31" i="23"/>
  <c r="AI31" i="23"/>
  <c r="AH31" i="23"/>
  <c r="AG31" i="23"/>
  <c r="AF31" i="23"/>
  <c r="AE31" i="23"/>
  <c r="AD31" i="23"/>
  <c r="AC31" i="23"/>
  <c r="AB31" i="23"/>
  <c r="J31" i="23"/>
  <c r="AU61" i="23" s="1"/>
  <c r="I31" i="23"/>
  <c r="AT61" i="23" s="1"/>
  <c r="H31" i="23"/>
  <c r="AS62" i="23" s="1"/>
  <c r="CM30" i="23"/>
  <c r="BT30" i="23"/>
  <c r="BK30" i="23"/>
  <c r="AU30" i="23"/>
  <c r="AP30" i="23"/>
  <c r="AO30" i="23"/>
  <c r="AN30" i="23"/>
  <c r="AM30" i="23"/>
  <c r="AL30" i="23"/>
  <c r="AB30" i="23" s="1"/>
  <c r="AK30" i="23"/>
  <c r="AJ30" i="23"/>
  <c r="AI30" i="23"/>
  <c r="AH30" i="23"/>
  <c r="AG30" i="23"/>
  <c r="AF30" i="23"/>
  <c r="AE30" i="23"/>
  <c r="AD30" i="23"/>
  <c r="Y30" i="23" s="1"/>
  <c r="AC30" i="23"/>
  <c r="J30" i="23"/>
  <c r="AU59" i="23" s="1"/>
  <c r="I30" i="23"/>
  <c r="AT59" i="23" s="1"/>
  <c r="CG29" i="23"/>
  <c r="BZ29" i="23"/>
  <c r="BN29" i="23"/>
  <c r="BL29" i="23"/>
  <c r="BA29" i="23"/>
  <c r="AS29" i="23"/>
  <c r="AR29" i="23"/>
  <c r="AP29" i="23"/>
  <c r="AO29" i="23"/>
  <c r="AN29" i="23"/>
  <c r="AM29" i="23"/>
  <c r="AL29" i="23"/>
  <c r="AK29" i="23"/>
  <c r="AB29" i="23" s="1"/>
  <c r="AJ29" i="23"/>
  <c r="AI29" i="23"/>
  <c r="AH29" i="23"/>
  <c r="AG29" i="23"/>
  <c r="AF29" i="23"/>
  <c r="AE29" i="23"/>
  <c r="AD29" i="23"/>
  <c r="AC29" i="23"/>
  <c r="J29" i="23"/>
  <c r="AU57" i="23" s="1"/>
  <c r="I29" i="23"/>
  <c r="AT57" i="23" s="1"/>
  <c r="H29" i="23"/>
  <c r="AS58" i="23" s="1"/>
  <c r="CO28" i="23"/>
  <c r="CJ28" i="23"/>
  <c r="CH28" i="23"/>
  <c r="BY28" i="23"/>
  <c r="BQ28" i="23"/>
  <c r="BO28" i="23"/>
  <c r="BK28" i="23"/>
  <c r="AZ28" i="23"/>
  <c r="AP28" i="23"/>
  <c r="AO28" i="23"/>
  <c r="AN28" i="23"/>
  <c r="AM28" i="23"/>
  <c r="AL28" i="23"/>
  <c r="AK28" i="23"/>
  <c r="AJ28" i="23"/>
  <c r="AI28" i="23"/>
  <c r="AH28" i="23"/>
  <c r="AG28" i="23"/>
  <c r="AF28" i="23"/>
  <c r="AE28" i="23"/>
  <c r="Z27" i="23" s="1"/>
  <c r="AD28" i="23"/>
  <c r="AC28" i="23"/>
  <c r="J28" i="23"/>
  <c r="AU55" i="23" s="1"/>
  <c r="I28" i="23"/>
  <c r="AT55" i="23" s="1"/>
  <c r="CM27" i="23"/>
  <c r="CG27" i="23"/>
  <c r="BT27" i="23"/>
  <c r="BN27" i="23"/>
  <c r="AS27" i="23"/>
  <c r="AR27" i="23"/>
  <c r="AP27" i="23"/>
  <c r="AO27" i="23"/>
  <c r="AN27" i="23"/>
  <c r="AM27" i="23"/>
  <c r="AL27" i="23"/>
  <c r="AK27" i="23"/>
  <c r="AB27" i="23" s="1"/>
  <c r="AJ27" i="23"/>
  <c r="AI27" i="23"/>
  <c r="AH27" i="23"/>
  <c r="AG27" i="23"/>
  <c r="AF27" i="23"/>
  <c r="AE27" i="23"/>
  <c r="AD27" i="23"/>
  <c r="AC27" i="23"/>
  <c r="Z28" i="23" s="1"/>
  <c r="J27" i="23"/>
  <c r="AU53" i="23" s="1"/>
  <c r="I27" i="23"/>
  <c r="AT53" i="23" s="1"/>
  <c r="H27" i="23"/>
  <c r="AS54" i="23" s="1"/>
  <c r="CK26" i="23"/>
  <c r="BS26" i="23"/>
  <c r="BK26" i="23"/>
  <c r="AU26" i="23"/>
  <c r="AP26" i="23"/>
  <c r="AO26" i="23"/>
  <c r="AN26" i="23"/>
  <c r="AM26" i="23"/>
  <c r="AL26" i="23"/>
  <c r="AK26" i="23"/>
  <c r="AJ26" i="23"/>
  <c r="AI26" i="23"/>
  <c r="AH26" i="23"/>
  <c r="AG26" i="23"/>
  <c r="AF26" i="23"/>
  <c r="AE26" i="23"/>
  <c r="Y26" i="23" s="1"/>
  <c r="AD26" i="23"/>
  <c r="AC26" i="23"/>
  <c r="J26" i="23"/>
  <c r="AU51" i="23" s="1"/>
  <c r="I26" i="23"/>
  <c r="AT51" i="23" s="1"/>
  <c r="CO25" i="23"/>
  <c r="CG25" i="23"/>
  <c r="CC25" i="23"/>
  <c r="BW25" i="23"/>
  <c r="BN25" i="23"/>
  <c r="BL25" i="23"/>
  <c r="AX25" i="23"/>
  <c r="AS25" i="23"/>
  <c r="AR25" i="23"/>
  <c r="AP25" i="23"/>
  <c r="AO25" i="23"/>
  <c r="AN25" i="23"/>
  <c r="AM25" i="23"/>
  <c r="AL25" i="23"/>
  <c r="AK25" i="23"/>
  <c r="AB25" i="23" s="1"/>
  <c r="AJ25" i="23"/>
  <c r="AI25" i="23"/>
  <c r="AH25" i="23"/>
  <c r="AG25" i="23"/>
  <c r="AF25" i="23"/>
  <c r="AE25" i="23"/>
  <c r="AD25" i="23"/>
  <c r="AC25" i="23"/>
  <c r="Z26" i="23" s="1"/>
  <c r="J25" i="23"/>
  <c r="AU49" i="23" s="1"/>
  <c r="I25" i="23"/>
  <c r="AT49" i="23" s="1"/>
  <c r="H25" i="23"/>
  <c r="AS50" i="23" s="1"/>
  <c r="CS24" i="23"/>
  <c r="CJ24" i="23"/>
  <c r="CH24" i="23"/>
  <c r="CB24" i="23"/>
  <c r="BV24" i="23"/>
  <c r="BQ24" i="23"/>
  <c r="BO24" i="23"/>
  <c r="BK24" i="23"/>
  <c r="AW24" i="23"/>
  <c r="AP24" i="23"/>
  <c r="AO24" i="23"/>
  <c r="AN24" i="23"/>
  <c r="AM24" i="23"/>
  <c r="AL24" i="23"/>
  <c r="AK24" i="23"/>
  <c r="AJ24" i="23"/>
  <c r="AI24" i="23"/>
  <c r="AH24" i="23"/>
  <c r="AG24" i="23"/>
  <c r="AF24" i="23"/>
  <c r="AE24" i="23"/>
  <c r="AD24" i="23"/>
  <c r="AC24" i="23"/>
  <c r="Y24" i="23"/>
  <c r="J24" i="23"/>
  <c r="AU47" i="23" s="1"/>
  <c r="I24" i="23"/>
  <c r="AT47" i="23" s="1"/>
  <c r="CU23" i="23"/>
  <c r="CG23" i="23"/>
  <c r="CE23" i="23"/>
  <c r="BN23" i="23"/>
  <c r="AS23" i="23"/>
  <c r="AR23" i="23"/>
  <c r="AP23" i="23"/>
  <c r="AO23" i="23"/>
  <c r="AN23" i="23"/>
  <c r="AM23" i="23"/>
  <c r="AL23" i="23"/>
  <c r="AK23" i="23"/>
  <c r="AJ23" i="23"/>
  <c r="AI23" i="23"/>
  <c r="AH23" i="23"/>
  <c r="AG23" i="23"/>
  <c r="AF23" i="23"/>
  <c r="AE23" i="23"/>
  <c r="AD23" i="23"/>
  <c r="AC23" i="23"/>
  <c r="Z23" i="23"/>
  <c r="J23" i="23"/>
  <c r="AU45" i="23" s="1"/>
  <c r="I23" i="23"/>
  <c r="AT45" i="23" s="1"/>
  <c r="H23" i="23"/>
  <c r="AS46" i="23" s="1"/>
  <c r="CP22" i="23"/>
  <c r="BT22" i="23"/>
  <c r="BK22" i="23"/>
  <c r="AU22" i="23"/>
  <c r="AP22" i="23"/>
  <c r="AO22" i="23"/>
  <c r="AN22" i="23"/>
  <c r="AM22" i="23"/>
  <c r="AL22" i="23"/>
  <c r="AK22" i="23"/>
  <c r="AB22" i="23" s="1"/>
  <c r="AJ22" i="23"/>
  <c r="AI22" i="23"/>
  <c r="AH22" i="23"/>
  <c r="AG22" i="23"/>
  <c r="AF22" i="23"/>
  <c r="AE22" i="23"/>
  <c r="AD22" i="23"/>
  <c r="AC22" i="23"/>
  <c r="J22" i="23"/>
  <c r="AU43" i="23" s="1"/>
  <c r="I22" i="23"/>
  <c r="AT43" i="23" s="1"/>
  <c r="CS21" i="23"/>
  <c r="CR21" i="23"/>
  <c r="BN21" i="23"/>
  <c r="BL21" i="23"/>
  <c r="BD21" i="23"/>
  <c r="AS21" i="23"/>
  <c r="AR21" i="23"/>
  <c r="AP21" i="23"/>
  <c r="AO21" i="23"/>
  <c r="AN21" i="23"/>
  <c r="AM21" i="23"/>
  <c r="AL21" i="23"/>
  <c r="AK21" i="23"/>
  <c r="AJ21" i="23"/>
  <c r="AI21" i="23"/>
  <c r="AH21" i="23"/>
  <c r="AG21" i="23"/>
  <c r="AF21" i="23"/>
  <c r="AE21" i="23"/>
  <c r="AD21" i="23"/>
  <c r="AC21" i="23"/>
  <c r="Y21" i="23"/>
  <c r="J21" i="23"/>
  <c r="AU41" i="23" s="1"/>
  <c r="I21" i="23"/>
  <c r="AT41" i="23" s="1"/>
  <c r="H21" i="23"/>
  <c r="AS42" i="23" s="1"/>
  <c r="CU20" i="23"/>
  <c r="CP20" i="23"/>
  <c r="BZ20" i="23"/>
  <c r="BQ20" i="23"/>
  <c r="BO20" i="23"/>
  <c r="BK20" i="23"/>
  <c r="BC20" i="23"/>
  <c r="AP20" i="23"/>
  <c r="AO20" i="23"/>
  <c r="AN20" i="23"/>
  <c r="AM20" i="23"/>
  <c r="AL20" i="23"/>
  <c r="AK20" i="23"/>
  <c r="AJ20" i="23"/>
  <c r="AI20" i="23"/>
  <c r="AH20" i="23"/>
  <c r="AG20" i="23"/>
  <c r="AF20" i="23"/>
  <c r="AE20" i="23"/>
  <c r="AD20" i="23"/>
  <c r="AC20" i="23"/>
  <c r="J20" i="23"/>
  <c r="AU39" i="23" s="1"/>
  <c r="I20" i="23"/>
  <c r="AT39" i="23" s="1"/>
  <c r="BT19" i="23"/>
  <c r="BN19" i="23"/>
  <c r="AS19" i="23"/>
  <c r="AR19" i="23"/>
  <c r="AP19" i="23"/>
  <c r="AO19" i="23"/>
  <c r="AN19" i="23"/>
  <c r="AM19" i="23"/>
  <c r="AL19" i="23"/>
  <c r="AK19" i="23"/>
  <c r="AB19" i="23" s="1"/>
  <c r="AJ19" i="23"/>
  <c r="AI19" i="23"/>
  <c r="AH19" i="23"/>
  <c r="AG19" i="23"/>
  <c r="AF19" i="23"/>
  <c r="AE19" i="23"/>
  <c r="AD19" i="23"/>
  <c r="AC19" i="23"/>
  <c r="Z20" i="23" s="1"/>
  <c r="J19" i="23"/>
  <c r="AU37" i="23" s="1"/>
  <c r="I19" i="23"/>
  <c r="AT37" i="23" s="1"/>
  <c r="H19" i="23"/>
  <c r="AS38" i="23" s="1"/>
  <c r="CG18" i="23"/>
  <c r="BS18" i="23"/>
  <c r="BK18" i="23"/>
  <c r="AU18" i="23"/>
  <c r="AP18" i="23"/>
  <c r="AO18" i="23"/>
  <c r="AN18" i="23"/>
  <c r="AM18" i="23"/>
  <c r="AL18" i="23"/>
  <c r="AK18" i="23"/>
  <c r="AB18" i="23" s="1"/>
  <c r="AJ18" i="23"/>
  <c r="AI18" i="23"/>
  <c r="AH18" i="23"/>
  <c r="AG18" i="23"/>
  <c r="AF18" i="23"/>
  <c r="AE18" i="23"/>
  <c r="AD18" i="23"/>
  <c r="AC18" i="23"/>
  <c r="Z17" i="23" s="1"/>
  <c r="J18" i="23"/>
  <c r="AU35" i="23" s="1"/>
  <c r="I18" i="23"/>
  <c r="AT35" i="23" s="1"/>
  <c r="CP17" i="23"/>
  <c r="CJ17" i="23"/>
  <c r="CH17" i="23"/>
  <c r="BW17" i="23"/>
  <c r="BN17" i="23"/>
  <c r="BL17" i="23"/>
  <c r="AX17" i="23"/>
  <c r="AS17" i="23"/>
  <c r="AR17" i="23"/>
  <c r="AP17" i="23"/>
  <c r="AO17" i="23"/>
  <c r="AN17" i="23"/>
  <c r="AM17" i="23"/>
  <c r="AL17" i="23"/>
  <c r="AK17" i="23"/>
  <c r="AB17" i="23" s="1"/>
  <c r="AJ17" i="23"/>
  <c r="AI17" i="23"/>
  <c r="AH17" i="23"/>
  <c r="AG17" i="23"/>
  <c r="AF17" i="23"/>
  <c r="AE17" i="23"/>
  <c r="AD17" i="23"/>
  <c r="AC17" i="23"/>
  <c r="Z18" i="23" s="1"/>
  <c r="J17" i="23"/>
  <c r="AU33" i="23" s="1"/>
  <c r="I17" i="23"/>
  <c r="AT33" i="23" s="1"/>
  <c r="H17" i="23"/>
  <c r="AS34" i="23" s="1"/>
  <c r="CR16" i="23"/>
  <c r="CM16" i="23"/>
  <c r="CG16" i="23"/>
  <c r="BV16" i="23"/>
  <c r="BQ16" i="23"/>
  <c r="BO16" i="23"/>
  <c r="BK16" i="23"/>
  <c r="AW16" i="23"/>
  <c r="AP16" i="23"/>
  <c r="AO16" i="23"/>
  <c r="AN16" i="23"/>
  <c r="AM16" i="23"/>
  <c r="AL16" i="23"/>
  <c r="AK16" i="23"/>
  <c r="AJ16" i="23"/>
  <c r="AI16" i="23"/>
  <c r="AH16" i="23"/>
  <c r="AG16" i="23"/>
  <c r="AF16" i="23"/>
  <c r="AE16" i="23"/>
  <c r="AD16" i="23"/>
  <c r="AC16" i="23"/>
  <c r="Y16" i="23" s="1"/>
  <c r="J16" i="23"/>
  <c r="AU31" i="23" s="1"/>
  <c r="I16" i="23"/>
  <c r="AT31" i="23" s="1"/>
  <c r="CK15" i="23"/>
  <c r="BN15" i="23"/>
  <c r="AS15" i="23"/>
  <c r="AR15" i="23"/>
  <c r="AP15" i="23"/>
  <c r="AO15" i="23"/>
  <c r="AN15" i="23"/>
  <c r="AM15" i="23"/>
  <c r="AL15" i="23"/>
  <c r="AK15" i="23"/>
  <c r="AJ15" i="23"/>
  <c r="AI15" i="23"/>
  <c r="AH15" i="23"/>
  <c r="AG15" i="23"/>
  <c r="AF15" i="23"/>
  <c r="AE15" i="23"/>
  <c r="AD15" i="23"/>
  <c r="AC15" i="23"/>
  <c r="AB15" i="23"/>
  <c r="J15" i="23"/>
  <c r="AU29" i="23" s="1"/>
  <c r="I15" i="23"/>
  <c r="AT29" i="23" s="1"/>
  <c r="H15" i="23"/>
  <c r="AS30" i="23" s="1"/>
  <c r="CG14" i="23"/>
  <c r="BT14" i="23"/>
  <c r="BK14" i="23"/>
  <c r="AU14" i="23"/>
  <c r="AP14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J14" i="23"/>
  <c r="AU27" i="23" s="1"/>
  <c r="I14" i="23"/>
  <c r="AT27" i="23" s="1"/>
  <c r="CJ13" i="23"/>
  <c r="CH13" i="23"/>
  <c r="BZ13" i="23"/>
  <c r="BN13" i="23"/>
  <c r="BL13" i="23"/>
  <c r="BA13" i="23"/>
  <c r="AS13" i="23"/>
  <c r="AR13" i="23"/>
  <c r="AP13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Z14" i="23" s="1"/>
  <c r="J13" i="23"/>
  <c r="AU25" i="23" s="1"/>
  <c r="I13" i="23"/>
  <c r="AT25" i="23" s="1"/>
  <c r="H13" i="23"/>
  <c r="AS26" i="23" s="1"/>
  <c r="CP12" i="23"/>
  <c r="CG12" i="23"/>
  <c r="BY12" i="23"/>
  <c r="BQ12" i="23"/>
  <c r="BO12" i="23"/>
  <c r="BK12" i="23"/>
  <c r="AZ12" i="23"/>
  <c r="AP12" i="23"/>
  <c r="AO12" i="23"/>
  <c r="AN12" i="23"/>
  <c r="AM12" i="23"/>
  <c r="AL12" i="23"/>
  <c r="AK12" i="23"/>
  <c r="AJ12" i="23"/>
  <c r="AI12" i="23"/>
  <c r="AH12" i="23"/>
  <c r="AG12" i="23"/>
  <c r="AF12" i="23"/>
  <c r="Z11" i="23" s="1"/>
  <c r="AE12" i="23"/>
  <c r="AD12" i="23"/>
  <c r="AC12" i="23"/>
  <c r="AB12" i="23"/>
  <c r="J12" i="23"/>
  <c r="AU23" i="23" s="1"/>
  <c r="I12" i="23"/>
  <c r="AT23" i="23" s="1"/>
  <c r="CO11" i="23"/>
  <c r="BT11" i="23"/>
  <c r="BN11" i="23"/>
  <c r="AS11" i="23"/>
  <c r="AR11" i="23"/>
  <c r="AP11" i="23"/>
  <c r="AO11" i="23"/>
  <c r="AN11" i="23"/>
  <c r="AM11" i="23"/>
  <c r="AL11" i="23"/>
  <c r="AK11" i="23"/>
  <c r="AJ11" i="23"/>
  <c r="AI11" i="23"/>
  <c r="AH11" i="23"/>
  <c r="AG11" i="23"/>
  <c r="AF11" i="23"/>
  <c r="AE11" i="23"/>
  <c r="AD11" i="23"/>
  <c r="Y11" i="23" s="1"/>
  <c r="AC11" i="23"/>
  <c r="J11" i="23"/>
  <c r="AU21" i="23" s="1"/>
  <c r="I11" i="23"/>
  <c r="AT21" i="23" s="1"/>
  <c r="H11" i="23"/>
  <c r="AS22" i="23" s="1"/>
  <c r="CR10" i="23"/>
  <c r="CG10" i="23"/>
  <c r="BS10" i="23"/>
  <c r="BK10" i="23"/>
  <c r="AU10" i="23"/>
  <c r="AP10" i="23"/>
  <c r="AO10" i="23"/>
  <c r="AN10" i="23"/>
  <c r="AM10" i="23"/>
  <c r="AL10" i="23"/>
  <c r="AK10" i="23"/>
  <c r="AB10" i="23" s="1"/>
  <c r="AJ10" i="23"/>
  <c r="AI10" i="23"/>
  <c r="AH10" i="23"/>
  <c r="AG10" i="23"/>
  <c r="AF10" i="23"/>
  <c r="AE10" i="23"/>
  <c r="AD10" i="23"/>
  <c r="AC10" i="23"/>
  <c r="J10" i="23"/>
  <c r="AU19" i="23" s="1"/>
  <c r="I10" i="23"/>
  <c r="AT19" i="23" s="1"/>
  <c r="CJ9" i="23"/>
  <c r="CH9" i="23"/>
  <c r="CC9" i="23"/>
  <c r="BW9" i="23"/>
  <c r="BN9" i="23"/>
  <c r="BL9" i="23"/>
  <c r="AX9" i="23"/>
  <c r="AS9" i="23"/>
  <c r="AR9" i="23"/>
  <c r="AP9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Y9" i="23" s="1"/>
  <c r="AC9" i="23"/>
  <c r="J9" i="23"/>
  <c r="AU17" i="23" s="1"/>
  <c r="I9" i="23"/>
  <c r="AT17" i="23" s="1"/>
  <c r="H9" i="23"/>
  <c r="AS18" i="23" s="1"/>
  <c r="CM8" i="23"/>
  <c r="CG8" i="23"/>
  <c r="CB8" i="23"/>
  <c r="BV8" i="23"/>
  <c r="BQ8" i="23"/>
  <c r="BO8" i="23"/>
  <c r="BK8" i="23"/>
  <c r="AW8" i="23"/>
  <c r="AP8" i="23"/>
  <c r="AO8" i="23"/>
  <c r="AN8" i="23"/>
  <c r="AM8" i="23"/>
  <c r="AL8" i="23"/>
  <c r="AK8" i="23"/>
  <c r="AJ8" i="23"/>
  <c r="AI8" i="23"/>
  <c r="AH8" i="23"/>
  <c r="AG8" i="23"/>
  <c r="AF8" i="23"/>
  <c r="AE8" i="23"/>
  <c r="AD8" i="23"/>
  <c r="AC8" i="23"/>
  <c r="J8" i="23"/>
  <c r="AU15" i="23" s="1"/>
  <c r="I8" i="23"/>
  <c r="AT15" i="23" s="1"/>
  <c r="CK7" i="23"/>
  <c r="CE7" i="23"/>
  <c r="BN7" i="23"/>
  <c r="AS7" i="23"/>
  <c r="AR7" i="23"/>
  <c r="AP7" i="23"/>
  <c r="AO7" i="23"/>
  <c r="AN7" i="23"/>
  <c r="AM7" i="23"/>
  <c r="AL7" i="23"/>
  <c r="AK7" i="23"/>
  <c r="AJ7" i="23"/>
  <c r="AI7" i="23"/>
  <c r="AH7" i="23"/>
  <c r="AG7" i="23"/>
  <c r="AF7" i="23"/>
  <c r="AE7" i="23"/>
  <c r="AD7" i="23"/>
  <c r="AC7" i="23"/>
  <c r="J7" i="23"/>
  <c r="AU13" i="23" s="1"/>
  <c r="I7" i="23"/>
  <c r="AT13" i="23" s="1"/>
  <c r="H7" i="23"/>
  <c r="AS14" i="23" s="1"/>
  <c r="CG6" i="23"/>
  <c r="BT6" i="23"/>
  <c r="AU6" i="23"/>
  <c r="AP6" i="23"/>
  <c r="AO6" i="23"/>
  <c r="AN6" i="23"/>
  <c r="AM6" i="23"/>
  <c r="AL6" i="23"/>
  <c r="AK6" i="23"/>
  <c r="AJ6" i="23"/>
  <c r="AI6" i="23"/>
  <c r="AH6" i="23"/>
  <c r="AG6" i="23"/>
  <c r="AF6" i="23"/>
  <c r="AE6" i="23"/>
  <c r="AD6" i="23"/>
  <c r="AC6" i="23"/>
  <c r="J6" i="23"/>
  <c r="AU11" i="23" s="1"/>
  <c r="I6" i="23"/>
  <c r="AT11" i="23" s="1"/>
  <c r="CJ5" i="23"/>
  <c r="CH5" i="23"/>
  <c r="AS5" i="23"/>
  <c r="AR5" i="23"/>
  <c r="AP5" i="23"/>
  <c r="AO5" i="23"/>
  <c r="AN5" i="23"/>
  <c r="AM5" i="23"/>
  <c r="AL5" i="23"/>
  <c r="AK5" i="23"/>
  <c r="AJ5" i="23"/>
  <c r="AI5" i="23"/>
  <c r="AH5" i="23"/>
  <c r="AG5" i="23"/>
  <c r="AF5" i="23"/>
  <c r="AE5" i="23"/>
  <c r="AD5" i="23"/>
  <c r="AC5" i="23"/>
  <c r="J5" i="23"/>
  <c r="AU9" i="23" s="1"/>
  <c r="I5" i="23"/>
  <c r="AT9" i="23" s="1"/>
  <c r="H5" i="23"/>
  <c r="AS10" i="23" s="1"/>
  <c r="CG4" i="23"/>
  <c r="BZ4" i="23"/>
  <c r="AP4" i="23"/>
  <c r="AO4" i="23"/>
  <c r="AN4" i="23"/>
  <c r="AM4" i="23"/>
  <c r="AL4" i="23"/>
  <c r="AK4" i="23"/>
  <c r="AJ4" i="23"/>
  <c r="AI4" i="23"/>
  <c r="AH4" i="23"/>
  <c r="AG4" i="23"/>
  <c r="AF4" i="23"/>
  <c r="AE4" i="23"/>
  <c r="AD4" i="23"/>
  <c r="Y4" i="23" s="1"/>
  <c r="AC4" i="23"/>
  <c r="J4" i="23"/>
  <c r="AU7" i="23" s="1"/>
  <c r="I4" i="23"/>
  <c r="AT7" i="23" s="1"/>
  <c r="AR3" i="23"/>
  <c r="BK3" i="23" s="1"/>
  <c r="CG3" i="23" s="1"/>
  <c r="AP3" i="23"/>
  <c r="AO3" i="23"/>
  <c r="AN3" i="23"/>
  <c r="AM3" i="23"/>
  <c r="AL3" i="23"/>
  <c r="AK3" i="23"/>
  <c r="AB3" i="23" s="1"/>
  <c r="AJ3" i="23"/>
  <c r="AI3" i="23"/>
  <c r="AH3" i="23"/>
  <c r="AG3" i="23"/>
  <c r="AF3" i="23"/>
  <c r="AE3" i="23"/>
  <c r="AD3" i="23"/>
  <c r="AC3" i="23"/>
  <c r="Z4" i="23" s="1"/>
  <c r="J3" i="23"/>
  <c r="AU5" i="23" s="1"/>
  <c r="I3" i="23"/>
  <c r="AT5" i="23" s="1"/>
  <c r="H3" i="23"/>
  <c r="AS6" i="23" s="1"/>
  <c r="AR2" i="23"/>
  <c r="BK2" i="23" s="1"/>
  <c r="CG2" i="23" s="1"/>
  <c r="AR1" i="23"/>
  <c r="BK1" i="23" s="1"/>
  <c r="CG1" i="23" s="1"/>
  <c r="P22" i="20"/>
  <c r="N22" i="20"/>
  <c r="A22" i="20" s="1"/>
  <c r="L22" i="20"/>
  <c r="P21" i="20"/>
  <c r="N21" i="20"/>
  <c r="A21" i="20" s="1"/>
  <c r="L21" i="20"/>
  <c r="P20" i="20"/>
  <c r="N20" i="20"/>
  <c r="A20" i="20" s="1"/>
  <c r="L20" i="20"/>
  <c r="P18" i="20"/>
  <c r="N18" i="20"/>
  <c r="A18" i="20" s="1"/>
  <c r="L18" i="20"/>
  <c r="P14" i="20"/>
  <c r="N14" i="20"/>
  <c r="A14" i="20" s="1"/>
  <c r="L14" i="20"/>
  <c r="P13" i="20"/>
  <c r="N13" i="20"/>
  <c r="A13" i="20" s="1"/>
  <c r="L13" i="20"/>
  <c r="P11" i="20"/>
  <c r="N11" i="20"/>
  <c r="A11" i="20" s="1"/>
  <c r="L11" i="20"/>
  <c r="P10" i="20"/>
  <c r="N10" i="20"/>
  <c r="A10" i="20" s="1"/>
  <c r="L10" i="20"/>
  <c r="Z5" i="23" l="1"/>
  <c r="Z3" i="23"/>
  <c r="AB4" i="23"/>
  <c r="Z6" i="23"/>
  <c r="AB5" i="23"/>
  <c r="Y6" i="23"/>
  <c r="AB6" i="23"/>
  <c r="Z74" i="23"/>
  <c r="AB73" i="23"/>
  <c r="Z76" i="23"/>
  <c r="Z78" i="23"/>
  <c r="Y81" i="23"/>
  <c r="Y83" i="23"/>
  <c r="Y86" i="23"/>
  <c r="Z92" i="23"/>
  <c r="AA91" i="23" s="1"/>
  <c r="AB91" i="23"/>
  <c r="Z94" i="23"/>
  <c r="AA151" i="23"/>
  <c r="Z8" i="23"/>
  <c r="AB7" i="23"/>
  <c r="Y10" i="23"/>
  <c r="Y13" i="23"/>
  <c r="Y14" i="23"/>
  <c r="Z16" i="23"/>
  <c r="Y18" i="23"/>
  <c r="Y20" i="23"/>
  <c r="AB20" i="23"/>
  <c r="Z22" i="23"/>
  <c r="AB21" i="23"/>
  <c r="Y22" i="23"/>
  <c r="AB24" i="23"/>
  <c r="Y27" i="23"/>
  <c r="Z32" i="23"/>
  <c r="Z31" i="23"/>
  <c r="Y33" i="23"/>
  <c r="AB34" i="23"/>
  <c r="Y36" i="23"/>
  <c r="Y37" i="23"/>
  <c r="Z42" i="23"/>
  <c r="AA41" i="23" s="1"/>
  <c r="Y43" i="23"/>
  <c r="Z50" i="23"/>
  <c r="Z52" i="23"/>
  <c r="Y52" i="23"/>
  <c r="Z60" i="23"/>
  <c r="AB59" i="23"/>
  <c r="Z62" i="23"/>
  <c r="AB61" i="23"/>
  <c r="Z68" i="23"/>
  <c r="AB67" i="23"/>
  <c r="Z70" i="23"/>
  <c r="AB69" i="23"/>
  <c r="Z72" i="23"/>
  <c r="AA71" i="23" s="1"/>
  <c r="AB71" i="23"/>
  <c r="Y74" i="23"/>
  <c r="AA73" i="23" s="1"/>
  <c r="AB74" i="23"/>
  <c r="Y76" i="23"/>
  <c r="AA75" i="23" s="1"/>
  <c r="Y78" i="23"/>
  <c r="AA77" i="23" s="1"/>
  <c r="AB78" i="23"/>
  <c r="Z88" i="23"/>
  <c r="Z90" i="23"/>
  <c r="AB89" i="23"/>
  <c r="Y90" i="23"/>
  <c r="Y91" i="23"/>
  <c r="AB94" i="23"/>
  <c r="AB100" i="23"/>
  <c r="Y101" i="23"/>
  <c r="AB101" i="23"/>
  <c r="Y104" i="23"/>
  <c r="AB104" i="23"/>
  <c r="Y106" i="23"/>
  <c r="Z112" i="23"/>
  <c r="Z114" i="23"/>
  <c r="AB113" i="23"/>
  <c r="Y114" i="23"/>
  <c r="Y115" i="23"/>
  <c r="Z118" i="23"/>
  <c r="AB118" i="23"/>
  <c r="Y124" i="23"/>
  <c r="Y125" i="23"/>
  <c r="Y132" i="23"/>
  <c r="AA131" i="23" s="1"/>
  <c r="AB132" i="23"/>
  <c r="AB142" i="23"/>
  <c r="Y144" i="23"/>
  <c r="AA143" i="23" s="1"/>
  <c r="AB144" i="23"/>
  <c r="Y146" i="23"/>
  <c r="AA145" i="23" s="1"/>
  <c r="Y150" i="23"/>
  <c r="Z154" i="23"/>
  <c r="Y153" i="23"/>
  <c r="Y8" i="23"/>
  <c r="AA7" i="23" s="1"/>
  <c r="AB8" i="23"/>
  <c r="AB13" i="23"/>
  <c r="Z13" i="23"/>
  <c r="Z15" i="23"/>
  <c r="AB16" i="23"/>
  <c r="Z19" i="23"/>
  <c r="Z24" i="23"/>
  <c r="AA23" i="23" s="1"/>
  <c r="AA24" i="23" s="1"/>
  <c r="AV47" i="23" s="1"/>
  <c r="AB23" i="23"/>
  <c r="Z25" i="23"/>
  <c r="AB26" i="23"/>
  <c r="Z30" i="23"/>
  <c r="AA29" i="23" s="1"/>
  <c r="Z36" i="23"/>
  <c r="Z39" i="23"/>
  <c r="AB40" i="23"/>
  <c r="Y48" i="23"/>
  <c r="AA47" i="23" s="1"/>
  <c r="Y53" i="23"/>
  <c r="Y54" i="23"/>
  <c r="AA53" i="23" s="1"/>
  <c r="AB54" i="23"/>
  <c r="Z56" i="23"/>
  <c r="Y56" i="23"/>
  <c r="AB56" i="23"/>
  <c r="Z58" i="23"/>
  <c r="Y59" i="23"/>
  <c r="Y61" i="23"/>
  <c r="AB62" i="23"/>
  <c r="Z66" i="23"/>
  <c r="AB65" i="23"/>
  <c r="Y67" i="23"/>
  <c r="AB84" i="23"/>
  <c r="Y85" i="23"/>
  <c r="AB85" i="23"/>
  <c r="Y88" i="23"/>
  <c r="AA87" i="23" s="1"/>
  <c r="AB88" i="23"/>
  <c r="Z89" i="23"/>
  <c r="Y94" i="23"/>
  <c r="AA93" i="23" s="1"/>
  <c r="Z100" i="23"/>
  <c r="AB99" i="23"/>
  <c r="Z102" i="23"/>
  <c r="AB102" i="23"/>
  <c r="AB108" i="23"/>
  <c r="Y109" i="23"/>
  <c r="AB109" i="23"/>
  <c r="Y112" i="23"/>
  <c r="AA111" i="23" s="1"/>
  <c r="AB112" i="23"/>
  <c r="Z113" i="23"/>
  <c r="Y116" i="23"/>
  <c r="AA115" i="23" s="1"/>
  <c r="Y118" i="23"/>
  <c r="AA117" i="23" s="1"/>
  <c r="AB123" i="23"/>
  <c r="Z126" i="23"/>
  <c r="AB126" i="23"/>
  <c r="Z128" i="23"/>
  <c r="AB127" i="23"/>
  <c r="AB129" i="23"/>
  <c r="AB136" i="23"/>
  <c r="AB137" i="23"/>
  <c r="Z142" i="23"/>
  <c r="AB141" i="23"/>
  <c r="AB148" i="23"/>
  <c r="Z7" i="23"/>
  <c r="Z10" i="23"/>
  <c r="AB9" i="23"/>
  <c r="Z12" i="23"/>
  <c r="AB11" i="23"/>
  <c r="Y12" i="23"/>
  <c r="Y15" i="23"/>
  <c r="Y17" i="23"/>
  <c r="Y19" i="23"/>
  <c r="G43" i="23" s="1"/>
  <c r="Y23" i="23"/>
  <c r="Y25" i="23"/>
  <c r="Y28" i="23"/>
  <c r="AB28" i="23"/>
  <c r="Y31" i="23"/>
  <c r="Y32" i="23"/>
  <c r="AA31" i="23" s="1"/>
  <c r="Z35" i="23"/>
  <c r="Z38" i="23"/>
  <c r="Y38" i="23"/>
  <c r="Y41" i="23"/>
  <c r="Z41" i="23"/>
  <c r="AB42" i="23"/>
  <c r="AB44" i="23"/>
  <c r="Z46" i="23"/>
  <c r="AB45" i="23"/>
  <c r="Y46" i="23"/>
  <c r="AB46" i="23"/>
  <c r="AB50" i="23"/>
  <c r="Y57" i="23"/>
  <c r="AB57" i="23"/>
  <c r="Y58" i="23"/>
  <c r="AA57" i="23" s="1"/>
  <c r="Y60" i="23"/>
  <c r="AA59" i="23" s="1"/>
  <c r="Y62" i="23"/>
  <c r="AA61" i="23" s="1"/>
  <c r="Y66" i="23"/>
  <c r="AA65" i="23" s="1"/>
  <c r="AA69" i="23"/>
  <c r="Z96" i="23"/>
  <c r="Z98" i="23"/>
  <c r="AB97" i="23"/>
  <c r="Y99" i="23"/>
  <c r="Y102" i="23"/>
  <c r="Y105" i="23"/>
  <c r="Z108" i="23"/>
  <c r="AB107" i="23"/>
  <c r="Z110" i="23"/>
  <c r="AB110" i="23"/>
  <c r="AB116" i="23"/>
  <c r="AB117" i="23"/>
  <c r="Z120" i="23"/>
  <c r="Z122" i="23"/>
  <c r="AB121" i="23"/>
  <c r="Y122" i="23"/>
  <c r="Z124" i="23"/>
  <c r="Y126" i="23"/>
  <c r="Y129" i="23"/>
  <c r="Y133" i="23"/>
  <c r="Z138" i="23"/>
  <c r="AA137" i="23" s="1"/>
  <c r="AB138" i="23"/>
  <c r="Z140" i="23"/>
  <c r="AB139" i="23"/>
  <c r="Y141" i="23"/>
  <c r="Y145" i="23"/>
  <c r="Z148" i="23"/>
  <c r="AB147" i="23"/>
  <c r="Z150" i="23"/>
  <c r="AB152" i="23"/>
  <c r="Y154" i="23"/>
  <c r="AA153" i="23" s="1"/>
  <c r="Y156" i="23"/>
  <c r="AB156" i="23"/>
  <c r="Z164" i="23"/>
  <c r="AB163" i="23"/>
  <c r="Z166" i="23"/>
  <c r="Y166" i="23"/>
  <c r="AB166" i="23"/>
  <c r="Y170" i="23"/>
  <c r="Y176" i="23"/>
  <c r="AB176" i="23"/>
  <c r="Y184" i="23"/>
  <c r="AA183" i="23" s="1"/>
  <c r="Z185" i="23"/>
  <c r="AB186" i="23"/>
  <c r="Z198" i="23"/>
  <c r="AB197" i="23"/>
  <c r="Z200" i="23"/>
  <c r="AB199" i="23"/>
  <c r="Y202" i="23"/>
  <c r="AB202" i="23"/>
  <c r="Z210" i="23"/>
  <c r="AB209" i="23"/>
  <c r="Z212" i="23"/>
  <c r="AB211" i="23"/>
  <c r="Y214" i="23"/>
  <c r="AB214" i="23"/>
  <c r="Z218" i="23"/>
  <c r="AA217" i="23" s="1"/>
  <c r="AB217" i="23"/>
  <c r="Y8" i="24"/>
  <c r="Y11" i="24"/>
  <c r="AB11" i="24"/>
  <c r="Y15" i="24"/>
  <c r="AB15" i="24"/>
  <c r="Z18" i="24"/>
  <c r="Y30" i="24"/>
  <c r="AB30" i="24"/>
  <c r="Z34" i="24"/>
  <c r="AB33" i="24"/>
  <c r="Z38" i="24"/>
  <c r="Z37" i="24"/>
  <c r="Z44" i="24"/>
  <c r="AB43" i="24"/>
  <c r="Z46" i="24"/>
  <c r="AB45" i="24"/>
  <c r="Y46" i="24"/>
  <c r="AB46" i="24"/>
  <c r="Z52" i="24"/>
  <c r="AB51" i="24"/>
  <c r="Z53" i="24"/>
  <c r="AB54" i="24"/>
  <c r="Y57" i="24"/>
  <c r="AB57" i="24"/>
  <c r="Z62" i="24"/>
  <c r="AB61" i="24"/>
  <c r="Z68" i="24"/>
  <c r="AB67" i="24"/>
  <c r="Y72" i="24"/>
  <c r="Y80" i="24"/>
  <c r="AB80" i="24"/>
  <c r="Y83" i="24"/>
  <c r="Z88" i="24"/>
  <c r="AB149" i="23"/>
  <c r="Z160" i="23"/>
  <c r="AB159" i="23"/>
  <c r="Z162" i="23"/>
  <c r="AB161" i="23"/>
  <c r="Y164" i="23"/>
  <c r="AB164" i="23"/>
  <c r="Y168" i="23"/>
  <c r="AB170" i="23"/>
  <c r="Y178" i="23"/>
  <c r="AB180" i="23"/>
  <c r="Z188" i="23"/>
  <c r="Y188" i="23"/>
  <c r="AB188" i="23"/>
  <c r="Y190" i="23"/>
  <c r="AB192" i="23"/>
  <c r="Y195" i="23"/>
  <c r="Y204" i="23"/>
  <c r="AB206" i="23"/>
  <c r="Y4" i="24"/>
  <c r="Y5" i="24"/>
  <c r="Y16" i="24"/>
  <c r="AB16" i="24"/>
  <c r="Z20" i="24"/>
  <c r="AB19" i="24"/>
  <c r="AB21" i="24"/>
  <c r="Y23" i="24"/>
  <c r="Z23" i="24"/>
  <c r="AB24" i="24"/>
  <c r="Z25" i="24"/>
  <c r="AB26" i="24"/>
  <c r="Y27" i="24"/>
  <c r="AB27" i="24"/>
  <c r="Z31" i="24"/>
  <c r="AB32" i="24"/>
  <c r="AB35" i="24"/>
  <c r="AB36" i="24"/>
  <c r="Y37" i="24"/>
  <c r="AB37" i="24"/>
  <c r="AB39" i="24"/>
  <c r="Y47" i="24"/>
  <c r="Z47" i="24"/>
  <c r="AB48" i="24"/>
  <c r="Z50" i="24"/>
  <c r="AB49" i="24"/>
  <c r="Z60" i="24"/>
  <c r="AB59" i="24"/>
  <c r="Z66" i="24"/>
  <c r="AB65" i="24"/>
  <c r="Y66" i="24"/>
  <c r="AB66" i="24"/>
  <c r="Z76" i="24"/>
  <c r="AB75" i="24"/>
  <c r="Y76" i="24"/>
  <c r="AB76" i="24"/>
  <c r="Y78" i="24"/>
  <c r="Z82" i="24"/>
  <c r="AB86" i="24"/>
  <c r="Y92" i="24"/>
  <c r="Z91" i="24"/>
  <c r="Y22" i="24"/>
  <c r="Y34" i="24"/>
  <c r="AA33" i="24" s="1"/>
  <c r="Z36" i="24"/>
  <c r="Y36" i="24"/>
  <c r="Y39" i="24"/>
  <c r="AB40" i="24"/>
  <c r="Y42" i="24"/>
  <c r="AB42" i="24"/>
  <c r="Z54" i="24"/>
  <c r="AB53" i="24"/>
  <c r="Y55" i="24"/>
  <c r="AB56" i="24"/>
  <c r="Z59" i="24"/>
  <c r="AB60" i="24"/>
  <c r="Z61" i="24"/>
  <c r="AB62" i="24"/>
  <c r="Y67" i="24"/>
  <c r="Y70" i="24"/>
  <c r="AB70" i="24"/>
  <c r="Z156" i="23"/>
  <c r="AB155" i="23"/>
  <c r="Z158" i="23"/>
  <c r="Y158" i="23"/>
  <c r="AB158" i="23"/>
  <c r="Y160" i="23"/>
  <c r="AB162" i="23"/>
  <c r="Y165" i="23"/>
  <c r="Z168" i="23"/>
  <c r="AB167" i="23"/>
  <c r="Z170" i="23"/>
  <c r="AB169" i="23"/>
  <c r="Y173" i="23"/>
  <c r="Y174" i="23"/>
  <c r="AA173" i="23" s="1"/>
  <c r="AB174" i="23"/>
  <c r="Z178" i="23"/>
  <c r="AB177" i="23"/>
  <c r="AB179" i="23"/>
  <c r="Y182" i="23"/>
  <c r="AB182" i="23"/>
  <c r="Z190" i="23"/>
  <c r="AB189" i="23"/>
  <c r="Z192" i="23"/>
  <c r="AA191" i="23" s="1"/>
  <c r="AB191" i="23"/>
  <c r="Y194" i="23"/>
  <c r="AB194" i="23"/>
  <c r="Z202" i="23"/>
  <c r="AB201" i="23"/>
  <c r="Z204" i="23"/>
  <c r="AB203" i="23"/>
  <c r="Z206" i="23"/>
  <c r="AA205" i="23" s="1"/>
  <c r="AB205" i="23"/>
  <c r="Z214" i="23"/>
  <c r="AB213" i="23"/>
  <c r="Z216" i="23"/>
  <c r="AA215" i="23" s="1"/>
  <c r="AB215" i="23"/>
  <c r="Z8" i="24"/>
  <c r="AB7" i="24"/>
  <c r="Y10" i="24"/>
  <c r="Z17" i="24"/>
  <c r="AB18" i="24"/>
  <c r="Z72" i="24"/>
  <c r="AB71" i="24"/>
  <c r="Y74" i="24"/>
  <c r="AB74" i="24"/>
  <c r="Z78" i="24"/>
  <c r="AB77" i="24"/>
  <c r="Z80" i="24"/>
  <c r="AB79" i="24"/>
  <c r="Z87" i="24"/>
  <c r="Y88" i="24"/>
  <c r="Z93" i="24"/>
  <c r="Y94" i="24"/>
  <c r="AB72" i="24"/>
  <c r="Y75" i="24"/>
  <c r="Z86" i="24"/>
  <c r="AB85" i="24"/>
  <c r="Y87" i="24"/>
  <c r="AB87" i="24"/>
  <c r="Y90" i="24"/>
  <c r="AB90" i="24"/>
  <c r="Z98" i="24"/>
  <c r="AB98" i="24"/>
  <c r="Z101" i="24"/>
  <c r="Y103" i="24"/>
  <c r="AB103" i="24"/>
  <c r="Z106" i="24"/>
  <c r="Y106" i="24"/>
  <c r="AB106" i="24"/>
  <c r="Y108" i="24"/>
  <c r="AB110" i="24"/>
  <c r="Y113" i="24"/>
  <c r="Z130" i="24"/>
  <c r="AB130" i="24"/>
  <c r="Z138" i="24"/>
  <c r="AB137" i="24"/>
  <c r="AB138" i="24"/>
  <c r="AB139" i="24"/>
  <c r="Z146" i="24"/>
  <c r="AA145" i="24" s="1"/>
  <c r="Z148" i="24"/>
  <c r="Z150" i="24"/>
  <c r="AB149" i="24"/>
  <c r="Y152" i="24"/>
  <c r="AA151" i="24" s="1"/>
  <c r="AB156" i="24"/>
  <c r="Y157" i="24"/>
  <c r="AB157" i="24"/>
  <c r="Y160" i="24"/>
  <c r="AB160" i="24"/>
  <c r="Y162" i="24"/>
  <c r="AA161" i="24" s="1"/>
  <c r="Y167" i="24"/>
  <c r="Z170" i="24"/>
  <c r="AB169" i="24"/>
  <c r="AB171" i="24"/>
  <c r="Z174" i="24"/>
  <c r="AB173" i="24"/>
  <c r="Y180" i="24"/>
  <c r="Y184" i="24"/>
  <c r="AB186" i="24"/>
  <c r="Y192" i="24"/>
  <c r="Z198" i="24"/>
  <c r="AB197" i="24"/>
  <c r="Z200" i="24"/>
  <c r="AB199" i="24"/>
  <c r="Y202" i="24"/>
  <c r="AB202" i="24"/>
  <c r="Y206" i="24"/>
  <c r="Z209" i="24"/>
  <c r="AB211" i="24"/>
  <c r="Z214" i="24"/>
  <c r="AB213" i="24"/>
  <c r="AB214" i="24"/>
  <c r="Z216" i="24"/>
  <c r="AB215" i="24"/>
  <c r="AB217" i="24"/>
  <c r="Y91" i="24"/>
  <c r="Z94" i="24"/>
  <c r="AA93" i="24" s="1"/>
  <c r="Z96" i="24"/>
  <c r="AB96" i="24"/>
  <c r="Y104" i="24"/>
  <c r="AB104" i="24"/>
  <c r="Y111" i="24"/>
  <c r="AB111" i="24"/>
  <c r="Z114" i="24"/>
  <c r="Y114" i="24"/>
  <c r="AB114" i="24"/>
  <c r="Y116" i="24"/>
  <c r="AB118" i="24"/>
  <c r="Y121" i="24"/>
  <c r="Z124" i="24"/>
  <c r="AA123" i="24" s="1"/>
  <c r="AB123" i="24"/>
  <c r="AB128" i="24"/>
  <c r="Z136" i="24"/>
  <c r="Y146" i="24"/>
  <c r="AB148" i="24"/>
  <c r="Y150" i="24"/>
  <c r="Z154" i="24"/>
  <c r="Z158" i="24"/>
  <c r="AB158" i="24"/>
  <c r="AB164" i="24"/>
  <c r="Y165" i="24"/>
  <c r="AB165" i="24"/>
  <c r="Y170" i="24"/>
  <c r="AA169" i="24" s="1"/>
  <c r="Z172" i="24"/>
  <c r="AB172" i="24"/>
  <c r="Z177" i="24"/>
  <c r="AB180" i="24"/>
  <c r="Y181" i="24"/>
  <c r="Z186" i="24"/>
  <c r="AA185" i="24" s="1"/>
  <c r="AB185" i="24"/>
  <c r="Z188" i="24"/>
  <c r="Y188" i="24"/>
  <c r="AB188" i="24"/>
  <c r="Y190" i="24"/>
  <c r="AB192" i="24"/>
  <c r="Y195" i="24"/>
  <c r="Y200" i="24"/>
  <c r="Y204" i="24"/>
  <c r="AB206" i="24"/>
  <c r="Y208" i="24"/>
  <c r="Z210" i="24"/>
  <c r="AA209" i="24" s="1"/>
  <c r="AB209" i="24"/>
  <c r="Z212" i="24"/>
  <c r="Y214" i="24"/>
  <c r="Z218" i="24"/>
  <c r="AA217" i="24" s="1"/>
  <c r="AB81" i="24"/>
  <c r="Z84" i="24"/>
  <c r="Y84" i="24"/>
  <c r="AB84" i="24"/>
  <c r="Y86" i="24"/>
  <c r="AB88" i="24"/>
  <c r="Z100" i="24"/>
  <c r="AB99" i="24"/>
  <c r="AB101" i="24"/>
  <c r="Z108" i="24"/>
  <c r="AB107" i="24"/>
  <c r="Z110" i="24"/>
  <c r="AB109" i="24"/>
  <c r="Y112" i="24"/>
  <c r="AB112" i="24"/>
  <c r="Y115" i="24"/>
  <c r="Y119" i="24"/>
  <c r="AB119" i="24"/>
  <c r="Z122" i="24"/>
  <c r="Y122" i="24"/>
  <c r="AB122" i="24"/>
  <c r="Z126" i="24"/>
  <c r="AB125" i="24"/>
  <c r="Z125" i="24"/>
  <c r="AB126" i="24"/>
  <c r="AB127" i="24"/>
  <c r="Y132" i="24"/>
  <c r="AA131" i="24" s="1"/>
  <c r="Y133" i="24"/>
  <c r="AB133" i="24"/>
  <c r="AB136" i="24"/>
  <c r="Z142" i="24"/>
  <c r="Y161" i="24"/>
  <c r="Z164" i="24"/>
  <c r="AB163" i="24"/>
  <c r="Z166" i="24"/>
  <c r="AB166" i="24"/>
  <c r="Z168" i="24"/>
  <c r="Y168" i="24"/>
  <c r="AB168" i="24"/>
  <c r="Z169" i="24"/>
  <c r="Y172" i="24"/>
  <c r="Y174" i="24"/>
  <c r="AA173" i="24" s="1"/>
  <c r="AB174" i="24"/>
  <c r="Z176" i="24"/>
  <c r="AB175" i="24"/>
  <c r="AB176" i="24"/>
  <c r="Z180" i="24"/>
  <c r="AB179" i="24"/>
  <c r="Z182" i="24"/>
  <c r="AA181" i="24" s="1"/>
  <c r="AB181" i="24"/>
  <c r="AB182" i="24"/>
  <c r="Z184" i="24"/>
  <c r="AB183" i="24"/>
  <c r="Y185" i="24"/>
  <c r="Y189" i="24"/>
  <c r="Z194" i="24"/>
  <c r="AA193" i="24" s="1"/>
  <c r="AB193" i="24"/>
  <c r="Z196" i="24"/>
  <c r="Y196" i="24"/>
  <c r="AB196" i="24"/>
  <c r="Y198" i="24"/>
  <c r="AB200" i="24"/>
  <c r="Y201" i="24"/>
  <c r="Z208" i="24"/>
  <c r="AB208" i="24"/>
  <c r="AA7" i="24"/>
  <c r="AA5" i="24"/>
  <c r="G77" i="24"/>
  <c r="G45" i="24"/>
  <c r="G79" i="24"/>
  <c r="G47" i="24"/>
  <c r="G57" i="24" s="1"/>
  <c r="G111" i="24" s="1"/>
  <c r="AB8" i="24"/>
  <c r="Z10" i="24"/>
  <c r="AA9" i="24" s="1"/>
  <c r="Z9" i="24"/>
  <c r="Y14" i="24"/>
  <c r="AA13" i="24" s="1"/>
  <c r="Z13" i="24"/>
  <c r="AB14" i="24"/>
  <c r="Z15" i="24"/>
  <c r="Y21" i="24"/>
  <c r="Z21" i="24"/>
  <c r="Z26" i="24"/>
  <c r="Z28" i="24"/>
  <c r="Z30" i="24"/>
  <c r="AA29" i="24" s="1"/>
  <c r="Y29" i="24"/>
  <c r="AB29" i="24"/>
  <c r="G67" i="24"/>
  <c r="G35" i="24"/>
  <c r="G46" i="24"/>
  <c r="G78" i="24"/>
  <c r="AA35" i="24"/>
  <c r="Z5" i="24"/>
  <c r="G36" i="24" s="1"/>
  <c r="Z7" i="24"/>
  <c r="G69" i="24" s="1"/>
  <c r="Y9" i="24"/>
  <c r="Y12" i="24"/>
  <c r="Z11" i="24"/>
  <c r="G39" i="24" s="1"/>
  <c r="G53" i="24" s="1"/>
  <c r="AB12" i="24"/>
  <c r="Y13" i="24"/>
  <c r="Z16" i="24"/>
  <c r="AA15" i="24" s="1"/>
  <c r="Y17" i="24"/>
  <c r="Y18" i="24"/>
  <c r="AA17" i="24" s="1"/>
  <c r="Y19" i="24"/>
  <c r="Z24" i="24"/>
  <c r="Y24" i="24"/>
  <c r="Y26" i="24"/>
  <c r="AA25" i="24" s="1"/>
  <c r="AA26" i="24" s="1"/>
  <c r="AV51" i="24" s="1"/>
  <c r="AB31" i="24"/>
  <c r="AA34" i="24"/>
  <c r="AV67" i="24" s="1"/>
  <c r="AA37" i="24"/>
  <c r="Z4" i="24"/>
  <c r="AA3" i="24" s="1"/>
  <c r="AA4" i="24" s="1"/>
  <c r="AV7" i="24" s="1"/>
  <c r="Z12" i="24"/>
  <c r="G41" i="24"/>
  <c r="G73" i="24"/>
  <c r="Y20" i="24"/>
  <c r="AA19" i="24" s="1"/>
  <c r="Z22" i="24"/>
  <c r="AA21" i="24" s="1"/>
  <c r="Y28" i="24"/>
  <c r="AA27" i="24" s="1"/>
  <c r="AA28" i="24" s="1"/>
  <c r="AV55" i="24" s="1"/>
  <c r="G81" i="24"/>
  <c r="G49" i="24"/>
  <c r="Z32" i="24"/>
  <c r="AA31" i="24" s="1"/>
  <c r="AA32" i="24" s="1"/>
  <c r="AV63" i="24" s="1"/>
  <c r="Z42" i="24"/>
  <c r="AA41" i="24" s="1"/>
  <c r="AA45" i="24"/>
  <c r="Z48" i="24"/>
  <c r="Y49" i="24"/>
  <c r="G50" i="24"/>
  <c r="AA61" i="24"/>
  <c r="AA65" i="24"/>
  <c r="AA71" i="24"/>
  <c r="AA81" i="24"/>
  <c r="Y35" i="24"/>
  <c r="Y41" i="24"/>
  <c r="AB41" i="24"/>
  <c r="Y43" i="24"/>
  <c r="G84" i="24"/>
  <c r="AA69" i="24"/>
  <c r="AA79" i="24"/>
  <c r="AA89" i="24"/>
  <c r="Z40" i="24"/>
  <c r="AA39" i="24" s="1"/>
  <c r="Z41" i="24"/>
  <c r="Y44" i="24"/>
  <c r="AA43" i="24" s="1"/>
  <c r="Z43" i="24"/>
  <c r="Y45" i="24"/>
  <c r="AB50" i="24"/>
  <c r="AB52" i="24"/>
  <c r="AA57" i="24"/>
  <c r="AA63" i="24"/>
  <c r="AA67" i="24"/>
  <c r="AA75" i="24"/>
  <c r="AA77" i="24"/>
  <c r="AA87" i="24"/>
  <c r="G82" i="24"/>
  <c r="AA47" i="24"/>
  <c r="Y50" i="24"/>
  <c r="AA49" i="24" s="1"/>
  <c r="Z49" i="24"/>
  <c r="Y52" i="24"/>
  <c r="AA51" i="24" s="1"/>
  <c r="Z51" i="24"/>
  <c r="AA73" i="24"/>
  <c r="AA83" i="24"/>
  <c r="AA85" i="24"/>
  <c r="Z55" i="24"/>
  <c r="Y60" i="24"/>
  <c r="AA59" i="24" s="1"/>
  <c r="Y63" i="24"/>
  <c r="Z69" i="24"/>
  <c r="Y73" i="24"/>
  <c r="Z75" i="24"/>
  <c r="Y81" i="24"/>
  <c r="Z83" i="24"/>
  <c r="G157" i="24" s="1"/>
  <c r="Y89" i="24"/>
  <c r="Y93" i="24"/>
  <c r="AB93" i="24"/>
  <c r="AB94" i="24"/>
  <c r="Y98" i="24"/>
  <c r="AA97" i="24" s="1"/>
  <c r="Z97" i="24"/>
  <c r="Z102" i="24"/>
  <c r="AA101" i="24" s="1"/>
  <c r="Y101" i="24"/>
  <c r="AA109" i="24"/>
  <c r="Y54" i="24"/>
  <c r="AA53" i="24" s="1"/>
  <c r="Z63" i="24"/>
  <c r="Y71" i="24"/>
  <c r="Z73" i="24"/>
  <c r="Y79" i="24"/>
  <c r="Z81" i="24"/>
  <c r="Z89" i="24"/>
  <c r="Y95" i="24"/>
  <c r="AA105" i="24"/>
  <c r="AA107" i="24"/>
  <c r="AA117" i="24"/>
  <c r="Z56" i="24"/>
  <c r="AA55" i="24" s="1"/>
  <c r="Y96" i="24"/>
  <c r="AA95" i="24" s="1"/>
  <c r="Z95" i="24"/>
  <c r="Y100" i="24"/>
  <c r="AA99" i="24" s="1"/>
  <c r="Z99" i="24"/>
  <c r="AA113" i="24"/>
  <c r="AA115" i="24"/>
  <c r="Z77" i="24"/>
  <c r="G94" i="24" s="1"/>
  <c r="Z85" i="24"/>
  <c r="Z92" i="24"/>
  <c r="AA91" i="24" s="1"/>
  <c r="AA121" i="24"/>
  <c r="Z103" i="24"/>
  <c r="Y109" i="24"/>
  <c r="Z111" i="24"/>
  <c r="Y117" i="24"/>
  <c r="Z119" i="24"/>
  <c r="Y126" i="24"/>
  <c r="AA125" i="24" s="1"/>
  <c r="Y129" i="24"/>
  <c r="Z134" i="24"/>
  <c r="AA133" i="24" s="1"/>
  <c r="Y141" i="24"/>
  <c r="AB151" i="24"/>
  <c r="Z160" i="24"/>
  <c r="AA159" i="24" s="1"/>
  <c r="AA165" i="24"/>
  <c r="Z104" i="24"/>
  <c r="AA103" i="24" s="1"/>
  <c r="Z112" i="24"/>
  <c r="AA111" i="24" s="1"/>
  <c r="Z120" i="24"/>
  <c r="AA119" i="24" s="1"/>
  <c r="Y130" i="24"/>
  <c r="AA129" i="24" s="1"/>
  <c r="Z129" i="24"/>
  <c r="Y138" i="24"/>
  <c r="AA137" i="24" s="1"/>
  <c r="Z137" i="24"/>
  <c r="Y142" i="24"/>
  <c r="AA141" i="24" s="1"/>
  <c r="Z141" i="24"/>
  <c r="AB142" i="24"/>
  <c r="Z144" i="24"/>
  <c r="AA143" i="24" s="1"/>
  <c r="AB143" i="24"/>
  <c r="Y145" i="24"/>
  <c r="AB145" i="24"/>
  <c r="AB146" i="24"/>
  <c r="Y154" i="24"/>
  <c r="AA153" i="24" s="1"/>
  <c r="AB154" i="24"/>
  <c r="Z156" i="24"/>
  <c r="AB155" i="24"/>
  <c r="AA163" i="24"/>
  <c r="Z107" i="24"/>
  <c r="Z115" i="24"/>
  <c r="Z133" i="24"/>
  <c r="Y135" i="24"/>
  <c r="Y147" i="24"/>
  <c r="Y158" i="24"/>
  <c r="AA157" i="24" s="1"/>
  <c r="Z157" i="24"/>
  <c r="Z105" i="24"/>
  <c r="Z113" i="24"/>
  <c r="Z121" i="24"/>
  <c r="Y125" i="24"/>
  <c r="Y136" i="24"/>
  <c r="AA135" i="24" s="1"/>
  <c r="Z135" i="24"/>
  <c r="Y137" i="24"/>
  <c r="Y148" i="24"/>
  <c r="AA147" i="24" s="1"/>
  <c r="Z147" i="24"/>
  <c r="AA149" i="24"/>
  <c r="AA155" i="24"/>
  <c r="AA167" i="24"/>
  <c r="AA171" i="24"/>
  <c r="Z149" i="24"/>
  <c r="Y153" i="24"/>
  <c r="Y159" i="24"/>
  <c r="Z161" i="24"/>
  <c r="Y173" i="24"/>
  <c r="Z153" i="24"/>
  <c r="Z159" i="24"/>
  <c r="Z167" i="24"/>
  <c r="Z173" i="24"/>
  <c r="Y178" i="24"/>
  <c r="AA177" i="24" s="1"/>
  <c r="AA191" i="24"/>
  <c r="AA201" i="24"/>
  <c r="AA205" i="24"/>
  <c r="Z165" i="24"/>
  <c r="Y177" i="24"/>
  <c r="AA187" i="24"/>
  <c r="AA189" i="24"/>
  <c r="AA199" i="24"/>
  <c r="AA203" i="24"/>
  <c r="AA213" i="24"/>
  <c r="Y176" i="24"/>
  <c r="AA175" i="24" s="1"/>
  <c r="AA195" i="24"/>
  <c r="AA197" i="24"/>
  <c r="AA211" i="24"/>
  <c r="AA215" i="24"/>
  <c r="Y193" i="24"/>
  <c r="Z195" i="24"/>
  <c r="Z181" i="24"/>
  <c r="Y191" i="24"/>
  <c r="Z193" i="24"/>
  <c r="Y199" i="24"/>
  <c r="Z201" i="24"/>
  <c r="Y205" i="24"/>
  <c r="Y211" i="24"/>
  <c r="Z213" i="24"/>
  <c r="Y217" i="24"/>
  <c r="Z189" i="24"/>
  <c r="Z197" i="24"/>
  <c r="AA5" i="23"/>
  <c r="AA33" i="23"/>
  <c r="AA34" i="23" s="1"/>
  <c r="AV67" i="23" s="1"/>
  <c r="AA3" i="23"/>
  <c r="AA9" i="23"/>
  <c r="AA13" i="23"/>
  <c r="AA14" i="23" s="1"/>
  <c r="AV27" i="23" s="1"/>
  <c r="AA15" i="23"/>
  <c r="AA17" i="23"/>
  <c r="AA19" i="23"/>
  <c r="AA21" i="23"/>
  <c r="AA25" i="23"/>
  <c r="G79" i="23"/>
  <c r="G47" i="23"/>
  <c r="G82" i="23"/>
  <c r="G50" i="23"/>
  <c r="AA35" i="23"/>
  <c r="G55" i="23"/>
  <c r="AA43" i="23"/>
  <c r="AA11" i="23"/>
  <c r="AA12" i="23" s="1"/>
  <c r="AV23" i="23" s="1"/>
  <c r="G73" i="23"/>
  <c r="AA16" i="23"/>
  <c r="AV31" i="23" s="1"/>
  <c r="G41" i="23"/>
  <c r="G91" i="23" s="1"/>
  <c r="G103" i="23" s="1"/>
  <c r="AA18" i="23"/>
  <c r="AV35" i="23" s="1"/>
  <c r="AV38" i="23"/>
  <c r="J43" i="23"/>
  <c r="I43" i="23"/>
  <c r="AW38" i="23" s="1"/>
  <c r="G77" i="23"/>
  <c r="G45" i="23"/>
  <c r="AA26" i="23"/>
  <c r="AV51" i="23" s="1"/>
  <c r="AA27" i="23"/>
  <c r="AA28" i="23" s="1"/>
  <c r="AV55" i="23" s="1"/>
  <c r="G49" i="23"/>
  <c r="G81" i="23"/>
  <c r="AA32" i="23"/>
  <c r="AV63" i="23" s="1"/>
  <c r="AA37" i="23"/>
  <c r="Z9" i="23"/>
  <c r="G38" i="23" s="1"/>
  <c r="Z21" i="23"/>
  <c r="G44" i="23" s="1"/>
  <c r="Y29" i="23"/>
  <c r="G40" i="23"/>
  <c r="Z40" i="23"/>
  <c r="AA39" i="23" s="1"/>
  <c r="G42" i="23"/>
  <c r="Z47" i="23"/>
  <c r="AA49" i="23"/>
  <c r="AA63" i="23"/>
  <c r="AA67" i="23"/>
  <c r="Y5" i="23"/>
  <c r="Y7" i="23"/>
  <c r="Z29" i="23"/>
  <c r="G39" i="23"/>
  <c r="G53" i="23" s="1"/>
  <c r="G60" i="23" s="1"/>
  <c r="G121" i="23" s="1"/>
  <c r="G126" i="23" s="1"/>
  <c r="Y45" i="23"/>
  <c r="Y47" i="23"/>
  <c r="AA51" i="23"/>
  <c r="Z45" i="23"/>
  <c r="AA55" i="23"/>
  <c r="Y3" i="23"/>
  <c r="G71" i="23"/>
  <c r="G72" i="23"/>
  <c r="G74" i="23"/>
  <c r="G75" i="23"/>
  <c r="AA20" i="23"/>
  <c r="AV39" i="23" s="1"/>
  <c r="G76" i="23"/>
  <c r="G46" i="23"/>
  <c r="G78" i="23"/>
  <c r="AA45" i="23"/>
  <c r="G92" i="23"/>
  <c r="G161" i="23" s="1"/>
  <c r="Z49" i="23"/>
  <c r="G58" i="23" s="1"/>
  <c r="Z55" i="23"/>
  <c r="G113" i="23" s="1"/>
  <c r="Y63" i="23"/>
  <c r="Z69" i="23"/>
  <c r="Y73" i="23"/>
  <c r="Z75" i="23"/>
  <c r="Z77" i="23"/>
  <c r="G194" i="23" s="1"/>
  <c r="Y79" i="23"/>
  <c r="AA85" i="23"/>
  <c r="AA95" i="23"/>
  <c r="AA97" i="23"/>
  <c r="AA99" i="23"/>
  <c r="AA109" i="23"/>
  <c r="AA119" i="23"/>
  <c r="AA127" i="23"/>
  <c r="Z51" i="23"/>
  <c r="Z63" i="23"/>
  <c r="Y71" i="23"/>
  <c r="Z73" i="23"/>
  <c r="Y80" i="23"/>
  <c r="AA79" i="23" s="1"/>
  <c r="Z79" i="23"/>
  <c r="AB80" i="23"/>
  <c r="Y82" i="23"/>
  <c r="AA83" i="23"/>
  <c r="AA89" i="23"/>
  <c r="AA103" i="23"/>
  <c r="AA105" i="23"/>
  <c r="AA107" i="23"/>
  <c r="AA113" i="23"/>
  <c r="AA123" i="23"/>
  <c r="G83" i="23"/>
  <c r="G157" i="23" s="1"/>
  <c r="G94" i="23"/>
  <c r="Z82" i="23"/>
  <c r="AA101" i="23"/>
  <c r="AA121" i="23"/>
  <c r="AA125" i="23"/>
  <c r="Z81" i="23"/>
  <c r="G196" i="23" s="1"/>
  <c r="Y87" i="23"/>
  <c r="Y95" i="23"/>
  <c r="Z97" i="23"/>
  <c r="Y103" i="23"/>
  <c r="Z105" i="23"/>
  <c r="Y111" i="23"/>
  <c r="Y119" i="23"/>
  <c r="AA139" i="23"/>
  <c r="AA141" i="23"/>
  <c r="AA161" i="23"/>
  <c r="AA171" i="23"/>
  <c r="Z87" i="23"/>
  <c r="Y93" i="23"/>
  <c r="Z95" i="23"/>
  <c r="Z103" i="23"/>
  <c r="Z111" i="23"/>
  <c r="Z119" i="23"/>
  <c r="Z125" i="23"/>
  <c r="Z130" i="23"/>
  <c r="AA129" i="23" s="1"/>
  <c r="Y134" i="23"/>
  <c r="AA133" i="23" s="1"/>
  <c r="Z133" i="23"/>
  <c r="Z136" i="23"/>
  <c r="AB135" i="23"/>
  <c r="AA147" i="23"/>
  <c r="AA149" i="23"/>
  <c r="AA157" i="23"/>
  <c r="AA159" i="23"/>
  <c r="Z85" i="23"/>
  <c r="Z101" i="23"/>
  <c r="Z109" i="23"/>
  <c r="Y137" i="23"/>
  <c r="AA165" i="23"/>
  <c r="AA135" i="23"/>
  <c r="AA163" i="23"/>
  <c r="Z145" i="23"/>
  <c r="Z157" i="23"/>
  <c r="Y163" i="23"/>
  <c r="Z165" i="23"/>
  <c r="Z176" i="23"/>
  <c r="AA175" i="23" s="1"/>
  <c r="AA195" i="23"/>
  <c r="AA197" i="23"/>
  <c r="AA207" i="23"/>
  <c r="AA209" i="23"/>
  <c r="Y149" i="23"/>
  <c r="Y161" i="23"/>
  <c r="Z163" i="23"/>
  <c r="Y169" i="23"/>
  <c r="Z180" i="23"/>
  <c r="AA179" i="23" s="1"/>
  <c r="Y179" i="23"/>
  <c r="AA181" i="23"/>
  <c r="AA185" i="23"/>
  <c r="AA193" i="23"/>
  <c r="Z137" i="23"/>
  <c r="Z159" i="23"/>
  <c r="AA187" i="23"/>
  <c r="AA199" i="23"/>
  <c r="AA211" i="23"/>
  <c r="Y181" i="23"/>
  <c r="Y193" i="23"/>
  <c r="Z195" i="23"/>
  <c r="G212" i="23" s="1"/>
  <c r="Y201" i="23"/>
  <c r="Y213" i="23"/>
  <c r="Z181" i="23"/>
  <c r="Y185" i="23"/>
  <c r="Y191" i="23"/>
  <c r="Z193" i="23"/>
  <c r="Y199" i="23"/>
  <c r="Z201" i="23"/>
  <c r="Y205" i="23"/>
  <c r="Y211" i="23"/>
  <c r="Z213" i="23"/>
  <c r="Y217" i="23"/>
  <c r="Z189" i="23"/>
  <c r="Z197" i="23"/>
  <c r="Z209" i="23"/>
  <c r="G98" i="23" l="1"/>
  <c r="G164" i="23" s="1"/>
  <c r="AA207" i="24"/>
  <c r="AA189" i="23"/>
  <c r="AA203" i="23"/>
  <c r="AA177" i="23"/>
  <c r="AA201" i="23"/>
  <c r="G68" i="24"/>
  <c r="G189" i="24" s="1"/>
  <c r="AA183" i="24"/>
  <c r="AA155" i="23"/>
  <c r="G193" i="23"/>
  <c r="G194" i="24"/>
  <c r="AA179" i="24"/>
  <c r="AA167" i="23"/>
  <c r="AA213" i="23"/>
  <c r="AA169" i="23"/>
  <c r="J157" i="24"/>
  <c r="I157" i="24"/>
  <c r="CI4" i="24" s="1"/>
  <c r="CH4" i="24"/>
  <c r="G177" i="24"/>
  <c r="I94" i="24"/>
  <c r="BP29" i="24" s="1"/>
  <c r="J94" i="24"/>
  <c r="BO29" i="24"/>
  <c r="J69" i="24"/>
  <c r="I69" i="24"/>
  <c r="BM12" i="24" s="1"/>
  <c r="BL12" i="24"/>
  <c r="I36" i="24"/>
  <c r="AW10" i="24" s="1"/>
  <c r="J36" i="24"/>
  <c r="AV10" i="24"/>
  <c r="J53" i="24"/>
  <c r="I53" i="24"/>
  <c r="AZ24" i="24" s="1"/>
  <c r="AY24" i="24"/>
  <c r="G107" i="24"/>
  <c r="G185" i="24"/>
  <c r="G197" i="24"/>
  <c r="G201" i="24" s="1"/>
  <c r="J189" i="24"/>
  <c r="I189" i="24"/>
  <c r="CI36" i="24" s="1"/>
  <c r="CH36" i="24"/>
  <c r="G104" i="24"/>
  <c r="G147" i="24" s="1"/>
  <c r="J111" i="24"/>
  <c r="I111" i="24"/>
  <c r="BV22" i="24" s="1"/>
  <c r="BU22" i="24"/>
  <c r="I82" i="24"/>
  <c r="BM38" i="24" s="1"/>
  <c r="J82" i="24"/>
  <c r="BL38" i="24"/>
  <c r="G86" i="24"/>
  <c r="G158" i="24" s="1"/>
  <c r="G56" i="24"/>
  <c r="G87" i="24"/>
  <c r="J84" i="24"/>
  <c r="I84" i="24"/>
  <c r="BP9" i="24" s="1"/>
  <c r="BO9" i="24"/>
  <c r="AA50" i="24"/>
  <c r="AY65" i="24" s="1"/>
  <c r="AV62" i="24"/>
  <c r="I49" i="24"/>
  <c r="AW62" i="24" s="1"/>
  <c r="J49" i="24"/>
  <c r="J41" i="24"/>
  <c r="AA42" i="24"/>
  <c r="AY33" i="24" s="1"/>
  <c r="I41" i="24"/>
  <c r="AW30" i="24" s="1"/>
  <c r="AV30" i="24"/>
  <c r="AA23" i="24"/>
  <c r="AA24" i="24" s="1"/>
  <c r="AV47" i="24" s="1"/>
  <c r="G74" i="24"/>
  <c r="G42" i="24"/>
  <c r="AA18" i="24"/>
  <c r="AV35" i="24" s="1"/>
  <c r="G71" i="24"/>
  <c r="AA6" i="24"/>
  <c r="AV11" i="24" s="1"/>
  <c r="AA36" i="24"/>
  <c r="AY9" i="24" s="1"/>
  <c r="I35" i="24"/>
  <c r="AW6" i="24" s="1"/>
  <c r="J35" i="24"/>
  <c r="AV6" i="24"/>
  <c r="G76" i="24"/>
  <c r="G44" i="24"/>
  <c r="AA22" i="24"/>
  <c r="AV43" i="24" s="1"/>
  <c r="G199" i="24"/>
  <c r="G202" i="24" s="1"/>
  <c r="G117" i="24"/>
  <c r="G130" i="24" s="1"/>
  <c r="G192" i="24"/>
  <c r="G90" i="24"/>
  <c r="G102" i="24" s="1"/>
  <c r="G110" i="24" s="1"/>
  <c r="G91" i="24"/>
  <c r="G54" i="24"/>
  <c r="AA11" i="24"/>
  <c r="AA12" i="24" s="1"/>
  <c r="AV23" i="24" s="1"/>
  <c r="J78" i="24"/>
  <c r="I78" i="24"/>
  <c r="BL30" i="24"/>
  <c r="BM30" i="24"/>
  <c r="AA8" i="24"/>
  <c r="AV15" i="24" s="1"/>
  <c r="AA68" i="24"/>
  <c r="BO10" i="24" s="1"/>
  <c r="J67" i="24"/>
  <c r="I67" i="24"/>
  <c r="BM8" i="24" s="1"/>
  <c r="BL8" i="24"/>
  <c r="AA16" i="24"/>
  <c r="AV31" i="24" s="1"/>
  <c r="J45" i="24"/>
  <c r="AV46" i="24"/>
  <c r="I45" i="24"/>
  <c r="AW46" i="24" s="1"/>
  <c r="AA46" i="24"/>
  <c r="AY49" i="24" s="1"/>
  <c r="G195" i="24"/>
  <c r="G97" i="24"/>
  <c r="G51" i="24"/>
  <c r="I50" i="24"/>
  <c r="AW66" i="24" s="1"/>
  <c r="AV66" i="24"/>
  <c r="J50" i="24"/>
  <c r="AA82" i="24"/>
  <c r="BO38" i="24" s="1"/>
  <c r="J81" i="24"/>
  <c r="I81" i="24"/>
  <c r="BM36" i="24" s="1"/>
  <c r="BL36" i="24"/>
  <c r="G75" i="24"/>
  <c r="G43" i="24"/>
  <c r="AA20" i="24"/>
  <c r="AV39" i="24" s="1"/>
  <c r="G72" i="24"/>
  <c r="G40" i="24"/>
  <c r="AA14" i="24"/>
  <c r="AV27" i="24" s="1"/>
  <c r="G70" i="24"/>
  <c r="G190" i="24" s="1"/>
  <c r="G38" i="24"/>
  <c r="AA10" i="24"/>
  <c r="AV19" i="24" s="1"/>
  <c r="AV50" i="24"/>
  <c r="J46" i="24"/>
  <c r="I46" i="24"/>
  <c r="AW50" i="24" s="1"/>
  <c r="G37" i="24"/>
  <c r="I68" i="24"/>
  <c r="BM10" i="24" s="1"/>
  <c r="J68" i="24"/>
  <c r="BL10" i="24"/>
  <c r="I57" i="24"/>
  <c r="AZ56" i="24" s="1"/>
  <c r="J57" i="24"/>
  <c r="AY56" i="24"/>
  <c r="AV54" i="24"/>
  <c r="I47" i="24"/>
  <c r="AW54" i="24" s="1"/>
  <c r="J47" i="24"/>
  <c r="AA78" i="24"/>
  <c r="BO30" i="24" s="1"/>
  <c r="J77" i="24"/>
  <c r="I77" i="24"/>
  <c r="BM28" i="24" s="1"/>
  <c r="BL28" i="24"/>
  <c r="I194" i="24"/>
  <c r="CI46" i="24" s="1"/>
  <c r="J194" i="24"/>
  <c r="CH46" i="24"/>
  <c r="G196" i="24"/>
  <c r="G98" i="24"/>
  <c r="G55" i="24"/>
  <c r="G89" i="24"/>
  <c r="G83" i="24"/>
  <c r="G99" i="24" s="1"/>
  <c r="G58" i="24"/>
  <c r="AA58" i="24" s="1"/>
  <c r="BB61" i="24" s="1"/>
  <c r="AA74" i="24"/>
  <c r="BO22" i="24" s="1"/>
  <c r="J73" i="24"/>
  <c r="I73" i="24"/>
  <c r="BM20" i="24" s="1"/>
  <c r="BL20" i="24"/>
  <c r="J39" i="24"/>
  <c r="AA40" i="24"/>
  <c r="AY25" i="24" s="1"/>
  <c r="I39" i="24"/>
  <c r="AW22" i="24" s="1"/>
  <c r="AV22" i="24"/>
  <c r="G80" i="24"/>
  <c r="G96" i="24" s="1"/>
  <c r="G105" i="24" s="1"/>
  <c r="G48" i="24"/>
  <c r="AA30" i="24"/>
  <c r="AV59" i="24" s="1"/>
  <c r="I79" i="24"/>
  <c r="AA80" i="24"/>
  <c r="BO34" i="24" s="1"/>
  <c r="J79" i="24"/>
  <c r="BL32" i="24"/>
  <c r="BM32" i="24"/>
  <c r="J157" i="23"/>
  <c r="I157" i="23"/>
  <c r="CI4" i="23" s="1"/>
  <c r="CH4" i="23"/>
  <c r="J212" i="23"/>
  <c r="I212" i="23"/>
  <c r="CI61" i="23" s="1"/>
  <c r="CH61" i="23"/>
  <c r="AV18" i="23"/>
  <c r="J38" i="23"/>
  <c r="I38" i="23"/>
  <c r="AW18" i="23" s="1"/>
  <c r="G52" i="23"/>
  <c r="G109" i="23" s="1"/>
  <c r="G134" i="23" s="1"/>
  <c r="AA194" i="23"/>
  <c r="CK46" i="23" s="1"/>
  <c r="J193" i="23"/>
  <c r="I193" i="23"/>
  <c r="CI44" i="23" s="1"/>
  <c r="CH44" i="23"/>
  <c r="J113" i="23"/>
  <c r="I113" i="23"/>
  <c r="BV30" i="23" s="1"/>
  <c r="BU30" i="23"/>
  <c r="G118" i="23"/>
  <c r="G169" i="23"/>
  <c r="J196" i="23"/>
  <c r="I196" i="23"/>
  <c r="CI50" i="23"/>
  <c r="CH50" i="23"/>
  <c r="AV42" i="23"/>
  <c r="J44" i="23"/>
  <c r="I44" i="23"/>
  <c r="AW42" i="23" s="1"/>
  <c r="AA44" i="23"/>
  <c r="AY41" i="23" s="1"/>
  <c r="G89" i="23"/>
  <c r="G218" i="23"/>
  <c r="G171" i="23"/>
  <c r="G165" i="23"/>
  <c r="G112" i="23"/>
  <c r="G192" i="23"/>
  <c r="G90" i="23"/>
  <c r="AV50" i="23"/>
  <c r="J46" i="23"/>
  <c r="I46" i="23"/>
  <c r="AW50" i="23" s="1"/>
  <c r="I74" i="23"/>
  <c r="BM22" i="23" s="1"/>
  <c r="J74" i="23"/>
  <c r="BL22" i="23"/>
  <c r="I39" i="23"/>
  <c r="AW22" i="23" s="1"/>
  <c r="AV22" i="23"/>
  <c r="AA40" i="23"/>
  <c r="AY25" i="23" s="1"/>
  <c r="J39" i="23"/>
  <c r="G70" i="23"/>
  <c r="AV26" i="23"/>
  <c r="J40" i="23"/>
  <c r="I40" i="23"/>
  <c r="AW26" i="23" s="1"/>
  <c r="AA10" i="23"/>
  <c r="AV19" i="23" s="1"/>
  <c r="AA78" i="23"/>
  <c r="BO30" i="23" s="1"/>
  <c r="J77" i="23"/>
  <c r="I77" i="23"/>
  <c r="BM28" i="23" s="1"/>
  <c r="BL28" i="23"/>
  <c r="AA74" i="23"/>
  <c r="BO22" i="23" s="1"/>
  <c r="J73" i="23"/>
  <c r="I73" i="23"/>
  <c r="BM20" i="23" s="1"/>
  <c r="BL20" i="23"/>
  <c r="I82" i="23"/>
  <c r="BM38" i="23" s="1"/>
  <c r="J82" i="23"/>
  <c r="BL38" i="23"/>
  <c r="G195" i="23"/>
  <c r="J92" i="23"/>
  <c r="I92" i="23"/>
  <c r="BP25" i="23" s="1"/>
  <c r="BO25" i="23"/>
  <c r="J58" i="23"/>
  <c r="I58" i="23"/>
  <c r="AZ64" i="23" s="1"/>
  <c r="AY64" i="23"/>
  <c r="J76" i="23"/>
  <c r="I76" i="23"/>
  <c r="BM26" i="23" s="1"/>
  <c r="BL26" i="23"/>
  <c r="J72" i="23"/>
  <c r="I72" i="23"/>
  <c r="BM18" i="23" s="1"/>
  <c r="BL18" i="23"/>
  <c r="J121" i="23"/>
  <c r="I121" i="23"/>
  <c r="CB20" i="23" s="1"/>
  <c r="CA20" i="23"/>
  <c r="J98" i="23"/>
  <c r="I98" i="23"/>
  <c r="BP37" i="23" s="1"/>
  <c r="BO37" i="23"/>
  <c r="G80" i="23"/>
  <c r="G96" i="23" s="1"/>
  <c r="G48" i="23"/>
  <c r="AA48" i="23" s="1"/>
  <c r="AY57" i="23" s="1"/>
  <c r="AA30" i="23"/>
  <c r="AV59" i="23" s="1"/>
  <c r="J55" i="23"/>
  <c r="I55" i="23"/>
  <c r="AZ40" i="23" s="1"/>
  <c r="AY40" i="23"/>
  <c r="AV54" i="23"/>
  <c r="I47" i="23"/>
  <c r="AW54" i="23" s="1"/>
  <c r="J47" i="23"/>
  <c r="AA54" i="23"/>
  <c r="BB29" i="23" s="1"/>
  <c r="J53" i="23"/>
  <c r="I53" i="23"/>
  <c r="AZ24" i="23" s="1"/>
  <c r="AY24" i="23"/>
  <c r="G210" i="23"/>
  <c r="G198" i="23"/>
  <c r="G211" i="23"/>
  <c r="G199" i="23"/>
  <c r="G219" i="23"/>
  <c r="G205" i="23"/>
  <c r="G179" i="23"/>
  <c r="G182" i="23" s="1"/>
  <c r="G117" i="23"/>
  <c r="J94" i="23"/>
  <c r="I94" i="23"/>
  <c r="BP29" i="23" s="1"/>
  <c r="BO29" i="23"/>
  <c r="J103" i="23"/>
  <c r="I103" i="23"/>
  <c r="BS24" i="23" s="1"/>
  <c r="BR24" i="23"/>
  <c r="AA81" i="23"/>
  <c r="I71" i="23"/>
  <c r="BM16" i="23" s="1"/>
  <c r="AA72" i="23"/>
  <c r="BO18" i="23" s="1"/>
  <c r="J71" i="23"/>
  <c r="BL16" i="23"/>
  <c r="G85" i="23"/>
  <c r="G69" i="23"/>
  <c r="G86" i="23" s="1"/>
  <c r="G37" i="23"/>
  <c r="AA8" i="23"/>
  <c r="AV15" i="23" s="1"/>
  <c r="AV34" i="23"/>
  <c r="J42" i="23"/>
  <c r="I42" i="23"/>
  <c r="AW34" i="23" s="1"/>
  <c r="AA22" i="23"/>
  <c r="AV43" i="23" s="1"/>
  <c r="G54" i="23"/>
  <c r="AA82" i="23"/>
  <c r="BO38" i="23" s="1"/>
  <c r="I81" i="23"/>
  <c r="BM36" i="23" s="1"/>
  <c r="J81" i="23"/>
  <c r="BL36" i="23"/>
  <c r="J41" i="23"/>
  <c r="I41" i="23"/>
  <c r="AW30" i="23" s="1"/>
  <c r="AA42" i="23"/>
  <c r="AY33" i="23" s="1"/>
  <c r="AV30" i="23"/>
  <c r="G93" i="23"/>
  <c r="I126" i="23"/>
  <c r="BY38" i="23" s="1"/>
  <c r="J126" i="23"/>
  <c r="BX38" i="23"/>
  <c r="G162" i="23"/>
  <c r="G167" i="23" s="1"/>
  <c r="I194" i="23"/>
  <c r="CI46" i="23" s="1"/>
  <c r="J194" i="23"/>
  <c r="CH46" i="23"/>
  <c r="J83" i="23"/>
  <c r="I83" i="23"/>
  <c r="BP7" i="23" s="1"/>
  <c r="BO7" i="23"/>
  <c r="G128" i="23"/>
  <c r="I161" i="23"/>
  <c r="CI12" i="23" s="1"/>
  <c r="J161" i="23"/>
  <c r="CH12" i="23"/>
  <c r="G191" i="23"/>
  <c r="G88" i="23"/>
  <c r="G159" i="23" s="1"/>
  <c r="G62" i="23"/>
  <c r="J78" i="23"/>
  <c r="I78" i="23"/>
  <c r="BM30" i="23" s="1"/>
  <c r="BL30" i="23"/>
  <c r="AA76" i="23"/>
  <c r="BO26" i="23" s="1"/>
  <c r="J75" i="23"/>
  <c r="I75" i="23"/>
  <c r="BM24" i="23" s="1"/>
  <c r="BL24" i="23"/>
  <c r="G67" i="23"/>
  <c r="G35" i="23"/>
  <c r="AA4" i="23"/>
  <c r="AV7" i="23" s="1"/>
  <c r="J60" i="23"/>
  <c r="I60" i="23"/>
  <c r="BC28" i="23" s="1"/>
  <c r="BB28" i="23"/>
  <c r="G87" i="23"/>
  <c r="G101" i="23" s="1"/>
  <c r="G56" i="23"/>
  <c r="G68" i="23"/>
  <c r="AA6" i="23"/>
  <c r="AV11" i="23" s="1"/>
  <c r="G36" i="23"/>
  <c r="AA92" i="23"/>
  <c r="BR25" i="23" s="1"/>
  <c r="J91" i="23"/>
  <c r="I91" i="23"/>
  <c r="BP23" i="23" s="1"/>
  <c r="BO23" i="23"/>
  <c r="AA50" i="23"/>
  <c r="AY65" i="23" s="1"/>
  <c r="AV62" i="23"/>
  <c r="J49" i="23"/>
  <c r="I49" i="23"/>
  <c r="AW62" i="23" s="1"/>
  <c r="J45" i="23"/>
  <c r="AV46" i="23"/>
  <c r="I45" i="23"/>
  <c r="AW46" i="23" s="1"/>
  <c r="AA46" i="23"/>
  <c r="AY49" i="23" s="1"/>
  <c r="I50" i="23"/>
  <c r="AW66" i="23" s="1"/>
  <c r="AV66" i="23"/>
  <c r="J50" i="23"/>
  <c r="AA80" i="23"/>
  <c r="BO34" i="23" s="1"/>
  <c r="J79" i="23"/>
  <c r="I79" i="23"/>
  <c r="BM32" i="23" s="1"/>
  <c r="BL32" i="23"/>
  <c r="J164" i="23" l="1"/>
  <c r="CH18" i="23"/>
  <c r="I164" i="23"/>
  <c r="CI18" i="23" s="1"/>
  <c r="G180" i="23"/>
  <c r="G57" i="23"/>
  <c r="J158" i="24"/>
  <c r="I158" i="24"/>
  <c r="CI6" i="24" s="1"/>
  <c r="CH6" i="24"/>
  <c r="AA158" i="24"/>
  <c r="CK6" i="24" s="1"/>
  <c r="G165" i="24"/>
  <c r="I110" i="24"/>
  <c r="BV18" i="24" s="1"/>
  <c r="J110" i="24"/>
  <c r="BU18" i="24"/>
  <c r="G116" i="24"/>
  <c r="I99" i="24"/>
  <c r="BS8" i="24" s="1"/>
  <c r="J99" i="24"/>
  <c r="BR8" i="24"/>
  <c r="G108" i="24"/>
  <c r="J130" i="24"/>
  <c r="I130" i="24"/>
  <c r="BY43" i="24" s="1"/>
  <c r="BX43" i="24"/>
  <c r="G132" i="24"/>
  <c r="J190" i="24"/>
  <c r="I190" i="24"/>
  <c r="CI38" i="24" s="1"/>
  <c r="CH38" i="24"/>
  <c r="G209" i="24"/>
  <c r="AA190" i="24"/>
  <c r="CK38" i="24" s="1"/>
  <c r="I202" i="24"/>
  <c r="CO47" i="24" s="1"/>
  <c r="J202" i="24"/>
  <c r="CN47" i="24"/>
  <c r="G203" i="24"/>
  <c r="J147" i="24"/>
  <c r="I147" i="24"/>
  <c r="BP60" i="24" s="1"/>
  <c r="BO60" i="24"/>
  <c r="G154" i="24"/>
  <c r="AA202" i="24"/>
  <c r="CQ44" i="24" s="1"/>
  <c r="J201" i="24"/>
  <c r="I201" i="24"/>
  <c r="CO39" i="24" s="1"/>
  <c r="CN39" i="24"/>
  <c r="G204" i="24"/>
  <c r="J105" i="24"/>
  <c r="I105" i="24"/>
  <c r="BS32" i="24" s="1"/>
  <c r="BR32" i="24"/>
  <c r="I48" i="24"/>
  <c r="AW58" i="24" s="1"/>
  <c r="AV58" i="24"/>
  <c r="J48" i="24"/>
  <c r="G85" i="24"/>
  <c r="J80" i="24"/>
  <c r="I80" i="24"/>
  <c r="BM34" i="24" s="1"/>
  <c r="BL34" i="24"/>
  <c r="AA90" i="24"/>
  <c r="BR21" i="24" s="1"/>
  <c r="J89" i="24"/>
  <c r="I89" i="24"/>
  <c r="BP19" i="24" s="1"/>
  <c r="BO19" i="24"/>
  <c r="J98" i="24"/>
  <c r="I98" i="24"/>
  <c r="BO37" i="24"/>
  <c r="BP37" i="24"/>
  <c r="G106" i="24"/>
  <c r="AA106" i="24" s="1"/>
  <c r="BU35" i="24" s="1"/>
  <c r="I43" i="24"/>
  <c r="AW38" i="24" s="1"/>
  <c r="AA44" i="24"/>
  <c r="AY41" i="24" s="1"/>
  <c r="J43" i="24"/>
  <c r="AV38" i="24"/>
  <c r="J91" i="24"/>
  <c r="I91" i="24"/>
  <c r="BP23" i="24" s="1"/>
  <c r="BO23" i="24"/>
  <c r="G161" i="24"/>
  <c r="G160" i="24"/>
  <c r="J76" i="24"/>
  <c r="I76" i="24"/>
  <c r="BM26" i="24" s="1"/>
  <c r="BL26" i="24"/>
  <c r="J42" i="24"/>
  <c r="I42" i="24"/>
  <c r="AW34" i="24" s="1"/>
  <c r="AV34" i="24"/>
  <c r="I56" i="24"/>
  <c r="AZ48" i="24" s="1"/>
  <c r="J56" i="24"/>
  <c r="AY48" i="24"/>
  <c r="G113" i="24"/>
  <c r="AA70" i="24"/>
  <c r="BO14" i="24" s="1"/>
  <c r="AA48" i="24"/>
  <c r="AY57" i="24" s="1"/>
  <c r="AA56" i="24"/>
  <c r="BB45" i="24" s="1"/>
  <c r="J55" i="24"/>
  <c r="I55" i="24"/>
  <c r="AZ40" i="24" s="1"/>
  <c r="AY40" i="24"/>
  <c r="J196" i="24"/>
  <c r="I196" i="24"/>
  <c r="CI50" i="24" s="1"/>
  <c r="CH50" i="24"/>
  <c r="I37" i="24"/>
  <c r="AW14" i="24" s="1"/>
  <c r="AA38" i="24"/>
  <c r="AY17" i="24" s="1"/>
  <c r="AV14" i="24"/>
  <c r="J37" i="24"/>
  <c r="G52" i="24"/>
  <c r="AA52" i="24" s="1"/>
  <c r="BB13" i="24" s="1"/>
  <c r="J40" i="24"/>
  <c r="I40" i="24"/>
  <c r="AW26" i="24" s="1"/>
  <c r="AV26" i="24"/>
  <c r="G93" i="24"/>
  <c r="AA76" i="24"/>
  <c r="BO26" i="24" s="1"/>
  <c r="J75" i="24"/>
  <c r="I75" i="24"/>
  <c r="BM24" i="24" s="1"/>
  <c r="BL24" i="24"/>
  <c r="G193" i="24"/>
  <c r="I90" i="24"/>
  <c r="BP21" i="24" s="1"/>
  <c r="J90" i="24"/>
  <c r="BO21" i="24"/>
  <c r="I74" i="24"/>
  <c r="BM22" i="24" s="1"/>
  <c r="J74" i="24"/>
  <c r="BL22" i="24"/>
  <c r="J86" i="24"/>
  <c r="I86" i="24"/>
  <c r="BP13" i="24" s="1"/>
  <c r="BO13" i="24"/>
  <c r="G114" i="24"/>
  <c r="J197" i="24"/>
  <c r="I197" i="24"/>
  <c r="CL37" i="24" s="1"/>
  <c r="CK37" i="24"/>
  <c r="G92" i="24"/>
  <c r="J58" i="24"/>
  <c r="I58" i="24"/>
  <c r="AZ64" i="24" s="1"/>
  <c r="AY64" i="24"/>
  <c r="G62" i="24"/>
  <c r="J38" i="24"/>
  <c r="I38" i="24"/>
  <c r="AW18" i="24" s="1"/>
  <c r="AV18" i="24"/>
  <c r="G95" i="24"/>
  <c r="J72" i="24"/>
  <c r="I72" i="24"/>
  <c r="BM18" i="24" s="1"/>
  <c r="BL18" i="24"/>
  <c r="J51" i="24"/>
  <c r="AY8" i="24"/>
  <c r="I51" i="24"/>
  <c r="AZ8" i="24" s="1"/>
  <c r="G59" i="24"/>
  <c r="J96" i="24"/>
  <c r="I96" i="24"/>
  <c r="BP33" i="24" s="1"/>
  <c r="BO33" i="24"/>
  <c r="J192" i="24"/>
  <c r="I192" i="24"/>
  <c r="CI42" i="24" s="1"/>
  <c r="CH42" i="24"/>
  <c r="J117" i="24"/>
  <c r="I117" i="24"/>
  <c r="BY24" i="24" s="1"/>
  <c r="BX24" i="24"/>
  <c r="I199" i="24"/>
  <c r="CL45" i="24" s="1"/>
  <c r="J199" i="24"/>
  <c r="CK45" i="24"/>
  <c r="I71" i="24"/>
  <c r="BM16" i="24" s="1"/>
  <c r="AA72" i="24"/>
  <c r="BO18" i="24" s="1"/>
  <c r="J71" i="24"/>
  <c r="BL16" i="24"/>
  <c r="G88" i="24"/>
  <c r="G210" i="24"/>
  <c r="I185" i="24"/>
  <c r="J185" i="24"/>
  <c r="CQ33" i="24"/>
  <c r="CR33" i="24"/>
  <c r="G187" i="24"/>
  <c r="G61" i="24"/>
  <c r="J177" i="24"/>
  <c r="I177" i="24"/>
  <c r="CI23" i="24" s="1"/>
  <c r="CH23" i="24"/>
  <c r="G212" i="24"/>
  <c r="AA84" i="24"/>
  <c r="BR9" i="24" s="1"/>
  <c r="J83" i="24"/>
  <c r="I83" i="24"/>
  <c r="BP7" i="24" s="1"/>
  <c r="BO7" i="24"/>
  <c r="I70" i="24"/>
  <c r="BM14" i="24" s="1"/>
  <c r="J70" i="24"/>
  <c r="BL14" i="24"/>
  <c r="I97" i="24"/>
  <c r="BP35" i="24" s="1"/>
  <c r="AA98" i="24"/>
  <c r="BR37" i="24" s="1"/>
  <c r="J97" i="24"/>
  <c r="BO35" i="24"/>
  <c r="G164" i="24"/>
  <c r="AA196" i="24"/>
  <c r="CK50" i="24" s="1"/>
  <c r="J195" i="24"/>
  <c r="I195" i="24"/>
  <c r="CI48" i="24"/>
  <c r="CH48" i="24"/>
  <c r="I54" i="24"/>
  <c r="AZ32" i="24" s="1"/>
  <c r="J54" i="24"/>
  <c r="AY32" i="24"/>
  <c r="G60" i="24"/>
  <c r="I102" i="24"/>
  <c r="BS20" i="24" s="1"/>
  <c r="J102" i="24"/>
  <c r="BR20" i="24"/>
  <c r="AV42" i="24"/>
  <c r="J44" i="24"/>
  <c r="I44" i="24"/>
  <c r="AW42" i="24" s="1"/>
  <c r="I87" i="24"/>
  <c r="BP15" i="24" s="1"/>
  <c r="J87" i="24"/>
  <c r="BO15" i="24"/>
  <c r="G159" i="24"/>
  <c r="J104" i="24"/>
  <c r="I104" i="24"/>
  <c r="BS28" i="24" s="1"/>
  <c r="BR28" i="24"/>
  <c r="G191" i="24"/>
  <c r="G200" i="24"/>
  <c r="I107" i="24"/>
  <c r="BV6" i="24" s="1"/>
  <c r="AA108" i="24"/>
  <c r="BX9" i="24" s="1"/>
  <c r="J107" i="24"/>
  <c r="BU6" i="24"/>
  <c r="G115" i="24"/>
  <c r="AA54" i="24"/>
  <c r="BB29" i="24" s="1"/>
  <c r="I134" i="23"/>
  <c r="BP46" i="23" s="1"/>
  <c r="J134" i="23"/>
  <c r="BO46" i="23"/>
  <c r="G137" i="23"/>
  <c r="I101" i="23"/>
  <c r="BS16" i="23" s="1"/>
  <c r="J101" i="23"/>
  <c r="BR16" i="23"/>
  <c r="G110" i="23"/>
  <c r="J159" i="23"/>
  <c r="I159" i="23"/>
  <c r="CI8" i="23" s="1"/>
  <c r="CH8" i="23"/>
  <c r="G178" i="23"/>
  <c r="J167" i="23"/>
  <c r="I167" i="23"/>
  <c r="CL13" i="23" s="1"/>
  <c r="CK13" i="23"/>
  <c r="G170" i="23"/>
  <c r="J86" i="23"/>
  <c r="I86" i="23"/>
  <c r="BP13" i="23" s="1"/>
  <c r="BO13" i="23"/>
  <c r="G158" i="23"/>
  <c r="I68" i="23"/>
  <c r="BM10" i="23" s="1"/>
  <c r="J68" i="23"/>
  <c r="BL10" i="23"/>
  <c r="G84" i="23"/>
  <c r="AA68" i="23"/>
  <c r="BO10" i="23" s="1"/>
  <c r="J67" i="23"/>
  <c r="I67" i="23"/>
  <c r="BM8" i="23" s="1"/>
  <c r="BL8" i="23"/>
  <c r="G189" i="23"/>
  <c r="I191" i="23"/>
  <c r="CI40" i="23" s="1"/>
  <c r="AA192" i="23"/>
  <c r="CK42" i="23" s="1"/>
  <c r="J191" i="23"/>
  <c r="CH40" i="23"/>
  <c r="AA162" i="23"/>
  <c r="CK14" i="23" s="1"/>
  <c r="I93" i="23"/>
  <c r="BP27" i="23" s="1"/>
  <c r="AA94" i="23"/>
  <c r="BR29" i="23" s="1"/>
  <c r="J93" i="23"/>
  <c r="BO27" i="23"/>
  <c r="I85" i="23"/>
  <c r="AA86" i="23"/>
  <c r="BR13" i="23" s="1"/>
  <c r="J85" i="23"/>
  <c r="BO11" i="23"/>
  <c r="BP11" i="23"/>
  <c r="J180" i="23"/>
  <c r="I180" i="23"/>
  <c r="CI29" i="23" s="1"/>
  <c r="CH29" i="23"/>
  <c r="G186" i="23"/>
  <c r="J219" i="23"/>
  <c r="I219" i="23"/>
  <c r="CU65" i="23" s="1"/>
  <c r="CT65" i="23"/>
  <c r="J198" i="23"/>
  <c r="I198" i="23"/>
  <c r="CL41" i="23" s="1"/>
  <c r="CK41" i="23"/>
  <c r="J80" i="23"/>
  <c r="I80" i="23"/>
  <c r="BM34" i="23" s="1"/>
  <c r="BL34" i="23"/>
  <c r="I112" i="23"/>
  <c r="BV26" i="23" s="1"/>
  <c r="J112" i="23"/>
  <c r="BU26" i="23"/>
  <c r="J218" i="23"/>
  <c r="I218" i="23"/>
  <c r="CR66" i="23" s="1"/>
  <c r="CQ66" i="23"/>
  <c r="I56" i="23"/>
  <c r="AZ48" i="23" s="1"/>
  <c r="J56" i="23"/>
  <c r="AY48" i="23"/>
  <c r="J37" i="23"/>
  <c r="I37" i="23"/>
  <c r="AW14" i="23" s="1"/>
  <c r="AA38" i="23"/>
  <c r="AY17" i="23" s="1"/>
  <c r="AV14" i="23"/>
  <c r="G95" i="23"/>
  <c r="I205" i="23"/>
  <c r="CR52" i="23" s="1"/>
  <c r="J205" i="23"/>
  <c r="CQ52" i="23"/>
  <c r="J210" i="23"/>
  <c r="I210" i="23"/>
  <c r="CI57" i="23" s="1"/>
  <c r="CH57" i="23"/>
  <c r="G217" i="23"/>
  <c r="AA56" i="23"/>
  <c r="BB45" i="23" s="1"/>
  <c r="G61" i="23"/>
  <c r="I96" i="23"/>
  <c r="BP33" i="23" s="1"/>
  <c r="J96" i="23"/>
  <c r="BO33" i="23"/>
  <c r="G207" i="23"/>
  <c r="I70" i="23"/>
  <c r="BM14" i="23" s="1"/>
  <c r="J70" i="23"/>
  <c r="BL14" i="23"/>
  <c r="G190" i="23"/>
  <c r="J90" i="23"/>
  <c r="I90" i="23"/>
  <c r="BP21" i="23" s="1"/>
  <c r="BO21" i="23"/>
  <c r="G102" i="23"/>
  <c r="AA102" i="23" s="1"/>
  <c r="BU19" i="23" s="1"/>
  <c r="I109" i="23"/>
  <c r="BV14" i="23" s="1"/>
  <c r="AA110" i="23"/>
  <c r="BX17" i="23" s="1"/>
  <c r="J109" i="23"/>
  <c r="BU14" i="23"/>
  <c r="J118" i="23"/>
  <c r="I118" i="23"/>
  <c r="BY32" i="23" s="1"/>
  <c r="BX32" i="23"/>
  <c r="G122" i="23"/>
  <c r="J36" i="23"/>
  <c r="I36" i="23"/>
  <c r="AW10" i="23" s="1"/>
  <c r="AV10" i="23"/>
  <c r="G97" i="23"/>
  <c r="AA88" i="23"/>
  <c r="BR17" i="23" s="1"/>
  <c r="J87" i="23"/>
  <c r="I87" i="23"/>
  <c r="BP15" i="23" s="1"/>
  <c r="BO15" i="23"/>
  <c r="BB60" i="23"/>
  <c r="J62" i="23"/>
  <c r="I62" i="23"/>
  <c r="BC60" i="23" s="1"/>
  <c r="G64" i="23"/>
  <c r="J128" i="23"/>
  <c r="I128" i="23"/>
  <c r="CB40" i="23" s="1"/>
  <c r="CA40" i="23"/>
  <c r="G104" i="23"/>
  <c r="I54" i="23"/>
  <c r="AZ32" i="23" s="1"/>
  <c r="J54" i="23"/>
  <c r="AY32" i="23"/>
  <c r="G107" i="23"/>
  <c r="AA70" i="23"/>
  <c r="BO14" i="23" s="1"/>
  <c r="J69" i="23"/>
  <c r="I69" i="23"/>
  <c r="BM12" i="23" s="1"/>
  <c r="BL12" i="23"/>
  <c r="G163" i="23"/>
  <c r="I179" i="23"/>
  <c r="CI27" i="23" s="1"/>
  <c r="AA180" i="23"/>
  <c r="CK29" i="23" s="1"/>
  <c r="J179" i="23"/>
  <c r="CH27" i="23"/>
  <c r="I199" i="23"/>
  <c r="CL45" i="23" s="1"/>
  <c r="J199" i="23"/>
  <c r="CK45" i="23"/>
  <c r="AA196" i="23"/>
  <c r="CK50" i="23" s="1"/>
  <c r="J195" i="23"/>
  <c r="I195" i="23"/>
  <c r="CI48" i="23" s="1"/>
  <c r="CH48" i="23"/>
  <c r="G200" i="23"/>
  <c r="AA200" i="23" s="1"/>
  <c r="CN48" i="23" s="1"/>
  <c r="J192" i="23"/>
  <c r="I192" i="23"/>
  <c r="CI42" i="23"/>
  <c r="CH42" i="23"/>
  <c r="J165" i="23"/>
  <c r="I165" i="23"/>
  <c r="CL5" i="23" s="1"/>
  <c r="CK5" i="23"/>
  <c r="G206" i="23"/>
  <c r="G100" i="23"/>
  <c r="I52" i="23"/>
  <c r="AZ16" i="23" s="1"/>
  <c r="J52" i="23"/>
  <c r="AY16" i="23"/>
  <c r="J35" i="23"/>
  <c r="AA36" i="23"/>
  <c r="AY9" i="23" s="1"/>
  <c r="I35" i="23"/>
  <c r="AW6" i="23" s="1"/>
  <c r="AV6" i="23"/>
  <c r="G51" i="23"/>
  <c r="I88" i="23"/>
  <c r="BP17" i="23" s="1"/>
  <c r="J88" i="23"/>
  <c r="BO17" i="23"/>
  <c r="J162" i="23"/>
  <c r="I162" i="23"/>
  <c r="CI14" i="23" s="1"/>
  <c r="CH14" i="23"/>
  <c r="I57" i="23"/>
  <c r="AZ56" i="23" s="1"/>
  <c r="AA58" i="23"/>
  <c r="BB61" i="23" s="1"/>
  <c r="J57" i="23"/>
  <c r="AY56" i="23"/>
  <c r="G111" i="23"/>
  <c r="I117" i="23"/>
  <c r="BY24" i="23" s="1"/>
  <c r="AA118" i="23"/>
  <c r="CA29" i="23" s="1"/>
  <c r="J117" i="23"/>
  <c r="BX24" i="23"/>
  <c r="G130" i="23"/>
  <c r="I182" i="23"/>
  <c r="CL28" i="23" s="1"/>
  <c r="J182" i="23"/>
  <c r="CK28" i="23"/>
  <c r="G183" i="23"/>
  <c r="I211" i="23"/>
  <c r="CI59" i="23" s="1"/>
  <c r="AA212" i="23"/>
  <c r="CK61" i="23" s="1"/>
  <c r="J211" i="23"/>
  <c r="CH59" i="23"/>
  <c r="I48" i="23"/>
  <c r="AW58" i="23" s="1"/>
  <c r="AV58" i="23"/>
  <c r="J48" i="23"/>
  <c r="J171" i="23"/>
  <c r="I171" i="23"/>
  <c r="CR11" i="23" s="1"/>
  <c r="CQ11" i="23"/>
  <c r="G214" i="23"/>
  <c r="AA90" i="23"/>
  <c r="BR21" i="23" s="1"/>
  <c r="J89" i="23"/>
  <c r="I89" i="23"/>
  <c r="BP19" i="23" s="1"/>
  <c r="BO19" i="23"/>
  <c r="G160" i="23"/>
  <c r="AA160" i="23" s="1"/>
  <c r="CK10" i="23" s="1"/>
  <c r="I169" i="23"/>
  <c r="CO7" i="23" s="1"/>
  <c r="AA170" i="23"/>
  <c r="CQ12" i="23" s="1"/>
  <c r="J169" i="23"/>
  <c r="CN7" i="23"/>
  <c r="J164" i="24" l="1"/>
  <c r="I164" i="24"/>
  <c r="CI18" i="24" s="1"/>
  <c r="CH18" i="24"/>
  <c r="G180" i="24"/>
  <c r="AA194" i="24"/>
  <c r="CK46" i="24" s="1"/>
  <c r="J193" i="24"/>
  <c r="I193" i="24"/>
  <c r="CI44" i="24" s="1"/>
  <c r="CH44" i="24"/>
  <c r="G211" i="24"/>
  <c r="I160" i="24"/>
  <c r="CI10" i="24" s="1"/>
  <c r="J160" i="24"/>
  <c r="CH10" i="24"/>
  <c r="G178" i="24"/>
  <c r="I132" i="24"/>
  <c r="CB45" i="24" s="1"/>
  <c r="J132" i="24"/>
  <c r="CA45" i="24"/>
  <c r="I115" i="24"/>
  <c r="BY8" i="24" s="1"/>
  <c r="AA116" i="24"/>
  <c r="CA13" i="24" s="1"/>
  <c r="J115" i="24"/>
  <c r="BX8" i="24"/>
  <c r="G129" i="24"/>
  <c r="J88" i="24"/>
  <c r="I88" i="24"/>
  <c r="BP17" i="24" s="1"/>
  <c r="BO17" i="24"/>
  <c r="G101" i="24"/>
  <c r="I95" i="24"/>
  <c r="AA96" i="24"/>
  <c r="BR33" i="24" s="1"/>
  <c r="J95" i="24"/>
  <c r="BO31" i="24"/>
  <c r="BP31" i="24"/>
  <c r="G163" i="24"/>
  <c r="BB60" i="24"/>
  <c r="J62" i="24"/>
  <c r="I62" i="24"/>
  <c r="BC60" i="24" s="1"/>
  <c r="G64" i="24"/>
  <c r="I92" i="24"/>
  <c r="BP25" i="24" s="1"/>
  <c r="J92" i="24"/>
  <c r="BO25" i="24"/>
  <c r="G103" i="24"/>
  <c r="AA114" i="24"/>
  <c r="BX33" i="24" s="1"/>
  <c r="J113" i="24"/>
  <c r="I113" i="24"/>
  <c r="BV30" i="24" s="1"/>
  <c r="BU30" i="24"/>
  <c r="G118" i="24"/>
  <c r="AA204" i="24"/>
  <c r="J203" i="24"/>
  <c r="I203" i="24"/>
  <c r="CR43" i="24" s="1"/>
  <c r="CQ43" i="24"/>
  <c r="J200" i="24"/>
  <c r="I200" i="24"/>
  <c r="CL49" i="24" s="1"/>
  <c r="CK49" i="24"/>
  <c r="G206" i="24"/>
  <c r="J187" i="24"/>
  <c r="I187" i="24"/>
  <c r="CU34" i="24" s="1"/>
  <c r="CT34" i="24"/>
  <c r="AA200" i="24"/>
  <c r="CN48" i="24" s="1"/>
  <c r="AA94" i="24"/>
  <c r="BR29" i="24" s="1"/>
  <c r="J93" i="24"/>
  <c r="I93" i="24"/>
  <c r="BP27" i="24" s="1"/>
  <c r="BO27" i="24"/>
  <c r="G162" i="24"/>
  <c r="I52" i="24"/>
  <c r="AZ16" i="24" s="1"/>
  <c r="J52" i="24"/>
  <c r="AY16" i="24"/>
  <c r="G109" i="24"/>
  <c r="AA92" i="24"/>
  <c r="BR25" i="24" s="1"/>
  <c r="J116" i="24"/>
  <c r="I116" i="24"/>
  <c r="BY16" i="24" s="1"/>
  <c r="BX16" i="24"/>
  <c r="G120" i="24"/>
  <c r="I165" i="24"/>
  <c r="CL5" i="24" s="1"/>
  <c r="J165" i="24"/>
  <c r="CK5" i="24"/>
  <c r="G169" i="24"/>
  <c r="J210" i="24"/>
  <c r="I210" i="24"/>
  <c r="CI57" i="24" s="1"/>
  <c r="CH57" i="24"/>
  <c r="G213" i="24"/>
  <c r="AA60" i="24"/>
  <c r="BE21" i="24" s="1"/>
  <c r="J59" i="24"/>
  <c r="I59" i="24"/>
  <c r="BC12" i="24" s="1"/>
  <c r="BB12" i="24"/>
  <c r="G63" i="24"/>
  <c r="J61" i="24"/>
  <c r="AA62" i="24"/>
  <c r="BE53" i="24" s="1"/>
  <c r="I61" i="24"/>
  <c r="BC44" i="24" s="1"/>
  <c r="BB44" i="24"/>
  <c r="G119" i="24"/>
  <c r="AA162" i="24"/>
  <c r="CK14" i="24" s="1"/>
  <c r="J161" i="24"/>
  <c r="I161" i="24"/>
  <c r="CI12" i="24" s="1"/>
  <c r="CH12" i="24"/>
  <c r="G179" i="24"/>
  <c r="AA86" i="24"/>
  <c r="BR13" i="24" s="1"/>
  <c r="J85" i="24"/>
  <c r="I85" i="24"/>
  <c r="BP11" i="24" s="1"/>
  <c r="BO11" i="24"/>
  <c r="G100" i="24"/>
  <c r="J204" i="24"/>
  <c r="I204" i="24"/>
  <c r="CR49" i="24" s="1"/>
  <c r="CQ49" i="24"/>
  <c r="J108" i="24"/>
  <c r="I108" i="24"/>
  <c r="BV10" i="24" s="1"/>
  <c r="BU10" i="24"/>
  <c r="G133" i="24"/>
  <c r="I191" i="24"/>
  <c r="CI40" i="24" s="1"/>
  <c r="AA192" i="24"/>
  <c r="CK42" i="24" s="1"/>
  <c r="J191" i="24"/>
  <c r="CH40" i="24"/>
  <c r="G198" i="24"/>
  <c r="AA160" i="24"/>
  <c r="CK10" i="24" s="1"/>
  <c r="I159" i="24"/>
  <c r="CI8" i="24" s="1"/>
  <c r="J159" i="24"/>
  <c r="CH8" i="24"/>
  <c r="G166" i="24"/>
  <c r="AA88" i="24"/>
  <c r="BR17" i="24" s="1"/>
  <c r="J60" i="24"/>
  <c r="I60" i="24"/>
  <c r="BC28" i="24" s="1"/>
  <c r="BB28" i="24"/>
  <c r="G121" i="24"/>
  <c r="J212" i="24"/>
  <c r="I212" i="24"/>
  <c r="CI61" i="24" s="1"/>
  <c r="CH61" i="24"/>
  <c r="G218" i="24"/>
  <c r="J114" i="24"/>
  <c r="I114" i="24"/>
  <c r="BV34" i="24" s="1"/>
  <c r="BU34" i="24"/>
  <c r="G136" i="24"/>
  <c r="J106" i="24"/>
  <c r="I106" i="24"/>
  <c r="BS36" i="24" s="1"/>
  <c r="BR36" i="24"/>
  <c r="G148" i="24"/>
  <c r="J154" i="24"/>
  <c r="I154" i="24"/>
  <c r="BY67" i="24" s="1"/>
  <c r="BX67" i="24"/>
  <c r="G155" i="24"/>
  <c r="AA210" i="24"/>
  <c r="CK57" i="24" s="1"/>
  <c r="J209" i="24"/>
  <c r="I209" i="24"/>
  <c r="CI55" i="24" s="1"/>
  <c r="CH55" i="24"/>
  <c r="G217" i="24"/>
  <c r="J100" i="23"/>
  <c r="I100" i="23"/>
  <c r="BS12" i="23" s="1"/>
  <c r="BR12" i="23"/>
  <c r="G145" i="23"/>
  <c r="J183" i="23"/>
  <c r="I183" i="23"/>
  <c r="CO26" i="23" s="1"/>
  <c r="CN26" i="23"/>
  <c r="J206" i="23"/>
  <c r="I206" i="23"/>
  <c r="CR54" i="23" s="1"/>
  <c r="CQ54" i="23"/>
  <c r="G208" i="23"/>
  <c r="J107" i="23"/>
  <c r="I107" i="23"/>
  <c r="BV6" i="23" s="1"/>
  <c r="BU6" i="23"/>
  <c r="G115" i="23"/>
  <c r="I104" i="23"/>
  <c r="BS28" i="23" s="1"/>
  <c r="J104" i="23"/>
  <c r="BR28" i="23"/>
  <c r="G147" i="23"/>
  <c r="AA104" i="23"/>
  <c r="BU27" i="23" s="1"/>
  <c r="AA208" i="23"/>
  <c r="J207" i="23"/>
  <c r="I207" i="23"/>
  <c r="CU53" i="23" s="1"/>
  <c r="CT53" i="23"/>
  <c r="AA96" i="23"/>
  <c r="BR33" i="23" s="1"/>
  <c r="J95" i="23"/>
  <c r="I95" i="23"/>
  <c r="BP31" i="23" s="1"/>
  <c r="BO31" i="23"/>
  <c r="G105" i="23"/>
  <c r="J84" i="23"/>
  <c r="I84" i="23"/>
  <c r="BP9" i="23" s="1"/>
  <c r="BO9" i="23"/>
  <c r="G99" i="23"/>
  <c r="AA84" i="23"/>
  <c r="BR9" i="23" s="1"/>
  <c r="I178" i="23"/>
  <c r="CI25" i="23" s="1"/>
  <c r="J178" i="23"/>
  <c r="CH25" i="23"/>
  <c r="G181" i="23"/>
  <c r="I64" i="23"/>
  <c r="BF52" i="23" s="1"/>
  <c r="J64" i="23"/>
  <c r="BE52" i="23"/>
  <c r="G66" i="23"/>
  <c r="J61" i="23"/>
  <c r="AA62" i="23"/>
  <c r="BE53" i="23" s="1"/>
  <c r="I61" i="23"/>
  <c r="BC44" i="23" s="1"/>
  <c r="BB44" i="23"/>
  <c r="G119" i="23"/>
  <c r="J186" i="23"/>
  <c r="I186" i="23"/>
  <c r="CR35" i="23" s="1"/>
  <c r="CQ35" i="23"/>
  <c r="G187" i="23"/>
  <c r="J158" i="23"/>
  <c r="I158" i="23"/>
  <c r="CI6" i="23" s="1"/>
  <c r="CH6" i="23"/>
  <c r="AA158" i="23"/>
  <c r="CK6" i="23" s="1"/>
  <c r="G177" i="23"/>
  <c r="J130" i="23"/>
  <c r="I130" i="23"/>
  <c r="BY43" i="23" s="1"/>
  <c r="BX43" i="23"/>
  <c r="G132" i="23"/>
  <c r="AA112" i="23"/>
  <c r="BX25" i="23" s="1"/>
  <c r="J111" i="23"/>
  <c r="I111" i="23"/>
  <c r="BV22" i="23" s="1"/>
  <c r="BU22" i="23"/>
  <c r="G135" i="23"/>
  <c r="J200" i="23"/>
  <c r="I200" i="23"/>
  <c r="CL49" i="23" s="1"/>
  <c r="CK49" i="23"/>
  <c r="G202" i="23"/>
  <c r="AA164" i="23"/>
  <c r="CK18" i="23" s="1"/>
  <c r="J163" i="23"/>
  <c r="I163" i="23"/>
  <c r="CI16" i="23" s="1"/>
  <c r="CH16" i="23"/>
  <c r="G168" i="23"/>
  <c r="AA98" i="23"/>
  <c r="BR37" i="23" s="1"/>
  <c r="J97" i="23"/>
  <c r="I97" i="23"/>
  <c r="BP35" i="23" s="1"/>
  <c r="BO35" i="23"/>
  <c r="G106" i="23"/>
  <c r="J122" i="23"/>
  <c r="I122" i="23"/>
  <c r="CB28" i="23" s="1"/>
  <c r="CA28" i="23"/>
  <c r="G124" i="23"/>
  <c r="AA122" i="23"/>
  <c r="CD25" i="23" s="1"/>
  <c r="J102" i="23"/>
  <c r="I102" i="23"/>
  <c r="BS20" i="23" s="1"/>
  <c r="BR20" i="23"/>
  <c r="G146" i="23"/>
  <c r="AA206" i="23"/>
  <c r="CT54" i="23" s="1"/>
  <c r="AA190" i="23"/>
  <c r="CK38" i="23" s="1"/>
  <c r="J189" i="23"/>
  <c r="I189" i="23"/>
  <c r="CI36" i="23" s="1"/>
  <c r="CH36" i="23"/>
  <c r="G209" i="23"/>
  <c r="J170" i="23"/>
  <c r="I170" i="23"/>
  <c r="CO15" i="23" s="1"/>
  <c r="CN15" i="23"/>
  <c r="G172" i="23"/>
  <c r="J110" i="23"/>
  <c r="I110" i="23"/>
  <c r="BV18" i="23" s="1"/>
  <c r="BU18" i="23"/>
  <c r="G116" i="23"/>
  <c r="J160" i="23"/>
  <c r="I160" i="23"/>
  <c r="CI10" i="23" s="1"/>
  <c r="CH10" i="23"/>
  <c r="G166" i="23"/>
  <c r="I214" i="23"/>
  <c r="CL60" i="23" s="1"/>
  <c r="J214" i="23"/>
  <c r="CK60" i="23"/>
  <c r="G215" i="23"/>
  <c r="AA52" i="23"/>
  <c r="BB13" i="23" s="1"/>
  <c r="J51" i="23"/>
  <c r="I51" i="23"/>
  <c r="AZ8" i="23" s="1"/>
  <c r="AY8" i="23"/>
  <c r="G59" i="23"/>
  <c r="J190" i="23"/>
  <c r="I190" i="23"/>
  <c r="CI38" i="23" s="1"/>
  <c r="CH38" i="23"/>
  <c r="G197" i="23"/>
  <c r="I217" i="23"/>
  <c r="CR64" i="23" s="1"/>
  <c r="AA218" i="23"/>
  <c r="CT66" i="23" s="1"/>
  <c r="J217" i="23"/>
  <c r="CQ64" i="23"/>
  <c r="G220" i="23"/>
  <c r="J137" i="23"/>
  <c r="I137" i="23"/>
  <c r="BS45" i="23" s="1"/>
  <c r="BR45" i="23"/>
  <c r="G139" i="23"/>
  <c r="AA120" i="24" l="1"/>
  <c r="CD9" i="24" s="1"/>
  <c r="J119" i="24"/>
  <c r="I119" i="24"/>
  <c r="CB4" i="24" s="1"/>
  <c r="CA4" i="24"/>
  <c r="G123" i="24"/>
  <c r="AA164" i="24"/>
  <c r="CK18" i="24" s="1"/>
  <c r="J163" i="24"/>
  <c r="I163" i="24"/>
  <c r="CI16" i="24" s="1"/>
  <c r="CH16" i="24"/>
  <c r="G168" i="24"/>
  <c r="J206" i="24"/>
  <c r="I206" i="24"/>
  <c r="CR54" i="24" s="1"/>
  <c r="CQ54" i="24"/>
  <c r="G207" i="24"/>
  <c r="I211" i="24"/>
  <c r="CI59" i="24" s="1"/>
  <c r="AA212" i="24"/>
  <c r="CK61" i="24" s="1"/>
  <c r="J211" i="24"/>
  <c r="CH59" i="24"/>
  <c r="G214" i="24"/>
  <c r="I100" i="24"/>
  <c r="BS12" i="24" s="1"/>
  <c r="J100" i="24"/>
  <c r="BR12" i="24"/>
  <c r="G145" i="24"/>
  <c r="AA100" i="24"/>
  <c r="BU11" i="24" s="1"/>
  <c r="I178" i="24"/>
  <c r="CI25" i="24" s="1"/>
  <c r="J178" i="24"/>
  <c r="CH25" i="24"/>
  <c r="G181" i="24"/>
  <c r="AA178" i="24"/>
  <c r="CK25" i="24" s="1"/>
  <c r="J166" i="24"/>
  <c r="I166" i="24"/>
  <c r="CL9" i="24"/>
  <c r="CK9" i="24"/>
  <c r="G173" i="24"/>
  <c r="J133" i="24"/>
  <c r="I133" i="24"/>
  <c r="BP44" i="24" s="1"/>
  <c r="BO44" i="24"/>
  <c r="G141" i="24"/>
  <c r="AA64" i="24"/>
  <c r="BH37" i="24" s="1"/>
  <c r="J63" i="24"/>
  <c r="I63" i="24"/>
  <c r="BF20" i="24" s="1"/>
  <c r="BE20" i="24"/>
  <c r="G66" i="24"/>
  <c r="J120" i="24"/>
  <c r="I120" i="24"/>
  <c r="CB12" i="24" s="1"/>
  <c r="CA12" i="24"/>
  <c r="G125" i="24"/>
  <c r="J155" i="24"/>
  <c r="I155" i="24"/>
  <c r="CB66" i="24" s="1"/>
  <c r="CA66" i="24"/>
  <c r="I179" i="24"/>
  <c r="CI27" i="24" s="1"/>
  <c r="AA180" i="24"/>
  <c r="CK29" i="24" s="1"/>
  <c r="J179" i="24"/>
  <c r="CH27" i="24"/>
  <c r="G186" i="24"/>
  <c r="AA214" i="24"/>
  <c r="CN59" i="24" s="1"/>
  <c r="J213" i="24"/>
  <c r="I213" i="24"/>
  <c r="CL56" i="24" s="1"/>
  <c r="CK56" i="24"/>
  <c r="G215" i="24"/>
  <c r="AA110" i="24"/>
  <c r="BX17" i="24" s="1"/>
  <c r="J109" i="24"/>
  <c r="I109" i="24"/>
  <c r="BV14" i="24" s="1"/>
  <c r="BU14" i="24"/>
  <c r="G134" i="24"/>
  <c r="AA134" i="24" s="1"/>
  <c r="BR46" i="24" s="1"/>
  <c r="J162" i="24"/>
  <c r="I162" i="24"/>
  <c r="CI14" i="24" s="1"/>
  <c r="CH14" i="24"/>
  <c r="G167" i="24"/>
  <c r="I118" i="24"/>
  <c r="BY32" i="24" s="1"/>
  <c r="J118" i="24"/>
  <c r="BX32" i="24"/>
  <c r="G122" i="24"/>
  <c r="AA118" i="24"/>
  <c r="CA29" i="24" s="1"/>
  <c r="AA102" i="24"/>
  <c r="BU19" i="24" s="1"/>
  <c r="J101" i="24"/>
  <c r="I101" i="24"/>
  <c r="BS16" i="24" s="1"/>
  <c r="BR16" i="24"/>
  <c r="G146" i="24"/>
  <c r="I217" i="24"/>
  <c r="CR64" i="24" s="1"/>
  <c r="AA218" i="24"/>
  <c r="CT66" i="24" s="1"/>
  <c r="J217" i="24"/>
  <c r="CQ64" i="24"/>
  <c r="G219" i="24"/>
  <c r="AA122" i="24"/>
  <c r="CD25" i="24" s="1"/>
  <c r="J121" i="24"/>
  <c r="I121" i="24"/>
  <c r="CB20" i="24" s="1"/>
  <c r="CA20" i="24"/>
  <c r="G124" i="24"/>
  <c r="I64" i="24"/>
  <c r="BF52" i="24" s="1"/>
  <c r="J64" i="24"/>
  <c r="BE52" i="24"/>
  <c r="G65" i="24"/>
  <c r="J148" i="24"/>
  <c r="I148" i="24"/>
  <c r="BP62" i="24" s="1"/>
  <c r="BO62" i="24"/>
  <c r="G150" i="24"/>
  <c r="AA148" i="24"/>
  <c r="BR62" i="24" s="1"/>
  <c r="J136" i="24"/>
  <c r="I136" i="24"/>
  <c r="BP50" i="24" s="1"/>
  <c r="BO50" i="24"/>
  <c r="G138" i="24"/>
  <c r="J218" i="24"/>
  <c r="I218" i="24"/>
  <c r="CR66" i="24" s="1"/>
  <c r="CQ66" i="24"/>
  <c r="G220" i="24"/>
  <c r="J198" i="24"/>
  <c r="I198" i="24"/>
  <c r="CL41" i="24" s="1"/>
  <c r="CK41" i="24"/>
  <c r="G205" i="24"/>
  <c r="AA198" i="24"/>
  <c r="CN40" i="24" s="1"/>
  <c r="J169" i="24"/>
  <c r="I169" i="24"/>
  <c r="CO7" i="24" s="1"/>
  <c r="CN7" i="24"/>
  <c r="G172" i="24"/>
  <c r="AA166" i="24"/>
  <c r="CN8" i="24" s="1"/>
  <c r="AA104" i="24"/>
  <c r="BU27" i="24" s="1"/>
  <c r="J103" i="24"/>
  <c r="I103" i="24"/>
  <c r="BS24" i="24" s="1"/>
  <c r="BR24" i="24"/>
  <c r="G112" i="24"/>
  <c r="AA130" i="24"/>
  <c r="CA43" i="24" s="1"/>
  <c r="J129" i="24"/>
  <c r="I129" i="24"/>
  <c r="BY41" i="24" s="1"/>
  <c r="BX41" i="24"/>
  <c r="G131" i="24"/>
  <c r="J180" i="24"/>
  <c r="I180" i="24"/>
  <c r="CI29" i="24" s="1"/>
  <c r="CH29" i="24"/>
  <c r="G182" i="24"/>
  <c r="J139" i="23"/>
  <c r="I139" i="23"/>
  <c r="BV47" i="23" s="1"/>
  <c r="BU47" i="23"/>
  <c r="J215" i="23"/>
  <c r="I215" i="23"/>
  <c r="CO58" i="23" s="1"/>
  <c r="CN58" i="23"/>
  <c r="J168" i="23"/>
  <c r="I168" i="23"/>
  <c r="CL17" i="23"/>
  <c r="CK17" i="23"/>
  <c r="G174" i="23"/>
  <c r="AA168" i="23"/>
  <c r="CN16" i="23" s="1"/>
  <c r="J132" i="23"/>
  <c r="I132" i="23"/>
  <c r="CB45" i="23" s="1"/>
  <c r="CA45" i="23"/>
  <c r="J119" i="23"/>
  <c r="I119" i="23"/>
  <c r="CB4" i="23" s="1"/>
  <c r="CA4" i="23"/>
  <c r="G125" i="23"/>
  <c r="AA106" i="23"/>
  <c r="BU35" i="23" s="1"/>
  <c r="J105" i="23"/>
  <c r="I105" i="23"/>
  <c r="BS32" i="23" s="1"/>
  <c r="BR32" i="23"/>
  <c r="G114" i="23"/>
  <c r="J208" i="23"/>
  <c r="I208" i="23"/>
  <c r="CU56" i="23" s="1"/>
  <c r="CT56" i="23"/>
  <c r="AA146" i="23"/>
  <c r="BR58" i="23" s="1"/>
  <c r="J145" i="23"/>
  <c r="I145" i="23"/>
  <c r="BP56" i="23" s="1"/>
  <c r="BO56" i="23"/>
  <c r="G149" i="23"/>
  <c r="J220" i="23"/>
  <c r="I220" i="23"/>
  <c r="CU68" i="23" s="1"/>
  <c r="CT68" i="23"/>
  <c r="J146" i="23"/>
  <c r="I146" i="23"/>
  <c r="BP58" i="23" s="1"/>
  <c r="BO58" i="23"/>
  <c r="G153" i="23"/>
  <c r="AA178" i="23"/>
  <c r="CK25" i="23" s="1"/>
  <c r="J177" i="23"/>
  <c r="I177" i="23"/>
  <c r="CI23" i="23" s="1"/>
  <c r="CH23" i="23"/>
  <c r="G185" i="23"/>
  <c r="J66" i="23"/>
  <c r="BH65" i="23"/>
  <c r="I66" i="23"/>
  <c r="BI65" i="23" s="1"/>
  <c r="AA182" i="23"/>
  <c r="CN27" i="23" s="1"/>
  <c r="J181" i="23"/>
  <c r="I181" i="23"/>
  <c r="CK24" i="23"/>
  <c r="CL24" i="23"/>
  <c r="G184" i="23"/>
  <c r="J166" i="23"/>
  <c r="I166" i="23"/>
  <c r="CL9" i="23" s="1"/>
  <c r="CK9" i="23"/>
  <c r="G173" i="23"/>
  <c r="AA166" i="23"/>
  <c r="CN8" i="23" s="1"/>
  <c r="AA198" i="23"/>
  <c r="CN40" i="23" s="1"/>
  <c r="J197" i="23"/>
  <c r="I197" i="23"/>
  <c r="CL37" i="23" s="1"/>
  <c r="CK37" i="23"/>
  <c r="G201" i="23"/>
  <c r="J116" i="23"/>
  <c r="I116" i="23"/>
  <c r="BY16" i="23" s="1"/>
  <c r="BX16" i="23"/>
  <c r="G129" i="23"/>
  <c r="J172" i="23"/>
  <c r="I172" i="23"/>
  <c r="CR17" i="23" s="1"/>
  <c r="CQ17" i="23"/>
  <c r="AA172" i="23"/>
  <c r="AA210" i="23"/>
  <c r="CK57" i="23" s="1"/>
  <c r="J209" i="23"/>
  <c r="I209" i="23"/>
  <c r="CI55" i="23" s="1"/>
  <c r="CH55" i="23"/>
  <c r="G213" i="23"/>
  <c r="J124" i="23"/>
  <c r="I124" i="23"/>
  <c r="CE24" i="23" s="1"/>
  <c r="CD24" i="23"/>
  <c r="J106" i="23"/>
  <c r="I106" i="23"/>
  <c r="BS36" i="23" s="1"/>
  <c r="BR36" i="23"/>
  <c r="G148" i="23"/>
  <c r="I202" i="23"/>
  <c r="CO47" i="23" s="1"/>
  <c r="J202" i="23"/>
  <c r="CN47" i="23"/>
  <c r="G203" i="23"/>
  <c r="AA60" i="23"/>
  <c r="BE21" i="23" s="1"/>
  <c r="J59" i="23"/>
  <c r="I59" i="23"/>
  <c r="BC12" i="23" s="1"/>
  <c r="BB12" i="23"/>
  <c r="G63" i="23"/>
  <c r="J135" i="23"/>
  <c r="I135" i="23"/>
  <c r="BP48" i="23" s="1"/>
  <c r="BO48" i="23"/>
  <c r="G142" i="23"/>
  <c r="J187" i="23"/>
  <c r="I187" i="23"/>
  <c r="CU34" i="23" s="1"/>
  <c r="CT34" i="23"/>
  <c r="AA100" i="23"/>
  <c r="BU11" i="23" s="1"/>
  <c r="J99" i="23"/>
  <c r="I99" i="23"/>
  <c r="BS8" i="23" s="1"/>
  <c r="BR8" i="23"/>
  <c r="G108" i="23"/>
  <c r="AA148" i="23"/>
  <c r="BR62" i="23" s="1"/>
  <c r="J147" i="23"/>
  <c r="I147" i="23"/>
  <c r="BP60" i="23" s="1"/>
  <c r="BO60" i="23"/>
  <c r="G154" i="23"/>
  <c r="AA116" i="23"/>
  <c r="CA13" i="23" s="1"/>
  <c r="J115" i="23"/>
  <c r="I115" i="23"/>
  <c r="BY8" i="23" s="1"/>
  <c r="BX8" i="23"/>
  <c r="G120" i="23"/>
  <c r="AA132" i="24" l="1"/>
  <c r="J131" i="24"/>
  <c r="I131" i="24"/>
  <c r="CB42" i="24" s="1"/>
  <c r="CA42" i="24"/>
  <c r="J172" i="24"/>
  <c r="I172" i="24"/>
  <c r="CR17" i="24" s="1"/>
  <c r="CQ17" i="24"/>
  <c r="J146" i="24"/>
  <c r="I146" i="24"/>
  <c r="BP58" i="24" s="1"/>
  <c r="BO58" i="24"/>
  <c r="G153" i="24"/>
  <c r="J215" i="24"/>
  <c r="I215" i="24"/>
  <c r="CO58" i="24" s="1"/>
  <c r="CN58" i="24"/>
  <c r="J125" i="24"/>
  <c r="I125" i="24"/>
  <c r="BY36" i="24" s="1"/>
  <c r="BX36" i="24"/>
  <c r="G128" i="24"/>
  <c r="J66" i="24"/>
  <c r="BH65" i="24"/>
  <c r="I66" i="24"/>
  <c r="BI65" i="24" s="1"/>
  <c r="I150" i="24"/>
  <c r="BS61" i="24" s="1"/>
  <c r="J150" i="24"/>
  <c r="BR61" i="24"/>
  <c r="G151" i="24"/>
  <c r="J141" i="24"/>
  <c r="I141" i="24"/>
  <c r="BY53" i="24" s="1"/>
  <c r="BX53" i="24"/>
  <c r="G143" i="24"/>
  <c r="AA182" i="24"/>
  <c r="CN27" i="24" s="1"/>
  <c r="J181" i="24"/>
  <c r="I181" i="24"/>
  <c r="CL24" i="24" s="1"/>
  <c r="CK24" i="24"/>
  <c r="G183" i="24"/>
  <c r="J207" i="24"/>
  <c r="I207" i="24"/>
  <c r="CU53" i="24" s="1"/>
  <c r="CT53" i="24"/>
  <c r="I168" i="24"/>
  <c r="CL17" i="24" s="1"/>
  <c r="J168" i="24"/>
  <c r="CK17" i="24"/>
  <c r="G170" i="24"/>
  <c r="J112" i="24"/>
  <c r="I112" i="24"/>
  <c r="BV26" i="24" s="1"/>
  <c r="BU26" i="24"/>
  <c r="AA112" i="24"/>
  <c r="BX25" i="24" s="1"/>
  <c r="G135" i="24"/>
  <c r="I205" i="24"/>
  <c r="CR52" i="24" s="1"/>
  <c r="AA206" i="24"/>
  <c r="CT54" i="24" s="1"/>
  <c r="J205" i="24"/>
  <c r="CQ52" i="24"/>
  <c r="G208" i="24"/>
  <c r="AA66" i="24"/>
  <c r="J65" i="24"/>
  <c r="I65" i="24"/>
  <c r="BI36" i="24" s="1"/>
  <c r="BH36" i="24"/>
  <c r="I124" i="24"/>
  <c r="CE24" i="24" s="1"/>
  <c r="J124" i="24"/>
  <c r="CD24" i="24"/>
  <c r="J122" i="24"/>
  <c r="I122" i="24"/>
  <c r="CB28" i="24" s="1"/>
  <c r="CA28" i="24"/>
  <c r="G126" i="24"/>
  <c r="AA168" i="24"/>
  <c r="CN16" i="24" s="1"/>
  <c r="J167" i="24"/>
  <c r="I167" i="24"/>
  <c r="CL13" i="24" s="1"/>
  <c r="CK13" i="24"/>
  <c r="G174" i="24"/>
  <c r="J186" i="24"/>
  <c r="I186" i="24"/>
  <c r="CR35" i="24" s="1"/>
  <c r="CQ35" i="24"/>
  <c r="G188" i="24"/>
  <c r="AA186" i="24"/>
  <c r="CT35" i="24" s="1"/>
  <c r="I182" i="24"/>
  <c r="CL28" i="24" s="1"/>
  <c r="J182" i="24"/>
  <c r="CK28" i="24"/>
  <c r="G184" i="24"/>
  <c r="J220" i="24"/>
  <c r="I220" i="24"/>
  <c r="CU68" i="24" s="1"/>
  <c r="CT68" i="24"/>
  <c r="I138" i="24"/>
  <c r="BS49" i="24" s="1"/>
  <c r="J138" i="24"/>
  <c r="BR49" i="24"/>
  <c r="G139" i="24"/>
  <c r="J219" i="24"/>
  <c r="I219" i="24"/>
  <c r="CU65" i="24" s="1"/>
  <c r="CT65" i="24"/>
  <c r="J134" i="24"/>
  <c r="I134" i="24"/>
  <c r="BP46" i="24" s="1"/>
  <c r="BO46" i="24"/>
  <c r="G137" i="24"/>
  <c r="AA174" i="24"/>
  <c r="CT22" i="24" s="1"/>
  <c r="J173" i="24"/>
  <c r="I173" i="24"/>
  <c r="CR20" i="24" s="1"/>
  <c r="CQ20" i="24"/>
  <c r="G175" i="24"/>
  <c r="AA146" i="24"/>
  <c r="BR58" i="24" s="1"/>
  <c r="J145" i="24"/>
  <c r="I145" i="24"/>
  <c r="BO56" i="24"/>
  <c r="BP56" i="24"/>
  <c r="G149" i="24"/>
  <c r="I214" i="24"/>
  <c r="J214" i="24"/>
  <c r="CL60" i="24"/>
  <c r="CK60" i="24"/>
  <c r="G216" i="24"/>
  <c r="AA124" i="24"/>
  <c r="J123" i="24"/>
  <c r="I123" i="24"/>
  <c r="CE8" i="24" s="1"/>
  <c r="CD8" i="24"/>
  <c r="I120" i="23"/>
  <c r="CB12" i="23" s="1"/>
  <c r="J120" i="23"/>
  <c r="CA12" i="23"/>
  <c r="G123" i="23"/>
  <c r="J154" i="23"/>
  <c r="I154" i="23"/>
  <c r="BY67" i="23" s="1"/>
  <c r="BX67" i="23"/>
  <c r="G156" i="23"/>
  <c r="AA130" i="23"/>
  <c r="CA43" i="23" s="1"/>
  <c r="I129" i="23"/>
  <c r="BY41" i="23" s="1"/>
  <c r="J129" i="23"/>
  <c r="BX41" i="23"/>
  <c r="G131" i="23"/>
  <c r="AA202" i="23"/>
  <c r="CQ44" i="23" s="1"/>
  <c r="J201" i="23"/>
  <c r="I201" i="23"/>
  <c r="CO39" i="23"/>
  <c r="CN39" i="23"/>
  <c r="G204" i="23"/>
  <c r="AA204" i="23" s="1"/>
  <c r="J184" i="23"/>
  <c r="I184" i="23"/>
  <c r="CO30" i="23" s="1"/>
  <c r="CN30" i="23"/>
  <c r="AA184" i="23"/>
  <c r="J114" i="23"/>
  <c r="I114" i="23"/>
  <c r="BV34" i="23" s="1"/>
  <c r="BU34" i="23"/>
  <c r="G136" i="23"/>
  <c r="AA114" i="23"/>
  <c r="BX33" i="23" s="1"/>
  <c r="AA64" i="23"/>
  <c r="BH37" i="23" s="1"/>
  <c r="J63" i="23"/>
  <c r="I63" i="23"/>
  <c r="BF20" i="23" s="1"/>
  <c r="BE20" i="23"/>
  <c r="G65" i="23"/>
  <c r="I185" i="23"/>
  <c r="AA186" i="23"/>
  <c r="CT35" i="23" s="1"/>
  <c r="J185" i="23"/>
  <c r="CR33" i="23"/>
  <c r="CQ33" i="23"/>
  <c r="G188" i="23"/>
  <c r="AA126" i="23"/>
  <c r="CA38" i="23" s="1"/>
  <c r="J125" i="23"/>
  <c r="I125" i="23"/>
  <c r="BY36" i="23" s="1"/>
  <c r="BX36" i="23"/>
  <c r="G127" i="23"/>
  <c r="AA120" i="23"/>
  <c r="CD9" i="23" s="1"/>
  <c r="J108" i="23"/>
  <c r="I108" i="23"/>
  <c r="BV10" i="23" s="1"/>
  <c r="BU10" i="23"/>
  <c r="G133" i="23"/>
  <c r="AA108" i="23"/>
  <c r="BX9" i="23" s="1"/>
  <c r="J203" i="23"/>
  <c r="I203" i="23"/>
  <c r="CR43" i="23" s="1"/>
  <c r="CQ43" i="23"/>
  <c r="AA214" i="23"/>
  <c r="CN59" i="23" s="1"/>
  <c r="J213" i="23"/>
  <c r="I213" i="23"/>
  <c r="CL56" i="23" s="1"/>
  <c r="CK56" i="23"/>
  <c r="G216" i="23"/>
  <c r="J142" i="23"/>
  <c r="I142" i="23"/>
  <c r="BY55" i="23" s="1"/>
  <c r="BX55" i="23"/>
  <c r="G143" i="23"/>
  <c r="J148" i="23"/>
  <c r="I148" i="23"/>
  <c r="BP62" i="23" s="1"/>
  <c r="BO62" i="23"/>
  <c r="G150" i="23"/>
  <c r="AA174" i="23"/>
  <c r="CT22" i="23" s="1"/>
  <c r="J173" i="23"/>
  <c r="I173" i="23"/>
  <c r="CR20" i="23" s="1"/>
  <c r="CQ20" i="23"/>
  <c r="G175" i="23"/>
  <c r="AA154" i="23"/>
  <c r="CA67" i="23" s="1"/>
  <c r="J153" i="23"/>
  <c r="I153" i="23"/>
  <c r="BY65" i="23" s="1"/>
  <c r="BX65" i="23"/>
  <c r="G155" i="23"/>
  <c r="I149" i="23"/>
  <c r="BS57" i="23" s="1"/>
  <c r="J149" i="23"/>
  <c r="BR57" i="23"/>
  <c r="G151" i="23"/>
  <c r="J174" i="23"/>
  <c r="I174" i="23"/>
  <c r="CR22" i="23" s="1"/>
  <c r="CQ22" i="23"/>
  <c r="G176" i="23"/>
  <c r="J175" i="24" l="1"/>
  <c r="I175" i="24"/>
  <c r="CU21" i="24" s="1"/>
  <c r="CT21" i="24"/>
  <c r="J184" i="24"/>
  <c r="I184" i="24"/>
  <c r="CO30" i="24" s="1"/>
  <c r="CN30" i="24"/>
  <c r="J208" i="24"/>
  <c r="I208" i="24"/>
  <c r="CU56" i="24" s="1"/>
  <c r="CT56" i="24"/>
  <c r="I153" i="24"/>
  <c r="BY65" i="24" s="1"/>
  <c r="AA154" i="24"/>
  <c r="CA67" i="24" s="1"/>
  <c r="J153" i="24"/>
  <c r="BX65" i="24"/>
  <c r="G156" i="24"/>
  <c r="J216" i="24"/>
  <c r="I216" i="24"/>
  <c r="CO62" i="24" s="1"/>
  <c r="CN62" i="24"/>
  <c r="I137" i="24"/>
  <c r="BS45" i="24" s="1"/>
  <c r="J137" i="24"/>
  <c r="AA138" i="24"/>
  <c r="BU48" i="24" s="1"/>
  <c r="BR45" i="24"/>
  <c r="G140" i="24"/>
  <c r="AA140" i="24" s="1"/>
  <c r="J139" i="24"/>
  <c r="I139" i="24"/>
  <c r="BV47" i="24" s="1"/>
  <c r="BU47" i="24"/>
  <c r="I126" i="24"/>
  <c r="BY38" i="24" s="1"/>
  <c r="J126" i="24"/>
  <c r="BX38" i="24"/>
  <c r="G127" i="24"/>
  <c r="AA136" i="24"/>
  <c r="BR50" i="24" s="1"/>
  <c r="J135" i="24"/>
  <c r="I135" i="24"/>
  <c r="BP48" i="24" s="1"/>
  <c r="BO48" i="24"/>
  <c r="G142" i="24"/>
  <c r="J143" i="24"/>
  <c r="I143" i="24"/>
  <c r="CB54" i="24" s="1"/>
  <c r="CA54" i="24"/>
  <c r="AA150" i="24"/>
  <c r="BU60" i="24" s="1"/>
  <c r="I149" i="24"/>
  <c r="BS57" i="24" s="1"/>
  <c r="J149" i="24"/>
  <c r="BR57" i="24"/>
  <c r="G152" i="24"/>
  <c r="J188" i="24"/>
  <c r="I188" i="24"/>
  <c r="CU37" i="24" s="1"/>
  <c r="CT37" i="24"/>
  <c r="AA188" i="24"/>
  <c r="J170" i="24"/>
  <c r="I170" i="24"/>
  <c r="CO15" i="24" s="1"/>
  <c r="CN15" i="24"/>
  <c r="G171" i="24"/>
  <c r="AA170" i="24"/>
  <c r="CQ12" i="24" s="1"/>
  <c r="AA208" i="24"/>
  <c r="J128" i="24"/>
  <c r="I128" i="24"/>
  <c r="CA40" i="24"/>
  <c r="CB40" i="24"/>
  <c r="AA126" i="24"/>
  <c r="CA38" i="24" s="1"/>
  <c r="I174" i="24"/>
  <c r="CR22" i="24" s="1"/>
  <c r="J174" i="24"/>
  <c r="CQ22" i="24"/>
  <c r="G176" i="24"/>
  <c r="AA184" i="24"/>
  <c r="J183" i="24"/>
  <c r="I183" i="24"/>
  <c r="CO26" i="24" s="1"/>
  <c r="CN26" i="24"/>
  <c r="AA152" i="24"/>
  <c r="J151" i="24"/>
  <c r="I151" i="24"/>
  <c r="BV59" i="24" s="1"/>
  <c r="BU59" i="24"/>
  <c r="AA216" i="24"/>
  <c r="J176" i="23"/>
  <c r="I176" i="23"/>
  <c r="CU24" i="23" s="1"/>
  <c r="CT24" i="23"/>
  <c r="J151" i="23"/>
  <c r="I151" i="23"/>
  <c r="BV59" i="23" s="1"/>
  <c r="BU59" i="23"/>
  <c r="J150" i="23"/>
  <c r="I150" i="23"/>
  <c r="BS61" i="23" s="1"/>
  <c r="BR61" i="23"/>
  <c r="G152" i="23"/>
  <c r="AA152" i="23" s="1"/>
  <c r="J188" i="23"/>
  <c r="I188" i="23"/>
  <c r="CU37" i="23" s="1"/>
  <c r="CT37" i="23"/>
  <c r="AA188" i="23"/>
  <c r="J136" i="23"/>
  <c r="I136" i="23"/>
  <c r="BP50" i="23" s="1"/>
  <c r="BO50" i="23"/>
  <c r="G138" i="23"/>
  <c r="AA136" i="23"/>
  <c r="BR50" i="23" s="1"/>
  <c r="AA156" i="23"/>
  <c r="J155" i="23"/>
  <c r="I155" i="23"/>
  <c r="CB66" i="23" s="1"/>
  <c r="CA66" i="23"/>
  <c r="J143" i="23"/>
  <c r="I143" i="23"/>
  <c r="CB54" i="23" s="1"/>
  <c r="CA54" i="23"/>
  <c r="I133" i="23"/>
  <c r="J133" i="23"/>
  <c r="AA134" i="23"/>
  <c r="BR46" i="23" s="1"/>
  <c r="BP44" i="23"/>
  <c r="BO44" i="23"/>
  <c r="G141" i="23"/>
  <c r="I123" i="23"/>
  <c r="CE8" i="23" s="1"/>
  <c r="AA124" i="23"/>
  <c r="J123" i="23"/>
  <c r="CD8" i="23"/>
  <c r="J216" i="23"/>
  <c r="I216" i="23"/>
  <c r="CO62" i="23" s="1"/>
  <c r="CN62" i="23"/>
  <c r="AA216" i="23"/>
  <c r="AA66" i="23"/>
  <c r="J65" i="23"/>
  <c r="I65" i="23"/>
  <c r="BI36" i="23" s="1"/>
  <c r="BH36" i="23"/>
  <c r="AA128" i="23"/>
  <c r="J127" i="23"/>
  <c r="I127" i="23"/>
  <c r="CA37" i="23"/>
  <c r="CB37" i="23"/>
  <c r="J131" i="23"/>
  <c r="I131" i="23"/>
  <c r="CB42" i="23" s="1"/>
  <c r="AA132" i="23"/>
  <c r="CA42" i="23"/>
  <c r="AA150" i="23"/>
  <c r="BU60" i="23" s="1"/>
  <c r="I175" i="23"/>
  <c r="CU21" i="23" s="1"/>
  <c r="AA176" i="23"/>
  <c r="J175" i="23"/>
  <c r="CT21" i="23"/>
  <c r="J204" i="23"/>
  <c r="I204" i="23"/>
  <c r="CR49" i="23" s="1"/>
  <c r="CQ49" i="23"/>
  <c r="I156" i="23"/>
  <c r="CB69" i="23" s="1"/>
  <c r="J156" i="23"/>
  <c r="CA69" i="23"/>
  <c r="I171" i="24" l="1"/>
  <c r="CR11" i="24" s="1"/>
  <c r="AA172" i="24"/>
  <c r="J171" i="24"/>
  <c r="CQ11" i="24"/>
  <c r="J176" i="24"/>
  <c r="I176" i="24"/>
  <c r="CU24" i="24" s="1"/>
  <c r="CT24" i="24"/>
  <c r="J142" i="24"/>
  <c r="I142" i="24"/>
  <c r="BY55" i="24" s="1"/>
  <c r="BX55" i="24"/>
  <c r="G144" i="24"/>
  <c r="AA142" i="24"/>
  <c r="CA55" i="24" s="1"/>
  <c r="J156" i="24"/>
  <c r="I156" i="24"/>
  <c r="CB69" i="24" s="1"/>
  <c r="CA69" i="24"/>
  <c r="AA156" i="24"/>
  <c r="AA128" i="24"/>
  <c r="J127" i="24"/>
  <c r="I127" i="24"/>
  <c r="CB37" i="24" s="1"/>
  <c r="CA37" i="24"/>
  <c r="AA176" i="24"/>
  <c r="J152" i="24"/>
  <c r="I152" i="24"/>
  <c r="BV63" i="24" s="1"/>
  <c r="BU63" i="24"/>
  <c r="J140" i="24"/>
  <c r="I140" i="24"/>
  <c r="BV51" i="24" s="1"/>
  <c r="BU51" i="24"/>
  <c r="J138" i="23"/>
  <c r="I138" i="23"/>
  <c r="BS49" i="23" s="1"/>
  <c r="BR49" i="23"/>
  <c r="G140" i="23"/>
  <c r="AA138" i="23"/>
  <c r="BU48" i="23" s="1"/>
  <c r="J152" i="23"/>
  <c r="I152" i="23"/>
  <c r="BV63" i="23" s="1"/>
  <c r="BU63" i="23"/>
  <c r="AA142" i="23"/>
  <c r="CA55" i="23" s="1"/>
  <c r="J141" i="23"/>
  <c r="I141" i="23"/>
  <c r="BY53" i="23" s="1"/>
  <c r="BX53" i="23"/>
  <c r="G144" i="23"/>
  <c r="I144" i="24" l="1"/>
  <c r="CB57" i="24" s="1"/>
  <c r="J144" i="24"/>
  <c r="CA57" i="24"/>
  <c r="AA144" i="24"/>
  <c r="J140" i="23"/>
  <c r="I140" i="23"/>
  <c r="BV51" i="23" s="1"/>
  <c r="BU51" i="23"/>
  <c r="AA140" i="23"/>
  <c r="I144" i="23"/>
  <c r="CB57" i="23" s="1"/>
  <c r="J144" i="23"/>
  <c r="CA57" i="23"/>
  <c r="AA144" i="23"/>
  <c r="J77" i="19" l="1"/>
  <c r="I77" i="19"/>
  <c r="H77" i="19"/>
  <c r="G77" i="19"/>
  <c r="F77" i="19"/>
  <c r="E77" i="19"/>
  <c r="J76" i="19"/>
  <c r="I76" i="19"/>
  <c r="H76" i="19"/>
  <c r="G76" i="19"/>
  <c r="F76" i="19"/>
  <c r="E76" i="19"/>
  <c r="J75" i="19"/>
  <c r="I75" i="19"/>
  <c r="H75" i="19"/>
  <c r="G75" i="19"/>
  <c r="F75" i="19"/>
  <c r="E75" i="19"/>
  <c r="J74" i="19"/>
  <c r="I74" i="19"/>
  <c r="H74" i="19"/>
  <c r="G74" i="19"/>
  <c r="F74" i="19"/>
  <c r="E74" i="19"/>
  <c r="J73" i="19"/>
  <c r="I73" i="19"/>
  <c r="H73" i="19"/>
  <c r="G73" i="19"/>
  <c r="F73" i="19"/>
  <c r="E73" i="19"/>
  <c r="D73" i="19"/>
  <c r="D74" i="19" s="1"/>
  <c r="D75" i="19" s="1"/>
  <c r="D76" i="19" s="1"/>
  <c r="D77" i="19" s="1"/>
  <c r="J68" i="19"/>
  <c r="I68" i="19"/>
  <c r="H68" i="19"/>
  <c r="G68" i="19"/>
  <c r="F68" i="19"/>
  <c r="E68" i="19"/>
  <c r="J67" i="19"/>
  <c r="I67" i="19"/>
  <c r="H67" i="19"/>
  <c r="G67" i="19"/>
  <c r="F67" i="19"/>
  <c r="E67" i="19"/>
  <c r="J66" i="19"/>
  <c r="I66" i="19"/>
  <c r="H66" i="19"/>
  <c r="G66" i="19"/>
  <c r="F66" i="19"/>
  <c r="E66" i="19"/>
  <c r="J65" i="19"/>
  <c r="I65" i="19"/>
  <c r="H65" i="19"/>
  <c r="G65" i="19"/>
  <c r="F65" i="19"/>
  <c r="E65" i="19"/>
  <c r="J64" i="19"/>
  <c r="I64" i="19"/>
  <c r="H64" i="19"/>
  <c r="G64" i="19"/>
  <c r="F64" i="19"/>
  <c r="E64" i="19"/>
  <c r="D64" i="19"/>
  <c r="D65" i="19" s="1"/>
  <c r="D66" i="19" s="1"/>
  <c r="D67" i="19" s="1"/>
  <c r="D68" i="19" s="1"/>
  <c r="J59" i="19"/>
  <c r="I59" i="19"/>
  <c r="H59" i="19"/>
  <c r="G59" i="19"/>
  <c r="F59" i="19"/>
  <c r="E59" i="19"/>
  <c r="J58" i="19"/>
  <c r="I58" i="19"/>
  <c r="H58" i="19"/>
  <c r="G58" i="19"/>
  <c r="F58" i="19"/>
  <c r="E58" i="19"/>
  <c r="J57" i="19"/>
  <c r="I57" i="19"/>
  <c r="H57" i="19"/>
  <c r="G57" i="19"/>
  <c r="F57" i="19"/>
  <c r="E57" i="19"/>
  <c r="J56" i="19"/>
  <c r="I56" i="19"/>
  <c r="H56" i="19"/>
  <c r="G56" i="19"/>
  <c r="F56" i="19"/>
  <c r="E56" i="19"/>
  <c r="J55" i="19"/>
  <c r="I55" i="19"/>
  <c r="H55" i="19"/>
  <c r="G55" i="19"/>
  <c r="F55" i="19"/>
  <c r="E55" i="19"/>
  <c r="D55" i="19"/>
  <c r="D56" i="19" s="1"/>
  <c r="D57" i="19" s="1"/>
  <c r="D58" i="19" s="1"/>
  <c r="D59" i="19" s="1"/>
  <c r="J50" i="19"/>
  <c r="I50" i="19"/>
  <c r="H50" i="19"/>
  <c r="G50" i="19"/>
  <c r="F50" i="19"/>
  <c r="E50" i="19"/>
  <c r="J49" i="19"/>
  <c r="I49" i="19"/>
  <c r="H49" i="19"/>
  <c r="G49" i="19"/>
  <c r="F49" i="19"/>
  <c r="E49" i="19"/>
  <c r="J48" i="19"/>
  <c r="I48" i="19"/>
  <c r="H48" i="19"/>
  <c r="G48" i="19"/>
  <c r="F48" i="19"/>
  <c r="E48" i="19"/>
  <c r="J47" i="19"/>
  <c r="I47" i="19"/>
  <c r="H47" i="19"/>
  <c r="G47" i="19"/>
  <c r="F47" i="19"/>
  <c r="E47" i="19"/>
  <c r="J46" i="19"/>
  <c r="I46" i="19"/>
  <c r="H46" i="19"/>
  <c r="G46" i="19"/>
  <c r="F46" i="19"/>
  <c r="E46" i="19"/>
  <c r="D46" i="19"/>
  <c r="D47" i="19" s="1"/>
  <c r="D48" i="19" s="1"/>
  <c r="D49" i="19" s="1"/>
  <c r="D50" i="19" s="1"/>
  <c r="J40" i="19"/>
  <c r="I40" i="19"/>
  <c r="H40" i="19"/>
  <c r="G40" i="19"/>
  <c r="F40" i="19"/>
  <c r="E40" i="19"/>
  <c r="J39" i="19"/>
  <c r="I39" i="19"/>
  <c r="H39" i="19"/>
  <c r="G39" i="19"/>
  <c r="F39" i="19"/>
  <c r="E39" i="19"/>
  <c r="J38" i="19"/>
  <c r="I38" i="19"/>
  <c r="H38" i="19"/>
  <c r="G38" i="19"/>
  <c r="F38" i="19"/>
  <c r="E38" i="19"/>
  <c r="J37" i="19"/>
  <c r="I37" i="19"/>
  <c r="H37" i="19"/>
  <c r="G37" i="19"/>
  <c r="F37" i="19"/>
  <c r="E37" i="19"/>
  <c r="J36" i="19"/>
  <c r="I36" i="19"/>
  <c r="H36" i="19"/>
  <c r="J33" i="19" s="1"/>
  <c r="G36" i="19"/>
  <c r="F36" i="19"/>
  <c r="E36" i="19"/>
  <c r="D36" i="19"/>
  <c r="D37" i="19" s="1"/>
  <c r="D38" i="19" s="1"/>
  <c r="D39" i="19" s="1"/>
  <c r="D40" i="19" s="1"/>
  <c r="J31" i="19"/>
  <c r="I31" i="19"/>
  <c r="H31" i="19"/>
  <c r="G31" i="19"/>
  <c r="F31" i="19"/>
  <c r="E31" i="19"/>
  <c r="J30" i="19"/>
  <c r="I30" i="19"/>
  <c r="H30" i="19"/>
  <c r="G30" i="19"/>
  <c r="F30" i="19"/>
  <c r="E30" i="19"/>
  <c r="J29" i="19"/>
  <c r="I29" i="19"/>
  <c r="H29" i="19"/>
  <c r="G29" i="19"/>
  <c r="F29" i="19"/>
  <c r="E29" i="19"/>
  <c r="J28" i="19"/>
  <c r="I28" i="19"/>
  <c r="H28" i="19"/>
  <c r="G28" i="19"/>
  <c r="F28" i="19"/>
  <c r="E28" i="19"/>
  <c r="J27" i="19"/>
  <c r="I27" i="19"/>
  <c r="H27" i="19"/>
  <c r="G27" i="19"/>
  <c r="F27" i="19"/>
  <c r="E27" i="19"/>
  <c r="D27" i="19"/>
  <c r="D28" i="19" s="1"/>
  <c r="D29" i="19" s="1"/>
  <c r="D30" i="19" s="1"/>
  <c r="D31" i="19" s="1"/>
  <c r="J22" i="19"/>
  <c r="I22" i="19"/>
  <c r="H22" i="19"/>
  <c r="G22" i="19"/>
  <c r="F22" i="19"/>
  <c r="E22" i="19"/>
  <c r="J21" i="19"/>
  <c r="I21" i="19"/>
  <c r="H21" i="19"/>
  <c r="G21" i="19"/>
  <c r="F21" i="19"/>
  <c r="E21" i="19"/>
  <c r="J20" i="19"/>
  <c r="I20" i="19"/>
  <c r="H20" i="19"/>
  <c r="G20" i="19"/>
  <c r="F20" i="19"/>
  <c r="E20" i="19"/>
  <c r="J19" i="19"/>
  <c r="I19" i="19"/>
  <c r="H19" i="19"/>
  <c r="G19" i="19"/>
  <c r="F19" i="19"/>
  <c r="E19" i="19"/>
  <c r="J18" i="19"/>
  <c r="I18" i="19"/>
  <c r="H18" i="19"/>
  <c r="J15" i="19" s="1"/>
  <c r="G18" i="19"/>
  <c r="F18" i="19"/>
  <c r="E18" i="19"/>
  <c r="D18" i="19"/>
  <c r="D19" i="19" s="1"/>
  <c r="D20" i="19" s="1"/>
  <c r="D21" i="19" s="1"/>
  <c r="D22" i="19" s="1"/>
  <c r="J13" i="19"/>
  <c r="I13" i="19"/>
  <c r="H13" i="19"/>
  <c r="G13" i="19"/>
  <c r="F13" i="19"/>
  <c r="E13" i="19"/>
  <c r="J12" i="19"/>
  <c r="I12" i="19"/>
  <c r="H12" i="19"/>
  <c r="G12" i="19"/>
  <c r="F12" i="19"/>
  <c r="E12" i="19"/>
  <c r="J11" i="19"/>
  <c r="I11" i="19"/>
  <c r="H11" i="19"/>
  <c r="G11" i="19"/>
  <c r="F11" i="19"/>
  <c r="E11" i="19"/>
  <c r="J10" i="19"/>
  <c r="I10" i="19"/>
  <c r="H10" i="19"/>
  <c r="G10" i="19"/>
  <c r="F10" i="19"/>
  <c r="E10" i="19"/>
  <c r="J9" i="19"/>
  <c r="I9" i="19"/>
  <c r="H9" i="19"/>
  <c r="J6" i="19" s="1"/>
  <c r="G9" i="19"/>
  <c r="F9" i="19"/>
  <c r="E9" i="19"/>
  <c r="D9" i="19"/>
  <c r="D10" i="19" s="1"/>
  <c r="D11" i="19" s="1"/>
  <c r="D12" i="19" s="1"/>
  <c r="D13" i="19" s="1"/>
  <c r="CB91" i="16"/>
  <c r="BY91" i="16"/>
  <c r="BV91" i="16"/>
  <c r="CE89" i="16"/>
  <c r="BL89" i="16"/>
  <c r="BB89" i="16"/>
  <c r="BA89" i="16"/>
  <c r="AZ89" i="16"/>
  <c r="AY89" i="16"/>
  <c r="AX89" i="16"/>
  <c r="AW89" i="16"/>
  <c r="AV89" i="16"/>
  <c r="BD89" i="16" s="1"/>
  <c r="AQ89" i="16"/>
  <c r="AP89" i="16"/>
  <c r="AO89" i="16"/>
  <c r="AN89" i="16"/>
  <c r="AM89" i="16"/>
  <c r="AL89" i="16"/>
  <c r="AK89" i="16"/>
  <c r="AF89" i="16"/>
  <c r="AE89" i="16"/>
  <c r="AD89" i="16"/>
  <c r="AC89" i="16"/>
  <c r="AB89" i="16"/>
  <c r="AA89" i="16"/>
  <c r="Z89" i="16"/>
  <c r="Y89" i="16"/>
  <c r="X89" i="16"/>
  <c r="W89" i="16"/>
  <c r="V89" i="16"/>
  <c r="U89" i="16"/>
  <c r="T89" i="16"/>
  <c r="S89" i="16"/>
  <c r="BL88" i="16"/>
  <c r="BD88" i="16"/>
  <c r="BB88" i="16"/>
  <c r="BA88" i="16"/>
  <c r="AZ88" i="16"/>
  <c r="AY88" i="16"/>
  <c r="AX88" i="16"/>
  <c r="AW88" i="16"/>
  <c r="AV88" i="16"/>
  <c r="AU88" i="16"/>
  <c r="AT88" i="16"/>
  <c r="AS88" i="16"/>
  <c r="AQ88" i="16"/>
  <c r="AP88" i="16"/>
  <c r="AO88" i="16"/>
  <c r="AN88" i="16"/>
  <c r="AM88" i="16"/>
  <c r="AL88" i="16"/>
  <c r="AK88" i="16"/>
  <c r="AJ88" i="16"/>
  <c r="AI88" i="16"/>
  <c r="AF88" i="16"/>
  <c r="AE88" i="16"/>
  <c r="AD88" i="16"/>
  <c r="AC88" i="16"/>
  <c r="AB88" i="16"/>
  <c r="AA88" i="16"/>
  <c r="Z88" i="16"/>
  <c r="Y88" i="16"/>
  <c r="X88" i="16"/>
  <c r="W88" i="16"/>
  <c r="V88" i="16"/>
  <c r="U88" i="16"/>
  <c r="T88" i="16"/>
  <c r="S88" i="16"/>
  <c r="AG88" i="16" s="1"/>
  <c r="CE87" i="16"/>
  <c r="BL87" i="16"/>
  <c r="BD87" i="16"/>
  <c r="BB87" i="16"/>
  <c r="BA87" i="16"/>
  <c r="AZ87" i="16"/>
  <c r="AY87" i="16"/>
  <c r="AX87" i="16"/>
  <c r="AW87" i="16"/>
  <c r="AV87" i="16"/>
  <c r="AU87" i="16"/>
  <c r="AT87" i="16"/>
  <c r="AS87" i="16"/>
  <c r="AQ87" i="16"/>
  <c r="AP87" i="16"/>
  <c r="AO87" i="16"/>
  <c r="AN87" i="16"/>
  <c r="AM87" i="16"/>
  <c r="AL87" i="16"/>
  <c r="AK87" i="16"/>
  <c r="AJ87" i="16"/>
  <c r="AI87" i="16"/>
  <c r="AF87" i="16"/>
  <c r="AE87" i="16"/>
  <c r="AD87" i="16"/>
  <c r="AC87" i="16"/>
  <c r="AB87" i="16"/>
  <c r="AA87" i="16"/>
  <c r="Z87" i="16"/>
  <c r="Y87" i="16"/>
  <c r="X87" i="16"/>
  <c r="W87" i="16"/>
  <c r="V87" i="16"/>
  <c r="U87" i="16"/>
  <c r="T87" i="16"/>
  <c r="AH87" i="16" s="1"/>
  <c r="S87" i="16"/>
  <c r="BL86" i="16"/>
  <c r="BB86" i="16"/>
  <c r="BA86" i="16"/>
  <c r="AZ86" i="16"/>
  <c r="AY86" i="16"/>
  <c r="AX86" i="16"/>
  <c r="AW86" i="16"/>
  <c r="AV86" i="16"/>
  <c r="BD86" i="16" s="1"/>
  <c r="AQ86" i="16"/>
  <c r="AP86" i="16"/>
  <c r="AO86" i="16"/>
  <c r="AN86" i="16"/>
  <c r="AM86" i="16"/>
  <c r="AL86" i="16"/>
  <c r="AK86" i="16"/>
  <c r="AF86" i="16"/>
  <c r="AE86" i="16"/>
  <c r="AD86" i="16"/>
  <c r="AC86" i="16"/>
  <c r="AB86" i="16"/>
  <c r="AA86" i="16"/>
  <c r="Z86" i="16"/>
  <c r="Y86" i="16"/>
  <c r="X86" i="16"/>
  <c r="W86" i="16"/>
  <c r="V86" i="16"/>
  <c r="U86" i="16"/>
  <c r="T86" i="16"/>
  <c r="S86" i="16"/>
  <c r="CE85" i="16"/>
  <c r="BL85" i="16"/>
  <c r="BD85" i="16"/>
  <c r="BB85" i="16"/>
  <c r="BA85" i="16"/>
  <c r="AZ85" i="16"/>
  <c r="AY85" i="16"/>
  <c r="AX85" i="16"/>
  <c r="AW85" i="16"/>
  <c r="AV85" i="16"/>
  <c r="AU85" i="16"/>
  <c r="AT85" i="16"/>
  <c r="AS85" i="16"/>
  <c r="AQ85" i="16"/>
  <c r="AP85" i="16"/>
  <c r="AO85" i="16"/>
  <c r="AN85" i="16"/>
  <c r="AM85" i="16"/>
  <c r="AL85" i="16"/>
  <c r="AK85" i="16"/>
  <c r="AJ85" i="16"/>
  <c r="BE90" i="16" s="1"/>
  <c r="AI85" i="16"/>
  <c r="AF85" i="16"/>
  <c r="AE85" i="16"/>
  <c r="AD85" i="16"/>
  <c r="AC85" i="16"/>
  <c r="AB85" i="16"/>
  <c r="AA85" i="16"/>
  <c r="Z85" i="16"/>
  <c r="Y85" i="16"/>
  <c r="X85" i="16"/>
  <c r="W85" i="16"/>
  <c r="V85" i="16"/>
  <c r="AH85" i="16" s="1"/>
  <c r="BC85" i="16" s="1"/>
  <c r="U85" i="16"/>
  <c r="AG85" i="16" s="1"/>
  <c r="T85" i="16"/>
  <c r="S85" i="16"/>
  <c r="BL84" i="16"/>
  <c r="BB84" i="16"/>
  <c r="BA84" i="16"/>
  <c r="AZ84" i="16"/>
  <c r="AY84" i="16"/>
  <c r="AX84" i="16"/>
  <c r="AW84" i="16"/>
  <c r="AV84" i="16"/>
  <c r="AQ84" i="16"/>
  <c r="AP84" i="16"/>
  <c r="AO84" i="16"/>
  <c r="AN84" i="16"/>
  <c r="AM84" i="16"/>
  <c r="AL84" i="16"/>
  <c r="AK84" i="16"/>
  <c r="AF84" i="16"/>
  <c r="AE84" i="16"/>
  <c r="AD84" i="16"/>
  <c r="AC84" i="16"/>
  <c r="AB84" i="16"/>
  <c r="AA84" i="16"/>
  <c r="Z84" i="16"/>
  <c r="Y84" i="16"/>
  <c r="X84" i="16"/>
  <c r="W84" i="16"/>
  <c r="V84" i="16"/>
  <c r="U84" i="16"/>
  <c r="T84" i="16"/>
  <c r="S84" i="16"/>
  <c r="AG84" i="16" s="1"/>
  <c r="CB81" i="16"/>
  <c r="BY81" i="16"/>
  <c r="BV81" i="16"/>
  <c r="CE79" i="16"/>
  <c r="BL79" i="16"/>
  <c r="BB79" i="16"/>
  <c r="BA79" i="16"/>
  <c r="AZ79" i="16"/>
  <c r="AY79" i="16"/>
  <c r="AX79" i="16"/>
  <c r="AW79" i="16"/>
  <c r="AV79" i="16"/>
  <c r="BD79" i="16" s="1"/>
  <c r="AQ79" i="16"/>
  <c r="AP79" i="16"/>
  <c r="AO79" i="16"/>
  <c r="AN79" i="16"/>
  <c r="AM79" i="16"/>
  <c r="AL79" i="16"/>
  <c r="AK79" i="16"/>
  <c r="AF79" i="16"/>
  <c r="AE79" i="16"/>
  <c r="AD79" i="16"/>
  <c r="AC79" i="16"/>
  <c r="AB79" i="16"/>
  <c r="AA79" i="16"/>
  <c r="Z79" i="16"/>
  <c r="Y79" i="16"/>
  <c r="X79" i="16"/>
  <c r="W79" i="16"/>
  <c r="V79" i="16"/>
  <c r="U79" i="16"/>
  <c r="T79" i="16"/>
  <c r="AH79" i="16" s="1"/>
  <c r="S79" i="16"/>
  <c r="AG79" i="16" s="1"/>
  <c r="BL78" i="16"/>
  <c r="BD78" i="16"/>
  <c r="BB78" i="16"/>
  <c r="BA78" i="16"/>
  <c r="AZ78" i="16"/>
  <c r="AY78" i="16"/>
  <c r="AX78" i="16"/>
  <c r="AW78" i="16"/>
  <c r="AV78" i="16"/>
  <c r="AU78" i="16"/>
  <c r="AT78" i="16"/>
  <c r="AS78" i="16"/>
  <c r="AQ78" i="16"/>
  <c r="AP78" i="16"/>
  <c r="AO78" i="16"/>
  <c r="AN78" i="16"/>
  <c r="AM78" i="16"/>
  <c r="AL78" i="16"/>
  <c r="AK78" i="16"/>
  <c r="AJ78" i="16"/>
  <c r="AI78" i="16"/>
  <c r="AF78" i="16"/>
  <c r="AE78" i="16"/>
  <c r="AD78" i="16"/>
  <c r="AC78" i="16"/>
  <c r="AB78" i="16"/>
  <c r="AA78" i="16"/>
  <c r="Z78" i="16"/>
  <c r="Y78" i="16"/>
  <c r="X78" i="16"/>
  <c r="W78" i="16"/>
  <c r="V78" i="16"/>
  <c r="U78" i="16"/>
  <c r="T78" i="16"/>
  <c r="S78" i="16"/>
  <c r="CE77" i="16"/>
  <c r="BL77" i="16"/>
  <c r="BD77" i="16"/>
  <c r="BB77" i="16"/>
  <c r="BA77" i="16"/>
  <c r="AZ77" i="16"/>
  <c r="AY77" i="16"/>
  <c r="AX77" i="16"/>
  <c r="AW77" i="16"/>
  <c r="AV77" i="16"/>
  <c r="AU77" i="16"/>
  <c r="AT77" i="16"/>
  <c r="AS77" i="16"/>
  <c r="AQ77" i="16"/>
  <c r="AP77" i="16"/>
  <c r="AO77" i="16"/>
  <c r="AN77" i="16"/>
  <c r="AM77" i="16"/>
  <c r="AL77" i="16"/>
  <c r="AK77" i="16"/>
  <c r="AJ77" i="16"/>
  <c r="AI77" i="16"/>
  <c r="AF77" i="16"/>
  <c r="AE77" i="16"/>
  <c r="AD77" i="16"/>
  <c r="AC77" i="16"/>
  <c r="AB77" i="16"/>
  <c r="AA77" i="16"/>
  <c r="Z77" i="16"/>
  <c r="Y77" i="16"/>
  <c r="X77" i="16"/>
  <c r="W77" i="16"/>
  <c r="V77" i="16"/>
  <c r="AH77" i="16" s="1"/>
  <c r="U77" i="16"/>
  <c r="T77" i="16"/>
  <c r="S77" i="16"/>
  <c r="AG77" i="16" s="1"/>
  <c r="BL76" i="16"/>
  <c r="BB76" i="16"/>
  <c r="BA76" i="16"/>
  <c r="AZ76" i="16"/>
  <c r="AY76" i="16"/>
  <c r="AX76" i="16"/>
  <c r="AW76" i="16"/>
  <c r="AV76" i="16"/>
  <c r="BD76" i="16" s="1"/>
  <c r="AQ76" i="16"/>
  <c r="AP76" i="16"/>
  <c r="AO76" i="16"/>
  <c r="AN76" i="16"/>
  <c r="AM76" i="16"/>
  <c r="AL76" i="16"/>
  <c r="AK76" i="16"/>
  <c r="AF76" i="16"/>
  <c r="AE76" i="16"/>
  <c r="AD76" i="16"/>
  <c r="AC76" i="16"/>
  <c r="AB76" i="16"/>
  <c r="AA76" i="16"/>
  <c r="Z76" i="16"/>
  <c r="Y76" i="16"/>
  <c r="X76" i="16"/>
  <c r="W76" i="16"/>
  <c r="V76" i="16"/>
  <c r="U76" i="16"/>
  <c r="T76" i="16"/>
  <c r="AH76" i="16" s="1"/>
  <c r="S76" i="16"/>
  <c r="CE75" i="16"/>
  <c r="BL75" i="16"/>
  <c r="BD75" i="16"/>
  <c r="BB75" i="16"/>
  <c r="BA75" i="16"/>
  <c r="AZ75" i="16"/>
  <c r="AY75" i="16"/>
  <c r="AX75" i="16"/>
  <c r="AW75" i="16"/>
  <c r="AV75" i="16"/>
  <c r="AU75" i="16"/>
  <c r="AT75" i="16"/>
  <c r="AS75" i="16"/>
  <c r="AQ75" i="16"/>
  <c r="AP75" i="16"/>
  <c r="AO75" i="16"/>
  <c r="AN75" i="16"/>
  <c r="AM75" i="16"/>
  <c r="AL75" i="16"/>
  <c r="AK75" i="16"/>
  <c r="AJ75" i="16"/>
  <c r="BE80" i="16" s="1"/>
  <c r="AI75" i="16"/>
  <c r="AF75" i="16"/>
  <c r="AE75" i="16"/>
  <c r="AD75" i="16"/>
  <c r="AC75" i="16"/>
  <c r="AB75" i="16"/>
  <c r="AA75" i="16"/>
  <c r="Z75" i="16"/>
  <c r="Y75" i="16"/>
  <c r="X75" i="16"/>
  <c r="W75" i="16"/>
  <c r="V75" i="16"/>
  <c r="U75" i="16"/>
  <c r="T75" i="16"/>
  <c r="AH75" i="16" s="1"/>
  <c r="BC75" i="16" s="1"/>
  <c r="S75" i="16"/>
  <c r="AG75" i="16" s="1"/>
  <c r="BL74" i="16"/>
  <c r="BB74" i="16"/>
  <c r="BA74" i="16"/>
  <c r="AZ74" i="16"/>
  <c r="AY74" i="16"/>
  <c r="AX74" i="16"/>
  <c r="AW74" i="16"/>
  <c r="AV74" i="16"/>
  <c r="AQ74" i="16"/>
  <c r="AP74" i="16"/>
  <c r="AO74" i="16"/>
  <c r="AN74" i="16"/>
  <c r="AM74" i="16"/>
  <c r="AL74" i="16"/>
  <c r="AK74" i="16"/>
  <c r="AS74" i="16" s="1"/>
  <c r="AF74" i="16"/>
  <c r="AE74" i="16"/>
  <c r="AD74" i="16"/>
  <c r="AC74" i="16"/>
  <c r="AB74" i="16"/>
  <c r="AA74" i="16"/>
  <c r="Z74" i="16"/>
  <c r="Y74" i="16"/>
  <c r="X74" i="16"/>
  <c r="W74" i="16"/>
  <c r="V74" i="16"/>
  <c r="U74" i="16"/>
  <c r="AG74" i="16" s="1"/>
  <c r="T74" i="16"/>
  <c r="S74" i="16"/>
  <c r="CB71" i="16"/>
  <c r="BY71" i="16"/>
  <c r="BV71" i="16"/>
  <c r="CE69" i="16"/>
  <c r="BL69" i="16"/>
  <c r="BI69" i="16"/>
  <c r="BI79" i="16" s="1"/>
  <c r="BI89" i="16" s="1"/>
  <c r="BD69" i="16"/>
  <c r="BB69" i="16"/>
  <c r="BA69" i="16"/>
  <c r="AZ69" i="16"/>
  <c r="AY69" i="16"/>
  <c r="AX69" i="16"/>
  <c r="AW69" i="16"/>
  <c r="AV69" i="16"/>
  <c r="AU69" i="16"/>
  <c r="AT69" i="16"/>
  <c r="AS69" i="16"/>
  <c r="AQ69" i="16"/>
  <c r="AP69" i="16"/>
  <c r="AO69" i="16"/>
  <c r="AN69" i="16"/>
  <c r="AM69" i="16"/>
  <c r="AL69" i="16"/>
  <c r="AK69" i="16"/>
  <c r="AJ69" i="16"/>
  <c r="BE70" i="16" s="1"/>
  <c r="BF70" i="16" s="1"/>
  <c r="CK70" i="16" s="1"/>
  <c r="AI69" i="16"/>
  <c r="AF69" i="16"/>
  <c r="AE69" i="16"/>
  <c r="AD69" i="16"/>
  <c r="AC69" i="16"/>
  <c r="AB69" i="16"/>
  <c r="AA69" i="16"/>
  <c r="Z69" i="16"/>
  <c r="Y69" i="16"/>
  <c r="X69" i="16"/>
  <c r="W69" i="16"/>
  <c r="V69" i="16"/>
  <c r="AH69" i="16" s="1"/>
  <c r="U69" i="16"/>
  <c r="AG69" i="16" s="1"/>
  <c r="T69" i="16"/>
  <c r="S69" i="16"/>
  <c r="BL68" i="16"/>
  <c r="BI68" i="16"/>
  <c r="BI78" i="16" s="1"/>
  <c r="BI88" i="16" s="1"/>
  <c r="BB68" i="16"/>
  <c r="BA68" i="16"/>
  <c r="AZ68" i="16"/>
  <c r="AY68" i="16"/>
  <c r="AX68" i="16"/>
  <c r="AW68" i="16"/>
  <c r="AV68" i="16"/>
  <c r="BD68" i="16" s="1"/>
  <c r="AQ68" i="16"/>
  <c r="AP68" i="16"/>
  <c r="AO68" i="16"/>
  <c r="AN68" i="16"/>
  <c r="AM68" i="16"/>
  <c r="AL68" i="16"/>
  <c r="AK68" i="16"/>
  <c r="AH68" i="16"/>
  <c r="AF68" i="16"/>
  <c r="AE68" i="16"/>
  <c r="AD68" i="16"/>
  <c r="AC68" i="16"/>
  <c r="AB68" i="16"/>
  <c r="AA68" i="16"/>
  <c r="Z68" i="16"/>
  <c r="Y68" i="16"/>
  <c r="X68" i="16"/>
  <c r="W68" i="16"/>
  <c r="V68" i="16"/>
  <c r="U68" i="16"/>
  <c r="T68" i="16"/>
  <c r="S68" i="16"/>
  <c r="CE67" i="16"/>
  <c r="BL67" i="16"/>
  <c r="BI67" i="16"/>
  <c r="BI77" i="16" s="1"/>
  <c r="BI87" i="16" s="1"/>
  <c r="BB67" i="16"/>
  <c r="BA67" i="16"/>
  <c r="AZ67" i="16"/>
  <c r="AY67" i="16"/>
  <c r="AX67" i="16"/>
  <c r="AW67" i="16"/>
  <c r="BD67" i="16" s="1"/>
  <c r="AV67" i="16"/>
  <c r="AQ67" i="16"/>
  <c r="AP67" i="16"/>
  <c r="AO67" i="16"/>
  <c r="AN67" i="16"/>
  <c r="AM67" i="16"/>
  <c r="AL67" i="16"/>
  <c r="AK67" i="16"/>
  <c r="AS67" i="16" s="1"/>
  <c r="AF67" i="16"/>
  <c r="AE67" i="16"/>
  <c r="AD67" i="16"/>
  <c r="AC67" i="16"/>
  <c r="AB67" i="16"/>
  <c r="AA67" i="16"/>
  <c r="Z67" i="16"/>
  <c r="Y67" i="16"/>
  <c r="X67" i="16"/>
  <c r="W67" i="16"/>
  <c r="V67" i="16"/>
  <c r="U67" i="16"/>
  <c r="AG67" i="16" s="1"/>
  <c r="T67" i="16"/>
  <c r="AH67" i="16" s="1"/>
  <c r="S67" i="16"/>
  <c r="BL66" i="16"/>
  <c r="BI66" i="16"/>
  <c r="BI76" i="16" s="1"/>
  <c r="BI86" i="16" s="1"/>
  <c r="BD66" i="16"/>
  <c r="BB66" i="16"/>
  <c r="BA66" i="16"/>
  <c r="AZ66" i="16"/>
  <c r="AY66" i="16"/>
  <c r="AX66" i="16"/>
  <c r="AW66" i="16"/>
  <c r="AV66" i="16"/>
  <c r="AU66" i="16"/>
  <c r="AT66" i="16"/>
  <c r="AS66" i="16"/>
  <c r="AQ66" i="16"/>
  <c r="AP66" i="16"/>
  <c r="AO66" i="16"/>
  <c r="AN66" i="16"/>
  <c r="AM66" i="16"/>
  <c r="AL66" i="16"/>
  <c r="AK66" i="16"/>
  <c r="AJ66" i="16"/>
  <c r="AI66" i="16"/>
  <c r="AF66" i="16"/>
  <c r="AE66" i="16"/>
  <c r="AD66" i="16"/>
  <c r="AC66" i="16"/>
  <c r="AB66" i="16"/>
  <c r="AA66" i="16"/>
  <c r="Z66" i="16"/>
  <c r="Y66" i="16"/>
  <c r="X66" i="16"/>
  <c r="W66" i="16"/>
  <c r="V66" i="16"/>
  <c r="U66" i="16"/>
  <c r="T66" i="16"/>
  <c r="AH66" i="16" s="1"/>
  <c r="S66" i="16"/>
  <c r="CE65" i="16"/>
  <c r="BL65" i="16"/>
  <c r="BI65" i="16"/>
  <c r="BI75" i="16" s="1"/>
  <c r="BI85" i="16" s="1"/>
  <c r="BD65" i="16"/>
  <c r="BB65" i="16"/>
  <c r="BA65" i="16"/>
  <c r="AZ65" i="16"/>
  <c r="AY65" i="16"/>
  <c r="AX65" i="16"/>
  <c r="AW65" i="16"/>
  <c r="AV65" i="16"/>
  <c r="AU65" i="16"/>
  <c r="AT65" i="16"/>
  <c r="AS65" i="16"/>
  <c r="AQ65" i="16"/>
  <c r="AP65" i="16"/>
  <c r="AO65" i="16"/>
  <c r="AN65" i="16"/>
  <c r="AM65" i="16"/>
  <c r="AL65" i="16"/>
  <c r="AK65" i="16"/>
  <c r="AJ65" i="16"/>
  <c r="AI65" i="16"/>
  <c r="AF65" i="16"/>
  <c r="AE65" i="16"/>
  <c r="AD65" i="16"/>
  <c r="AC65" i="16"/>
  <c r="AB65" i="16"/>
  <c r="AA65" i="16"/>
  <c r="Z65" i="16"/>
  <c r="Y65" i="16"/>
  <c r="X65" i="16"/>
  <c r="W65" i="16"/>
  <c r="V65" i="16"/>
  <c r="AH65" i="16" s="1"/>
  <c r="U65" i="16"/>
  <c r="T65" i="16"/>
  <c r="S65" i="16"/>
  <c r="BL64" i="16"/>
  <c r="BI64" i="16"/>
  <c r="BI74" i="16" s="1"/>
  <c r="BI84" i="16" s="1"/>
  <c r="BB64" i="16"/>
  <c r="BA64" i="16"/>
  <c r="AZ64" i="16"/>
  <c r="AY64" i="16"/>
  <c r="AX64" i="16"/>
  <c r="AW64" i="16"/>
  <c r="AV64" i="16"/>
  <c r="AQ64" i="16"/>
  <c r="AP64" i="16"/>
  <c r="AO64" i="16"/>
  <c r="AN64" i="16"/>
  <c r="AM64" i="16"/>
  <c r="AL64" i="16"/>
  <c r="AK64" i="16"/>
  <c r="AF64" i="16"/>
  <c r="AE64" i="16"/>
  <c r="AD64" i="16"/>
  <c r="AC64" i="16"/>
  <c r="AB64" i="16"/>
  <c r="AA64" i="16"/>
  <c r="Z64" i="16"/>
  <c r="Y64" i="16"/>
  <c r="X64" i="16"/>
  <c r="W64" i="16"/>
  <c r="V64" i="16"/>
  <c r="AH64" i="16" s="1"/>
  <c r="U64" i="16"/>
  <c r="T64" i="16"/>
  <c r="S64" i="16"/>
  <c r="B64" i="16"/>
  <c r="BG68" i="16" s="1"/>
  <c r="R63" i="16"/>
  <c r="B65" i="16" s="1"/>
  <c r="BG67" i="16" s="1"/>
  <c r="A63" i="16"/>
  <c r="A73" i="16" s="1"/>
  <c r="CB61" i="16"/>
  <c r="BY61" i="16"/>
  <c r="BV61" i="16"/>
  <c r="CE59" i="16"/>
  <c r="BL59" i="16"/>
  <c r="BD59" i="16"/>
  <c r="BB59" i="16"/>
  <c r="BA59" i="16"/>
  <c r="AZ59" i="16"/>
  <c r="AY59" i="16"/>
  <c r="AX59" i="16"/>
  <c r="AW59" i="16"/>
  <c r="AV59" i="16"/>
  <c r="AU59" i="16"/>
  <c r="AT59" i="16"/>
  <c r="AS59" i="16"/>
  <c r="AQ59" i="16"/>
  <c r="AP59" i="16"/>
  <c r="AO59" i="16"/>
  <c r="AN59" i="16"/>
  <c r="AM59" i="16"/>
  <c r="AL59" i="16"/>
  <c r="AK59" i="16"/>
  <c r="AJ59" i="16"/>
  <c r="AI59" i="16"/>
  <c r="AF59" i="16"/>
  <c r="AE59" i="16"/>
  <c r="AD59" i="16"/>
  <c r="AC59" i="16"/>
  <c r="AB59" i="16"/>
  <c r="AA59" i="16"/>
  <c r="Z59" i="16"/>
  <c r="Y59" i="16"/>
  <c r="X59" i="16"/>
  <c r="W59" i="16"/>
  <c r="V59" i="16"/>
  <c r="U59" i="16"/>
  <c r="T59" i="16"/>
  <c r="S59" i="16"/>
  <c r="BL58" i="16"/>
  <c r="BB58" i="16"/>
  <c r="BA58" i="16"/>
  <c r="AZ58" i="16"/>
  <c r="AY58" i="16"/>
  <c r="AX58" i="16"/>
  <c r="AW58" i="16"/>
  <c r="AV58" i="16"/>
  <c r="AQ58" i="16"/>
  <c r="AP58" i="16"/>
  <c r="AO58" i="16"/>
  <c r="AN58" i="16"/>
  <c r="AM58" i="16"/>
  <c r="AL58" i="16"/>
  <c r="AK58" i="16"/>
  <c r="AS58" i="16" s="1"/>
  <c r="AF58" i="16"/>
  <c r="AE58" i="16"/>
  <c r="AD58" i="16"/>
  <c r="AC58" i="16"/>
  <c r="AB58" i="16"/>
  <c r="AA58" i="16"/>
  <c r="Z58" i="16"/>
  <c r="Y58" i="16"/>
  <c r="X58" i="16"/>
  <c r="W58" i="16"/>
  <c r="V58" i="16"/>
  <c r="U58" i="16"/>
  <c r="AG58" i="16" s="1"/>
  <c r="T58" i="16"/>
  <c r="S58" i="16"/>
  <c r="CE57" i="16"/>
  <c r="BL57" i="16"/>
  <c r="BB57" i="16"/>
  <c r="BA57" i="16"/>
  <c r="AZ57" i="16"/>
  <c r="AY57" i="16"/>
  <c r="AX57" i="16"/>
  <c r="AW57" i="16"/>
  <c r="AV57" i="16"/>
  <c r="BD57" i="16" s="1"/>
  <c r="AQ57" i="16"/>
  <c r="AP57" i="16"/>
  <c r="AO57" i="16"/>
  <c r="AN57" i="16"/>
  <c r="AM57" i="16"/>
  <c r="AL57" i="16"/>
  <c r="AK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AG57" i="16" s="1"/>
  <c r="B57" i="16"/>
  <c r="BQ60" i="16" s="1"/>
  <c r="BL56" i="16"/>
  <c r="BD56" i="16"/>
  <c r="BB56" i="16"/>
  <c r="BA56" i="16"/>
  <c r="AZ56" i="16"/>
  <c r="AY56" i="16"/>
  <c r="AX56" i="16"/>
  <c r="AW56" i="16"/>
  <c r="AV56" i="16"/>
  <c r="AU56" i="16"/>
  <c r="AT56" i="16"/>
  <c r="AS56" i="16"/>
  <c r="AQ56" i="16"/>
  <c r="AP56" i="16"/>
  <c r="AO56" i="16"/>
  <c r="AN56" i="16"/>
  <c r="AM56" i="16"/>
  <c r="AL56" i="16"/>
  <c r="AK56" i="16"/>
  <c r="AJ56" i="16"/>
  <c r="AI56" i="16"/>
  <c r="AF56" i="16"/>
  <c r="AE56" i="16"/>
  <c r="AD56" i="16"/>
  <c r="AC56" i="16"/>
  <c r="AB56" i="16"/>
  <c r="AA56" i="16"/>
  <c r="Z56" i="16"/>
  <c r="Y56" i="16"/>
  <c r="X56" i="16"/>
  <c r="W56" i="16"/>
  <c r="V56" i="16"/>
  <c r="U56" i="16"/>
  <c r="T56" i="16"/>
  <c r="AH56" i="16" s="1"/>
  <c r="BC56" i="16" s="1"/>
  <c r="S56" i="16"/>
  <c r="AG56" i="16" s="1"/>
  <c r="B56" i="16"/>
  <c r="BG59" i="16" s="1"/>
  <c r="CE55" i="16"/>
  <c r="BL55" i="16"/>
  <c r="BD55" i="16"/>
  <c r="BB55" i="16"/>
  <c r="BA55" i="16"/>
  <c r="AZ55" i="16"/>
  <c r="AY55" i="16"/>
  <c r="AX55" i="16"/>
  <c r="AW55" i="16"/>
  <c r="AV55" i="16"/>
  <c r="AU55" i="16"/>
  <c r="AT55" i="16"/>
  <c r="AS55" i="16"/>
  <c r="AQ55" i="16"/>
  <c r="AP55" i="16"/>
  <c r="AO55" i="16"/>
  <c r="AN55" i="16"/>
  <c r="AM55" i="16"/>
  <c r="AL55" i="16"/>
  <c r="AK55" i="16"/>
  <c r="AJ55" i="16"/>
  <c r="BE60" i="16" s="1"/>
  <c r="AI55" i="16"/>
  <c r="AF55" i="16"/>
  <c r="AE55" i="16"/>
  <c r="AD55" i="16"/>
  <c r="AC55" i="16"/>
  <c r="AB55" i="16"/>
  <c r="AA55" i="16"/>
  <c r="Z55" i="16"/>
  <c r="Y55" i="16"/>
  <c r="X55" i="16"/>
  <c r="W55" i="16"/>
  <c r="V55" i="16"/>
  <c r="AH55" i="16" s="1"/>
  <c r="BC55" i="16" s="1"/>
  <c r="U55" i="16"/>
  <c r="AG55" i="16" s="1"/>
  <c r="T55" i="16"/>
  <c r="S55" i="16"/>
  <c r="B55" i="16"/>
  <c r="BQ56" i="16" s="1"/>
  <c r="BL54" i="16"/>
  <c r="BJ54" i="16"/>
  <c r="BJ55" i="16" s="1"/>
  <c r="BJ56" i="16" s="1"/>
  <c r="BJ57" i="16" s="1"/>
  <c r="BJ58" i="16" s="1"/>
  <c r="BJ59" i="16" s="1"/>
  <c r="BJ64" i="16" s="1"/>
  <c r="BJ65" i="16" s="1"/>
  <c r="BJ66" i="16" s="1"/>
  <c r="BJ67" i="16" s="1"/>
  <c r="BJ68" i="16" s="1"/>
  <c r="BJ69" i="16" s="1"/>
  <c r="BJ74" i="16" s="1"/>
  <c r="BJ75" i="16" s="1"/>
  <c r="BJ76" i="16" s="1"/>
  <c r="BJ77" i="16" s="1"/>
  <c r="BJ78" i="16" s="1"/>
  <c r="BJ79" i="16" s="1"/>
  <c r="BJ84" i="16" s="1"/>
  <c r="BJ85" i="16" s="1"/>
  <c r="BJ86" i="16" s="1"/>
  <c r="BJ87" i="16" s="1"/>
  <c r="BJ88" i="16" s="1"/>
  <c r="BJ89" i="16" s="1"/>
  <c r="BB54" i="16"/>
  <c r="BA54" i="16"/>
  <c r="AZ54" i="16"/>
  <c r="AY54" i="16"/>
  <c r="AX54" i="16"/>
  <c r="AW54" i="16"/>
  <c r="AV54" i="16"/>
  <c r="AQ54" i="16"/>
  <c r="AP54" i="16"/>
  <c r="AO54" i="16"/>
  <c r="AN54" i="16"/>
  <c r="AM54" i="16"/>
  <c r="AL54" i="16"/>
  <c r="AK54" i="16"/>
  <c r="AF54" i="16"/>
  <c r="AE54" i="16"/>
  <c r="AD54" i="16"/>
  <c r="AC54" i="16"/>
  <c r="AB54" i="16"/>
  <c r="AA54" i="16"/>
  <c r="Z54" i="16"/>
  <c r="Y54" i="16"/>
  <c r="X54" i="16"/>
  <c r="W54" i="16"/>
  <c r="V54" i="16"/>
  <c r="AH54" i="16" s="1"/>
  <c r="U54" i="16"/>
  <c r="T54" i="16"/>
  <c r="S54" i="16"/>
  <c r="B54" i="16"/>
  <c r="BQ54" i="16" s="1"/>
  <c r="C53" i="16"/>
  <c r="BL52" i="16" s="1"/>
  <c r="BL50" i="16"/>
  <c r="BL49" i="16"/>
  <c r="BL48" i="16"/>
  <c r="BL42" i="16"/>
  <c r="BB42" i="16"/>
  <c r="BA42" i="16"/>
  <c r="AZ42" i="16"/>
  <c r="AY42" i="16"/>
  <c r="AX42" i="16"/>
  <c r="AW42" i="16"/>
  <c r="AV42" i="16"/>
  <c r="AQ42" i="16"/>
  <c r="AP42" i="16"/>
  <c r="AO42" i="16"/>
  <c r="AN42" i="16"/>
  <c r="AM42" i="16"/>
  <c r="AL42" i="16"/>
  <c r="AK42" i="16"/>
  <c r="AS42" i="16" s="1"/>
  <c r="AF42" i="16"/>
  <c r="AE42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BL41" i="16"/>
  <c r="BB41" i="16"/>
  <c r="BA41" i="16"/>
  <c r="AZ41" i="16"/>
  <c r="AY41" i="16"/>
  <c r="AX41" i="16"/>
  <c r="AW41" i="16"/>
  <c r="AV41" i="16"/>
  <c r="AQ41" i="16"/>
  <c r="AP41" i="16"/>
  <c r="AO41" i="16"/>
  <c r="AN41" i="16"/>
  <c r="AM41" i="16"/>
  <c r="AL41" i="16"/>
  <c r="AK41" i="16"/>
  <c r="AF41" i="16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BL40" i="16"/>
  <c r="BB40" i="16"/>
  <c r="BA40" i="16"/>
  <c r="AZ40" i="16"/>
  <c r="AY40" i="16"/>
  <c r="AX40" i="16"/>
  <c r="AW40" i="16"/>
  <c r="AV40" i="16"/>
  <c r="AQ40" i="16"/>
  <c r="AP40" i="16"/>
  <c r="AO40" i="16"/>
  <c r="AN40" i="16"/>
  <c r="AM40" i="16"/>
  <c r="AL40" i="16"/>
  <c r="AK40" i="16"/>
  <c r="AF40" i="16"/>
  <c r="AE40" i="16"/>
  <c r="AD40" i="16"/>
  <c r="AC40" i="16"/>
  <c r="AB40" i="16"/>
  <c r="AA40" i="16"/>
  <c r="Z40" i="16"/>
  <c r="Y40" i="16"/>
  <c r="X40" i="16"/>
  <c r="W40" i="16"/>
  <c r="V40" i="16"/>
  <c r="AH40" i="16" s="1"/>
  <c r="U40" i="16"/>
  <c r="T40" i="16"/>
  <c r="S40" i="16"/>
  <c r="BL39" i="16"/>
  <c r="BB39" i="16"/>
  <c r="BA39" i="16"/>
  <c r="AZ39" i="16"/>
  <c r="AY39" i="16"/>
  <c r="AX39" i="16"/>
  <c r="AW39" i="16"/>
  <c r="AV39" i="16"/>
  <c r="AQ39" i="16"/>
  <c r="AP39" i="16"/>
  <c r="AO39" i="16"/>
  <c r="AN39" i="16"/>
  <c r="AM39" i="16"/>
  <c r="AL39" i="16"/>
  <c r="AK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AH39" i="16" s="1"/>
  <c r="AJ39" i="16" s="1"/>
  <c r="S39" i="16"/>
  <c r="AG39" i="16" s="1"/>
  <c r="BL38" i="16"/>
  <c r="BB38" i="16"/>
  <c r="BA38" i="16"/>
  <c r="AZ38" i="16"/>
  <c r="AY38" i="16"/>
  <c r="AX38" i="16"/>
  <c r="AW38" i="16"/>
  <c r="AV38" i="16"/>
  <c r="AQ38" i="16"/>
  <c r="AP38" i="16"/>
  <c r="AO38" i="16"/>
  <c r="AN38" i="16"/>
  <c r="AM38" i="16"/>
  <c r="AL38" i="16"/>
  <c r="AK38" i="16"/>
  <c r="AF38" i="16"/>
  <c r="AE38" i="16"/>
  <c r="AD38" i="16"/>
  <c r="AC38" i="16"/>
  <c r="AB38" i="16"/>
  <c r="AA38" i="16"/>
  <c r="Z38" i="16"/>
  <c r="Y38" i="16"/>
  <c r="X38" i="16"/>
  <c r="W38" i="16"/>
  <c r="V38" i="16"/>
  <c r="U38" i="16"/>
  <c r="T38" i="16"/>
  <c r="AH38" i="16" s="1"/>
  <c r="S38" i="16"/>
  <c r="BL37" i="16"/>
  <c r="BB37" i="16"/>
  <c r="BA37" i="16"/>
  <c r="AZ37" i="16"/>
  <c r="AY37" i="16"/>
  <c r="AX37" i="16"/>
  <c r="AW37" i="16"/>
  <c r="AV37" i="16"/>
  <c r="AQ37" i="16"/>
  <c r="AP37" i="16"/>
  <c r="AO37" i="16"/>
  <c r="AN37" i="16"/>
  <c r="AM37" i="16"/>
  <c r="AL37" i="16"/>
  <c r="AK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AG37" i="16" s="1"/>
  <c r="BL32" i="16"/>
  <c r="BB32" i="16"/>
  <c r="BA32" i="16"/>
  <c r="AZ32" i="16"/>
  <c r="AY32" i="16"/>
  <c r="AX32" i="16"/>
  <c r="AW32" i="16"/>
  <c r="AV32" i="16"/>
  <c r="BD32" i="16" s="1"/>
  <c r="AQ32" i="16"/>
  <c r="AP32" i="16"/>
  <c r="AO32" i="16"/>
  <c r="AN32" i="16"/>
  <c r="AM32" i="16"/>
  <c r="AL32" i="16"/>
  <c r="AK32" i="16"/>
  <c r="AF32" i="16"/>
  <c r="AE32" i="16"/>
  <c r="AD32" i="16"/>
  <c r="AC32" i="16"/>
  <c r="AB32" i="16"/>
  <c r="AA32" i="16"/>
  <c r="Z32" i="16"/>
  <c r="Y32" i="16"/>
  <c r="X32" i="16"/>
  <c r="W32" i="16"/>
  <c r="V32" i="16"/>
  <c r="U32" i="16"/>
  <c r="T32" i="16"/>
  <c r="S32" i="16"/>
  <c r="BL31" i="16"/>
  <c r="BB31" i="16"/>
  <c r="BA31" i="16"/>
  <c r="AZ31" i="16"/>
  <c r="AY31" i="16"/>
  <c r="AX31" i="16"/>
  <c r="AW31" i="16"/>
  <c r="AV31" i="16"/>
  <c r="AQ31" i="16"/>
  <c r="AP31" i="16"/>
  <c r="AO31" i="16"/>
  <c r="AN31" i="16"/>
  <c r="AM31" i="16"/>
  <c r="AL31" i="16"/>
  <c r="AK31" i="16"/>
  <c r="AS31" i="16" s="1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BL30" i="16"/>
  <c r="BB30" i="16"/>
  <c r="BA30" i="16"/>
  <c r="AZ30" i="16"/>
  <c r="AY30" i="16"/>
  <c r="AX30" i="16"/>
  <c r="AW30" i="16"/>
  <c r="AV30" i="16"/>
  <c r="AQ30" i="16"/>
  <c r="AP30" i="16"/>
  <c r="AO30" i="16"/>
  <c r="AN30" i="16"/>
  <c r="AM30" i="16"/>
  <c r="AL30" i="16"/>
  <c r="AK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AG30" i="16" s="1"/>
  <c r="T30" i="16"/>
  <c r="S30" i="16"/>
  <c r="BL29" i="16"/>
  <c r="BB29" i="16"/>
  <c r="BA29" i="16"/>
  <c r="AZ29" i="16"/>
  <c r="AY29" i="16"/>
  <c r="AX29" i="16"/>
  <c r="AW29" i="16"/>
  <c r="AV29" i="16"/>
  <c r="AQ29" i="16"/>
  <c r="AP29" i="16"/>
  <c r="AO29" i="16"/>
  <c r="AN29" i="16"/>
  <c r="AM29" i="16"/>
  <c r="AL29" i="16"/>
  <c r="AK29" i="16"/>
  <c r="AF29" i="16"/>
  <c r="AE29" i="16"/>
  <c r="AD29" i="16"/>
  <c r="AC29" i="16"/>
  <c r="AB29" i="16"/>
  <c r="AA29" i="16"/>
  <c r="Z29" i="16"/>
  <c r="Y29" i="16"/>
  <c r="X29" i="16"/>
  <c r="W29" i="16"/>
  <c r="V29" i="16"/>
  <c r="AH29" i="16" s="1"/>
  <c r="U29" i="16"/>
  <c r="T29" i="16"/>
  <c r="S29" i="16"/>
  <c r="AG29" i="16" s="1"/>
  <c r="BL28" i="16"/>
  <c r="BB28" i="16"/>
  <c r="BA28" i="16"/>
  <c r="AZ28" i="16"/>
  <c r="AY28" i="16"/>
  <c r="AX28" i="16"/>
  <c r="AW28" i="16"/>
  <c r="AV28" i="16"/>
  <c r="BD28" i="16" s="1"/>
  <c r="AQ28" i="16"/>
  <c r="AP28" i="16"/>
  <c r="AO28" i="16"/>
  <c r="AN28" i="16"/>
  <c r="AM28" i="16"/>
  <c r="AL28" i="16"/>
  <c r="AK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BL27" i="16"/>
  <c r="BB27" i="16"/>
  <c r="BA27" i="16"/>
  <c r="AZ27" i="16"/>
  <c r="AY27" i="16"/>
  <c r="AX27" i="16"/>
  <c r="AW27" i="16"/>
  <c r="AV27" i="16"/>
  <c r="AQ27" i="16"/>
  <c r="AP27" i="16"/>
  <c r="AO27" i="16"/>
  <c r="AN27" i="16"/>
  <c r="AM27" i="16"/>
  <c r="AL27" i="16"/>
  <c r="AK27" i="16"/>
  <c r="AS27" i="16" s="1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AH27" i="16" s="1"/>
  <c r="S27" i="16"/>
  <c r="CB24" i="16"/>
  <c r="BY24" i="16"/>
  <c r="BV24" i="16"/>
  <c r="CE22" i="16"/>
  <c r="BL22" i="16"/>
  <c r="BI22" i="16"/>
  <c r="BI32" i="16" s="1"/>
  <c r="BI42" i="16" s="1"/>
  <c r="BD22" i="16"/>
  <c r="BB22" i="16"/>
  <c r="BA22" i="16"/>
  <c r="AZ22" i="16"/>
  <c r="AY22" i="16"/>
  <c r="AX22" i="16"/>
  <c r="AW22" i="16"/>
  <c r="AV22" i="16"/>
  <c r="AU22" i="16"/>
  <c r="AT22" i="16"/>
  <c r="AS22" i="16"/>
  <c r="AQ22" i="16"/>
  <c r="AP22" i="16"/>
  <c r="AO22" i="16"/>
  <c r="AN22" i="16"/>
  <c r="AM22" i="16"/>
  <c r="AL22" i="16"/>
  <c r="AK22" i="16"/>
  <c r="AJ22" i="16"/>
  <c r="AI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AH22" i="16" s="1"/>
  <c r="S22" i="16"/>
  <c r="BL21" i="16"/>
  <c r="BI21" i="16"/>
  <c r="BI31" i="16" s="1"/>
  <c r="BI41" i="16" s="1"/>
  <c r="BB21" i="16"/>
  <c r="BA21" i="16"/>
  <c r="AZ21" i="16"/>
  <c r="AY21" i="16"/>
  <c r="AX21" i="16"/>
  <c r="AW21" i="16"/>
  <c r="AV21" i="16"/>
  <c r="AQ21" i="16"/>
  <c r="AP21" i="16"/>
  <c r="AO21" i="16"/>
  <c r="AN21" i="16"/>
  <c r="AM21" i="16"/>
  <c r="AL21" i="16"/>
  <c r="AK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CE20" i="16"/>
  <c r="BL20" i="16"/>
  <c r="BI20" i="16"/>
  <c r="BI30" i="16" s="1"/>
  <c r="BI40" i="16" s="1"/>
  <c r="BB20" i="16"/>
  <c r="BA20" i="16"/>
  <c r="AZ20" i="16"/>
  <c r="AY20" i="16"/>
  <c r="AX20" i="16"/>
  <c r="AW20" i="16"/>
  <c r="AV20" i="16"/>
  <c r="AQ20" i="16"/>
  <c r="AP20" i="16"/>
  <c r="AO20" i="16"/>
  <c r="AN20" i="16"/>
  <c r="AM20" i="16"/>
  <c r="AL20" i="16"/>
  <c r="AK20" i="16"/>
  <c r="AF20" i="16"/>
  <c r="AE20" i="16"/>
  <c r="AD20" i="16"/>
  <c r="AC20" i="16"/>
  <c r="AB20" i="16"/>
  <c r="AA20" i="16"/>
  <c r="Z20" i="16"/>
  <c r="Y20" i="16"/>
  <c r="X20" i="16"/>
  <c r="W20" i="16"/>
  <c r="V20" i="16"/>
  <c r="AH20" i="16" s="1"/>
  <c r="U20" i="16"/>
  <c r="T20" i="16"/>
  <c r="S20" i="16"/>
  <c r="BL19" i="16"/>
  <c r="BI19" i="16"/>
  <c r="BI29" i="16" s="1"/>
  <c r="BI39" i="16" s="1"/>
  <c r="BD19" i="16"/>
  <c r="BB19" i="16"/>
  <c r="BA19" i="16"/>
  <c r="AZ19" i="16"/>
  <c r="AY19" i="16"/>
  <c r="AX19" i="16"/>
  <c r="AW19" i="16"/>
  <c r="AV19" i="16"/>
  <c r="AU19" i="16"/>
  <c r="AT19" i="16"/>
  <c r="AS19" i="16"/>
  <c r="AQ19" i="16"/>
  <c r="AP19" i="16"/>
  <c r="AO19" i="16"/>
  <c r="AN19" i="16"/>
  <c r="AM19" i="16"/>
  <c r="AL19" i="16"/>
  <c r="AK19" i="16"/>
  <c r="AJ19" i="16"/>
  <c r="AI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AG19" i="16" s="1"/>
  <c r="T19" i="16"/>
  <c r="S19" i="16"/>
  <c r="CE18" i="16"/>
  <c r="BL18" i="16"/>
  <c r="BI18" i="16"/>
  <c r="BI28" i="16" s="1"/>
  <c r="BI38" i="16" s="1"/>
  <c r="BD18" i="16"/>
  <c r="BB18" i="16"/>
  <c r="BA18" i="16"/>
  <c r="AZ18" i="16"/>
  <c r="AY18" i="16"/>
  <c r="AX18" i="16"/>
  <c r="AW18" i="16"/>
  <c r="AV18" i="16"/>
  <c r="AU18" i="16"/>
  <c r="AT18" i="16"/>
  <c r="AS18" i="16"/>
  <c r="AQ18" i="16"/>
  <c r="AP18" i="16"/>
  <c r="AO18" i="16"/>
  <c r="AN18" i="16"/>
  <c r="AM18" i="16"/>
  <c r="AL18" i="16"/>
  <c r="AK18" i="16"/>
  <c r="AJ18" i="16"/>
  <c r="AI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AG18" i="16" s="1"/>
  <c r="BL17" i="16"/>
  <c r="BI17" i="16"/>
  <c r="BI27" i="16" s="1"/>
  <c r="BI37" i="16" s="1"/>
  <c r="BB17" i="16"/>
  <c r="BA17" i="16"/>
  <c r="AZ17" i="16"/>
  <c r="AY17" i="16"/>
  <c r="AX17" i="16"/>
  <c r="AW17" i="16"/>
  <c r="AV17" i="16"/>
  <c r="AQ17" i="16"/>
  <c r="AP17" i="16"/>
  <c r="AO17" i="16"/>
  <c r="AN17" i="16"/>
  <c r="AM17" i="16"/>
  <c r="AL17" i="16"/>
  <c r="AK17" i="16"/>
  <c r="AS17" i="16" s="1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AG17" i="16" s="1"/>
  <c r="T17" i="16"/>
  <c r="S17" i="16"/>
  <c r="R16" i="16"/>
  <c r="A16" i="16"/>
  <c r="A26" i="16" s="1"/>
  <c r="CB14" i="16"/>
  <c r="BY14" i="16"/>
  <c r="BV14" i="16"/>
  <c r="CE12" i="16"/>
  <c r="BL12" i="16"/>
  <c r="BD12" i="16"/>
  <c r="BB12" i="16"/>
  <c r="BA12" i="16"/>
  <c r="AZ12" i="16"/>
  <c r="AY12" i="16"/>
  <c r="AX12" i="16"/>
  <c r="AW12" i="16"/>
  <c r="AV12" i="16"/>
  <c r="AU12" i="16"/>
  <c r="AT12" i="16"/>
  <c r="AS12" i="16"/>
  <c r="AQ12" i="16"/>
  <c r="AP12" i="16"/>
  <c r="AO12" i="16"/>
  <c r="AN12" i="16"/>
  <c r="AM12" i="16"/>
  <c r="AL12" i="16"/>
  <c r="AK12" i="16"/>
  <c r="AJ12" i="16"/>
  <c r="AI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BL11" i="16"/>
  <c r="BB11" i="16"/>
  <c r="BA11" i="16"/>
  <c r="AZ11" i="16"/>
  <c r="AY11" i="16"/>
  <c r="AX11" i="16"/>
  <c r="AW11" i="16"/>
  <c r="AV11" i="16"/>
  <c r="AQ11" i="16"/>
  <c r="AP11" i="16"/>
  <c r="AO11" i="16"/>
  <c r="AN11" i="16"/>
  <c r="AM11" i="16"/>
  <c r="AL11" i="16"/>
  <c r="AK11" i="16"/>
  <c r="AS11" i="16" s="1"/>
  <c r="AF11" i="16"/>
  <c r="AE11" i="16"/>
  <c r="AD11" i="16"/>
  <c r="AC11" i="16"/>
  <c r="AB11" i="16"/>
  <c r="AA11" i="16"/>
  <c r="Z11" i="16"/>
  <c r="Y11" i="16"/>
  <c r="X11" i="16"/>
  <c r="W11" i="16"/>
  <c r="V11" i="16"/>
  <c r="U11" i="16"/>
  <c r="AG11" i="16" s="1"/>
  <c r="T11" i="16"/>
  <c r="AH11" i="16" s="1"/>
  <c r="S11" i="16"/>
  <c r="CE10" i="16"/>
  <c r="BL10" i="16"/>
  <c r="BB10" i="16"/>
  <c r="BA10" i="16"/>
  <c r="AZ10" i="16"/>
  <c r="AY10" i="16"/>
  <c r="AX10" i="16"/>
  <c r="AW10" i="16"/>
  <c r="AV10" i="16"/>
  <c r="AS10" i="16"/>
  <c r="AQ10" i="16"/>
  <c r="AP10" i="16"/>
  <c r="AO10" i="16"/>
  <c r="AN10" i="16"/>
  <c r="AM10" i="16"/>
  <c r="AL10" i="16"/>
  <c r="AK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AG10" i="16" s="1"/>
  <c r="B10" i="16"/>
  <c r="BL9" i="16"/>
  <c r="BH9" i="16"/>
  <c r="BD9" i="16"/>
  <c r="BB9" i="16"/>
  <c r="BA9" i="16"/>
  <c r="AZ9" i="16"/>
  <c r="AY9" i="16"/>
  <c r="AX9" i="16"/>
  <c r="AW9" i="16"/>
  <c r="AV9" i="16"/>
  <c r="AU9" i="16"/>
  <c r="AT9" i="16"/>
  <c r="AS9" i="16"/>
  <c r="AQ9" i="16"/>
  <c r="AP9" i="16"/>
  <c r="AO9" i="16"/>
  <c r="AN9" i="16"/>
  <c r="AM9" i="16"/>
  <c r="AL9" i="16"/>
  <c r="AK9" i="16"/>
  <c r="AJ9" i="16"/>
  <c r="AI9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AH9" i="16" s="1"/>
  <c r="S9" i="16"/>
  <c r="B9" i="16"/>
  <c r="BH7" i="16" s="1"/>
  <c r="CE8" i="16"/>
  <c r="BL8" i="16"/>
  <c r="BD8" i="16"/>
  <c r="BB8" i="16"/>
  <c r="BA8" i="16"/>
  <c r="AZ8" i="16"/>
  <c r="AY8" i="16"/>
  <c r="AX8" i="16"/>
  <c r="AW8" i="16"/>
  <c r="AV8" i="16"/>
  <c r="AU8" i="16"/>
  <c r="AT8" i="16"/>
  <c r="AS8" i="16"/>
  <c r="AQ8" i="16"/>
  <c r="AP8" i="16"/>
  <c r="AO8" i="16"/>
  <c r="AN8" i="16"/>
  <c r="AM8" i="16"/>
  <c r="AL8" i="16"/>
  <c r="AK8" i="16"/>
  <c r="AJ8" i="16"/>
  <c r="BE13" i="16" s="1"/>
  <c r="AI8" i="16"/>
  <c r="AF8" i="16"/>
  <c r="AE8" i="16"/>
  <c r="AD8" i="16"/>
  <c r="AC8" i="16"/>
  <c r="AB8" i="16"/>
  <c r="AA8" i="16"/>
  <c r="Z8" i="16"/>
  <c r="Y8" i="16"/>
  <c r="X8" i="16"/>
  <c r="W8" i="16"/>
  <c r="V8" i="16"/>
  <c r="U8" i="16"/>
  <c r="AG8" i="16" s="1"/>
  <c r="T8" i="16"/>
  <c r="S8" i="16"/>
  <c r="B8" i="16"/>
  <c r="BQ9" i="16" s="1"/>
  <c r="BL7" i="16"/>
  <c r="BJ7" i="16"/>
  <c r="BJ8" i="16" s="1"/>
  <c r="BJ9" i="16" s="1"/>
  <c r="BJ10" i="16" s="1"/>
  <c r="BJ11" i="16" s="1"/>
  <c r="BJ12" i="16" s="1"/>
  <c r="BJ17" i="16" s="1"/>
  <c r="BJ18" i="16" s="1"/>
  <c r="BJ19" i="16" s="1"/>
  <c r="BJ20" i="16" s="1"/>
  <c r="BJ21" i="16" s="1"/>
  <c r="BJ22" i="16" s="1"/>
  <c r="BJ27" i="16" s="1"/>
  <c r="BJ28" i="16" s="1"/>
  <c r="BJ29" i="16" s="1"/>
  <c r="BJ30" i="16" s="1"/>
  <c r="BJ31" i="16" s="1"/>
  <c r="BJ32" i="16" s="1"/>
  <c r="BJ37" i="16" s="1"/>
  <c r="BJ38" i="16" s="1"/>
  <c r="BJ39" i="16" s="1"/>
  <c r="BJ40" i="16" s="1"/>
  <c r="BJ41" i="16" s="1"/>
  <c r="BJ42" i="16" s="1"/>
  <c r="BB7" i="16"/>
  <c r="BA7" i="16"/>
  <c r="AZ7" i="16"/>
  <c r="AY7" i="16"/>
  <c r="AX7" i="16"/>
  <c r="AW7" i="16"/>
  <c r="AV7" i="16"/>
  <c r="AQ7" i="16"/>
  <c r="AP7" i="16"/>
  <c r="AO7" i="16"/>
  <c r="AN7" i="16"/>
  <c r="AM7" i="16"/>
  <c r="AL7" i="16"/>
  <c r="AK7" i="16"/>
  <c r="AS7" i="16" s="1"/>
  <c r="AF7" i="16"/>
  <c r="AE7" i="16"/>
  <c r="AD7" i="16"/>
  <c r="AC7" i="16"/>
  <c r="AB7" i="16"/>
  <c r="AA7" i="16"/>
  <c r="Z7" i="16"/>
  <c r="Y7" i="16"/>
  <c r="X7" i="16"/>
  <c r="W7" i="16"/>
  <c r="V7" i="16"/>
  <c r="U7" i="16"/>
  <c r="AG7" i="16" s="1"/>
  <c r="T7" i="16"/>
  <c r="S7" i="16"/>
  <c r="B7" i="16"/>
  <c r="BG11" i="16" s="1"/>
  <c r="C6" i="16"/>
  <c r="BL5" i="16" s="1"/>
  <c r="BL3" i="16"/>
  <c r="BL2" i="16"/>
  <c r="BL1" i="16"/>
  <c r="AG78" i="16" l="1"/>
  <c r="BW80" i="16" s="1"/>
  <c r="AS84" i="16"/>
  <c r="AH8" i="16"/>
  <c r="AG9" i="16"/>
  <c r="AH10" i="16"/>
  <c r="BC10" i="16" s="1"/>
  <c r="BY12" i="16" s="1"/>
  <c r="AG12" i="16"/>
  <c r="AH19" i="16"/>
  <c r="BD20" i="16"/>
  <c r="AG21" i="16"/>
  <c r="BZ17" i="16" s="1"/>
  <c r="AS21" i="16"/>
  <c r="AG22" i="16"/>
  <c r="AG27" i="16"/>
  <c r="AH28" i="16"/>
  <c r="AT28" i="16" s="1"/>
  <c r="BZ33" i="16" s="1"/>
  <c r="AS29" i="16"/>
  <c r="AH30" i="16"/>
  <c r="BD30" i="16"/>
  <c r="AG31" i="16"/>
  <c r="AR31" i="16" s="1"/>
  <c r="CE28" i="16" s="1"/>
  <c r="AH32" i="16"/>
  <c r="AS37" i="16"/>
  <c r="AG40" i="16"/>
  <c r="AS40" i="16"/>
  <c r="AH41" i="16"/>
  <c r="BC41" i="16" s="1"/>
  <c r="BV44" i="16" s="1"/>
  <c r="BD41" i="16"/>
  <c r="AG42" i="16"/>
  <c r="BD54" i="16"/>
  <c r="AH57" i="16"/>
  <c r="BC57" i="16" s="1"/>
  <c r="BY59" i="16" s="1"/>
  <c r="AH59" i="16"/>
  <c r="BD64" i="16"/>
  <c r="AG65" i="16"/>
  <c r="CF66" i="16" s="1"/>
  <c r="AG68" i="16"/>
  <c r="AI68" i="16" s="1"/>
  <c r="BZ64" i="16" s="1"/>
  <c r="BD7" i="16"/>
  <c r="BD11" i="16"/>
  <c r="BD17" i="16"/>
  <c r="BE23" i="16"/>
  <c r="CI23" i="16" s="1"/>
  <c r="AS20" i="16"/>
  <c r="BC22" i="16"/>
  <c r="BD27" i="16"/>
  <c r="AS30" i="16"/>
  <c r="BD31" i="16"/>
  <c r="AS41" i="16"/>
  <c r="BD42" i="16"/>
  <c r="AR53" i="16"/>
  <c r="AS54" i="16"/>
  <c r="BG55" i="16"/>
  <c r="BH57" i="16"/>
  <c r="BD58" i="16"/>
  <c r="AS64" i="16"/>
  <c r="BD74" i="16"/>
  <c r="AS86" i="16"/>
  <c r="AG89" i="16"/>
  <c r="AS89" i="16"/>
  <c r="J70" i="19"/>
  <c r="AH86" i="16"/>
  <c r="BC86" i="16" s="1"/>
  <c r="BV87" i="16" s="1"/>
  <c r="AG87" i="16"/>
  <c r="AH89" i="16"/>
  <c r="J24" i="19"/>
  <c r="J61" i="19"/>
  <c r="AH7" i="16"/>
  <c r="AU7" i="16" s="1"/>
  <c r="AH12" i="16"/>
  <c r="AH17" i="16"/>
  <c r="AR17" i="16" s="1"/>
  <c r="CB18" i="16" s="1"/>
  <c r="AH18" i="16"/>
  <c r="BC18" i="16" s="1"/>
  <c r="AG20" i="16"/>
  <c r="AH21" i="16"/>
  <c r="BC21" i="16" s="1"/>
  <c r="BV20" i="16" s="1"/>
  <c r="BD21" i="16"/>
  <c r="AG28" i="16"/>
  <c r="AS28" i="16"/>
  <c r="BD29" i="16"/>
  <c r="AH31" i="16"/>
  <c r="AJ31" i="16" s="1"/>
  <c r="AG32" i="16"/>
  <c r="AS32" i="16"/>
  <c r="AH37" i="16"/>
  <c r="AJ37" i="16" s="1"/>
  <c r="BD37" i="16"/>
  <c r="AG38" i="16"/>
  <c r="AJ38" i="16" s="1"/>
  <c r="AS39" i="16"/>
  <c r="BD40" i="16"/>
  <c r="AG41" i="16"/>
  <c r="AH42" i="16"/>
  <c r="AG54" i="16"/>
  <c r="BH54" i="16"/>
  <c r="AS57" i="16"/>
  <c r="AH58" i="16"/>
  <c r="AG59" i="16"/>
  <c r="AG64" i="16"/>
  <c r="AJ64" i="16" s="1"/>
  <c r="AG66" i="16"/>
  <c r="AR66" i="16" s="1"/>
  <c r="AH74" i="16"/>
  <c r="AG76" i="16"/>
  <c r="AS76" i="16"/>
  <c r="AH78" i="16"/>
  <c r="BC78" i="16" s="1"/>
  <c r="AS79" i="16"/>
  <c r="AH84" i="16"/>
  <c r="BD84" i="16"/>
  <c r="AG86" i="16"/>
  <c r="AR86" i="16" s="1"/>
  <c r="BY85" i="16" s="1"/>
  <c r="AH88" i="16"/>
  <c r="BC88" i="16" s="1"/>
  <c r="J52" i="19"/>
  <c r="BC8" i="16"/>
  <c r="AJ10" i="16"/>
  <c r="AR10" i="16"/>
  <c r="CB10" i="16" s="1"/>
  <c r="BZ13" i="16"/>
  <c r="CF9" i="16"/>
  <c r="AR8" i="16"/>
  <c r="BC9" i="16"/>
  <c r="CF7" i="16"/>
  <c r="AR7" i="16"/>
  <c r="CB8" i="16" s="1"/>
  <c r="AI7" i="16"/>
  <c r="CC7" i="16" s="1"/>
  <c r="BU9" i="16"/>
  <c r="BR9" i="16"/>
  <c r="BF13" i="16"/>
  <c r="CK13" i="16" s="1"/>
  <c r="CI13" i="16"/>
  <c r="AU11" i="16"/>
  <c r="AI11" i="16"/>
  <c r="AR11" i="16"/>
  <c r="BY8" i="16" s="1"/>
  <c r="BZ7" i="16"/>
  <c r="AT7" i="16"/>
  <c r="BW11" i="16" s="1"/>
  <c r="BC7" i="16"/>
  <c r="BV12" i="16" s="1"/>
  <c r="BG9" i="16"/>
  <c r="CC13" i="16"/>
  <c r="BC19" i="16"/>
  <c r="AU21" i="16"/>
  <c r="AI21" i="16"/>
  <c r="CC23" i="16"/>
  <c r="AR22" i="16"/>
  <c r="CF21" i="16"/>
  <c r="AR27" i="16"/>
  <c r="CB28" i="16" s="1"/>
  <c r="AU27" i="16"/>
  <c r="AI27" i="16"/>
  <c r="CC27" i="16" s="1"/>
  <c r="BC28" i="16"/>
  <c r="BY34" i="16" s="1"/>
  <c r="AJ30" i="16"/>
  <c r="BC30" i="16"/>
  <c r="CB34" i="16" s="1"/>
  <c r="AT30" i="16"/>
  <c r="CC33" i="16" s="1"/>
  <c r="AI31" i="16"/>
  <c r="CF27" i="16" s="1"/>
  <c r="BC32" i="16"/>
  <c r="BY32" i="16" s="1"/>
  <c r="AR40" i="16"/>
  <c r="AU40" i="16"/>
  <c r="AI40" i="16"/>
  <c r="BG12" i="16"/>
  <c r="BQ11" i="16"/>
  <c r="BQ13" i="16"/>
  <c r="BH12" i="16"/>
  <c r="BC11" i="16"/>
  <c r="BV10" i="16" s="1"/>
  <c r="AT11" i="16"/>
  <c r="BW9" i="16" s="1"/>
  <c r="C26" i="16"/>
  <c r="BL25" i="16" s="1"/>
  <c r="A36" i="16"/>
  <c r="C36" i="16" s="1"/>
  <c r="BL35" i="16" s="1"/>
  <c r="BF23" i="16"/>
  <c r="CK23" i="16" s="1"/>
  <c r="AR19" i="16"/>
  <c r="CF17" i="16"/>
  <c r="BW23" i="16"/>
  <c r="AJ27" i="16"/>
  <c r="BC27" i="16"/>
  <c r="BV32" i="16" s="1"/>
  <c r="AT27" i="16"/>
  <c r="BW31" i="16" s="1"/>
  <c r="BC29" i="16"/>
  <c r="BV30" i="16" s="1"/>
  <c r="AT29" i="16"/>
  <c r="AJ29" i="16"/>
  <c r="AR30" i="16"/>
  <c r="AU30" i="16"/>
  <c r="AI30" i="16"/>
  <c r="BG8" i="16"/>
  <c r="BW13" i="16"/>
  <c r="AR9" i="16"/>
  <c r="BG10" i="16"/>
  <c r="BH11" i="16"/>
  <c r="B17" i="16"/>
  <c r="B20" i="16"/>
  <c r="B18" i="16"/>
  <c r="R26" i="16"/>
  <c r="B19" i="16"/>
  <c r="CF19" i="16"/>
  <c r="AR18" i="16"/>
  <c r="BZ23" i="16"/>
  <c r="BC20" i="16"/>
  <c r="BY22" i="16" s="1"/>
  <c r="AT20" i="16"/>
  <c r="BZ21" i="16" s="1"/>
  <c r="AJ20" i="16"/>
  <c r="BW29" i="16"/>
  <c r="AU29" i="16"/>
  <c r="AI29" i="16"/>
  <c r="BZ27" i="16" s="1"/>
  <c r="AR29" i="16"/>
  <c r="BY28" i="16" s="1"/>
  <c r="AR37" i="16"/>
  <c r="CB38" i="16" s="1"/>
  <c r="AU37" i="16"/>
  <c r="AR6" i="16"/>
  <c r="BG7" i="16"/>
  <c r="BQ7" i="16"/>
  <c r="BH8" i="16"/>
  <c r="BD10" i="16"/>
  <c r="BH10" i="16"/>
  <c r="AJ11" i="16"/>
  <c r="AT17" i="16"/>
  <c r="BW21" i="16" s="1"/>
  <c r="AU20" i="16"/>
  <c r="AI20" i="16"/>
  <c r="BE19" i="16" s="1"/>
  <c r="AR20" i="16"/>
  <c r="CB20" i="16" s="1"/>
  <c r="AJ21" i="16"/>
  <c r="AR28" i="16"/>
  <c r="CE30" i="16" s="1"/>
  <c r="AT31" i="16"/>
  <c r="BW33" i="16" s="1"/>
  <c r="AI32" i="16"/>
  <c r="CC29" i="16" s="1"/>
  <c r="AR38" i="16"/>
  <c r="CE40" i="16" s="1"/>
  <c r="AS38" i="16"/>
  <c r="AU38" i="16"/>
  <c r="BC38" i="16"/>
  <c r="BY44" i="16" s="1"/>
  <c r="AI39" i="16"/>
  <c r="BZ37" i="16" s="1"/>
  <c r="AJ41" i="16"/>
  <c r="AU42" i="16"/>
  <c r="AI42" i="16"/>
  <c r="CC39" i="16" s="1"/>
  <c r="AR42" i="16"/>
  <c r="CB40" i="16" s="1"/>
  <c r="BU60" i="16"/>
  <c r="BR60" i="16"/>
  <c r="BC59" i="16"/>
  <c r="BZ70" i="16"/>
  <c r="C16" i="16"/>
  <c r="BL15" i="16" s="1"/>
  <c r="BD38" i="16"/>
  <c r="AR39" i="16"/>
  <c r="BY38" i="16" s="1"/>
  <c r="BZ60" i="16"/>
  <c r="CF56" i="16"/>
  <c r="AR55" i="16"/>
  <c r="AR56" i="16"/>
  <c r="BW60" i="16"/>
  <c r="CF54" i="16"/>
  <c r="CC70" i="16"/>
  <c r="AR69" i="16"/>
  <c r="CF68" i="16"/>
  <c r="AU39" i="16"/>
  <c r="BC39" i="16"/>
  <c r="BV40" i="16" s="1"/>
  <c r="AT40" i="16"/>
  <c r="CC43" i="16" s="1"/>
  <c r="AJ40" i="16"/>
  <c r="BC40" i="16"/>
  <c r="CB44" i="16" s="1"/>
  <c r="BU54" i="16"/>
  <c r="BR54" i="16"/>
  <c r="BC54" i="16"/>
  <c r="BV59" i="16" s="1"/>
  <c r="AT54" i="16"/>
  <c r="BW58" i="16" s="1"/>
  <c r="AJ54" i="16"/>
  <c r="BR56" i="16"/>
  <c r="BU56" i="16"/>
  <c r="BF60" i="16"/>
  <c r="CK60" i="16" s="1"/>
  <c r="CI60" i="16"/>
  <c r="AR58" i="16"/>
  <c r="BY55" i="16" s="1"/>
  <c r="AU58" i="16"/>
  <c r="AI58" i="16"/>
  <c r="BZ54" i="16" s="1"/>
  <c r="BC64" i="16"/>
  <c r="BV69" i="16" s="1"/>
  <c r="AT64" i="16"/>
  <c r="AU67" i="16"/>
  <c r="AI67" i="16"/>
  <c r="CC66" i="16" s="1"/>
  <c r="AR67" i="16"/>
  <c r="CB67" i="16" s="1"/>
  <c r="AJ67" i="16"/>
  <c r="AI38" i="16"/>
  <c r="AT38" i="16"/>
  <c r="BZ43" i="16" s="1"/>
  <c r="AT39" i="16"/>
  <c r="BW39" i="16" s="1"/>
  <c r="BD39" i="16"/>
  <c r="AI41" i="16"/>
  <c r="CF37" i="16" s="1"/>
  <c r="BC42" i="16"/>
  <c r="BY42" i="16" s="1"/>
  <c r="AT42" i="16"/>
  <c r="BZ41" i="16" s="1"/>
  <c r="AJ42" i="16"/>
  <c r="AU54" i="16"/>
  <c r="AI54" i="16"/>
  <c r="BE54" i="16" s="1"/>
  <c r="AR54" i="16"/>
  <c r="CB55" i="16" s="1"/>
  <c r="AT58" i="16"/>
  <c r="BW56" i="16" s="1"/>
  <c r="AJ58" i="16"/>
  <c r="BC58" i="16"/>
  <c r="BV57" i="16" s="1"/>
  <c r="AR59" i="16"/>
  <c r="CF58" i="16"/>
  <c r="CC60" i="16"/>
  <c r="AU64" i="16"/>
  <c r="AR64" i="16"/>
  <c r="CB65" i="16" s="1"/>
  <c r="BG58" i="16"/>
  <c r="BQ58" i="16"/>
  <c r="C63" i="16"/>
  <c r="BL62" i="16" s="1"/>
  <c r="BQ64" i="16"/>
  <c r="BC67" i="16"/>
  <c r="BY69" i="16" s="1"/>
  <c r="AT67" i="16"/>
  <c r="BZ68" i="16" s="1"/>
  <c r="CI70" i="16"/>
  <c r="BF80" i="16"/>
  <c r="CK80" i="16" s="1"/>
  <c r="CI80" i="16"/>
  <c r="CF74" i="16"/>
  <c r="AR88" i="16"/>
  <c r="CF84" i="16"/>
  <c r="BW90" i="16"/>
  <c r="BG57" i="16"/>
  <c r="BH58" i="16"/>
  <c r="R73" i="16"/>
  <c r="B67" i="16"/>
  <c r="B66" i="16"/>
  <c r="AS68" i="16"/>
  <c r="AU68" i="16"/>
  <c r="BZ80" i="16"/>
  <c r="CF76" i="16"/>
  <c r="AR75" i="16"/>
  <c r="BC77" i="16"/>
  <c r="AU79" i="16"/>
  <c r="AI79" i="16"/>
  <c r="CC76" i="16" s="1"/>
  <c r="AR79" i="16"/>
  <c r="CB77" i="16" s="1"/>
  <c r="CF86" i="16"/>
  <c r="AR85" i="16"/>
  <c r="BZ90" i="16"/>
  <c r="BC87" i="16"/>
  <c r="AR89" i="16"/>
  <c r="CB87" i="16" s="1"/>
  <c r="AU89" i="16"/>
  <c r="AI89" i="16"/>
  <c r="BG56" i="16"/>
  <c r="BH68" i="16"/>
  <c r="BQ66" i="16"/>
  <c r="BC69" i="16"/>
  <c r="AR74" i="16"/>
  <c r="CB75" i="16" s="1"/>
  <c r="AU74" i="16"/>
  <c r="AI74" i="16"/>
  <c r="CC74" i="16" s="1"/>
  <c r="AJ76" i="16"/>
  <c r="BC76" i="16"/>
  <c r="BV77" i="16" s="1"/>
  <c r="AT76" i="16"/>
  <c r="BW76" i="16" s="1"/>
  <c r="AR77" i="16"/>
  <c r="CC80" i="16"/>
  <c r="CF78" i="16"/>
  <c r="BC79" i="16"/>
  <c r="BY79" i="16" s="1"/>
  <c r="AT79" i="16"/>
  <c r="BZ78" i="16" s="1"/>
  <c r="AJ79" i="16"/>
  <c r="AU84" i="16"/>
  <c r="AI84" i="16"/>
  <c r="AR84" i="16"/>
  <c r="CB85" i="16" s="1"/>
  <c r="CI90" i="16"/>
  <c r="BF90" i="16"/>
  <c r="CK90" i="16" s="1"/>
  <c r="AJ86" i="16"/>
  <c r="AR87" i="16"/>
  <c r="CC90" i="16"/>
  <c r="CF88" i="16"/>
  <c r="AJ89" i="16"/>
  <c r="BC89" i="16"/>
  <c r="BY89" i="16" s="1"/>
  <c r="AT89" i="16"/>
  <c r="BZ88" i="16" s="1"/>
  <c r="BG54" i="16"/>
  <c r="BH55" i="16"/>
  <c r="BH56" i="16"/>
  <c r="BH59" i="16"/>
  <c r="A83" i="16"/>
  <c r="C83" i="16" s="1"/>
  <c r="BL82" i="16" s="1"/>
  <c r="C73" i="16"/>
  <c r="BL72" i="16" s="1"/>
  <c r="BG64" i="16"/>
  <c r="BG65" i="16"/>
  <c r="BG66" i="16"/>
  <c r="AJ74" i="16"/>
  <c r="BE78" i="16" s="1"/>
  <c r="BC74" i="16"/>
  <c r="BV79" i="16" s="1"/>
  <c r="AT74" i="16"/>
  <c r="BW78" i="16" s="1"/>
  <c r="AR76" i="16"/>
  <c r="BY75" i="16" s="1"/>
  <c r="AU76" i="16"/>
  <c r="AI76" i="16"/>
  <c r="BZ74" i="16" s="1"/>
  <c r="BC84" i="16"/>
  <c r="BV89" i="16" s="1"/>
  <c r="AT84" i="16"/>
  <c r="BW88" i="16" s="1"/>
  <c r="AJ84" i="16"/>
  <c r="BE88" i="16" s="1"/>
  <c r="AI86" i="16"/>
  <c r="BZ84" i="16" s="1"/>
  <c r="AU86" i="16" l="1"/>
  <c r="BW70" i="16"/>
  <c r="AR78" i="16"/>
  <c r="AT68" i="16"/>
  <c r="BW66" i="16" s="1"/>
  <c r="AU41" i="16"/>
  <c r="AJ57" i="16"/>
  <c r="BE58" i="16" s="1"/>
  <c r="AU32" i="16"/>
  <c r="BC31" i="16"/>
  <c r="BV34" i="16" s="1"/>
  <c r="BE9" i="16"/>
  <c r="CI9" i="16" s="1"/>
  <c r="AJ32" i="16"/>
  <c r="AU31" i="16"/>
  <c r="BW68" i="16"/>
  <c r="CC54" i="16"/>
  <c r="AR41" i="16"/>
  <c r="CE38" i="16" s="1"/>
  <c r="BE39" i="16"/>
  <c r="AU57" i="16"/>
  <c r="AR65" i="16"/>
  <c r="AT57" i="16"/>
  <c r="BZ58" i="16" s="1"/>
  <c r="AT41" i="16"/>
  <c r="BW43" i="16" s="1"/>
  <c r="AT37" i="16"/>
  <c r="BW41" i="16" s="1"/>
  <c r="AR32" i="16"/>
  <c r="CB30" i="16" s="1"/>
  <c r="AI28" i="16"/>
  <c r="CF29" i="16" s="1"/>
  <c r="AT21" i="16"/>
  <c r="BW19" i="16" s="1"/>
  <c r="CC19" i="16"/>
  <c r="BC17" i="16"/>
  <c r="BV22" i="16" s="1"/>
  <c r="AI37" i="16"/>
  <c r="CC37" i="16" s="1"/>
  <c r="AU17" i="16"/>
  <c r="AT32" i="16"/>
  <c r="BZ31" i="16" s="1"/>
  <c r="AJ28" i="16"/>
  <c r="AR21" i="16"/>
  <c r="BY18" i="16" s="1"/>
  <c r="AI10" i="16"/>
  <c r="CC9" i="16" s="1"/>
  <c r="AT10" i="16"/>
  <c r="BZ11" i="16" s="1"/>
  <c r="BC65" i="16"/>
  <c r="BC66" i="16"/>
  <c r="AR12" i="16"/>
  <c r="CF11" i="16"/>
  <c r="AT86" i="16"/>
  <c r="BW86" i="16" s="1"/>
  <c r="BE86" i="16"/>
  <c r="AI57" i="16"/>
  <c r="BE56" i="16" s="1"/>
  <c r="BF56" i="16" s="1"/>
  <c r="CK56" i="16" s="1"/>
  <c r="AI17" i="16"/>
  <c r="BC12" i="16"/>
  <c r="CF64" i="16"/>
  <c r="AR68" i="16"/>
  <c r="BY65" i="16" s="1"/>
  <c r="CC86" i="16"/>
  <c r="BC68" i="16"/>
  <c r="BV67" i="16" s="1"/>
  <c r="AI64" i="16"/>
  <c r="BE64" i="16" s="1"/>
  <c r="BE43" i="16"/>
  <c r="AR57" i="16"/>
  <c r="CB57" i="16" s="1"/>
  <c r="BC37" i="16"/>
  <c r="BV42" i="16" s="1"/>
  <c r="AU28" i="16"/>
  <c r="AJ17" i="16"/>
  <c r="BE21" i="16" s="1"/>
  <c r="BE31" i="16"/>
  <c r="CI31" i="16" s="1"/>
  <c r="AJ7" i="16"/>
  <c r="BE11" i="16" s="1"/>
  <c r="AU10" i="16"/>
  <c r="AJ68" i="16"/>
  <c r="BE66" i="16" s="1"/>
  <c r="CI78" i="16"/>
  <c r="CI43" i="16"/>
  <c r="CI21" i="16"/>
  <c r="CI19" i="16"/>
  <c r="CI86" i="16"/>
  <c r="BE76" i="16"/>
  <c r="BE74" i="16"/>
  <c r="BQ70" i="16"/>
  <c r="BH66" i="16"/>
  <c r="BH69" i="16"/>
  <c r="BH65" i="16"/>
  <c r="BU58" i="16"/>
  <c r="BR58" i="16"/>
  <c r="CI64" i="16"/>
  <c r="CI39" i="16"/>
  <c r="CF39" i="16"/>
  <c r="BE37" i="16"/>
  <c r="BF39" i="16" s="1"/>
  <c r="CK39" i="16" s="1"/>
  <c r="BQ23" i="16"/>
  <c r="BH19" i="16"/>
  <c r="BH22" i="16"/>
  <c r="BH18" i="16"/>
  <c r="BE41" i="16"/>
  <c r="CI88" i="16"/>
  <c r="BE84" i="16"/>
  <c r="BF86" i="16" s="1"/>
  <c r="CK86" i="16" s="1"/>
  <c r="BR66" i="16"/>
  <c r="BU66" i="16"/>
  <c r="B77" i="16"/>
  <c r="B75" i="16"/>
  <c r="R83" i="16"/>
  <c r="B76" i="16"/>
  <c r="B74" i="16"/>
  <c r="BQ21" i="16"/>
  <c r="BH20" i="16"/>
  <c r="BH17" i="16"/>
  <c r="BG22" i="16"/>
  <c r="AR16" i="16"/>
  <c r="BG21" i="16"/>
  <c r="BG19" i="16"/>
  <c r="BQ17" i="16"/>
  <c r="BG17" i="16"/>
  <c r="BR13" i="16"/>
  <c r="BU13" i="16"/>
  <c r="BE33" i="16"/>
  <c r="BE7" i="16"/>
  <c r="CI66" i="16"/>
  <c r="BR64" i="16"/>
  <c r="BU64" i="16"/>
  <c r="CC64" i="16"/>
  <c r="CI54" i="16"/>
  <c r="R36" i="16"/>
  <c r="B28" i="16"/>
  <c r="B29" i="16"/>
  <c r="B27" i="16"/>
  <c r="B30" i="16"/>
  <c r="BU11" i="16"/>
  <c r="BR11" i="16"/>
  <c r="CF41" i="16"/>
  <c r="CI11" i="16"/>
  <c r="BF11" i="16"/>
  <c r="CK11" i="16" s="1"/>
  <c r="CC84" i="16"/>
  <c r="BQ68" i="16"/>
  <c r="BH67" i="16"/>
  <c r="BG69" i="16"/>
  <c r="AR63" i="16"/>
  <c r="BH64" i="16"/>
  <c r="BE68" i="16"/>
  <c r="BF64" i="16" s="1"/>
  <c r="BE29" i="16"/>
  <c r="BU7" i="16"/>
  <c r="BR7" i="16"/>
  <c r="BH21" i="16"/>
  <c r="BQ19" i="16"/>
  <c r="BG20" i="16"/>
  <c r="BG18" i="16"/>
  <c r="CF31" i="16"/>
  <c r="BE27" i="16"/>
  <c r="BE53" i="16" l="1"/>
  <c r="BC53" i="16" s="1"/>
  <c r="BF54" i="16"/>
  <c r="BF58" i="16"/>
  <c r="CK58" i="16" s="1"/>
  <c r="CI58" i="16"/>
  <c r="BE17" i="16"/>
  <c r="CC17" i="16"/>
  <c r="CI56" i="16"/>
  <c r="CC56" i="16"/>
  <c r="CK64" i="16"/>
  <c r="BE26" i="16"/>
  <c r="BC26" i="16" s="1"/>
  <c r="CI27" i="16"/>
  <c r="BF27" i="16"/>
  <c r="BR19" i="16"/>
  <c r="BU19" i="16"/>
  <c r="CI29" i="16"/>
  <c r="BF29" i="16"/>
  <c r="CK29" i="16" s="1"/>
  <c r="BR68" i="16"/>
  <c r="BU68" i="16"/>
  <c r="BG31" i="16"/>
  <c r="BG29" i="16"/>
  <c r="BQ27" i="16"/>
  <c r="BG27" i="16"/>
  <c r="AR26" i="16"/>
  <c r="CI7" i="16"/>
  <c r="BF7" i="16"/>
  <c r="BE6" i="16"/>
  <c r="BC6" i="16" s="1"/>
  <c r="BF31" i="16"/>
  <c r="CK31" i="16" s="1"/>
  <c r="BG78" i="16"/>
  <c r="BG76" i="16"/>
  <c r="BQ74" i="16"/>
  <c r="BG74" i="16"/>
  <c r="AR73" i="16"/>
  <c r="BQ80" i="16"/>
  <c r="BH78" i="16"/>
  <c r="BH77" i="16"/>
  <c r="BH75" i="16"/>
  <c r="BF88" i="16"/>
  <c r="CK88" i="16" s="1"/>
  <c r="BE73" i="16"/>
  <c r="BC73" i="16" s="1"/>
  <c r="CI74" i="16"/>
  <c r="BF74" i="16"/>
  <c r="BH32" i="16"/>
  <c r="BG30" i="16"/>
  <c r="BH27" i="16"/>
  <c r="BQ31" i="16"/>
  <c r="BF33" i="16"/>
  <c r="CK33" i="16" s="1"/>
  <c r="CI33" i="16"/>
  <c r="BQ78" i="16"/>
  <c r="BH79" i="16"/>
  <c r="BG77" i="16"/>
  <c r="BH74" i="16"/>
  <c r="CI76" i="16"/>
  <c r="BF76" i="16"/>
  <c r="CK76" i="16" s="1"/>
  <c r="BG32" i="16"/>
  <c r="BG28" i="16"/>
  <c r="BQ29" i="16"/>
  <c r="BH29" i="16"/>
  <c r="CK54" i="16"/>
  <c r="BF53" i="16"/>
  <c r="BR21" i="16"/>
  <c r="BU21" i="16"/>
  <c r="B86" i="16"/>
  <c r="B84" i="16"/>
  <c r="B87" i="16"/>
  <c r="B85" i="16"/>
  <c r="CI41" i="16"/>
  <c r="BF41" i="16"/>
  <c r="CK41" i="16" s="1"/>
  <c r="BR23" i="16"/>
  <c r="BU23" i="16"/>
  <c r="CI37" i="16"/>
  <c r="BF37" i="16"/>
  <c r="BE36" i="16"/>
  <c r="BC36" i="16" s="1"/>
  <c r="BF9" i="16"/>
  <c r="CK9" i="16" s="1"/>
  <c r="BF78" i="16"/>
  <c r="CK78" i="16" s="1"/>
  <c r="BF68" i="16"/>
  <c r="CK68" i="16" s="1"/>
  <c r="CI68" i="16"/>
  <c r="BQ33" i="16"/>
  <c r="BH28" i="16"/>
  <c r="BH31" i="16"/>
  <c r="BH30" i="16"/>
  <c r="B40" i="16"/>
  <c r="B39" i="16"/>
  <c r="B37" i="16"/>
  <c r="B38" i="16"/>
  <c r="BF66" i="16"/>
  <c r="CK66" i="16" s="1"/>
  <c r="BU17" i="16"/>
  <c r="BR17" i="16"/>
  <c r="BQ76" i="16"/>
  <c r="BH76" i="16"/>
  <c r="BG79" i="16"/>
  <c r="BG75" i="16"/>
  <c r="CI84" i="16"/>
  <c r="BF84" i="16"/>
  <c r="BE83" i="16"/>
  <c r="BC83" i="16" s="1"/>
  <c r="BE63" i="16"/>
  <c r="BC63" i="16" s="1"/>
  <c r="BR70" i="16"/>
  <c r="BU70" i="16"/>
  <c r="BF43" i="16"/>
  <c r="CK43" i="16" s="1"/>
  <c r="BF17" i="16" l="1"/>
  <c r="BE16" i="16"/>
  <c r="BC16" i="16" s="1"/>
  <c r="CI17" i="16"/>
  <c r="BF19" i="16"/>
  <c r="CK19" i="16" s="1"/>
  <c r="BF21" i="16"/>
  <c r="CK21" i="16" s="1"/>
  <c r="BQ41" i="16"/>
  <c r="BH42" i="16"/>
  <c r="BG40" i="16"/>
  <c r="BH37" i="16"/>
  <c r="BQ88" i="16"/>
  <c r="BH89" i="16"/>
  <c r="BG87" i="16"/>
  <c r="BH84" i="16"/>
  <c r="CK84" i="16"/>
  <c r="BF83" i="16"/>
  <c r="BH41" i="16"/>
  <c r="BH40" i="16"/>
  <c r="BQ43" i="16"/>
  <c r="BH38" i="16"/>
  <c r="BU33" i="16"/>
  <c r="BR33" i="16"/>
  <c r="BG89" i="16"/>
  <c r="BG85" i="16"/>
  <c r="BQ86" i="16"/>
  <c r="BH86" i="16"/>
  <c r="BU31" i="16"/>
  <c r="BR31" i="16"/>
  <c r="BF73" i="16"/>
  <c r="CK74" i="16"/>
  <c r="BR74" i="16"/>
  <c r="BU74" i="16"/>
  <c r="BC1" i="16"/>
  <c r="BU76" i="16"/>
  <c r="BR76" i="16"/>
  <c r="BQ39" i="16"/>
  <c r="BH39" i="16"/>
  <c r="BG42" i="16"/>
  <c r="BG38" i="16"/>
  <c r="BQ90" i="16"/>
  <c r="BH88" i="16"/>
  <c r="BH87" i="16"/>
  <c r="BH85" i="16"/>
  <c r="BU29" i="16"/>
  <c r="BR29" i="16"/>
  <c r="BU78" i="16"/>
  <c r="BR78" i="16"/>
  <c r="BU80" i="16"/>
  <c r="BR80" i="16"/>
  <c r="CK7" i="16"/>
  <c r="BF6" i="16"/>
  <c r="BU27" i="16"/>
  <c r="BR27" i="16"/>
  <c r="BF63" i="16"/>
  <c r="BG41" i="16"/>
  <c r="BG37" i="16"/>
  <c r="AR36" i="16"/>
  <c r="BG39" i="16"/>
  <c r="BQ37" i="16"/>
  <c r="CK37" i="16"/>
  <c r="BF36" i="16"/>
  <c r="BG84" i="16"/>
  <c r="AR83" i="16"/>
  <c r="BG88" i="16"/>
  <c r="BG86" i="16"/>
  <c r="BQ84" i="16"/>
  <c r="CK27" i="16"/>
  <c r="BF26" i="16"/>
  <c r="AR1" i="16" l="1"/>
  <c r="CK17" i="16"/>
  <c r="BF16" i="16"/>
  <c r="BU86" i="16"/>
  <c r="BR86" i="16"/>
  <c r="BU90" i="16"/>
  <c r="BR90" i="16"/>
  <c r="BU39" i="16"/>
  <c r="BR39" i="16"/>
  <c r="BU37" i="16"/>
  <c r="BR37" i="16"/>
  <c r="BR43" i="16"/>
  <c r="BU43" i="16"/>
  <c r="BU84" i="16"/>
  <c r="BR84" i="16"/>
  <c r="BU88" i="16"/>
  <c r="BR88" i="16"/>
  <c r="BU41" i="16"/>
  <c r="BR41" i="16"/>
</calcChain>
</file>

<file path=xl/sharedStrings.xml><?xml version="1.0" encoding="utf-8"?>
<sst xmlns="http://schemas.openxmlformats.org/spreadsheetml/2006/main" count="1865" uniqueCount="501">
  <si>
    <t>№</t>
  </si>
  <si>
    <t>Фамилия Имя</t>
  </si>
  <si>
    <t>Дата</t>
  </si>
  <si>
    <t>Разряд</t>
  </si>
  <si>
    <t>Рейтинг</t>
  </si>
  <si>
    <t>рождения</t>
  </si>
  <si>
    <t>Главный судья.  судья МК</t>
  </si>
  <si>
    <t>Перевалов А.Л.</t>
  </si>
  <si>
    <t>Главный секретарь. судья МК</t>
  </si>
  <si>
    <t>Мирасланов М.К.</t>
  </si>
  <si>
    <t>Встреча</t>
  </si>
  <si>
    <t>Время</t>
  </si>
  <si>
    <t>Стол</t>
  </si>
  <si>
    <t>#</t>
  </si>
  <si>
    <t>Команда</t>
  </si>
  <si>
    <t>R</t>
  </si>
  <si>
    <t>О</t>
  </si>
  <si>
    <t>С</t>
  </si>
  <si>
    <t>М</t>
  </si>
  <si>
    <t>3 - 1</t>
  </si>
  <si>
    <t>2 - 3</t>
  </si>
  <si>
    <t>МОЛОДЕЖНЫЙ  ЧЕМПИОНАТ РЕСПУБЛИКИ КАЗАХСТАН</t>
  </si>
  <si>
    <t>ПО НАСТОЛЬНОМУ ТЕННИСУ</t>
  </si>
  <si>
    <t>22-28 апреля 2024г.                                                                               г. Караганда</t>
  </si>
  <si>
    <r>
      <t xml:space="preserve">КОМАНДНОЕ ПЕРВЕНСТВО. </t>
    </r>
    <r>
      <rPr>
        <b/>
        <i/>
        <sz val="10"/>
        <rFont val="Cambria"/>
        <family val="1"/>
        <charset val="204"/>
        <scheme val="major"/>
      </rPr>
      <t>ДЕВУШКИ.</t>
    </r>
  </si>
  <si>
    <t>КАРАГАНДИНСКАЯ ОБЛ.</t>
  </si>
  <si>
    <t>1-ФИНАЛ.</t>
  </si>
  <si>
    <t>ПАВЛОДАРСКАЯ ОБЛ.</t>
  </si>
  <si>
    <t>ВКО</t>
  </si>
  <si>
    <t>г, АСТАНА</t>
  </si>
  <si>
    <t>ТУРКЕСТАНСКАЯ ОБЛ.</t>
  </si>
  <si>
    <t>МАНГИСТАУСКАЯ ОБЛ.</t>
  </si>
  <si>
    <t>г. АЛМАТЫ</t>
  </si>
  <si>
    <t>КАРАГАНДИНСКАЯ ОБЛ.-2</t>
  </si>
  <si>
    <t>2-ФИНАЛ.</t>
  </si>
  <si>
    <t>КОСТАНАЙСКАЯ ОБЛ.</t>
  </si>
  <si>
    <t>ЖАМБЫЛСКАЯ ОБЛ.</t>
  </si>
  <si>
    <t>г. ШЫМКЕНТ</t>
  </si>
  <si>
    <t>АКТЮБИНСКАЯ ОБЛ.</t>
  </si>
  <si>
    <t>Главный судья. Судья МК                                                                Перевалов А.Л.</t>
  </si>
  <si>
    <t>Главный секретарь. Судья МК                                                      Мирасланов М.К.</t>
  </si>
  <si>
    <r>
      <t xml:space="preserve">КОМАНДНОЕ ПЕРВЕНСТВО. </t>
    </r>
    <r>
      <rPr>
        <b/>
        <i/>
        <sz val="10"/>
        <rFont val="Cambria"/>
        <family val="1"/>
        <charset val="204"/>
        <scheme val="major"/>
      </rPr>
      <t>ЮНОШИ.</t>
    </r>
  </si>
  <si>
    <t>Х</t>
  </si>
  <si>
    <t>АБАЙСКАЯ ОБЛ.</t>
  </si>
  <si>
    <t>ЖЕТЫСУСКАЯ ОБЛ.</t>
  </si>
  <si>
    <t xml:space="preserve">МОЛОДЕЖНЫЙ ЧЕМПИОНАТ РЕСПУБЛИКИ КАЗАХСТАН </t>
  </si>
  <si>
    <t>г. Караганда                                                        22-28 апреля 2024г.</t>
  </si>
  <si>
    <t>ИТОГИ КОМАНДНЫХ СОРЕВНОВАНИЙ. ДЕВУШКИ.</t>
  </si>
  <si>
    <t>1 МЕСТО</t>
  </si>
  <si>
    <t>Карагандинская обл.</t>
  </si>
  <si>
    <t>Регион</t>
  </si>
  <si>
    <t>2 МЕСТО</t>
  </si>
  <si>
    <t>г.Алматы</t>
  </si>
  <si>
    <t>3 МЕСТО</t>
  </si>
  <si>
    <t>Туркестанская обл.</t>
  </si>
  <si>
    <t>г. Астана</t>
  </si>
  <si>
    <t>ИТОГИ КОМАНДНЫХ СОРЕВНОВАНИЙ . ЮНОШИ.</t>
  </si>
  <si>
    <t>Восточно-Казахстанская обл.</t>
  </si>
  <si>
    <t>Жамбылская обл.</t>
  </si>
  <si>
    <t>Главный судья. Судья МК                                                                    Перевалов А.Л.</t>
  </si>
  <si>
    <t>Главный секретарь. Судья МК                                                           Мирасланов М.К.</t>
  </si>
  <si>
    <t>МОЛОДЕЖНЫЙ ЧЕМПИОНАТ РЕСПУБЛИКИ КАЗАХСТАН</t>
  </si>
  <si>
    <t>1 - сетка"-16"</t>
  </si>
  <si>
    <t xml:space="preserve">                                       г. Караганда                              22-28 апреля 2024 г.</t>
  </si>
  <si>
    <t>ИТОГОВЫЙ ПРОТОКОЛ</t>
  </si>
  <si>
    <t>2 - сетка"-32"</t>
  </si>
  <si>
    <t>ЮНОШИ. ОДИНОЧНЫЙ РАЗРЯД</t>
  </si>
  <si>
    <t>3 - сетка"-48"</t>
  </si>
  <si>
    <t>Место</t>
  </si>
  <si>
    <t>Фамилия, Имя</t>
  </si>
  <si>
    <t>Дата рождения</t>
  </si>
  <si>
    <t>1</t>
  </si>
  <si>
    <t xml:space="preserve">КУРМАМБАЕВ Сагантай  </t>
  </si>
  <si>
    <t>02.06.2003</t>
  </si>
  <si>
    <t>МС</t>
  </si>
  <si>
    <t>2</t>
  </si>
  <si>
    <t xml:space="preserve">ХАРКИ Искандер  </t>
  </si>
  <si>
    <t>17.05.2003</t>
  </si>
  <si>
    <t>Жамбылск. обл.</t>
  </si>
  <si>
    <t>3</t>
  </si>
  <si>
    <t xml:space="preserve">ЖУБАНОВ Санжар  </t>
  </si>
  <si>
    <t>16.04.2003</t>
  </si>
  <si>
    <t>г. Алматы</t>
  </si>
  <si>
    <t xml:space="preserve">ГЕРАСИМЕНКО Тимофей  </t>
  </si>
  <si>
    <t>04.05.2004</t>
  </si>
  <si>
    <t>ДЕВУШКИ. ОДИНОЧНЫЙ РАЗРЯД</t>
  </si>
  <si>
    <t xml:space="preserve">РОМАНОВСКАЯ Ангелина  </t>
  </si>
  <si>
    <t>18.03.2003</t>
  </si>
  <si>
    <t>Павлодар. обл.</t>
  </si>
  <si>
    <t xml:space="preserve">БАХЫТ Анель  </t>
  </si>
  <si>
    <t>12.02.2003</t>
  </si>
  <si>
    <t>МСМК</t>
  </si>
  <si>
    <t xml:space="preserve">АШКЕЕВА Арай  </t>
  </si>
  <si>
    <t>08.07.2003</t>
  </si>
  <si>
    <t>Карагандин. обл.</t>
  </si>
  <si>
    <t xml:space="preserve">КОШКУМБАЕВА Жанерке  </t>
  </si>
  <si>
    <t>16.09.2005</t>
  </si>
  <si>
    <t>ЮНОШИ. ПАРНЫЙ РАЗРЯД</t>
  </si>
  <si>
    <t xml:space="preserve">ХАРКИ Абдул-Маджид  </t>
  </si>
  <si>
    <t>07.01.2004</t>
  </si>
  <si>
    <t>КМС</t>
  </si>
  <si>
    <t xml:space="preserve">МАМАЙ Абдулла  </t>
  </si>
  <si>
    <t>19.01.2006</t>
  </si>
  <si>
    <t xml:space="preserve">КАБДЫЛУАХИТОВ Қадіралі  </t>
  </si>
  <si>
    <t>10.08.2007</t>
  </si>
  <si>
    <t xml:space="preserve">САРСЕНБАЙ Дамир  </t>
  </si>
  <si>
    <t>13.07.2005</t>
  </si>
  <si>
    <t xml:space="preserve">ОРАЛХАНОВ Арнур  </t>
  </si>
  <si>
    <t>28.09.2007</t>
  </si>
  <si>
    <t>ДЕВУШКИ. ПАРНЫЙ РАЗРЯД</t>
  </si>
  <si>
    <t xml:space="preserve">СЕРІКБАЙ Назым  </t>
  </si>
  <si>
    <t>06.01.2007</t>
  </si>
  <si>
    <t>Туркестан. обл.</t>
  </si>
  <si>
    <t xml:space="preserve">АХМАДАЛИЕВА Шахзода  </t>
  </si>
  <si>
    <t>22.05.2006</t>
  </si>
  <si>
    <t xml:space="preserve">ТОРШАЕВА Гузель  </t>
  </si>
  <si>
    <t>03.12.2004</t>
  </si>
  <si>
    <t xml:space="preserve">ЖАКСЫЛЫКОВА Альбина  </t>
  </si>
  <si>
    <t>11.05.2007</t>
  </si>
  <si>
    <t>СМЕШАННЫЙ ПАРНЫЙ РАЗРЯД</t>
  </si>
  <si>
    <t xml:space="preserve">ШИ Данян  </t>
  </si>
  <si>
    <t>28.10.2006</t>
  </si>
  <si>
    <t>Главный судья. Судья МК                                                                                   Перевалов А.Л.</t>
  </si>
  <si>
    <t xml:space="preserve"> Главный секретарь. Судья МК                                                                              Мирасланов М.К.</t>
  </si>
  <si>
    <t>НУГАЙ</t>
  </si>
  <si>
    <t xml:space="preserve">Подгруппа </t>
  </si>
  <si>
    <t>РИНАТУЛЫ</t>
  </si>
  <si>
    <t>НУРЫМБЕТОВ</t>
  </si>
  <si>
    <t>ТОЛЕБАЕВ Самат</t>
  </si>
  <si>
    <t>КАСЕНОВ</t>
  </si>
  <si>
    <t>НУРТАЗИН</t>
  </si>
  <si>
    <t>АХМЕТБЕКОВ</t>
  </si>
  <si>
    <t>КАРПТАШАРОВ</t>
  </si>
  <si>
    <t>БЫКОВ</t>
  </si>
  <si>
    <t>ТОКТАРХАН</t>
  </si>
  <si>
    <t>САРСЕНБАЙ</t>
  </si>
  <si>
    <t>МЫКТЫБЕКОВ</t>
  </si>
  <si>
    <t>ИСКАКОВ</t>
  </si>
  <si>
    <t>ЖУМАГУЛ М.</t>
  </si>
  <si>
    <t>НУРУМОВ</t>
  </si>
  <si>
    <t>АБИЛ</t>
  </si>
  <si>
    <t>МУХАТ</t>
  </si>
  <si>
    <t>ИНЫРБАЕВ</t>
  </si>
  <si>
    <t>САРСЕНГАЛИ</t>
  </si>
  <si>
    <t>ДЖИЕНБАЕВ</t>
  </si>
  <si>
    <t>ЛАПТЕВ</t>
  </si>
  <si>
    <t>БАЙМУХАМБЕТ</t>
  </si>
  <si>
    <t>ТОРАВЕКОВ</t>
  </si>
  <si>
    <t>АБИШЕВ</t>
  </si>
  <si>
    <t>АБДЫХАЛЫК</t>
  </si>
  <si>
    <t>МОЧАЛКИН</t>
  </si>
  <si>
    <t>СИПАЧЕВ</t>
  </si>
  <si>
    <t>ОРЫНБАСАР</t>
  </si>
  <si>
    <t>КАСЫМ</t>
  </si>
  <si>
    <t>БОРОВИКОВ</t>
  </si>
  <si>
    <t>САБИТ</t>
  </si>
  <si>
    <t>ЖОЛЖАКСЫ</t>
  </si>
  <si>
    <t>МАГЗУМБЕКОВ</t>
  </si>
  <si>
    <t>БАЛТАШ</t>
  </si>
  <si>
    <t>ТУЗЕЛХАН</t>
  </si>
  <si>
    <t>КРАУЗЕ</t>
  </si>
  <si>
    <t>ГАЙНЕДЕНОВ</t>
  </si>
  <si>
    <t>ОРАЛХАНОВ</t>
  </si>
  <si>
    <t>ТУРСЫНТАЕВ</t>
  </si>
  <si>
    <t>ТУРДЫГОЖАЕВ</t>
  </si>
  <si>
    <t>КАДЫРИ</t>
  </si>
  <si>
    <t>ШЕКТЫБАЙ</t>
  </si>
  <si>
    <t>МОМИНЖАНОВ</t>
  </si>
  <si>
    <t>МУРАТОВ</t>
  </si>
  <si>
    <t>НУРМАТОВ</t>
  </si>
  <si>
    <t>МУСТАФА РАС.</t>
  </si>
  <si>
    <t>W</t>
  </si>
  <si>
    <t>ХАРКИ А-М.</t>
  </si>
  <si>
    <t>БОХАНОВ</t>
  </si>
  <si>
    <t>ТУЛЕБАЕВ Бижан</t>
  </si>
  <si>
    <t>ШАРИПХАН</t>
  </si>
  <si>
    <t>КАБДЫЛУАХИТОВ А.</t>
  </si>
  <si>
    <t>ШИ ЧЕНЯН</t>
  </si>
  <si>
    <t>КУРБАНТАЕВ</t>
  </si>
  <si>
    <t>УКЛЕИН</t>
  </si>
  <si>
    <t>КАЙРАТБЕК</t>
  </si>
  <si>
    <t>АМАНГЕЛДЫ А.</t>
  </si>
  <si>
    <t>ДИКАЕВ</t>
  </si>
  <si>
    <t>ЖУМАГАЛИ</t>
  </si>
  <si>
    <t>БОЛАТБЕК</t>
  </si>
  <si>
    <t>ЖОЛДЫБАЙ</t>
  </si>
  <si>
    <t>ТОЛСУБАЕВ</t>
  </si>
  <si>
    <t>АЛЬМАГАМБЕТОВ</t>
  </si>
  <si>
    <t>КЕЛЬБУГАНОВ</t>
  </si>
  <si>
    <t>АНУАРБЕКОВ</t>
  </si>
  <si>
    <t>ХАЗКЕН</t>
  </si>
  <si>
    <t>АХМЕТ</t>
  </si>
  <si>
    <t>ЕРЛАНУЛЫ</t>
  </si>
  <si>
    <t>САУРБАЙ</t>
  </si>
  <si>
    <t>КАБДУЛОВ</t>
  </si>
  <si>
    <t>НАЗИР</t>
  </si>
  <si>
    <t>МАРКИН</t>
  </si>
  <si>
    <t>СЕРЕКЕ</t>
  </si>
  <si>
    <t>МАКАТАЙ</t>
  </si>
  <si>
    <t>ФУ Дарья</t>
  </si>
  <si>
    <t>Подгруппа</t>
  </si>
  <si>
    <t>ШАВКАТОВА Г.</t>
  </si>
  <si>
    <t>АЛИМГЕРЕЙ</t>
  </si>
  <si>
    <t>МУКАШ Шугыла</t>
  </si>
  <si>
    <t>РАМАЗАН</t>
  </si>
  <si>
    <t>БЕКМУХАМБЕТОВА</t>
  </si>
  <si>
    <t>АСКАР</t>
  </si>
  <si>
    <t>СЕРИКБАЙ</t>
  </si>
  <si>
    <t>ТОЛЕБАЙ</t>
  </si>
  <si>
    <t>МЕДЕУОВА</t>
  </si>
  <si>
    <t>ГАМОВА</t>
  </si>
  <si>
    <t>ТЕМИРХАНОВА</t>
  </si>
  <si>
    <t>ПОЧИНОК</t>
  </si>
  <si>
    <t>ТУРСЫНБЕК</t>
  </si>
  <si>
    <t>АХМАДАЛИЕВА</t>
  </si>
  <si>
    <t>ТРАВКИНА</t>
  </si>
  <si>
    <t>ДОШИМОВА</t>
  </si>
  <si>
    <t>ЛУКЬЯНОВА</t>
  </si>
  <si>
    <t>ЗЕЙНУЛЛА</t>
  </si>
  <si>
    <t>ДУКЕНБАЙ</t>
  </si>
  <si>
    <t>КАМИЛЖАНОВА Ш.</t>
  </si>
  <si>
    <t>МОЧАЛКИНА</t>
  </si>
  <si>
    <t>БАЙТИКЕНОВА</t>
  </si>
  <si>
    <t>СУРАГАНОВА</t>
  </si>
  <si>
    <t>ТАЖИМОВА</t>
  </si>
  <si>
    <t>ШАВКАТОВА Ш.</t>
  </si>
  <si>
    <t>КАМИЛЖАНОВА О.</t>
  </si>
  <si>
    <t>ТЛЕГЕНОВА А.</t>
  </si>
  <si>
    <t>ПЮРКО</t>
  </si>
  <si>
    <t>ГУСЬКОВА</t>
  </si>
  <si>
    <t>КОСАР</t>
  </si>
  <si>
    <t>КОШЕЛЕВА</t>
  </si>
  <si>
    <t>ШАЙХИНА</t>
  </si>
  <si>
    <t>БОРСАКБАЕВА К.</t>
  </si>
  <si>
    <t>МУКАШ М.</t>
  </si>
  <si>
    <t>ЛАВРОВА</t>
  </si>
  <si>
    <t>ТЛЕГЕНОВА Е.</t>
  </si>
  <si>
    <t>ЯСАКОВА</t>
  </si>
  <si>
    <t>НУРЖАНКЫЗЫ</t>
  </si>
  <si>
    <t>ЖАНАБЕРДИ</t>
  </si>
  <si>
    <t xml:space="preserve">АМАНГЕЛДЫ </t>
  </si>
  <si>
    <t>ОМАРОВА</t>
  </si>
  <si>
    <t>ХАНИЯЗОВА</t>
  </si>
  <si>
    <t>АКИМЖАНОВА</t>
  </si>
  <si>
    <t>СЕРИК</t>
  </si>
  <si>
    <t>ШЫМКЕНТБАЙ</t>
  </si>
  <si>
    <t>ИБРАЕВА</t>
  </si>
  <si>
    <t>БАЛТАБЕК Инкар</t>
  </si>
  <si>
    <t>ЕРЖАНКЫЗЫ</t>
  </si>
  <si>
    <t>ЕСБОЛАЕВА</t>
  </si>
  <si>
    <t>НУРМАН</t>
  </si>
  <si>
    <t>ЕГИЗБАЙ</t>
  </si>
  <si>
    <t>АМИРЗА</t>
  </si>
  <si>
    <t>МЕНДИГАЛИЕВА</t>
  </si>
  <si>
    <t>БОРСАКБАЕВА З.</t>
  </si>
  <si>
    <t>ЖЕТПИСБАЙ</t>
  </si>
  <si>
    <t>АДИЛЬГЕРЕЕВА</t>
  </si>
  <si>
    <t>ЖОЛАМАН</t>
  </si>
  <si>
    <t>Match</t>
  </si>
  <si>
    <t>Round</t>
  </si>
  <si>
    <t>Day</t>
  </si>
  <si>
    <t>Time</t>
  </si>
  <si>
    <t>T</t>
  </si>
  <si>
    <t>Pla</t>
  </si>
  <si>
    <t>Pla1/Pla2</t>
  </si>
  <si>
    <t>Ass</t>
  </si>
  <si>
    <t>A1</t>
  </si>
  <si>
    <t>X1</t>
  </si>
  <si>
    <t>A2</t>
  </si>
  <si>
    <t>X2</t>
  </si>
  <si>
    <t>A3</t>
  </si>
  <si>
    <t>X3</t>
  </si>
  <si>
    <t>A4</t>
  </si>
  <si>
    <t>X4</t>
  </si>
  <si>
    <t>A5</t>
  </si>
  <si>
    <t>X5</t>
  </si>
  <si>
    <t>A6</t>
  </si>
  <si>
    <t>X6</t>
  </si>
  <si>
    <t>A7</t>
  </si>
  <si>
    <t>X7</t>
  </si>
  <si>
    <t>G A</t>
  </si>
  <si>
    <t>G X</t>
  </si>
  <si>
    <t>Score</t>
  </si>
  <si>
    <t>Games</t>
  </si>
  <si>
    <t>1/16 ф.</t>
  </si>
  <si>
    <t>ЮНОШИ. ОДИНОЧНЫЙ РАЗРЯД. ФИНАЛЬНЫЕ СОРЕВНОВАНИЯ, 1-32 место.</t>
  </si>
  <si>
    <t>1/8 ф.</t>
  </si>
  <si>
    <t>1/4 ф.</t>
  </si>
  <si>
    <t>1/2 ф.</t>
  </si>
  <si>
    <t>за 1 м.</t>
  </si>
  <si>
    <t>1 место</t>
  </si>
  <si>
    <t>2 место</t>
  </si>
  <si>
    <t>3-32 м.</t>
  </si>
  <si>
    <t>г</t>
  </si>
  <si>
    <t>г1</t>
  </si>
  <si>
    <t>с</t>
  </si>
  <si>
    <t>с1</t>
  </si>
  <si>
    <t>3-24 м.</t>
  </si>
  <si>
    <t xml:space="preserve">  </t>
  </si>
  <si>
    <t>3-16 м.</t>
  </si>
  <si>
    <t>3-12 м.</t>
  </si>
  <si>
    <t>3-8 м.</t>
  </si>
  <si>
    <t>3-6 м.</t>
  </si>
  <si>
    <t>3 место</t>
  </si>
  <si>
    <t>за 5 м.</t>
  </si>
  <si>
    <t>5 место</t>
  </si>
  <si>
    <t>6 место</t>
  </si>
  <si>
    <t>за 7 м.</t>
  </si>
  <si>
    <t>7 место</t>
  </si>
  <si>
    <t>8 место</t>
  </si>
  <si>
    <t>9-12 м.</t>
  </si>
  <si>
    <t>за 9 м.</t>
  </si>
  <si>
    <t>9 место</t>
  </si>
  <si>
    <t>10 место</t>
  </si>
  <si>
    <t>хх</t>
  </si>
  <si>
    <t>за 11 м.</t>
  </si>
  <si>
    <t>11 место</t>
  </si>
  <si>
    <t>12 место</t>
  </si>
  <si>
    <t>13-16 м.</t>
  </si>
  <si>
    <t>за 13 м.</t>
  </si>
  <si>
    <t>13 место</t>
  </si>
  <si>
    <t>14 место</t>
  </si>
  <si>
    <t>за 15 м.</t>
  </si>
  <si>
    <t>15 место</t>
  </si>
  <si>
    <t>16 место</t>
  </si>
  <si>
    <t>17-24 м.</t>
  </si>
  <si>
    <t>17-20 м.</t>
  </si>
  <si>
    <t>за 17 м.</t>
  </si>
  <si>
    <t>17 место</t>
  </si>
  <si>
    <t>18 место</t>
  </si>
  <si>
    <t>за 19 м.</t>
  </si>
  <si>
    <t>19 место</t>
  </si>
  <si>
    <t>20 место</t>
  </si>
  <si>
    <t>21-24 м.</t>
  </si>
  <si>
    <t>за 21 м.</t>
  </si>
  <si>
    <t>21 место</t>
  </si>
  <si>
    <t>22 место</t>
  </si>
  <si>
    <t>за 23 м.</t>
  </si>
  <si>
    <t>23 место</t>
  </si>
  <si>
    <t>24 место</t>
  </si>
  <si>
    <t>25-32 м.</t>
  </si>
  <si>
    <t>25-28 м.</t>
  </si>
  <si>
    <t>за 25 м.</t>
  </si>
  <si>
    <t>25 место</t>
  </si>
  <si>
    <t>26 место</t>
  </si>
  <si>
    <t>за 27 м.</t>
  </si>
  <si>
    <t>27 место</t>
  </si>
  <si>
    <t>28 место</t>
  </si>
  <si>
    <t>29-32 м.</t>
  </si>
  <si>
    <t>за 29 м.</t>
  </si>
  <si>
    <t>29 место</t>
  </si>
  <si>
    <t>30 место</t>
  </si>
  <si>
    <t>за 31 м.</t>
  </si>
  <si>
    <t>31 место</t>
  </si>
  <si>
    <t>32 место</t>
  </si>
  <si>
    <t>ДЕВУШКИ. ОДИНОЧНЫЙ РАЗРЯД. ФИНАЛЬНЫЕ СОРЕВНОВАНИЯ, 1-32 место.</t>
  </si>
  <si>
    <t>L</t>
  </si>
  <si>
    <t xml:space="preserve">МОЛОДЕЖНЫЙ ЧЕМПИОНАТ РЕСПУБЛИКИ КАЗАХСТАН ПО НАСТОЛЬНОМУ ТЕННИСУ </t>
  </si>
  <si>
    <t>г. Караганда                                                         22-28 апреля  2024 г.</t>
  </si>
  <si>
    <t>ПАРЫ. Предварительные игры.</t>
  </si>
  <si>
    <t>БАХЫТ-РОМАНОВСКАЯ</t>
  </si>
  <si>
    <t xml:space="preserve">  ПАРЫ  ДЕВУШКИ</t>
  </si>
  <si>
    <t>ДУКЕНБАЙ-ЖЕТПИСБАЙ</t>
  </si>
  <si>
    <t>МЕНДИГАЛИЕВА-ДОШИМОВА</t>
  </si>
  <si>
    <t>ЛУКЬЯНОВА-ГАМОВА</t>
  </si>
  <si>
    <t>БЕКМУХАМБЕТОВА-ШЫМКЕНТБАЙ</t>
  </si>
  <si>
    <t>АМИРЗА-СЕРИК</t>
  </si>
  <si>
    <t>ЖОЛАМАН-ЕСБОЛАЕВА</t>
  </si>
  <si>
    <t>НУРМАН-АДИЛЬГЕРЕЕВА</t>
  </si>
  <si>
    <t>СЕРИКБАЙ-АХМАДАЛИЕВА</t>
  </si>
  <si>
    <t>ЖАНАБЕРДИ-КАМИЛЖАНОВА Ш.</t>
  </si>
  <si>
    <t>АЛИМГЕРЕЙ-КАМИЛЖАНОВА О.</t>
  </si>
  <si>
    <t>КОШЕЛЕВА-ИБРАЕВА</t>
  </si>
  <si>
    <t>ЕРЖАНКЫЗЫ-ЗЕЙНУЛЛА</t>
  </si>
  <si>
    <t>НУРЖАНКЫЗЫ-ШАВКАТОВА Г.</t>
  </si>
  <si>
    <t>МОЧАЛКИНА-ФУ Дарья</t>
  </si>
  <si>
    <t>ТУРСЫНБЕК-ШАЙХИНА</t>
  </si>
  <si>
    <t>АШКЕЕВА-КОШКУМБАЕВА</t>
  </si>
  <si>
    <t>ТОРШАЕВА-ЖАКСЫЛЫКОВА</t>
  </si>
  <si>
    <t>БАЛТАБЕК-ПОЧИНОК</t>
  </si>
  <si>
    <t>СУРАГАНОВА-МЕДЕУОВА</t>
  </si>
  <si>
    <t>ШАВКВТОВА Ш.-КОСАР</t>
  </si>
  <si>
    <t>ТАЖИМОВА-ТЕМИРХАНОВА</t>
  </si>
  <si>
    <t>ТОЛЕБАЙ-АКИМЖАНОВА</t>
  </si>
  <si>
    <t>ТРАВКИНА-РАМАЗАН</t>
  </si>
  <si>
    <t>ХАНИЯЗОВА-АМАНГЕЛДЫ</t>
  </si>
  <si>
    <t>ЦВИГУН-ЛАВРОВА</t>
  </si>
  <si>
    <t>ОМАРОВА-ГУСЬКОВА</t>
  </si>
  <si>
    <t>ТЛЕГЕНОВА Е.-ТЛЕГЕНОВА А.</t>
  </si>
  <si>
    <t>ПЮРКО-МУКАШ</t>
  </si>
  <si>
    <t>БОРСАКБАЕВА К.-БОРСАКБАЕВА З.</t>
  </si>
  <si>
    <t>ЯСАКОВА-БАЙТИКЕНОВА</t>
  </si>
  <si>
    <t>ЕГИЗБАЙ-АСКАР</t>
  </si>
  <si>
    <t>Главный судья. Судья МК                                                                  Перевалов А.Л.</t>
  </si>
  <si>
    <t>Главный секретарь. Судья МК                                                          Мирасланов М.К.</t>
  </si>
  <si>
    <t>МОЧАЛКИН-ТУРДЫГОЖАЕВ</t>
  </si>
  <si>
    <t>КУРМАМБАЕВ-ЖУБАНОВ</t>
  </si>
  <si>
    <t xml:space="preserve">  ПАРЫ ЮНОШИ</t>
  </si>
  <si>
    <t>АНУАРБЕКОВ-БАЙМУХАМБЕТ</t>
  </si>
  <si>
    <t>КАБДЫЛУАХИТОВ А.-АБИШЕВ</t>
  </si>
  <si>
    <t>МАРКИН-АБДЫХАЛЫК</t>
  </si>
  <si>
    <t>ДЖИЕНБАЕВ-НУРТАЗИН</t>
  </si>
  <si>
    <t>ЖОЛЖАКСЫ-ШАРИПХАН</t>
  </si>
  <si>
    <t>ГЕРАСИМЕНКО-АБИЛ</t>
  </si>
  <si>
    <t>ТУЗЕЛХАН-ШЕКТЫБАЙ</t>
  </si>
  <si>
    <t>БОРОВИКОВ-БЫКОВ</t>
  </si>
  <si>
    <t>МАМАЙ-КАБДЫЛУАХИТОВ К.</t>
  </si>
  <si>
    <t>КРАУЗЕ-МУРАТОВ</t>
  </si>
  <si>
    <t>КАСЫМ-АМАНГЕЛДЫ</t>
  </si>
  <si>
    <t>МЫКТЫБЕКОВ-РИНАТУЛЫ</t>
  </si>
  <si>
    <t>ТОЛЕБАЕВ-ТОРАВЕКОВ</t>
  </si>
  <si>
    <t>ГАЙНЕДЕНОВ-СИПАЧЕВ</t>
  </si>
  <si>
    <t>БАЛТАШ-АЛЬМАГАМБЕТОВ</t>
  </si>
  <si>
    <t>НУРУМОВ-БОЛАТБЕК</t>
  </si>
  <si>
    <t>МУХАТ-САБИТ</t>
  </si>
  <si>
    <t>КАЙРАТБЕК-ЛАПТЕВ</t>
  </si>
  <si>
    <t>ХАРКИ И.-ХАРКИ А-М.</t>
  </si>
  <si>
    <t>КАРПТАШАРОВ-ТУЛЕБАЕВ</t>
  </si>
  <si>
    <t>ШИ ДАНЯН-ТОРГАЙБЕКОВ</t>
  </si>
  <si>
    <t>ОРЫНБАСАР-ТУРСЫНТАЕВ</t>
  </si>
  <si>
    <t>САУРБАЙ-МАГЗУМБЕКОВ</t>
  </si>
  <si>
    <t>ТОЛСУБАЕВ-ТОКТАРХАН</t>
  </si>
  <si>
    <t>САРСЕНБАЙ-ОРАЛХАНОВ</t>
  </si>
  <si>
    <t>ХАЗКЕН-ИНЫРБАЕВ</t>
  </si>
  <si>
    <t>ЖУМАГУЛ-КАДЫРИ</t>
  </si>
  <si>
    <t>КЕЛЬБУГАНОВ-АХМАТБЕКОВ</t>
  </si>
  <si>
    <t>НУРЫМБЕТОВ-БОХАНОВ</t>
  </si>
  <si>
    <t>УКЛЕИН-САРСЕНГАЛИ</t>
  </si>
  <si>
    <t>НУГАЙ-ШИ ЧЕНЯН</t>
  </si>
  <si>
    <t>КАСЕНОВ-СЕРЕКЕ</t>
  </si>
  <si>
    <t>НАЗИР-МОМИНЖАНОВ</t>
  </si>
  <si>
    <t>КУРБАНТАЕВ-ЖОЛДЫБАЙ</t>
  </si>
  <si>
    <t>НУРМАТОВ-КАБДУЛОВ</t>
  </si>
  <si>
    <t>МАКАТАЙ-ЖУМАГАЛЫ</t>
  </si>
  <si>
    <t>ЕРЛАНУЛЫ-ИСКАКОВ</t>
  </si>
  <si>
    <t>ЖУМАГУЛ-АДИЛЬГЕРЕЕВА</t>
  </si>
  <si>
    <t>ЖУБАНОВ-БАХЫТ</t>
  </si>
  <si>
    <t>ТУЗЕЛХАН-НУРЖАНКЫЗЫ</t>
  </si>
  <si>
    <t>СМЕШАННЫЕ   ПАРЫ</t>
  </si>
  <si>
    <t>БОРОВИКОВ-АЛИМЖАНОВА</t>
  </si>
  <si>
    <t>ИНЫРБАЕВ-ЕРЖАНКЫЗЫ</t>
  </si>
  <si>
    <t>САБИТ-МЕДЕУОВА</t>
  </si>
  <si>
    <t>АХМАТБЕКОВ-ОМАРОВА</t>
  </si>
  <si>
    <t>ТОКТАРХАН-НУРМАН</t>
  </si>
  <si>
    <t>ОРАЛХАНОВ-ШЫМКЕНТБАЙ</t>
  </si>
  <si>
    <t>НУГАЙ-ЛАВРОВА</t>
  </si>
  <si>
    <t>АХМЕТ-БОРСАКБАЕВА З.</t>
  </si>
  <si>
    <t>АНУАРБЕКОВ-АСКАР</t>
  </si>
  <si>
    <t>КАБДЫЛУАХИТОВ-КОШКУМБАЕВА</t>
  </si>
  <si>
    <t>МАГЗУМБЕКОВ-ЛУКЬЯНОВА</t>
  </si>
  <si>
    <t>АБИШЕВ-БАЛТАБЕК</t>
  </si>
  <si>
    <t>БАЙМАХАМБЕТ-ДУКЕНБАЙ</t>
  </si>
  <si>
    <t>КУРМАМБАЕВ-ТОРШАЕВА</t>
  </si>
  <si>
    <t>КАБДЫЛУАХИТОВ-ЗЕЙНУЛЛА</t>
  </si>
  <si>
    <t>ТОРГАЙБЕКОВ-ФУ Дарья</t>
  </si>
  <si>
    <t>ТОЛЕБАЕВ-ШАВКАТОВА</t>
  </si>
  <si>
    <t>ЖУМАГАЛИ-КАМИЛЖАНОВА О.</t>
  </si>
  <si>
    <t>БАЛТАШ-БЕКМУХАМБЕТОВА</t>
  </si>
  <si>
    <t>БОЛАТБЕК-БАЙТИКЕНОВА</t>
  </si>
  <si>
    <t>ОРЫНБАСАР-ЕГИЗБАЙ</t>
  </si>
  <si>
    <t>ДЖИЕНБАЕВ-АМАНГЕЛДЫ</t>
  </si>
  <si>
    <t>САУРБАЙ-ПЮРКО</t>
  </si>
  <si>
    <t>ХАРКИ А-М.-САНДЫБАЕВА</t>
  </si>
  <si>
    <t>МУРАТОВ-ТРАВКИНА</t>
  </si>
  <si>
    <t>ТУЛЕБАЕВ-ТОЛЕБАЙ</t>
  </si>
  <si>
    <t>НУРУМОВ-КОШЕЛЕВА</t>
  </si>
  <si>
    <t>ТОРАВЕКОВ-ДОШИМОВА</t>
  </si>
  <si>
    <t>БОХАНОВ-ЕСБОЛАЕВА</t>
  </si>
  <si>
    <t>ХАРКИ И.-РОМАНОВСКАЯ</t>
  </si>
  <si>
    <t>МАРКИН-ШАВКАТОВА</t>
  </si>
  <si>
    <t>ГЕРАСИМЕНКО-АШКЕЕВА</t>
  </si>
  <si>
    <t>УКЛЕИН-БОРСАКБАЕВА К.</t>
  </si>
  <si>
    <t>БЫКОВ-СЕРИК Р.</t>
  </si>
  <si>
    <t>ХАЗКЕН-ТАЖИМОВА</t>
  </si>
  <si>
    <t>КАБДУЛОВ-ГУСЬКОВА</t>
  </si>
  <si>
    <t>ШИ Ченян-СЕРИКБАЙ</t>
  </si>
  <si>
    <t>МУХАТ-ЖЕТПИСБАЙ</t>
  </si>
  <si>
    <t>ШИ Данян-ЖАКСЫЛЫКОВА</t>
  </si>
  <si>
    <t>НАЗИР-МЕНДИГАЛИЕВА</t>
  </si>
  <si>
    <t>КАСЫМ-МОЧАЛКИНА</t>
  </si>
  <si>
    <t>КАСЕНОВ-ШАЙХИНА</t>
  </si>
  <si>
    <t>КАЙРАТБЕК-КАМИЛЖАНОВА Ш.</t>
  </si>
  <si>
    <t>КУРБАНТАЕВ-ТЕМИРХАНОВА</t>
  </si>
  <si>
    <t>МОЧАЛКИН- ТЛЕГЕНОВА Е.</t>
  </si>
  <si>
    <t>ЕРЛАНУЛЫ-РАМАЗАН</t>
  </si>
  <si>
    <t>НУРМАТОВ-КОСАР</t>
  </si>
  <si>
    <t>МАМАЙ-АХМАДАЛИЕВА</t>
  </si>
  <si>
    <t>САРСЕНГАЛЫ-АЛИМГЕРЕЙ</t>
  </si>
  <si>
    <t>МАКАТАЙ-ТУРСЫНБЕК</t>
  </si>
  <si>
    <t>МОМИНЖАНОВА-ХАНИЯЗОВА</t>
  </si>
  <si>
    <t>АЛЬМАГАМБЕТОВ-ГАМОВА</t>
  </si>
  <si>
    <t>ТУРСЫНТАЕВ-ЯСАКОВА</t>
  </si>
  <si>
    <t>КРАУЗЕ-ПОЧИНОК</t>
  </si>
  <si>
    <t>АМАНГЕЛДЫ-МУКАШ</t>
  </si>
  <si>
    <t>ТОЛСУБАЕВ-ЦВИГУН</t>
  </si>
  <si>
    <t>СЕРЕКЕ-ЖАНАБЕРДИ</t>
  </si>
  <si>
    <t>ТУРДЫГОЖАЕВ-АМИРЗА</t>
  </si>
  <si>
    <t>СИПАЧЕВ-СУРАГАНОВА</t>
  </si>
  <si>
    <t>КЕЛЬБУГАНОВ-ИБРАЕВА</t>
  </si>
  <si>
    <t>ЛАПТЕВ-ТИЛЕГЕНОВА А.</t>
  </si>
  <si>
    <t>НУРЫМБЕТОВ-ЖОЛАМАН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</si>
</sst>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9" x14ac:knownFonts="1">
    <font>
      <sz val="11"/>
      <color theme="1"/>
      <name val="Calibri"/>
      <family val="2"/>
      <charset val="204"/>
    </font>
    <font>
      <i/>
      <sz val="14"/>
      <name val="Arial"/>
      <family val="2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Georgia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7"/>
      <name val="Arial Narrow"/>
      <family val="2"/>
      <charset val="204"/>
    </font>
    <font>
      <b/>
      <i/>
      <sz val="9"/>
      <name val="Times New Roman"/>
      <family val="1"/>
      <charset val="204"/>
    </font>
    <font>
      <i/>
      <sz val="8"/>
      <name val="Franklin Gothic Medium Cond"/>
      <family val="2"/>
      <charset val="204"/>
    </font>
    <font>
      <i/>
      <sz val="8"/>
      <color indexed="9"/>
      <name val="Franklin Gothic Medium Cond"/>
      <family val="2"/>
      <charset val="204"/>
    </font>
    <font>
      <b/>
      <sz val="8"/>
      <color indexed="10"/>
      <name val="Arial"/>
      <family val="2"/>
    </font>
    <font>
      <b/>
      <sz val="9"/>
      <name val="Arial"/>
      <family val="2"/>
      <charset val="204"/>
    </font>
    <font>
      <sz val="9"/>
      <color indexed="12"/>
      <name val="Franklin Gothic Medium Cond"/>
      <family val="2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</font>
    <font>
      <b/>
      <sz val="10"/>
      <name val="Franklin Gothic Medium Cond"/>
      <family val="2"/>
    </font>
    <font>
      <b/>
      <sz val="10"/>
      <color indexed="9"/>
      <name val="Franklin Gothic Medium Cond"/>
      <family val="2"/>
    </font>
    <font>
      <b/>
      <sz val="12"/>
      <name val="Franklin Gothic Medium Cond"/>
      <family val="2"/>
      <charset val="204"/>
    </font>
    <font>
      <i/>
      <sz val="12"/>
      <name val="Franklin Gothic Medium Cond"/>
      <family val="2"/>
      <charset val="204"/>
    </font>
    <font>
      <b/>
      <sz val="14"/>
      <name val="Franklin Gothic Medium Cond"/>
      <family val="2"/>
      <charset val="204"/>
    </font>
    <font>
      <b/>
      <sz val="9"/>
      <color indexed="16"/>
      <name val="Franklin Gothic Medium Cond"/>
      <family val="2"/>
      <charset val="204"/>
    </font>
    <font>
      <sz val="8"/>
      <color indexed="9"/>
      <name val="Franklin Gothic Medium Cond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8"/>
      <color rgb="FFFF0000"/>
      <name val="Arial"/>
      <family val="2"/>
    </font>
    <font>
      <sz val="9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51"/>
      <name val="Arial"/>
      <family val="2"/>
    </font>
    <font>
      <b/>
      <i/>
      <sz val="10"/>
      <color indexed="9"/>
      <name val="Arial"/>
      <family val="2"/>
      <charset val="204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b/>
      <i/>
      <sz val="10"/>
      <name val="Cambria"/>
      <family val="1"/>
      <charset val="204"/>
      <scheme val="major"/>
    </font>
    <font>
      <sz val="8"/>
      <color theme="1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name val="Cambria"/>
      <family val="1"/>
      <charset val="204"/>
      <scheme val="major"/>
    </font>
    <font>
      <i/>
      <sz val="8"/>
      <color rgb="FF990000"/>
      <name val="Times New Roman"/>
      <family val="1"/>
      <charset val="204"/>
    </font>
    <font>
      <i/>
      <sz val="12"/>
      <color rgb="FF990000"/>
      <name val="Times New Roman"/>
      <family val="1"/>
      <charset val="204"/>
    </font>
    <font>
      <sz val="8"/>
      <name val="Arial"/>
      <family val="2"/>
      <charset val="204"/>
    </font>
    <font>
      <sz val="8"/>
      <name val="Cambria"/>
      <family val="1"/>
      <charset val="204"/>
      <scheme val="maj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6"/>
      <name val="Franklin Gothic Medium Cond"/>
      <family val="2"/>
      <charset val="204"/>
    </font>
    <font>
      <sz val="10"/>
      <name val="Franklin Gothic Medium Cond"/>
      <family val="2"/>
      <charset val="204"/>
    </font>
    <font>
      <sz val="14"/>
      <name val="Franklin Gothic Medium Cond"/>
      <family val="2"/>
      <charset val="204"/>
    </font>
    <font>
      <sz val="36"/>
      <name val="Franklin Gothic Medium Cond"/>
      <family val="2"/>
      <charset val="204"/>
    </font>
    <font>
      <sz val="36"/>
      <name val="Arial Cyr"/>
      <charset val="204"/>
    </font>
    <font>
      <i/>
      <sz val="9"/>
      <name val="Franklin Gothic Medium Cond"/>
      <family val="2"/>
      <charset val="204"/>
    </font>
    <font>
      <i/>
      <sz val="10"/>
      <name val="Times New Roman"/>
      <family val="1"/>
      <charset val="204"/>
    </font>
    <font>
      <b/>
      <i/>
      <sz val="10"/>
      <name val="Franklin Gothic Medium Cond"/>
      <family val="2"/>
      <charset val="204"/>
    </font>
    <font>
      <b/>
      <i/>
      <u/>
      <sz val="12"/>
      <name val="Franklin Gothic Medium Cond"/>
      <family val="2"/>
      <charset val="204"/>
    </font>
    <font>
      <b/>
      <sz val="10"/>
      <color theme="0"/>
      <name val="Franklin Gothic Medium Cond"/>
      <family val="2"/>
      <charset val="204"/>
    </font>
    <font>
      <i/>
      <sz val="9"/>
      <name val="Cambria"/>
      <family val="1"/>
      <charset val="204"/>
      <scheme val="major"/>
    </font>
    <font>
      <i/>
      <sz val="10"/>
      <name val="Franklin Gothic Medium Cond"/>
      <family val="2"/>
      <charset val="204"/>
    </font>
    <font>
      <sz val="9"/>
      <name val="Cambria"/>
      <family val="1"/>
      <charset val="204"/>
      <scheme val="major"/>
    </font>
    <font>
      <sz val="10"/>
      <color indexed="12"/>
      <name val="Franklin Gothic Medium Cond"/>
      <family val="2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8"/>
      <color theme="1"/>
      <name val="Cambria"/>
      <family val="1"/>
      <charset val="204"/>
      <scheme val="major"/>
    </font>
    <font>
      <sz val="10"/>
      <name val="Franklin Gothic Medium Cond"/>
      <family val="2"/>
    </font>
    <font>
      <sz val="9"/>
      <name val="Franklin Gothic Medium Cond"/>
      <family val="2"/>
    </font>
    <font>
      <sz val="10"/>
      <color indexed="9"/>
      <name val="Franklin Gothic Medium Cond"/>
      <family val="2"/>
    </font>
    <font>
      <sz val="9"/>
      <color indexed="13"/>
      <name val="Franklin Gothic Medium Cond"/>
      <family val="2"/>
    </font>
    <font>
      <sz val="14"/>
      <name val="Franklin Gothic Medium Cond"/>
      <family val="2"/>
    </font>
    <font>
      <sz val="10"/>
      <color indexed="10"/>
      <name val="Franklin Gothic Medium Cond"/>
      <family val="2"/>
    </font>
    <font>
      <sz val="10"/>
      <color indexed="12"/>
      <name val="Arial"/>
      <family val="2"/>
      <charset val="204"/>
    </font>
    <font>
      <b/>
      <sz val="10"/>
      <color indexed="13"/>
      <name val="Arial"/>
      <family val="2"/>
      <charset val="204"/>
    </font>
    <font>
      <i/>
      <sz val="11"/>
      <name val="Times New Roman"/>
      <family val="1"/>
      <charset val="204"/>
    </font>
    <font>
      <sz val="8"/>
      <color indexed="12"/>
      <name val="Franklin Gothic Medium Cond"/>
      <family val="2"/>
    </font>
    <font>
      <sz val="8"/>
      <name val="Franklin Gothic Medium Cond"/>
      <family val="2"/>
    </font>
    <font>
      <sz val="7"/>
      <name val="Franklin Gothic Medium Cond"/>
      <family val="2"/>
      <charset val="204"/>
    </font>
    <font>
      <sz val="8"/>
      <color indexed="10"/>
      <name val="Franklin Gothic Medium Cond"/>
      <family val="2"/>
    </font>
    <font>
      <b/>
      <sz val="7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sz val="7"/>
      <name val="Franklin Gothic Medium Cond"/>
      <family val="2"/>
    </font>
    <font>
      <b/>
      <sz val="8"/>
      <name val="Arial"/>
      <family val="2"/>
      <charset val="204"/>
    </font>
    <font>
      <u/>
      <sz val="12"/>
      <name val="Times New Roman"/>
      <family val="1"/>
      <charset val="204"/>
    </font>
    <font>
      <sz val="9"/>
      <color indexed="9"/>
      <name val="Franklin Gothic Medium Cond"/>
      <family val="2"/>
    </font>
    <font>
      <b/>
      <sz val="9"/>
      <name val="Georgia"/>
      <family val="1"/>
      <charset val="204"/>
    </font>
    <font>
      <b/>
      <i/>
      <sz val="9"/>
      <name val="Georgia"/>
      <family val="1"/>
      <charset val="204"/>
    </font>
    <font>
      <sz val="8"/>
      <color theme="0"/>
      <name val="Franklin Gothic Medium Cond"/>
      <family val="2"/>
    </font>
    <font>
      <sz val="9"/>
      <color theme="0"/>
      <name val="Franklin Gothic Medium Cond"/>
      <family val="2"/>
    </font>
    <font>
      <b/>
      <sz val="10"/>
      <name val="Georgia"/>
      <family val="1"/>
      <charset val="204"/>
    </font>
    <font>
      <b/>
      <i/>
      <sz val="10"/>
      <name val="Georgia"/>
      <family val="1"/>
      <charset val="204"/>
    </font>
    <font>
      <sz val="8"/>
      <name val="Franklin Gothic Medium Cond"/>
      <family val="2"/>
      <charset val="204"/>
    </font>
    <font>
      <sz val="12"/>
      <name val="Franklin Gothic Medium Cond"/>
      <family val="2"/>
      <charset val="204"/>
    </font>
    <font>
      <sz val="8"/>
      <color theme="1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i/>
      <sz val="9"/>
      <color theme="1"/>
      <name val="Cambria"/>
      <family val="1"/>
      <charset val="204"/>
      <scheme val="major"/>
    </font>
    <font>
      <i/>
      <sz val="9"/>
      <color theme="1"/>
      <name val="Calibri"/>
      <family val="2"/>
      <charset val="204"/>
      <scheme val="minor"/>
    </font>
    <font>
      <b/>
      <i/>
      <sz val="9"/>
      <color theme="1"/>
      <name val="Cambria"/>
      <family val="1"/>
      <charset val="204"/>
      <scheme val="major"/>
    </font>
    <font>
      <i/>
      <sz val="8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8" fillId="0" borderId="0"/>
    <xf numFmtId="0" fontId="28" fillId="0" borderId="0"/>
  </cellStyleXfs>
  <cellXfs count="61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" fontId="11" fillId="0" borderId="5" xfId="0" quotePrefix="1" applyNumberFormat="1" applyFont="1" applyBorder="1" applyAlignment="1">
      <alignment horizontal="center" vertical="center"/>
    </xf>
    <xf numFmtId="16" fontId="11" fillId="0" borderId="10" xfId="0" applyNumberFormat="1" applyFont="1" applyBorder="1" applyAlignment="1">
      <alignment vertical="center"/>
    </xf>
    <xf numFmtId="20" fontId="11" fillId="0" borderId="6" xfId="0" applyNumberFormat="1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" fontId="11" fillId="3" borderId="5" xfId="0" quotePrefix="1" applyNumberFormat="1" applyFont="1" applyFill="1" applyBorder="1" applyAlignment="1">
      <alignment horizontal="center" vertical="center"/>
    </xf>
    <xf numFmtId="16" fontId="11" fillId="3" borderId="10" xfId="0" applyNumberFormat="1" applyFont="1" applyFill="1" applyBorder="1" applyAlignment="1">
      <alignment vertical="center"/>
    </xf>
    <xf numFmtId="20" fontId="11" fillId="3" borderId="6" xfId="0" applyNumberFormat="1" applyFont="1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6" fontId="11" fillId="0" borderId="30" xfId="0" quotePrefix="1" applyNumberFormat="1" applyFont="1" applyBorder="1" applyAlignment="1">
      <alignment horizontal="center" vertical="center"/>
    </xf>
    <xf numFmtId="16" fontId="11" fillId="0" borderId="31" xfId="0" applyNumberFormat="1" applyFont="1" applyBorder="1" applyAlignment="1">
      <alignment vertical="center"/>
    </xf>
    <xf numFmtId="20" fontId="11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quotePrefix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20" fontId="25" fillId="0" borderId="0" xfId="0" applyNumberFormat="1" applyFont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16" fontId="26" fillId="5" borderId="5" xfId="0" quotePrefix="1" applyNumberFormat="1" applyFont="1" applyFill="1" applyBorder="1" applyAlignment="1">
      <alignment horizontal="center" vertical="center"/>
    </xf>
    <xf numFmtId="16" fontId="11" fillId="0" borderId="36" xfId="0" quotePrefix="1" applyNumberFormat="1" applyFont="1" applyBorder="1" applyAlignment="1">
      <alignment horizontal="center" vertical="center"/>
    </xf>
    <xf numFmtId="16" fontId="11" fillId="5" borderId="5" xfId="0" quotePrefix="1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/>
    <xf numFmtId="0" fontId="28" fillId="0" borderId="0" xfId="0" applyFont="1" applyAlignment="1">
      <alignment horizontal="center"/>
    </xf>
    <xf numFmtId="0" fontId="28" fillId="0" borderId="0" xfId="0" applyFont="1"/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1" fillId="6" borderId="0" xfId="0" applyFont="1" applyFill="1" applyAlignment="1">
      <alignment vertical="center"/>
    </xf>
    <xf numFmtId="0" fontId="31" fillId="6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0" fontId="33" fillId="8" borderId="0" xfId="0" applyFont="1" applyFill="1" applyAlignment="1" applyProtection="1">
      <alignment horizontal="center" vertical="center"/>
      <protection locked="0"/>
    </xf>
    <xf numFmtId="0" fontId="3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36" fillId="8" borderId="0" xfId="0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9" borderId="0" xfId="0" applyFont="1" applyFill="1" applyAlignment="1">
      <alignment horizontal="center" vertical="center"/>
    </xf>
    <xf numFmtId="0" fontId="39" fillId="9" borderId="0" xfId="0" applyFont="1" applyFill="1" applyAlignment="1" applyProtection="1">
      <alignment horizontal="center" vertical="center"/>
      <protection locked="0"/>
    </xf>
    <xf numFmtId="0" fontId="33" fillId="10" borderId="0" xfId="0" applyFont="1" applyFill="1" applyAlignment="1">
      <alignment horizontal="center" vertical="center"/>
    </xf>
    <xf numFmtId="0" fontId="40" fillId="11" borderId="0" xfId="0" applyFont="1" applyFill="1" applyAlignment="1" applyProtection="1">
      <alignment horizontal="center" vertical="center"/>
      <protection locked="0"/>
    </xf>
    <xf numFmtId="0" fontId="41" fillId="11" borderId="0" xfId="0" applyFont="1" applyFill="1" applyAlignment="1" applyProtection="1">
      <alignment horizontal="center" vertical="center"/>
      <protection locked="0"/>
    </xf>
    <xf numFmtId="0" fontId="40" fillId="3" borderId="0" xfId="0" applyFont="1" applyFill="1" applyAlignment="1" applyProtection="1">
      <alignment horizontal="center" vertical="center"/>
      <protection locked="0"/>
    </xf>
    <xf numFmtId="0" fontId="41" fillId="3" borderId="0" xfId="0" applyFont="1" applyFill="1" applyAlignment="1" applyProtection="1">
      <alignment horizontal="center" vertical="center"/>
      <protection locked="0"/>
    </xf>
    <xf numFmtId="0" fontId="33" fillId="12" borderId="0" xfId="0" applyFont="1" applyFill="1" applyAlignment="1">
      <alignment horizontal="center" vertical="center"/>
    </xf>
    <xf numFmtId="0" fontId="42" fillId="13" borderId="0" xfId="0" applyFont="1" applyFill="1" applyAlignment="1">
      <alignment horizontal="center" vertical="center"/>
    </xf>
    <xf numFmtId="0" fontId="43" fillId="14" borderId="0" xfId="0" applyFont="1" applyFill="1" applyAlignment="1">
      <alignment horizontal="center" vertical="center"/>
    </xf>
    <xf numFmtId="0" fontId="31" fillId="15" borderId="0" xfId="0" applyFont="1" applyFill="1" applyAlignment="1">
      <alignment horizontal="center" vertical="center"/>
    </xf>
    <xf numFmtId="0" fontId="31" fillId="16" borderId="0" xfId="0" applyFont="1" applyFill="1" applyAlignment="1">
      <alignment horizontal="center" vertical="center"/>
    </xf>
    <xf numFmtId="0" fontId="31" fillId="7" borderId="0" xfId="0" applyFont="1" applyFill="1" applyAlignment="1">
      <alignment horizontal="center" vertical="center"/>
    </xf>
    <xf numFmtId="0" fontId="34" fillId="17" borderId="0" xfId="0" applyFont="1" applyFill="1" applyAlignment="1">
      <alignment horizontal="center" vertical="center"/>
    </xf>
    <xf numFmtId="0" fontId="34" fillId="11" borderId="0" xfId="0" applyFont="1" applyFill="1" applyAlignment="1">
      <alignment horizontal="center" vertical="center"/>
    </xf>
    <xf numFmtId="0" fontId="34" fillId="4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3" fillId="9" borderId="0" xfId="0" applyFont="1" applyFill="1" applyAlignment="1" applyProtection="1">
      <alignment horizontal="center" vertical="center"/>
      <protection locked="0"/>
    </xf>
    <xf numFmtId="0" fontId="34" fillId="15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7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/>
    <xf numFmtId="0" fontId="52" fillId="0" borderId="0" xfId="0" applyFont="1" applyAlignment="1">
      <alignment vertical="center"/>
    </xf>
    <xf numFmtId="0" fontId="50" fillId="0" borderId="21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21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0" borderId="2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0" xfId="0" applyBorder="1"/>
    <xf numFmtId="0" fontId="49" fillId="0" borderId="0" xfId="0" applyFont="1" applyBorder="1" applyAlignment="1">
      <alignment horizontal="center" vertical="center"/>
    </xf>
    <xf numFmtId="0" fontId="56" fillId="0" borderId="0" xfId="0" applyFont="1" applyAlignment="1"/>
    <xf numFmtId="0" fontId="58" fillId="0" borderId="0" xfId="0" applyFont="1" applyAlignment="1"/>
    <xf numFmtId="0" fontId="59" fillId="0" borderId="29" xfId="0" applyFont="1" applyBorder="1" applyAlignment="1">
      <alignment horizontal="center" vertical="center" shrinkToFit="1"/>
    </xf>
    <xf numFmtId="0" fontId="2" fillId="0" borderId="0" xfId="0" applyFont="1" applyAlignment="1"/>
    <xf numFmtId="0" fontId="60" fillId="0" borderId="18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/>
    </xf>
    <xf numFmtId="0" fontId="61" fillId="0" borderId="18" xfId="0" applyFont="1" applyFill="1" applyBorder="1" applyAlignment="1" applyProtection="1">
      <alignment horizontal="center" vertical="center" wrapText="1"/>
      <protection locked="0"/>
    </xf>
    <xf numFmtId="0" fontId="62" fillId="0" borderId="18" xfId="0" applyFont="1" applyBorder="1" applyAlignment="1" applyProtection="1">
      <alignment horizontal="left" vertical="top" wrapText="1"/>
      <protection locked="0"/>
    </xf>
    <xf numFmtId="14" fontId="62" fillId="0" borderId="18" xfId="0" applyNumberFormat="1" applyFont="1" applyBorder="1" applyAlignment="1" applyProtection="1">
      <alignment horizontal="center" vertical="top" wrapText="1"/>
      <protection locked="0"/>
    </xf>
    <xf numFmtId="0" fontId="62" fillId="0" borderId="18" xfId="0" applyFont="1" applyBorder="1" applyAlignment="1" applyProtection="1">
      <alignment horizontal="center" vertical="top" wrapText="1"/>
      <protection locked="0"/>
    </xf>
    <xf numFmtId="0" fontId="62" fillId="0" borderId="37" xfId="0" applyFont="1" applyBorder="1" applyAlignment="1" applyProtection="1">
      <alignment horizontal="center" vertical="top" wrapText="1"/>
      <protection locked="0"/>
    </xf>
    <xf numFmtId="0" fontId="62" fillId="0" borderId="8" xfId="0" applyFont="1" applyBorder="1" applyAlignment="1" applyProtection="1">
      <alignment horizontal="center" vertical="top" wrapText="1"/>
      <protection locked="0"/>
    </xf>
    <xf numFmtId="0" fontId="62" fillId="0" borderId="9" xfId="0" applyFont="1" applyBorder="1" applyAlignment="1">
      <alignment horizontal="left" vertical="top" shrinkToFit="1"/>
    </xf>
    <xf numFmtId="0" fontId="0" fillId="0" borderId="0" xfId="0" applyBorder="1" applyAlignment="1"/>
    <xf numFmtId="0" fontId="59" fillId="0" borderId="29" xfId="0" applyFont="1" applyFill="1" applyBorder="1" applyAlignment="1">
      <alignment horizontal="center" vertical="center" shrinkToFit="1"/>
    </xf>
    <xf numFmtId="0" fontId="63" fillId="0" borderId="37" xfId="0" applyFont="1" applyBorder="1" applyAlignment="1" applyProtection="1">
      <alignment horizontal="center" vertical="top" wrapText="1"/>
      <protection locked="0"/>
    </xf>
    <xf numFmtId="0" fontId="63" fillId="0" borderId="8" xfId="0" applyFont="1" applyBorder="1" applyAlignment="1" applyProtection="1">
      <alignment horizontal="center" vertical="top" wrapText="1"/>
      <protection locked="0"/>
    </xf>
    <xf numFmtId="0" fontId="63" fillId="0" borderId="9" xfId="0" applyFont="1" applyBorder="1" applyAlignment="1">
      <alignment horizontal="left" vertical="top" shrinkToFit="1"/>
    </xf>
    <xf numFmtId="0" fontId="63" fillId="0" borderId="38" xfId="0" applyFont="1" applyBorder="1" applyAlignment="1" applyProtection="1">
      <alignment horizontal="center" vertical="top" wrapText="1"/>
      <protection locked="0"/>
    </xf>
    <xf numFmtId="0" fontId="63" fillId="0" borderId="10" xfId="0" applyFont="1" applyBorder="1" applyAlignment="1" applyProtection="1">
      <alignment horizontal="center" vertical="top" wrapText="1"/>
      <protection locked="0"/>
    </xf>
    <xf numFmtId="0" fontId="63" fillId="0" borderId="11" xfId="0" applyFont="1" applyBorder="1" applyAlignment="1">
      <alignment horizontal="left" vertical="top" shrinkToFit="1"/>
    </xf>
    <xf numFmtId="0" fontId="64" fillId="7" borderId="18" xfId="0" applyFont="1" applyFill="1" applyBorder="1" applyAlignment="1">
      <alignment horizontal="center"/>
    </xf>
    <xf numFmtId="0" fontId="59" fillId="0" borderId="0" xfId="0" applyFont="1" applyFill="1" applyAlignment="1">
      <alignment horizontal="center" vertical="center"/>
    </xf>
    <xf numFmtId="0" fontId="0" fillId="18" borderId="18" xfId="0" applyFill="1" applyBorder="1" applyAlignment="1">
      <alignment horizontal="center"/>
    </xf>
    <xf numFmtId="0" fontId="59" fillId="0" borderId="23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 shrinkToFit="1"/>
    </xf>
    <xf numFmtId="0" fontId="61" fillId="0" borderId="0" xfId="0" applyFont="1" applyFill="1" applyBorder="1" applyAlignment="1">
      <alignment horizontal="left" vertical="top" shrinkToFit="1"/>
    </xf>
    <xf numFmtId="0" fontId="66" fillId="0" borderId="0" xfId="0" applyFont="1" applyFill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8" fillId="19" borderId="0" xfId="0" applyFont="1" applyFill="1" applyBorder="1" applyAlignment="1">
      <alignment vertical="center" shrinkToFit="1"/>
    </xf>
    <xf numFmtId="0" fontId="46" fillId="0" borderId="0" xfId="0" applyFont="1" applyAlignment="1">
      <alignment horizontal="center" vertical="center" shrinkToFit="1"/>
    </xf>
    <xf numFmtId="0" fontId="69" fillId="0" borderId="0" xfId="0" applyFont="1" applyAlignment="1">
      <alignment shrinkToFit="1"/>
    </xf>
    <xf numFmtId="0" fontId="70" fillId="19" borderId="0" xfId="0" applyFont="1" applyFill="1" applyBorder="1" applyAlignment="1">
      <alignment vertical="center" shrinkToFit="1"/>
    </xf>
    <xf numFmtId="0" fontId="68" fillId="0" borderId="0" xfId="0" applyFont="1" applyAlignment="1"/>
    <xf numFmtId="0" fontId="73" fillId="19" borderId="0" xfId="0" applyFont="1" applyFill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vertical="center" shrinkToFit="1"/>
    </xf>
    <xf numFmtId="49" fontId="75" fillId="0" borderId="0" xfId="0" applyNumberFormat="1" applyFont="1" applyAlignment="1">
      <alignment horizontal="center" shrinkToFit="1"/>
    </xf>
    <xf numFmtId="0" fontId="69" fillId="19" borderId="0" xfId="0" applyFont="1" applyFill="1" applyAlignment="1">
      <alignment shrinkToFit="1"/>
    </xf>
    <xf numFmtId="49" fontId="19" fillId="19" borderId="0" xfId="0" applyNumberFormat="1" applyFont="1" applyFill="1" applyAlignment="1">
      <alignment horizontal="center" shrinkToFit="1"/>
    </xf>
    <xf numFmtId="49" fontId="69" fillId="19" borderId="0" xfId="0" applyNumberFormat="1" applyFont="1" applyFill="1" applyBorder="1" applyAlignment="1">
      <alignment shrinkToFit="1"/>
    </xf>
    <xf numFmtId="49" fontId="75" fillId="0" borderId="0" xfId="0" applyNumberFormat="1" applyFont="1" applyAlignment="1">
      <alignment horizontal="center" vertical="center" shrinkToFit="1"/>
    </xf>
    <xf numFmtId="49" fontId="77" fillId="21" borderId="18" xfId="0" applyNumberFormat="1" applyFont="1" applyFill="1" applyBorder="1" applyAlignment="1">
      <alignment horizontal="center" vertical="center" shrinkToFit="1"/>
    </xf>
    <xf numFmtId="49" fontId="77" fillId="21" borderId="2" xfId="0" applyNumberFormat="1" applyFont="1" applyFill="1" applyBorder="1" applyAlignment="1">
      <alignment horizontal="center" vertical="center" shrinkToFit="1"/>
    </xf>
    <xf numFmtId="0" fontId="75" fillId="15" borderId="18" xfId="0" applyNumberFormat="1" applyFont="1" applyFill="1" applyBorder="1" applyAlignment="1">
      <alignment horizontal="center" vertical="center" shrinkToFit="1"/>
    </xf>
    <xf numFmtId="49" fontId="73" fillId="19" borderId="18" xfId="0" applyNumberFormat="1" applyFont="1" applyFill="1" applyBorder="1" applyAlignment="1">
      <alignment horizontal="center" shrinkToFit="1"/>
    </xf>
    <xf numFmtId="0" fontId="78" fillId="0" borderId="18" xfId="0" applyFont="1" applyBorder="1" applyAlignment="1"/>
    <xf numFmtId="0" fontId="78" fillId="0" borderId="18" xfId="0" applyFont="1" applyBorder="1" applyAlignment="1">
      <alignment horizontal="center"/>
    </xf>
    <xf numFmtId="0" fontId="69" fillId="19" borderId="0" xfId="0" applyFont="1" applyFill="1" applyAlignment="1">
      <alignment vertical="center" shrinkToFit="1"/>
    </xf>
    <xf numFmtId="0" fontId="69" fillId="0" borderId="0" xfId="0" applyFont="1" applyAlignment="1">
      <alignment vertical="center" shrinkToFit="1"/>
    </xf>
    <xf numFmtId="49" fontId="79" fillId="0" borderId="18" xfId="0" applyNumberFormat="1" applyFont="1" applyBorder="1" applyAlignment="1">
      <alignment horizontal="center" vertical="center" shrinkToFit="1"/>
    </xf>
    <xf numFmtId="49" fontId="79" fillId="19" borderId="21" xfId="0" applyNumberFormat="1" applyFont="1" applyFill="1" applyBorder="1" applyAlignment="1">
      <alignment horizontal="center" shrinkToFit="1"/>
    </xf>
    <xf numFmtId="49" fontId="79" fillId="19" borderId="21" xfId="0" applyNumberFormat="1" applyFont="1" applyFill="1" applyBorder="1" applyAlignment="1">
      <alignment horizontal="left" shrinkToFit="1"/>
    </xf>
    <xf numFmtId="49" fontId="79" fillId="19" borderId="13" xfId="0" applyNumberFormat="1" applyFont="1" applyFill="1" applyBorder="1" applyAlignment="1">
      <alignment horizontal="center" shrinkToFit="1"/>
    </xf>
    <xf numFmtId="49" fontId="79" fillId="19" borderId="13" xfId="0" applyNumberFormat="1" applyFont="1" applyFill="1" applyBorder="1" applyAlignment="1">
      <alignment horizontal="left" shrinkToFit="1"/>
    </xf>
    <xf numFmtId="0" fontId="78" fillId="0" borderId="18" xfId="0" applyFont="1" applyBorder="1"/>
    <xf numFmtId="0" fontId="78" fillId="0" borderId="18" xfId="0" applyFont="1" applyBorder="1" applyAlignment="1">
      <alignment horizontal="center" vertical="center"/>
    </xf>
    <xf numFmtId="0" fontId="69" fillId="0" borderId="0" xfId="0" applyFont="1" applyBorder="1" applyAlignment="1">
      <alignment shrinkToFit="1"/>
    </xf>
    <xf numFmtId="0" fontId="80" fillId="0" borderId="0" xfId="0" applyFont="1" applyBorder="1" applyAlignment="1">
      <alignment shrinkToFit="1"/>
    </xf>
    <xf numFmtId="0" fontId="69" fillId="0" borderId="0" xfId="0" applyFont="1" applyBorder="1" applyAlignment="1">
      <alignment vertical="center" shrinkToFit="1"/>
    </xf>
    <xf numFmtId="0" fontId="78" fillId="0" borderId="0" xfId="0" applyFont="1" applyBorder="1" applyAlignment="1"/>
    <xf numFmtId="0" fontId="78" fillId="0" borderId="0" xfId="0" applyFont="1" applyBorder="1" applyAlignment="1">
      <alignment horizontal="center"/>
    </xf>
    <xf numFmtId="0" fontId="80" fillId="0" borderId="0" xfId="0" applyFont="1" applyBorder="1" applyAlignment="1">
      <alignment vertical="center" shrinkToFit="1"/>
    </xf>
    <xf numFmtId="0" fontId="75" fillId="0" borderId="0" xfId="0" applyNumberFormat="1" applyFont="1" applyAlignment="1">
      <alignment horizontal="center" shrinkToFit="1"/>
    </xf>
    <xf numFmtId="0" fontId="78" fillId="0" borderId="0" xfId="0" applyFont="1" applyBorder="1" applyAlignment="1">
      <alignment shrinkToFit="1"/>
    </xf>
    <xf numFmtId="0" fontId="78" fillId="0" borderId="0" xfId="0" applyFont="1" applyBorder="1"/>
    <xf numFmtId="0" fontId="78" fillId="0" borderId="0" xfId="0" applyFont="1" applyBorder="1" applyAlignment="1">
      <alignment horizontal="center" vertical="center"/>
    </xf>
    <xf numFmtId="0" fontId="81" fillId="19" borderId="0" xfId="0" applyFont="1" applyFill="1" applyAlignment="1">
      <alignment vertical="center"/>
    </xf>
    <xf numFmtId="0" fontId="81" fillId="19" borderId="0" xfId="0" applyFont="1" applyFill="1" applyAlignment="1">
      <alignment horizontal="right" vertical="center"/>
    </xf>
    <xf numFmtId="0" fontId="80" fillId="0" borderId="0" xfId="0" applyFont="1" applyAlignment="1">
      <alignment shrinkToFit="1"/>
    </xf>
    <xf numFmtId="0" fontId="66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horizontal="right" vertical="center"/>
    </xf>
    <xf numFmtId="0" fontId="85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right"/>
    </xf>
    <xf numFmtId="0" fontId="49" fillId="0" borderId="0" xfId="0" applyFont="1"/>
    <xf numFmtId="0" fontId="49" fillId="0" borderId="0" xfId="0" applyFont="1" applyAlignment="1">
      <alignment horizontal="left"/>
    </xf>
    <xf numFmtId="0" fontId="85" fillId="0" borderId="21" xfId="0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85" fillId="0" borderId="0" xfId="0" applyFont="1" applyBorder="1" applyAlignment="1">
      <alignment horizontal="center" vertical="center"/>
    </xf>
    <xf numFmtId="0" fontId="49" fillId="0" borderId="21" xfId="0" applyFont="1" applyBorder="1"/>
    <xf numFmtId="0" fontId="49" fillId="0" borderId="0" xfId="0" applyFont="1" applyBorder="1"/>
    <xf numFmtId="0" fontId="85" fillId="0" borderId="0" xfId="0" applyFont="1" applyAlignment="1">
      <alignment horizontal="center" vertical="center"/>
    </xf>
    <xf numFmtId="0" fontId="52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49" fillId="0" borderId="13" xfId="0" applyFont="1" applyBorder="1" applyAlignment="1">
      <alignment horizontal="center" vertical="center"/>
    </xf>
    <xf numFmtId="0" fontId="53" fillId="0" borderId="0" xfId="0" applyFont="1"/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9" fillId="0" borderId="0" xfId="0" applyFont="1" applyBorder="1" applyAlignment="1">
      <alignment horizontal="center" vertical="top"/>
    </xf>
    <xf numFmtId="0" fontId="0" fillId="0" borderId="0" xfId="0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left"/>
    </xf>
    <xf numFmtId="0" fontId="48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21" xfId="0" applyFont="1" applyBorder="1" applyAlignment="1">
      <alignment horizontal="right" vertical="center"/>
    </xf>
    <xf numFmtId="0" fontId="85" fillId="0" borderId="1" xfId="0" applyFont="1" applyBorder="1" applyAlignment="1">
      <alignment horizontal="center" vertical="center"/>
    </xf>
    <xf numFmtId="0" fontId="49" fillId="0" borderId="13" xfId="0" applyFont="1" applyBorder="1" applyAlignment="1">
      <alignment horizontal="right" vertical="center"/>
    </xf>
    <xf numFmtId="0" fontId="86" fillId="0" borderId="12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6" fillId="0" borderId="0" xfId="1" applyFont="1" applyAlignment="1">
      <alignment horizontal="center" vertical="center"/>
    </xf>
    <xf numFmtId="49" fontId="86" fillId="0" borderId="0" xfId="0" applyNumberFormat="1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89" fillId="8" borderId="0" xfId="0" applyFont="1" applyFill="1" applyAlignment="1">
      <alignment horizontal="center" vertical="center"/>
    </xf>
    <xf numFmtId="0" fontId="90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7" fillId="10" borderId="39" xfId="0" applyFont="1" applyFill="1" applyBorder="1" applyAlignment="1">
      <alignment horizontal="center" vertical="center"/>
    </xf>
    <xf numFmtId="0" fontId="86" fillId="7" borderId="27" xfId="0" applyFont="1" applyFill="1" applyBorder="1" applyAlignment="1">
      <alignment horizontal="center" vertical="center"/>
    </xf>
    <xf numFmtId="0" fontId="86" fillId="0" borderId="20" xfId="0" applyFont="1" applyBorder="1" applyAlignment="1">
      <alignment horizontal="left" vertical="center"/>
    </xf>
    <xf numFmtId="0" fontId="86" fillId="0" borderId="22" xfId="0" applyFont="1" applyBorder="1" applyAlignment="1">
      <alignment horizontal="center" vertical="center"/>
    </xf>
    <xf numFmtId="0" fontId="93" fillId="13" borderId="12" xfId="0" applyFont="1" applyFill="1" applyBorder="1" applyAlignment="1">
      <alignment horizontal="center" vertical="center"/>
    </xf>
    <xf numFmtId="0" fontId="93" fillId="13" borderId="0" xfId="0" applyFont="1" applyFill="1" applyAlignment="1">
      <alignment horizontal="center" vertical="center"/>
    </xf>
    <xf numFmtId="0" fontId="28" fillId="16" borderId="0" xfId="2" applyFill="1" applyAlignment="1">
      <alignment horizontal="center" vertical="center"/>
    </xf>
    <xf numFmtId="0" fontId="28" fillId="7" borderId="0" xfId="2" applyFill="1" applyAlignment="1">
      <alignment horizontal="center" vertical="center"/>
    </xf>
    <xf numFmtId="0" fontId="36" fillId="12" borderId="0" xfId="2" applyFont="1" applyFill="1" applyAlignment="1">
      <alignment horizontal="center" vertical="center"/>
    </xf>
    <xf numFmtId="0" fontId="28" fillId="15" borderId="0" xfId="2" applyFill="1" applyAlignment="1">
      <alignment horizontal="center" vertical="center"/>
    </xf>
    <xf numFmtId="0" fontId="89" fillId="21" borderId="0" xfId="0" applyFont="1" applyFill="1" applyAlignment="1">
      <alignment horizontal="center" vertical="center"/>
    </xf>
    <xf numFmtId="0" fontId="94" fillId="8" borderId="0" xfId="0" applyFont="1" applyFill="1" applyAlignment="1">
      <alignment vertical="center"/>
    </xf>
    <xf numFmtId="0" fontId="94" fillId="0" borderId="0" xfId="0" applyFont="1" applyAlignment="1">
      <alignment vertical="center"/>
    </xf>
    <xf numFmtId="0" fontId="87" fillId="23" borderId="40" xfId="0" applyFont="1" applyFill="1" applyBorder="1" applyAlignment="1">
      <alignment horizontal="center" vertical="center"/>
    </xf>
    <xf numFmtId="0" fontId="86" fillId="7" borderId="25" xfId="0" applyFont="1" applyFill="1" applyBorder="1" applyAlignment="1">
      <alignment horizontal="center" vertical="center"/>
    </xf>
    <xf numFmtId="0" fontId="86" fillId="0" borderId="1" xfId="0" applyFont="1" applyBorder="1" applyAlignment="1">
      <alignment horizontal="left" vertical="center"/>
    </xf>
    <xf numFmtId="0" fontId="86" fillId="0" borderId="14" xfId="0" applyFont="1" applyBorder="1" applyAlignment="1">
      <alignment horizontal="center" vertical="center"/>
    </xf>
    <xf numFmtId="0" fontId="93" fillId="13" borderId="12" xfId="2" applyFont="1" applyFill="1" applyBorder="1" applyAlignment="1">
      <alignment horizontal="center" vertical="center"/>
    </xf>
    <xf numFmtId="0" fontId="93" fillId="13" borderId="0" xfId="2" applyFont="1" applyFill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90" fillId="0" borderId="0" xfId="0" applyFont="1" applyAlignment="1">
      <alignment horizontal="right" vertical="center"/>
    </xf>
    <xf numFmtId="0" fontId="95" fillId="0" borderId="0" xfId="0" applyFont="1" applyAlignment="1">
      <alignment horizontal="center" vertical="center"/>
    </xf>
    <xf numFmtId="0" fontId="97" fillId="0" borderId="13" xfId="0" applyFont="1" applyBorder="1" applyAlignment="1">
      <alignment horizontal="right" vertical="center"/>
    </xf>
    <xf numFmtId="0" fontId="98" fillId="0" borderId="0" xfId="0" applyFont="1" applyAlignment="1">
      <alignment vertical="center"/>
    </xf>
    <xf numFmtId="0" fontId="99" fillId="0" borderId="0" xfId="0" applyFont="1"/>
    <xf numFmtId="0" fontId="95" fillId="0" borderId="0" xfId="0" applyFont="1" applyAlignment="1">
      <alignment horizontal="right" vertical="center"/>
    </xf>
    <xf numFmtId="0" fontId="99" fillId="0" borderId="0" xfId="0" applyFont="1" applyAlignment="1">
      <alignment horizontal="right" vertical="center"/>
    </xf>
    <xf numFmtId="0" fontId="96" fillId="0" borderId="13" xfId="0" applyFont="1" applyBorder="1" applyAlignment="1">
      <alignment vertical="center" shrinkToFit="1"/>
    </xf>
    <xf numFmtId="0" fontId="96" fillId="0" borderId="13" xfId="0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96" fillId="0" borderId="22" xfId="0" applyFont="1" applyBorder="1" applyAlignment="1">
      <alignment horizontal="center" vertical="center"/>
    </xf>
    <xf numFmtId="0" fontId="97" fillId="0" borderId="0" xfId="0" applyFont="1" applyAlignment="1">
      <alignment horizontal="right" vertical="center"/>
    </xf>
    <xf numFmtId="0" fontId="96" fillId="0" borderId="0" xfId="0" applyFont="1" applyAlignment="1">
      <alignment vertical="center" shrinkToFit="1"/>
    </xf>
    <xf numFmtId="0" fontId="101" fillId="0" borderId="0" xfId="0" applyFont="1" applyAlignment="1">
      <alignment horizontal="center" vertical="center" shrinkToFit="1"/>
    </xf>
    <xf numFmtId="0" fontId="99" fillId="0" borderId="23" xfId="0" applyFont="1" applyBorder="1" applyAlignment="1">
      <alignment horizontal="center"/>
    </xf>
    <xf numFmtId="0" fontId="89" fillId="24" borderId="40" xfId="0" applyFont="1" applyFill="1" applyBorder="1" applyAlignment="1">
      <alignment horizontal="center" vertical="center"/>
    </xf>
    <xf numFmtId="0" fontId="102" fillId="0" borderId="23" xfId="0" applyFont="1" applyBorder="1"/>
    <xf numFmtId="0" fontId="97" fillId="0" borderId="1" xfId="0" applyFont="1" applyBorder="1" applyAlignment="1">
      <alignment horizontal="right" vertical="center"/>
    </xf>
    <xf numFmtId="0" fontId="103" fillId="0" borderId="0" xfId="0" applyFont="1" applyAlignment="1">
      <alignment vertical="center"/>
    </xf>
    <xf numFmtId="0" fontId="96" fillId="0" borderId="23" xfId="0" applyFont="1" applyBorder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96" fillId="0" borderId="14" xfId="0" applyFont="1" applyBorder="1" applyAlignment="1">
      <alignment horizontal="left" vertical="center" shrinkToFit="1"/>
    </xf>
    <xf numFmtId="0" fontId="87" fillId="0" borderId="22" xfId="0" applyFont="1" applyBorder="1" applyAlignment="1">
      <alignment horizontal="center" vertical="center"/>
    </xf>
    <xf numFmtId="0" fontId="95" fillId="0" borderId="0" xfId="0" applyFont="1" applyBorder="1" applyAlignment="1">
      <alignment horizontal="right" vertical="center"/>
    </xf>
    <xf numFmtId="0" fontId="98" fillId="0" borderId="23" xfId="0" applyFont="1" applyBorder="1" applyAlignment="1">
      <alignment horizontal="center" vertical="center"/>
    </xf>
    <xf numFmtId="20" fontId="96" fillId="0" borderId="0" xfId="0" applyNumberFormat="1" applyFont="1" applyAlignment="1">
      <alignment vertical="center"/>
    </xf>
    <xf numFmtId="0" fontId="98" fillId="0" borderId="0" xfId="0" applyFont="1" applyAlignment="1">
      <alignment horizontal="right" vertical="center"/>
    </xf>
    <xf numFmtId="0" fontId="99" fillId="0" borderId="23" xfId="0" applyFont="1" applyBorder="1"/>
    <xf numFmtId="0" fontId="99" fillId="0" borderId="23" xfId="0" applyFont="1" applyBorder="1" applyAlignment="1">
      <alignment horizontal="right" vertical="center"/>
    </xf>
    <xf numFmtId="0" fontId="87" fillId="0" borderId="0" xfId="0" applyFont="1" applyAlignment="1">
      <alignment horizontal="right" vertical="center"/>
    </xf>
    <xf numFmtId="0" fontId="89" fillId="25" borderId="41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9" fillId="25" borderId="39" xfId="0" applyFont="1" applyFill="1" applyBorder="1" applyAlignment="1">
      <alignment horizontal="center" vertical="center"/>
    </xf>
    <xf numFmtId="0" fontId="87" fillId="3" borderId="40" xfId="0" applyFont="1" applyFill="1" applyBorder="1" applyAlignment="1">
      <alignment horizontal="center" vertical="center"/>
    </xf>
    <xf numFmtId="0" fontId="99" fillId="0" borderId="23" xfId="0" applyFont="1" applyBorder="1" applyAlignment="1">
      <alignment horizontal="center" vertical="center"/>
    </xf>
    <xf numFmtId="0" fontId="101" fillId="0" borderId="0" xfId="0" applyFont="1" applyAlignment="1">
      <alignment vertical="center"/>
    </xf>
    <xf numFmtId="0" fontId="87" fillId="0" borderId="23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right" vertical="center"/>
    </xf>
    <xf numFmtId="0" fontId="97" fillId="0" borderId="0" xfId="0" applyFont="1" applyBorder="1" applyAlignment="1">
      <alignment horizontal="right" vertical="center"/>
    </xf>
    <xf numFmtId="0" fontId="96" fillId="0" borderId="0" xfId="0" applyFont="1" applyBorder="1" applyAlignment="1">
      <alignment vertical="center" shrinkToFit="1"/>
    </xf>
    <xf numFmtId="0" fontId="97" fillId="0" borderId="0" xfId="0" applyFont="1" applyBorder="1" applyAlignment="1">
      <alignment vertical="center"/>
    </xf>
    <xf numFmtId="0" fontId="104" fillId="10" borderId="41" xfId="0" applyFont="1" applyFill="1" applyBorder="1" applyAlignment="1">
      <alignment horizontal="center" vertical="center"/>
    </xf>
    <xf numFmtId="0" fontId="99" fillId="0" borderId="0" xfId="0" applyFont="1" applyBorder="1" applyAlignment="1">
      <alignment horizontal="right" vertical="center"/>
    </xf>
    <xf numFmtId="0" fontId="104" fillId="10" borderId="39" xfId="0" applyFont="1" applyFill="1" applyBorder="1" applyAlignment="1">
      <alignment horizontal="center" vertical="center"/>
    </xf>
    <xf numFmtId="0" fontId="87" fillId="7" borderId="40" xfId="0" applyFont="1" applyFill="1" applyBorder="1" applyAlignment="1">
      <alignment horizontal="center" vertical="center"/>
    </xf>
    <xf numFmtId="0" fontId="101" fillId="0" borderId="0" xfId="0" applyFont="1" applyAlignment="1">
      <alignment horizontal="right" vertical="center" shrinkToFit="1"/>
    </xf>
    <xf numFmtId="0" fontId="97" fillId="0" borderId="0" xfId="0" applyFont="1" applyAlignment="1">
      <alignment vertical="center"/>
    </xf>
    <xf numFmtId="0" fontId="87" fillId="0" borderId="23" xfId="0" applyFont="1" applyBorder="1" applyAlignment="1">
      <alignment vertical="center"/>
    </xf>
    <xf numFmtId="0" fontId="95" fillId="0" borderId="0" xfId="0" applyFont="1" applyBorder="1" applyAlignment="1">
      <alignment horizontal="center" vertical="center"/>
    </xf>
    <xf numFmtId="0" fontId="87" fillId="26" borderId="40" xfId="0" applyFont="1" applyFill="1" applyBorder="1" applyAlignment="1">
      <alignment horizontal="center" vertical="center"/>
    </xf>
    <xf numFmtId="0" fontId="87" fillId="10" borderId="42" xfId="0" applyFont="1" applyFill="1" applyBorder="1" applyAlignment="1">
      <alignment horizontal="center" vertical="center"/>
    </xf>
    <xf numFmtId="0" fontId="86" fillId="7" borderId="43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6" fillId="11" borderId="25" xfId="0" applyFont="1" applyFill="1" applyBorder="1" applyAlignment="1">
      <alignment horizontal="center" vertical="center"/>
    </xf>
    <xf numFmtId="0" fontId="87" fillId="0" borderId="12" xfId="0" applyFont="1" applyBorder="1" applyAlignment="1">
      <alignment vertical="center"/>
    </xf>
    <xf numFmtId="0" fontId="87" fillId="0" borderId="29" xfId="0" applyFont="1" applyBorder="1" applyAlignment="1">
      <alignment horizontal="center" vertical="center"/>
    </xf>
    <xf numFmtId="0" fontId="86" fillId="0" borderId="0" xfId="0" applyFont="1" applyAlignment="1">
      <alignment horizontal="right" vertical="center"/>
    </xf>
    <xf numFmtId="0" fontId="87" fillId="0" borderId="27" xfId="0" applyFont="1" applyBorder="1" applyAlignment="1">
      <alignment horizontal="center" vertical="center"/>
    </xf>
    <xf numFmtId="0" fontId="86" fillId="11" borderId="27" xfId="0" applyFont="1" applyFill="1" applyBorder="1" applyAlignment="1">
      <alignment horizontal="center" vertical="center"/>
    </xf>
    <xf numFmtId="0" fontId="86" fillId="11" borderId="29" xfId="0" applyFont="1" applyFill="1" applyBorder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98" fillId="0" borderId="0" xfId="0" applyFont="1" applyAlignment="1">
      <alignment horizontal="center" vertical="center"/>
    </xf>
    <xf numFmtId="0" fontId="86" fillId="11" borderId="20" xfId="0" applyFont="1" applyFill="1" applyBorder="1" applyAlignment="1">
      <alignment horizontal="center" vertical="center"/>
    </xf>
    <xf numFmtId="0" fontId="86" fillId="11" borderId="1" xfId="0" applyFont="1" applyFill="1" applyBorder="1" applyAlignment="1">
      <alignment horizontal="center" vertical="center"/>
    </xf>
    <xf numFmtId="0" fontId="96" fillId="0" borderId="0" xfId="0" applyFont="1" applyAlignment="1">
      <alignment horizontal="right" vertical="center"/>
    </xf>
    <xf numFmtId="0" fontId="91" fillId="11" borderId="12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91" fillId="3" borderId="12" xfId="0" applyFont="1" applyFill="1" applyBorder="1" applyAlignment="1">
      <alignment horizontal="center" vertical="center"/>
    </xf>
    <xf numFmtId="0" fontId="87" fillId="0" borderId="0" xfId="0" applyFont="1" applyAlignment="1">
      <alignment vertical="center" shrinkToFit="1"/>
    </xf>
    <xf numFmtId="0" fontId="86" fillId="3" borderId="20" xfId="0" applyFont="1" applyFill="1" applyBorder="1" applyAlignment="1">
      <alignment horizontal="center" vertical="center"/>
    </xf>
    <xf numFmtId="0" fontId="86" fillId="3" borderId="1" xfId="0" applyFont="1" applyFill="1" applyBorder="1" applyAlignment="1">
      <alignment horizontal="center" vertical="center"/>
    </xf>
    <xf numFmtId="0" fontId="105" fillId="0" borderId="0" xfId="0" applyFont="1" applyAlignment="1">
      <alignment vertical="center"/>
    </xf>
    <xf numFmtId="0" fontId="106" fillId="0" borderId="0" xfId="0" applyFont="1" applyAlignment="1">
      <alignment horizontal="right" vertical="center"/>
    </xf>
    <xf numFmtId="0" fontId="107" fillId="0" borderId="0" xfId="0" applyFont="1" applyAlignment="1">
      <alignment horizontal="right" vertical="center"/>
    </xf>
    <xf numFmtId="0" fontId="108" fillId="0" borderId="0" xfId="0" applyFont="1" applyAlignment="1">
      <alignment horizontal="center" vertical="center"/>
    </xf>
    <xf numFmtId="0" fontId="108" fillId="0" borderId="0" xfId="0" applyFont="1" applyAlignment="1">
      <alignment horizontal="right" vertical="center"/>
    </xf>
    <xf numFmtId="0" fontId="108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0" fontId="110" fillId="0" borderId="0" xfId="0" applyFont="1" applyAlignment="1">
      <alignment horizontal="right" vertical="center"/>
    </xf>
    <xf numFmtId="0" fontId="89" fillId="0" borderId="0" xfId="0" applyFont="1" applyFill="1" applyAlignment="1">
      <alignment horizontal="center" vertical="center"/>
    </xf>
    <xf numFmtId="0" fontId="86" fillId="3" borderId="12" xfId="0" applyFont="1" applyFill="1" applyBorder="1" applyAlignment="1">
      <alignment horizontal="center" vertical="center"/>
    </xf>
    <xf numFmtId="0" fontId="91" fillId="11" borderId="20" xfId="0" applyFont="1" applyFill="1" applyBorder="1" applyAlignment="1">
      <alignment horizontal="center" vertical="center"/>
    </xf>
    <xf numFmtId="0" fontId="89" fillId="8" borderId="25" xfId="0" applyFont="1" applyFill="1" applyBorder="1" applyAlignment="1">
      <alignment horizontal="center" vertical="center"/>
    </xf>
    <xf numFmtId="0" fontId="91" fillId="3" borderId="1" xfId="0" applyFont="1" applyFill="1" applyBorder="1" applyAlignment="1">
      <alignment horizontal="center" vertical="center"/>
    </xf>
    <xf numFmtId="0" fontId="89" fillId="8" borderId="29" xfId="0" applyFont="1" applyFill="1" applyBorder="1" applyAlignment="1">
      <alignment horizontal="center" vertical="center"/>
    </xf>
    <xf numFmtId="0" fontId="91" fillId="3" borderId="20" xfId="0" applyFont="1" applyFill="1" applyBorder="1" applyAlignment="1">
      <alignment horizontal="center" vertical="center"/>
    </xf>
    <xf numFmtId="0" fontId="28" fillId="16" borderId="0" xfId="0" applyFont="1" applyFill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36" fillId="12" borderId="0" xfId="0" applyFont="1" applyFill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96" fillId="0" borderId="0" xfId="1" applyFont="1" applyAlignment="1">
      <alignment horizontal="center" vertical="center"/>
    </xf>
    <xf numFmtId="49" fontId="96" fillId="0" borderId="0" xfId="0" applyNumberFormat="1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111" fillId="0" borderId="13" xfId="0" applyFont="1" applyBorder="1" applyAlignment="1">
      <alignment horizontal="right" vertical="center"/>
    </xf>
    <xf numFmtId="0" fontId="112" fillId="0" borderId="0" xfId="0" applyFont="1" applyBorder="1" applyAlignment="1">
      <alignment vertical="center" shrinkToFit="1"/>
    </xf>
    <xf numFmtId="0" fontId="113" fillId="0" borderId="0" xfId="0" applyFont="1"/>
    <xf numFmtId="0" fontId="73" fillId="0" borderId="0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60" fillId="0" borderId="0" xfId="0" applyFont="1" applyAlignment="1">
      <alignment vertical="center" shrinkToFit="1"/>
    </xf>
    <xf numFmtId="0" fontId="50" fillId="0" borderId="27" xfId="0" applyFont="1" applyBorder="1" applyAlignment="1">
      <alignment horizontal="center"/>
    </xf>
    <xf numFmtId="0" fontId="113" fillId="0" borderId="0" xfId="0" applyFont="1" applyBorder="1"/>
    <xf numFmtId="0" fontId="113" fillId="0" borderId="0" xfId="0" applyFont="1" applyAlignment="1">
      <alignment vertical="center"/>
    </xf>
    <xf numFmtId="0" fontId="50" fillId="0" borderId="29" xfId="0" applyFont="1" applyBorder="1" applyAlignment="1">
      <alignment horizontal="center"/>
    </xf>
    <xf numFmtId="0" fontId="113" fillId="0" borderId="27" xfId="0" applyFont="1" applyBorder="1"/>
    <xf numFmtId="0" fontId="113" fillId="0" borderId="1" xfId="0" applyFont="1" applyBorder="1"/>
    <xf numFmtId="0" fontId="53" fillId="0" borderId="0" xfId="0" applyFont="1" applyAlignment="1">
      <alignment horizontal="right" vertical="center"/>
    </xf>
    <xf numFmtId="0" fontId="115" fillId="0" borderId="0" xfId="0" applyFont="1" applyBorder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6" fillId="0" borderId="0" xfId="0" applyFont="1" applyAlignment="1">
      <alignment horizontal="center" vertical="center"/>
    </xf>
    <xf numFmtId="0" fontId="113" fillId="0" borderId="29" xfId="0" applyFont="1" applyBorder="1"/>
    <xf numFmtId="0" fontId="1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3" fillId="0" borderId="0" xfId="0" applyFont="1" applyBorder="1" applyAlignment="1">
      <alignment vertical="center"/>
    </xf>
    <xf numFmtId="0" fontId="118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25" xfId="0" applyFont="1" applyBorder="1" applyAlignment="1">
      <alignment horizontal="center"/>
    </xf>
    <xf numFmtId="0" fontId="118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11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15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114" fillId="0" borderId="0" xfId="0" applyFont="1" applyBorder="1" applyAlignment="1">
      <alignment horizontal="center"/>
    </xf>
    <xf numFmtId="0" fontId="50" fillId="0" borderId="0" xfId="0" applyFont="1"/>
    <xf numFmtId="0" fontId="49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113" fillId="0" borderId="0" xfId="0" applyFont="1" applyAlignment="1">
      <alignment horizontal="left" vertical="center"/>
    </xf>
    <xf numFmtId="0" fontId="50" fillId="0" borderId="27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113" fillId="0" borderId="27" xfId="0" applyFont="1" applyBorder="1" applyAlignment="1">
      <alignment vertical="center"/>
    </xf>
    <xf numFmtId="0" fontId="113" fillId="0" borderId="1" xfId="0" applyFont="1" applyBorder="1" applyAlignment="1">
      <alignment vertical="center"/>
    </xf>
    <xf numFmtId="0" fontId="113" fillId="0" borderId="29" xfId="0" applyFont="1" applyBorder="1" applyAlignment="1">
      <alignment vertical="center"/>
    </xf>
    <xf numFmtId="0" fontId="50" fillId="0" borderId="25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/>
    </xf>
    <xf numFmtId="0" fontId="59" fillId="0" borderId="13" xfId="0" applyFont="1" applyBorder="1" applyAlignment="1" applyProtection="1">
      <alignment horizontal="center" vertical="center"/>
      <protection locked="0"/>
    </xf>
    <xf numFmtId="0" fontId="59" fillId="0" borderId="14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18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4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 applyProtection="1">
      <alignment horizontal="center" vertical="center" wrapText="1"/>
      <protection locked="0"/>
    </xf>
    <xf numFmtId="0" fontId="59" fillId="0" borderId="13" xfId="0" applyFont="1" applyFill="1" applyBorder="1" applyAlignment="1" applyProtection="1">
      <alignment horizontal="center" vertical="center"/>
      <protection locked="0"/>
    </xf>
    <xf numFmtId="0" fontId="59" fillId="0" borderId="14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49" fontId="73" fillId="19" borderId="27" xfId="0" applyNumberFormat="1" applyFont="1" applyFill="1" applyBorder="1" applyAlignment="1">
      <alignment horizontal="center" shrinkToFit="1"/>
    </xf>
    <xf numFmtId="49" fontId="73" fillId="19" borderId="29" xfId="0" applyNumberFormat="1" applyFont="1" applyFill="1" applyBorder="1" applyAlignment="1">
      <alignment horizontal="center" shrinkToFit="1"/>
    </xf>
    <xf numFmtId="0" fontId="45" fillId="0" borderId="0" xfId="0" applyFont="1" applyAlignment="1">
      <alignment horizontal="center" vertical="center" shrinkToFit="1"/>
    </xf>
    <xf numFmtId="0" fontId="46" fillId="0" borderId="0" xfId="0" applyFont="1" applyAlignment="1">
      <alignment horizontal="center" vertical="center" shrinkToFit="1"/>
    </xf>
    <xf numFmtId="0" fontId="71" fillId="20" borderId="20" xfId="0" applyFont="1" applyFill="1" applyBorder="1" applyAlignment="1">
      <alignment horizontal="center" vertical="center" shrinkToFit="1"/>
    </xf>
    <xf numFmtId="0" fontId="72" fillId="0" borderId="22" xfId="0" applyFont="1" applyBorder="1" applyAlignment="1">
      <alignment horizontal="center" vertical="center" shrinkToFit="1"/>
    </xf>
    <xf numFmtId="0" fontId="71" fillId="20" borderId="12" xfId="0" applyFont="1" applyFill="1" applyBorder="1" applyAlignment="1">
      <alignment horizontal="center" vertical="center" shrinkToFit="1"/>
    </xf>
    <xf numFmtId="0" fontId="72" fillId="0" borderId="23" xfId="0" applyFont="1" applyBorder="1" applyAlignment="1">
      <alignment horizontal="center" vertical="center" shrinkToFit="1"/>
    </xf>
    <xf numFmtId="0" fontId="72" fillId="0" borderId="12" xfId="0" applyFont="1" applyBorder="1" applyAlignment="1">
      <alignment horizontal="center" vertical="center" shrinkToFit="1"/>
    </xf>
    <xf numFmtId="0" fontId="72" fillId="0" borderId="1" xfId="0" applyFont="1" applyBorder="1" applyAlignment="1">
      <alignment horizontal="center" vertical="center" shrinkToFit="1"/>
    </xf>
    <xf numFmtId="0" fontId="72" fillId="0" borderId="14" xfId="0" applyFont="1" applyBorder="1" applyAlignment="1">
      <alignment horizontal="center" vertical="center" shrinkToFit="1"/>
    </xf>
    <xf numFmtId="49" fontId="21" fillId="19" borderId="0" xfId="0" applyNumberFormat="1" applyFont="1" applyFill="1" applyAlignment="1">
      <alignment horizontal="center" shrinkToFit="1"/>
    </xf>
    <xf numFmtId="0" fontId="76" fillId="19" borderId="0" xfId="0" applyNumberFormat="1" applyFont="1" applyFill="1" applyAlignment="1">
      <alignment horizontal="center" vertical="center" shrinkToFit="1"/>
    </xf>
    <xf numFmtId="0" fontId="71" fillId="22" borderId="20" xfId="0" applyFont="1" applyFill="1" applyBorder="1" applyAlignment="1">
      <alignment horizontal="center" vertical="center" shrinkToFit="1"/>
    </xf>
    <xf numFmtId="0" fontId="71" fillId="22" borderId="22" xfId="0" applyFont="1" applyFill="1" applyBorder="1" applyAlignment="1">
      <alignment horizontal="center" vertical="center" shrinkToFit="1"/>
    </xf>
    <xf numFmtId="0" fontId="71" fillId="22" borderId="12" xfId="0" applyFont="1" applyFill="1" applyBorder="1" applyAlignment="1">
      <alignment horizontal="center" vertical="center" shrinkToFit="1"/>
    </xf>
    <xf numFmtId="0" fontId="71" fillId="22" borderId="23" xfId="0" applyFont="1" applyFill="1" applyBorder="1" applyAlignment="1">
      <alignment horizontal="center" vertical="center" shrinkToFit="1"/>
    </xf>
    <xf numFmtId="0" fontId="76" fillId="19" borderId="0" xfId="0" applyNumberFormat="1" applyFont="1" applyFill="1" applyAlignment="1">
      <alignment horizontal="center" shrinkToFit="1"/>
    </xf>
    <xf numFmtId="0" fontId="6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shrinkToFit="1"/>
    </xf>
    <xf numFmtId="0" fontId="49" fillId="0" borderId="22" xfId="0" applyFont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0" fontId="49" fillId="0" borderId="23" xfId="0" applyFont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6" fillId="4" borderId="21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6" fillId="4" borderId="12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49" fontId="20" fillId="0" borderId="23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shrinkToFit="1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center" vertical="center" shrinkToFit="1"/>
    </xf>
    <xf numFmtId="0" fontId="86" fillId="0" borderId="27" xfId="0" applyFont="1" applyBorder="1" applyAlignment="1">
      <alignment horizontal="center" vertical="center"/>
    </xf>
    <xf numFmtId="0" fontId="86" fillId="0" borderId="29" xfId="0" applyFont="1" applyBorder="1" applyAlignment="1">
      <alignment horizontal="center" vertical="center"/>
    </xf>
    <xf numFmtId="17" fontId="86" fillId="0" borderId="20" xfId="0" quotePrefix="1" applyNumberFormat="1" applyFont="1" applyBorder="1" applyAlignment="1">
      <alignment horizontal="left" vertical="center"/>
    </xf>
    <xf numFmtId="17" fontId="86" fillId="0" borderId="1" xfId="0" quotePrefix="1" applyNumberFormat="1" applyFont="1" applyBorder="1" applyAlignment="1">
      <alignment horizontal="left" vertical="center"/>
    </xf>
    <xf numFmtId="49" fontId="86" fillId="0" borderId="21" xfId="1" applyNumberFormat="1" applyFont="1" applyBorder="1" applyAlignment="1">
      <alignment horizontal="center" vertical="center"/>
    </xf>
    <xf numFmtId="49" fontId="86" fillId="0" borderId="13" xfId="1" applyNumberFormat="1" applyFont="1" applyBorder="1" applyAlignment="1">
      <alignment horizontal="center" vertical="center"/>
    </xf>
    <xf numFmtId="49" fontId="86" fillId="0" borderId="21" xfId="0" applyNumberFormat="1" applyFont="1" applyBorder="1" applyAlignment="1">
      <alignment horizontal="center" vertical="center"/>
    </xf>
    <xf numFmtId="49" fontId="86" fillId="0" borderId="13" xfId="0" quotePrefix="1" applyNumberFormat="1" applyFont="1" applyBorder="1" applyAlignment="1">
      <alignment horizontal="center" vertical="center"/>
    </xf>
    <xf numFmtId="0" fontId="86" fillId="0" borderId="22" xfId="1" applyFont="1" applyBorder="1" applyAlignment="1">
      <alignment horizontal="center" vertical="center"/>
    </xf>
    <xf numFmtId="0" fontId="86" fillId="0" borderId="14" xfId="1" applyFont="1" applyBorder="1" applyAlignment="1">
      <alignment horizontal="center" vertical="center"/>
    </xf>
    <xf numFmtId="0" fontId="91" fillId="0" borderId="27" xfId="0" applyFont="1" applyBorder="1" applyAlignment="1">
      <alignment horizontal="center" vertical="center"/>
    </xf>
    <xf numFmtId="0" fontId="91" fillId="0" borderId="29" xfId="0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2" fillId="11" borderId="21" xfId="0" applyFont="1" applyFill="1" applyBorder="1" applyAlignment="1">
      <alignment horizontal="center" vertical="center"/>
    </xf>
    <xf numFmtId="0" fontId="92" fillId="11" borderId="13" xfId="0" applyFont="1" applyFill="1" applyBorder="1" applyAlignment="1">
      <alignment horizontal="center" vertical="center"/>
    </xf>
    <xf numFmtId="0" fontId="35" fillId="11" borderId="22" xfId="0" applyFont="1" applyFill="1" applyBorder="1" applyAlignment="1">
      <alignment horizontal="center" vertical="center"/>
    </xf>
    <xf numFmtId="0" fontId="35" fillId="11" borderId="14" xfId="0" applyFont="1" applyFill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6" fillId="0" borderId="13" xfId="0" applyFont="1" applyBorder="1" applyAlignment="1">
      <alignment horizontal="center" vertical="center" shrinkToFit="1"/>
    </xf>
    <xf numFmtId="0" fontId="92" fillId="3" borderId="21" xfId="0" applyFont="1" applyFill="1" applyBorder="1" applyAlignment="1">
      <alignment horizontal="center" vertical="center"/>
    </xf>
    <xf numFmtId="0" fontId="92" fillId="3" borderId="13" xfId="0" applyFont="1" applyFill="1" applyBorder="1" applyAlignment="1">
      <alignment horizontal="center" vertical="center"/>
    </xf>
    <xf numFmtId="0" fontId="35" fillId="3" borderId="21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center" vertical="center"/>
    </xf>
    <xf numFmtId="0" fontId="35" fillId="11" borderId="13" xfId="0" applyFont="1" applyFill="1" applyBorder="1" applyAlignment="1">
      <alignment horizontal="center" vertical="center"/>
    </xf>
    <xf numFmtId="0" fontId="98" fillId="0" borderId="21" xfId="0" applyFont="1" applyBorder="1" applyAlignment="1">
      <alignment horizontal="right" vertical="center"/>
    </xf>
    <xf numFmtId="0" fontId="96" fillId="0" borderId="14" xfId="0" applyFont="1" applyBorder="1" applyAlignment="1">
      <alignment horizontal="center" vertical="center" shrinkToFit="1"/>
    </xf>
    <xf numFmtId="0" fontId="101" fillId="0" borderId="20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/>
    </xf>
    <xf numFmtId="0" fontId="92" fillId="11" borderId="21" xfId="0" applyFont="1" applyFill="1" applyBorder="1" applyAlignment="1" applyProtection="1">
      <alignment horizontal="center" vertical="center"/>
      <protection locked="0"/>
    </xf>
    <xf numFmtId="0" fontId="92" fillId="11" borderId="13" xfId="0" applyFont="1" applyFill="1" applyBorder="1" applyAlignment="1" applyProtection="1">
      <alignment horizontal="center" vertical="center"/>
      <protection locked="0"/>
    </xf>
    <xf numFmtId="0" fontId="35" fillId="11" borderId="21" xfId="0" applyFont="1" applyFill="1" applyBorder="1" applyAlignment="1" applyProtection="1">
      <alignment horizontal="center" vertical="center"/>
      <protection locked="0"/>
    </xf>
    <xf numFmtId="0" fontId="35" fillId="11" borderId="13" xfId="0" applyFont="1" applyFill="1" applyBorder="1" applyAlignment="1" applyProtection="1">
      <alignment horizontal="center" vertical="center"/>
      <protection locked="0"/>
    </xf>
    <xf numFmtId="0" fontId="92" fillId="3" borderId="21" xfId="0" applyFont="1" applyFill="1" applyBorder="1" applyAlignment="1" applyProtection="1">
      <alignment horizontal="center" vertical="center"/>
      <protection locked="0"/>
    </xf>
    <xf numFmtId="0" fontId="92" fillId="3" borderId="13" xfId="0" applyFont="1" applyFill="1" applyBorder="1" applyAlignment="1" applyProtection="1">
      <alignment horizontal="center" vertical="center"/>
      <protection locked="0"/>
    </xf>
    <xf numFmtId="0" fontId="35" fillId="3" borderId="21" xfId="0" applyFont="1" applyFill="1" applyBorder="1" applyAlignment="1" applyProtection="1">
      <alignment horizontal="center" vertical="center"/>
      <protection locked="0"/>
    </xf>
    <xf numFmtId="0" fontId="35" fillId="3" borderId="13" xfId="0" applyFont="1" applyFill="1" applyBorder="1" applyAlignment="1" applyProtection="1">
      <alignment horizontal="center" vertical="center"/>
      <protection locked="0"/>
    </xf>
    <xf numFmtId="0" fontId="86" fillId="0" borderId="12" xfId="0" applyFont="1" applyBorder="1" applyAlignment="1">
      <alignment horizontal="center" vertical="center"/>
    </xf>
    <xf numFmtId="0" fontId="35" fillId="11" borderId="22" xfId="0" applyFont="1" applyFill="1" applyBorder="1" applyAlignment="1" applyProtection="1">
      <alignment horizontal="center" vertical="center"/>
      <protection locked="0"/>
    </xf>
    <xf numFmtId="0" fontId="35" fillId="11" borderId="14" xfId="0" applyFont="1" applyFill="1" applyBorder="1" applyAlignment="1" applyProtection="1">
      <alignment horizontal="center" vertical="center"/>
      <protection locked="0"/>
    </xf>
    <xf numFmtId="0" fontId="100" fillId="0" borderId="0" xfId="0" applyFont="1" applyAlignment="1">
      <alignment horizontal="center" vertical="center" wrapText="1"/>
    </xf>
    <xf numFmtId="0" fontId="86" fillId="0" borderId="20" xfId="0" applyFont="1" applyBorder="1" applyAlignment="1">
      <alignment horizontal="center" vertical="center"/>
    </xf>
    <xf numFmtId="0" fontId="86" fillId="0" borderId="1" xfId="0" applyFont="1" applyBorder="1" applyAlignment="1">
      <alignment horizontal="center" vertical="center"/>
    </xf>
    <xf numFmtId="0" fontId="86" fillId="0" borderId="21" xfId="1" applyFont="1" applyBorder="1" applyAlignment="1">
      <alignment horizontal="center" vertical="center"/>
    </xf>
    <xf numFmtId="0" fontId="86" fillId="0" borderId="0" xfId="1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8" fillId="0" borderId="0" xfId="0" applyFont="1" applyAlignment="1">
      <alignment horizontal="right" vertical="center"/>
    </xf>
    <xf numFmtId="0" fontId="97" fillId="0" borderId="21" xfId="0" applyFont="1" applyBorder="1" applyAlignment="1">
      <alignment horizontal="center" vertical="center"/>
    </xf>
    <xf numFmtId="0" fontId="97" fillId="0" borderId="20" xfId="0" applyFont="1" applyBorder="1" applyAlignment="1">
      <alignment horizontal="center" vertical="center"/>
    </xf>
    <xf numFmtId="0" fontId="97" fillId="0" borderId="22" xfId="0" applyFont="1" applyBorder="1" applyAlignment="1">
      <alignment horizontal="center" vertical="center"/>
    </xf>
    <xf numFmtId="0" fontId="92" fillId="11" borderId="20" xfId="0" applyFont="1" applyFill="1" applyBorder="1" applyAlignment="1" applyProtection="1">
      <alignment horizontal="center" vertical="center"/>
      <protection locked="0"/>
    </xf>
    <xf numFmtId="0" fontId="92" fillId="11" borderId="1" xfId="0" applyFont="1" applyFill="1" applyBorder="1" applyAlignment="1" applyProtection="1">
      <alignment horizontal="center" vertical="center"/>
      <protection locked="0"/>
    </xf>
    <xf numFmtId="49" fontId="86" fillId="0" borderId="0" xfId="0" applyNumberFormat="1" applyFont="1" applyAlignment="1">
      <alignment horizontal="center" vertical="center"/>
    </xf>
    <xf numFmtId="0" fontId="95" fillId="0" borderId="21" xfId="0" applyFont="1" applyBorder="1" applyAlignment="1">
      <alignment horizontal="center" vertical="center"/>
    </xf>
    <xf numFmtId="49" fontId="86" fillId="0" borderId="13" xfId="1" quotePrefix="1" applyNumberFormat="1" applyFont="1" applyBorder="1" applyAlignment="1">
      <alignment horizontal="center" vertical="center"/>
    </xf>
    <xf numFmtId="17" fontId="86" fillId="0" borderId="20" xfId="0" quotePrefix="1" applyNumberFormat="1" applyFont="1" applyBorder="1" applyAlignment="1">
      <alignment horizontal="center" vertical="center"/>
    </xf>
    <xf numFmtId="17" fontId="86" fillId="0" borderId="1" xfId="0" quotePrefix="1" applyNumberFormat="1" applyFont="1" applyBorder="1" applyAlignment="1">
      <alignment horizontal="center" vertical="center"/>
    </xf>
    <xf numFmtId="0" fontId="86" fillId="0" borderId="1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98" fillId="0" borderId="21" xfId="0" applyFont="1" applyBorder="1" applyAlignment="1">
      <alignment vertical="center"/>
    </xf>
    <xf numFmtId="0" fontId="86" fillId="0" borderId="21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6" fillId="0" borderId="13" xfId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49" fontId="86" fillId="0" borderId="0" xfId="1" applyNumberFormat="1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68" fillId="19" borderId="0" xfId="0" applyFont="1" applyFill="1" applyBorder="1" applyAlignment="1">
      <alignment horizontal="center" vertical="center" shrinkToFit="1"/>
    </xf>
    <xf numFmtId="0" fontId="73" fillId="19" borderId="0" xfId="0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113" fillId="0" borderId="27" xfId="0" applyFont="1" applyBorder="1" applyAlignment="1">
      <alignment horizontal="center"/>
    </xf>
    <xf numFmtId="0" fontId="113" fillId="0" borderId="29" xfId="0" applyFont="1" applyBorder="1" applyAlignment="1">
      <alignment horizontal="center"/>
    </xf>
    <xf numFmtId="0" fontId="114" fillId="0" borderId="0" xfId="0" applyFont="1" applyBorder="1" applyAlignment="1">
      <alignment horizontal="center"/>
    </xf>
    <xf numFmtId="0" fontId="117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3" fillId="0" borderId="1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3" fillId="0" borderId="20" xfId="0" applyFont="1" applyBorder="1" applyAlignment="1">
      <alignment horizontal="center"/>
    </xf>
    <xf numFmtId="0" fontId="113" fillId="0" borderId="27" xfId="0" applyFont="1" applyBorder="1" applyAlignment="1">
      <alignment horizontal="center" vertical="center"/>
    </xf>
    <xf numFmtId="0" fontId="113" fillId="0" borderId="29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/>
    </xf>
    <xf numFmtId="0" fontId="113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 2" xfId="2"/>
    <cellStyle name="Обычный_Пары1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72;&#1083;&#1072;&#1087;\Downloads\&#1052;&#1086;&#1083;&#1086;&#1076;&#1077;&#1078;&#1085;&#1099;&#1081;%20&#1063;&#1056;&#1050;%20(&#1082;&#1086;&#1084;.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72;&#1083;&#1072;&#1087;\Downloads\&#1063;&#1056;&#1050;-2001\&#1063;&#1050;-2019.%20&#1054;&#1076;&#1080;&#1085;&#1086;&#1095;&#1085;&#1099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72;&#1083;&#1072;&#1087;\Downloads\&#1052;&#1086;&#1083;&#1086;&#1076;&#1077;&#1078;&#1085;&#1099;&#1081;%20&#1063;&#1056;&#1050;%202024&#1075;.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К"/>
      <sheetName val="ЗК"/>
      <sheetName val="Титульный лист"/>
      <sheetName val="Состав ГСК"/>
      <sheetName val="Список регионов"/>
      <sheetName val="Список"/>
      <sheetName val="R-муж"/>
      <sheetName val="R-жен"/>
      <sheetName val="R-муж0"/>
      <sheetName val="R-жен0"/>
      <sheetName val="Список команд"/>
      <sheetName val="Список алф"/>
      <sheetName val="Список рейт"/>
      <sheetName val="Список без допуска"/>
      <sheetName val="Команды"/>
      <sheetName val="ЖЕР КЖ"/>
      <sheetName val="Заявка"/>
      <sheetName val="ПРОТОКОЛ МАТЧА"/>
      <sheetName val="ПРОТОКОЛ ВСТРЕЧ"/>
      <sheetName val="Шахматка"/>
      <sheetName val="Посев групп"/>
      <sheetName val="Группа-4"/>
      <sheetName val="Группа-6"/>
      <sheetName val="32-прог"/>
      <sheetName val="32-прог два 3"/>
      <sheetName val="16-прог"/>
      <sheetName val="16-прог два 3"/>
      <sheetName val="8-прог"/>
      <sheetName val="8-прог два 3"/>
      <sheetName val="Сводный протокол"/>
      <sheetName val="Итоговый"/>
      <sheetName val="СП"/>
      <sheetName val="Лист2"/>
      <sheetName val="Лист3"/>
      <sheetName val="ПКЮД"/>
      <sheetName val="КФД"/>
      <sheetName val="КФЮ"/>
      <sheetName val="ВК"/>
      <sheetName val="К2ФМ"/>
      <sheetName val="Лист1"/>
      <sheetName val="Лист4"/>
      <sheetName val="Лист5"/>
      <sheetName val="Лист6"/>
      <sheetName val="ПКД"/>
      <sheetName val="ПКЮ"/>
      <sheetName val="К3Ф"/>
      <sheetName val="К2Ф"/>
      <sheetName val="Лист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 xml:space="preserve">МОЛОДЕЖНЫЙ ЧЕМПИОНАТ РЕСПУБЛИКИ КАЗАХСТАН </v>
          </cell>
        </row>
        <row r="2">
          <cell r="A2" t="str">
            <v>ПО НАСТОЛЬНОМУ ТЕННИСУ</v>
          </cell>
        </row>
        <row r="3">
          <cell r="A3" t="str">
            <v>г. Караганда                                                        22-28 апреля 2024г.</v>
          </cell>
        </row>
        <row r="4">
          <cell r="A4" t="str">
            <v>Nr.</v>
          </cell>
          <cell r="B4" t="str">
            <v>№</v>
          </cell>
          <cell r="C4" t="str">
            <v>ФАМИЛИЯ Имя</v>
          </cell>
          <cell r="D4" t="str">
            <v>Дата рожд.</v>
          </cell>
          <cell r="E4" t="str">
            <v>Разр.</v>
          </cell>
          <cell r="F4" t="str">
            <v>Рейт</v>
          </cell>
          <cell r="G4" t="str">
            <v>Город</v>
          </cell>
          <cell r="H4" t="str">
            <v>Личный тренер</v>
          </cell>
          <cell r="I4" t="str">
            <v>Команда (сокращенно)</v>
          </cell>
          <cell r="K4" t="str">
            <v>Тренер команды</v>
          </cell>
          <cell r="U4" t="str">
            <v>Команда (полностью)</v>
          </cell>
          <cell r="W4" t="str">
            <v>ЯНВ</v>
          </cell>
        </row>
        <row r="5">
          <cell r="A5">
            <v>1</v>
          </cell>
          <cell r="B5">
            <v>1</v>
          </cell>
          <cell r="C5" t="str">
            <v xml:space="preserve">ГЕРАСИМЕНКО Тимофей  </v>
          </cell>
          <cell r="D5" t="str">
            <v>04.05.2004</v>
          </cell>
          <cell r="E5" t="str">
            <v>МС</v>
          </cell>
          <cell r="F5">
            <v>54</v>
          </cell>
          <cell r="G5" t="str">
            <v>г. Астана</v>
          </cell>
          <cell r="H5" t="str">
            <v>Герасименко Г.А.,Герасименко Т.В.</v>
          </cell>
          <cell r="I5" t="str">
            <v>г. Астана</v>
          </cell>
          <cell r="J5" t="str">
            <v>г. Астана</v>
          </cell>
          <cell r="K5" t="str">
            <v>Герасименко Г.А.,Капанова Д.К.</v>
          </cell>
          <cell r="M5" t="str">
            <v>ГЕРАСИМЕНКО</v>
          </cell>
          <cell r="N5" t="str">
            <v>Т</v>
          </cell>
          <cell r="O5" t="str">
            <v>ГЕРАСИМЕНКО Т.</v>
          </cell>
          <cell r="P5">
            <v>1</v>
          </cell>
          <cell r="Q5">
            <v>1</v>
          </cell>
          <cell r="R5">
            <v>1</v>
          </cell>
          <cell r="S5">
            <v>5</v>
          </cell>
          <cell r="T5" t="str">
            <v>1-5</v>
          </cell>
          <cell r="U5" t="str">
            <v>город Астана</v>
          </cell>
          <cell r="V5">
            <v>0</v>
          </cell>
          <cell r="W5">
            <v>0</v>
          </cell>
        </row>
        <row r="6">
          <cell r="A6">
            <v>2</v>
          </cell>
          <cell r="B6">
            <v>2</v>
          </cell>
          <cell r="C6" t="str">
            <v xml:space="preserve">АБИЛ Тамерлан  </v>
          </cell>
          <cell r="D6" t="str">
            <v>12.03.2006</v>
          </cell>
          <cell r="E6" t="str">
            <v>КМС</v>
          </cell>
          <cell r="F6">
            <v>33</v>
          </cell>
          <cell r="G6" t="str">
            <v>г. Астана</v>
          </cell>
          <cell r="H6" t="str">
            <v>Герасименко Г.А.,Герасименко Т.В.</v>
          </cell>
          <cell r="J6" t="str">
            <v>г. Астана</v>
          </cell>
          <cell r="M6" t="str">
            <v>АБИЛ</v>
          </cell>
          <cell r="N6" t="str">
            <v>Т</v>
          </cell>
          <cell r="O6" t="str">
            <v>АБИЛ Т.</v>
          </cell>
          <cell r="Q6">
            <v>1</v>
          </cell>
          <cell r="R6">
            <v>1</v>
          </cell>
          <cell r="S6">
            <v>5</v>
          </cell>
          <cell r="T6" t="str">
            <v>1-5</v>
          </cell>
          <cell r="V6">
            <v>0</v>
          </cell>
          <cell r="W6">
            <v>0</v>
          </cell>
        </row>
        <row r="7">
          <cell r="A7">
            <v>3</v>
          </cell>
          <cell r="B7">
            <v>3</v>
          </cell>
          <cell r="C7" t="str">
            <v xml:space="preserve">КАСЕНОВ Динмухаммед  </v>
          </cell>
          <cell r="D7" t="str">
            <v>11.03.2008</v>
          </cell>
          <cell r="E7" t="str">
            <v>КМС</v>
          </cell>
          <cell r="F7">
            <v>26</v>
          </cell>
          <cell r="G7" t="str">
            <v>г. Астана</v>
          </cell>
          <cell r="H7" t="str">
            <v>Герасименко Г.А.,Герасименко Т.В.</v>
          </cell>
          <cell r="J7" t="str">
            <v>г. Астана</v>
          </cell>
          <cell r="M7" t="str">
            <v>КАСЕНОВ</v>
          </cell>
          <cell r="N7" t="str">
            <v>Д</v>
          </cell>
          <cell r="O7" t="str">
            <v>КАСЕНОВ Д.</v>
          </cell>
          <cell r="Q7">
            <v>1</v>
          </cell>
          <cell r="R7">
            <v>1</v>
          </cell>
          <cell r="S7">
            <v>5</v>
          </cell>
          <cell r="T7" t="str">
            <v>1-5</v>
          </cell>
          <cell r="V7">
            <v>0</v>
          </cell>
          <cell r="W7">
            <v>0</v>
          </cell>
        </row>
        <row r="8">
          <cell r="A8">
            <v>4</v>
          </cell>
          <cell r="B8">
            <v>4</v>
          </cell>
          <cell r="C8" t="str">
            <v xml:space="preserve">СЕРЕКЕ Султан  </v>
          </cell>
          <cell r="D8" t="str">
            <v>29.09.2010</v>
          </cell>
          <cell r="E8" t="str">
            <v>КМС</v>
          </cell>
          <cell r="F8">
            <v>19</v>
          </cell>
          <cell r="G8" t="str">
            <v>г. Астана</v>
          </cell>
          <cell r="H8" t="str">
            <v>Герасименко Г.А.,Герасименко Т.В.</v>
          </cell>
          <cell r="J8" t="str">
            <v>г. Астана</v>
          </cell>
          <cell r="M8" t="str">
            <v>СЕРЕКЕ</v>
          </cell>
          <cell r="N8" t="str">
            <v>С</v>
          </cell>
          <cell r="O8" t="str">
            <v>СЕРЕКЕ С.</v>
          </cell>
          <cell r="Q8">
            <v>1</v>
          </cell>
          <cell r="R8">
            <v>1</v>
          </cell>
          <cell r="S8">
            <v>5</v>
          </cell>
          <cell r="T8" t="str">
            <v>1-5</v>
          </cell>
          <cell r="V8">
            <v>0</v>
          </cell>
          <cell r="W8">
            <v>0</v>
          </cell>
        </row>
        <row r="9">
          <cell r="A9">
            <v>5</v>
          </cell>
          <cell r="B9">
            <v>5</v>
          </cell>
          <cell r="C9" t="str">
            <v xml:space="preserve">АНУАРБЕКОВ Фаизкарим  </v>
          </cell>
          <cell r="D9" t="str">
            <v>22.01.2009</v>
          </cell>
          <cell r="E9">
            <v>1</v>
          </cell>
          <cell r="F9">
            <v>8</v>
          </cell>
          <cell r="G9" t="str">
            <v>г. Астана</v>
          </cell>
          <cell r="H9" t="str">
            <v>Герасименко Г.А.,Герасименко Т.В.</v>
          </cell>
          <cell r="J9" t="str">
            <v>г. Астана</v>
          </cell>
          <cell r="M9" t="str">
            <v>АНУАРБЕКОВ</v>
          </cell>
          <cell r="N9" t="str">
            <v>Ф</v>
          </cell>
          <cell r="O9" t="str">
            <v>АНУАРБЕКОВ Ф.</v>
          </cell>
          <cell r="Q9">
            <v>1</v>
          </cell>
          <cell r="R9">
            <v>1</v>
          </cell>
          <cell r="S9">
            <v>5</v>
          </cell>
          <cell r="T9" t="str">
            <v>1-5</v>
          </cell>
          <cell r="V9">
            <v>0</v>
          </cell>
          <cell r="W9">
            <v>0</v>
          </cell>
        </row>
        <row r="10">
          <cell r="A10">
            <v>6</v>
          </cell>
          <cell r="B10">
            <v>6</v>
          </cell>
          <cell r="C10" t="str">
            <v xml:space="preserve">ЖУБАНОВ Санжар  </v>
          </cell>
          <cell r="D10" t="str">
            <v>16.04.2003</v>
          </cell>
          <cell r="E10" t="str">
            <v>МС</v>
          </cell>
          <cell r="F10">
            <v>61</v>
          </cell>
          <cell r="G10" t="str">
            <v>г. Алматы</v>
          </cell>
          <cell r="H10" t="str">
            <v>Бейсенов С.А.</v>
          </cell>
          <cell r="I10" t="str">
            <v>г.Алматы</v>
          </cell>
          <cell r="J10" t="str">
            <v>г.Алматы</v>
          </cell>
          <cell r="K10" t="str">
            <v>Бейсенов С.А., Успанова В.И.</v>
          </cell>
          <cell r="M10" t="str">
            <v>ЖУБАНОВ</v>
          </cell>
          <cell r="N10" t="str">
            <v>С</v>
          </cell>
          <cell r="O10" t="str">
            <v>ЖУБАНОВ С.</v>
          </cell>
          <cell r="P10">
            <v>2</v>
          </cell>
          <cell r="Q10">
            <v>2</v>
          </cell>
          <cell r="R10">
            <v>6</v>
          </cell>
          <cell r="S10">
            <v>10</v>
          </cell>
          <cell r="T10" t="str">
            <v>6-10</v>
          </cell>
          <cell r="U10" t="str">
            <v>город Алматы</v>
          </cell>
          <cell r="V10">
            <v>0</v>
          </cell>
          <cell r="W10">
            <v>0</v>
          </cell>
        </row>
        <row r="11">
          <cell r="A11">
            <v>7</v>
          </cell>
          <cell r="B11">
            <v>7</v>
          </cell>
          <cell r="C11" t="str">
            <v xml:space="preserve">МАМАЙ Абдулла  </v>
          </cell>
          <cell r="D11" t="str">
            <v>19.01.2006</v>
          </cell>
          <cell r="E11" t="str">
            <v>КМС</v>
          </cell>
          <cell r="F11">
            <v>52</v>
          </cell>
          <cell r="G11" t="str">
            <v>г. Алматы</v>
          </cell>
          <cell r="H11" t="str">
            <v>Тимченко Е.А.</v>
          </cell>
          <cell r="J11" t="str">
            <v>г.Алматы</v>
          </cell>
          <cell r="M11" t="str">
            <v>МАМАЙ</v>
          </cell>
          <cell r="N11" t="str">
            <v>А</v>
          </cell>
          <cell r="O11" t="str">
            <v>МАМАЙ А.</v>
          </cell>
          <cell r="Q11">
            <v>2</v>
          </cell>
          <cell r="R11">
            <v>6</v>
          </cell>
          <cell r="S11">
            <v>10</v>
          </cell>
          <cell r="T11" t="str">
            <v>6-10</v>
          </cell>
          <cell r="V11">
            <v>0</v>
          </cell>
          <cell r="W11">
            <v>0</v>
          </cell>
        </row>
        <row r="12">
          <cell r="A12">
            <v>8</v>
          </cell>
          <cell r="B12">
            <v>8</v>
          </cell>
          <cell r="C12" t="str">
            <v xml:space="preserve">ШИ Данян  </v>
          </cell>
          <cell r="D12" t="str">
            <v>28.10.2006</v>
          </cell>
          <cell r="E12" t="str">
            <v>КМС</v>
          </cell>
          <cell r="F12">
            <v>52</v>
          </cell>
          <cell r="G12" t="str">
            <v>г. Алматы</v>
          </cell>
          <cell r="H12" t="str">
            <v>Бейсенов С.А.</v>
          </cell>
          <cell r="J12" t="str">
            <v>г.Алматы</v>
          </cell>
          <cell r="M12" t="str">
            <v>ШИ</v>
          </cell>
          <cell r="N12" t="str">
            <v>Д</v>
          </cell>
          <cell r="O12" t="str">
            <v>ШИ Д.</v>
          </cell>
          <cell r="Q12">
            <v>2</v>
          </cell>
          <cell r="R12">
            <v>6</v>
          </cell>
          <cell r="S12">
            <v>10</v>
          </cell>
          <cell r="T12" t="str">
            <v>6-10</v>
          </cell>
          <cell r="V12">
            <v>0</v>
          </cell>
          <cell r="W12">
            <v>0</v>
          </cell>
        </row>
        <row r="13">
          <cell r="A13">
            <v>9</v>
          </cell>
          <cell r="B13">
            <v>9</v>
          </cell>
          <cell r="C13" t="str">
            <v xml:space="preserve">САРСЕНБАЙ Дамир  </v>
          </cell>
          <cell r="D13" t="str">
            <v>13.07.2005</v>
          </cell>
          <cell r="E13" t="str">
            <v>КМС</v>
          </cell>
          <cell r="F13">
            <v>44</v>
          </cell>
          <cell r="G13" t="str">
            <v>г. Алматы</v>
          </cell>
          <cell r="H13" t="str">
            <v>Бейсенов С.А.</v>
          </cell>
          <cell r="J13" t="str">
            <v>г.Алматы</v>
          </cell>
          <cell r="M13" t="str">
            <v>САРСЕНБАЙ</v>
          </cell>
          <cell r="N13" t="str">
            <v>Д</v>
          </cell>
          <cell r="O13" t="str">
            <v>САРСЕНБАЙ Д.</v>
          </cell>
          <cell r="Q13">
            <v>2</v>
          </cell>
          <cell r="R13">
            <v>6</v>
          </cell>
          <cell r="S13">
            <v>10</v>
          </cell>
          <cell r="T13" t="str">
            <v>6-10</v>
          </cell>
          <cell r="V13">
            <v>0</v>
          </cell>
          <cell r="W13">
            <v>0</v>
          </cell>
        </row>
        <row r="14">
          <cell r="A14">
            <v>10</v>
          </cell>
          <cell r="B14">
            <v>10</v>
          </cell>
          <cell r="C14" t="str">
            <v xml:space="preserve">ШИ Ченян  </v>
          </cell>
          <cell r="D14" t="str">
            <v>27.04.2005</v>
          </cell>
          <cell r="E14" t="str">
            <v>КМС</v>
          </cell>
          <cell r="F14">
            <v>38</v>
          </cell>
          <cell r="G14" t="str">
            <v>г. Алматы</v>
          </cell>
          <cell r="H14" t="str">
            <v>Бейсенов С.А.</v>
          </cell>
          <cell r="J14" t="str">
            <v>г.Алматы</v>
          </cell>
          <cell r="M14" t="str">
            <v>ШИ</v>
          </cell>
          <cell r="N14" t="str">
            <v>Ч</v>
          </cell>
          <cell r="O14" t="str">
            <v>ШИ Ч.</v>
          </cell>
          <cell r="Q14">
            <v>2</v>
          </cell>
          <cell r="R14">
            <v>6</v>
          </cell>
          <cell r="S14">
            <v>10</v>
          </cell>
          <cell r="T14" t="str">
            <v>6-10</v>
          </cell>
          <cell r="V14">
            <v>0</v>
          </cell>
          <cell r="W14">
            <v>0</v>
          </cell>
        </row>
        <row r="15">
          <cell r="A15">
            <v>11</v>
          </cell>
          <cell r="B15">
            <v>11</v>
          </cell>
          <cell r="D15" t="str">
            <v/>
          </cell>
          <cell r="F15" t="str">
            <v/>
          </cell>
          <cell r="G15" t="str">
            <v/>
          </cell>
          <cell r="I15" t="str">
            <v>Акмолинская обл.</v>
          </cell>
          <cell r="J15" t="str">
            <v>Акмолинская обл.</v>
          </cell>
          <cell r="K15" t="str">
            <v>Саламатов К.Т.</v>
          </cell>
          <cell r="M15" t="e">
            <v>#VALUE!</v>
          </cell>
          <cell r="N15" t="e">
            <v>#VALUE!</v>
          </cell>
          <cell r="O15" t="e">
            <v>#VALUE!</v>
          </cell>
          <cell r="P15">
            <v>3</v>
          </cell>
          <cell r="Q15">
            <v>3</v>
          </cell>
          <cell r="R15">
            <v>11</v>
          </cell>
          <cell r="S15">
            <v>15</v>
          </cell>
          <cell r="T15" t="str">
            <v>11-15</v>
          </cell>
          <cell r="U15" t="str">
            <v>Акмолинская область</v>
          </cell>
          <cell r="V15" t="str">
            <v/>
          </cell>
          <cell r="W15" t="str">
            <v/>
          </cell>
        </row>
        <row r="16">
          <cell r="A16">
            <v>12</v>
          </cell>
          <cell r="B16">
            <v>12</v>
          </cell>
          <cell r="D16" t="str">
            <v/>
          </cell>
          <cell r="F16" t="str">
            <v/>
          </cell>
          <cell r="G16" t="str">
            <v/>
          </cell>
          <cell r="J16" t="str">
            <v>Акмолинская обл.</v>
          </cell>
          <cell r="M16" t="e">
            <v>#VALUE!</v>
          </cell>
          <cell r="N16" t="e">
            <v>#VALUE!</v>
          </cell>
          <cell r="O16" t="e">
            <v>#VALUE!</v>
          </cell>
          <cell r="Q16">
            <v>3</v>
          </cell>
          <cell r="R16">
            <v>11</v>
          </cell>
          <cell r="S16">
            <v>15</v>
          </cell>
          <cell r="T16" t="str">
            <v>11-15</v>
          </cell>
          <cell r="V16" t="str">
            <v/>
          </cell>
          <cell r="W16" t="str">
            <v/>
          </cell>
        </row>
        <row r="17">
          <cell r="A17">
            <v>13</v>
          </cell>
          <cell r="B17">
            <v>13</v>
          </cell>
          <cell r="D17" t="str">
            <v/>
          </cell>
          <cell r="F17" t="str">
            <v/>
          </cell>
          <cell r="G17" t="str">
            <v/>
          </cell>
          <cell r="J17" t="str">
            <v>Акмолинская обл.</v>
          </cell>
          <cell r="M17" t="e">
            <v>#VALUE!</v>
          </cell>
          <cell r="N17" t="e">
            <v>#VALUE!</v>
          </cell>
          <cell r="O17" t="e">
            <v>#VALUE!</v>
          </cell>
          <cell r="Q17">
            <v>3</v>
          </cell>
          <cell r="R17">
            <v>11</v>
          </cell>
          <cell r="S17">
            <v>15</v>
          </cell>
          <cell r="T17" t="str">
            <v>11-15</v>
          </cell>
          <cell r="V17" t="str">
            <v/>
          </cell>
          <cell r="W17" t="str">
            <v/>
          </cell>
        </row>
        <row r="18">
          <cell r="A18">
            <v>14</v>
          </cell>
          <cell r="B18">
            <v>14</v>
          </cell>
          <cell r="D18" t="str">
            <v/>
          </cell>
          <cell r="F18" t="str">
            <v/>
          </cell>
          <cell r="G18" t="str">
            <v/>
          </cell>
          <cell r="J18" t="str">
            <v>Акмолинская обл.</v>
          </cell>
          <cell r="M18" t="e">
            <v>#VALUE!</v>
          </cell>
          <cell r="N18" t="e">
            <v>#VALUE!</v>
          </cell>
          <cell r="O18" t="e">
            <v>#VALUE!</v>
          </cell>
          <cell r="Q18">
            <v>3</v>
          </cell>
          <cell r="R18">
            <v>11</v>
          </cell>
          <cell r="S18">
            <v>15</v>
          </cell>
          <cell r="T18" t="str">
            <v>11-15</v>
          </cell>
          <cell r="V18" t="str">
            <v/>
          </cell>
          <cell r="W18" t="str">
            <v/>
          </cell>
        </row>
        <row r="19">
          <cell r="A19">
            <v>15</v>
          </cell>
          <cell r="B19">
            <v>15</v>
          </cell>
          <cell r="D19" t="str">
            <v/>
          </cell>
          <cell r="F19" t="str">
            <v/>
          </cell>
          <cell r="G19" t="str">
            <v/>
          </cell>
          <cell r="J19" t="str">
            <v>Акмолинская обл.</v>
          </cell>
          <cell r="M19" t="e">
            <v>#VALUE!</v>
          </cell>
          <cell r="N19" t="e">
            <v>#VALUE!</v>
          </cell>
          <cell r="O19" t="e">
            <v>#VALUE!</v>
          </cell>
          <cell r="Q19">
            <v>3</v>
          </cell>
          <cell r="R19">
            <v>11</v>
          </cell>
          <cell r="S19">
            <v>15</v>
          </cell>
          <cell r="T19" t="str">
            <v>11-15</v>
          </cell>
          <cell r="V19" t="str">
            <v/>
          </cell>
          <cell r="W19" t="str">
            <v/>
          </cell>
        </row>
        <row r="20">
          <cell r="A20">
            <v>16</v>
          </cell>
          <cell r="B20">
            <v>16</v>
          </cell>
          <cell r="C20" t="str">
            <v xml:space="preserve">ГАЙНЕДЕНОВ Ерасыл  </v>
          </cell>
          <cell r="D20" t="str">
            <v>01.08.2004</v>
          </cell>
          <cell r="E20" t="str">
            <v>КМС</v>
          </cell>
          <cell r="F20">
            <v>37</v>
          </cell>
          <cell r="G20" t="str">
            <v>Актюбинск. обл.</v>
          </cell>
          <cell r="H20" t="str">
            <v>Дерушко Е.А.</v>
          </cell>
          <cell r="I20" t="str">
            <v>Актюбинская обл.</v>
          </cell>
          <cell r="J20" t="str">
            <v>Актюбинская обл.</v>
          </cell>
          <cell r="K20" t="str">
            <v>Дерушко Е.А.</v>
          </cell>
          <cell r="M20" t="str">
            <v>ГАЙНЕДЕНОВ</v>
          </cell>
          <cell r="N20" t="str">
            <v>Е</v>
          </cell>
          <cell r="O20" t="str">
            <v>ГАЙНЕДЕНОВ Е.</v>
          </cell>
          <cell r="P20">
            <v>4</v>
          </cell>
          <cell r="Q20">
            <v>4</v>
          </cell>
          <cell r="R20">
            <v>16</v>
          </cell>
          <cell r="S20">
            <v>20</v>
          </cell>
          <cell r="T20" t="str">
            <v>16-20</v>
          </cell>
          <cell r="U20" t="str">
            <v>Актюбинская область</v>
          </cell>
          <cell r="V20">
            <v>0</v>
          </cell>
          <cell r="W20">
            <v>0</v>
          </cell>
        </row>
        <row r="21">
          <cell r="A21">
            <v>17</v>
          </cell>
          <cell r="B21">
            <v>17</v>
          </cell>
          <cell r="C21" t="str">
            <v>НУРЫМБЕТОВ Нуржан</v>
          </cell>
          <cell r="D21">
            <v>39597</v>
          </cell>
          <cell r="E21" t="str">
            <v>КМС</v>
          </cell>
          <cell r="F21">
            <v>0</v>
          </cell>
          <cell r="G21" t="str">
            <v>Актюбинск. обл.</v>
          </cell>
          <cell r="H21" t="str">
            <v>Дерушко Е.А.</v>
          </cell>
          <cell r="J21" t="str">
            <v>Актюбинская обл.</v>
          </cell>
          <cell r="M21" t="str">
            <v>НУРЫМБЕТОВ</v>
          </cell>
          <cell r="N21" t="str">
            <v>Н</v>
          </cell>
          <cell r="O21" t="str">
            <v>НУРЫМБЕТОВ Н.</v>
          </cell>
          <cell r="Q21">
            <v>4</v>
          </cell>
          <cell r="R21">
            <v>16</v>
          </cell>
          <cell r="S21">
            <v>20</v>
          </cell>
          <cell r="T21" t="str">
            <v>16-20</v>
          </cell>
          <cell r="V21">
            <v>0</v>
          </cell>
          <cell r="W21">
            <v>0</v>
          </cell>
        </row>
        <row r="22">
          <cell r="A22">
            <v>18</v>
          </cell>
          <cell r="B22">
            <v>18</v>
          </cell>
          <cell r="C22" t="str">
            <v>БОХАНОВ Алишер</v>
          </cell>
          <cell r="D22">
            <v>38090</v>
          </cell>
          <cell r="E22" t="str">
            <v>б.р.</v>
          </cell>
          <cell r="F22">
            <v>0</v>
          </cell>
          <cell r="G22" t="str">
            <v>Актюбинск. обл.</v>
          </cell>
          <cell r="H22" t="str">
            <v>Ибраев Е.А.</v>
          </cell>
          <cell r="J22" t="str">
            <v>Актюбинская обл.</v>
          </cell>
          <cell r="M22" t="str">
            <v>БОХАНОВ</v>
          </cell>
          <cell r="N22" t="str">
            <v>А</v>
          </cell>
          <cell r="O22" t="str">
            <v>БОХАНОВ А.</v>
          </cell>
          <cell r="Q22">
            <v>4</v>
          </cell>
          <cell r="R22">
            <v>16</v>
          </cell>
          <cell r="S22">
            <v>20</v>
          </cell>
          <cell r="T22" t="str">
            <v>16-20</v>
          </cell>
          <cell r="V22">
            <v>0</v>
          </cell>
          <cell r="W22">
            <v>0</v>
          </cell>
        </row>
        <row r="23">
          <cell r="A23">
            <v>19</v>
          </cell>
          <cell r="B23">
            <v>19</v>
          </cell>
          <cell r="D23" t="str">
            <v/>
          </cell>
          <cell r="F23" t="str">
            <v/>
          </cell>
          <cell r="G23" t="str">
            <v/>
          </cell>
          <cell r="J23" t="str">
            <v>Актюбинская обл.</v>
          </cell>
          <cell r="M23" t="e">
            <v>#VALUE!</v>
          </cell>
          <cell r="N23" t="e">
            <v>#VALUE!</v>
          </cell>
          <cell r="O23" t="e">
            <v>#VALUE!</v>
          </cell>
          <cell r="Q23">
            <v>4</v>
          </cell>
          <cell r="R23">
            <v>16</v>
          </cell>
          <cell r="S23">
            <v>20</v>
          </cell>
          <cell r="T23" t="str">
            <v>16-20</v>
          </cell>
          <cell r="V23" t="str">
            <v/>
          </cell>
          <cell r="W23" t="str">
            <v/>
          </cell>
        </row>
        <row r="24">
          <cell r="A24">
            <v>20</v>
          </cell>
          <cell r="B24">
            <v>20</v>
          </cell>
          <cell r="D24" t="str">
            <v/>
          </cell>
          <cell r="F24" t="str">
            <v/>
          </cell>
          <cell r="G24" t="str">
            <v/>
          </cell>
          <cell r="J24" t="str">
            <v>Актюбинская обл.</v>
          </cell>
          <cell r="M24" t="e">
            <v>#VALUE!</v>
          </cell>
          <cell r="N24" t="e">
            <v>#VALUE!</v>
          </cell>
          <cell r="O24" t="e">
            <v>#VALUE!</v>
          </cell>
          <cell r="Q24">
            <v>4</v>
          </cell>
          <cell r="R24">
            <v>16</v>
          </cell>
          <cell r="S24">
            <v>20</v>
          </cell>
          <cell r="T24" t="str">
            <v>16-20</v>
          </cell>
          <cell r="V24" t="str">
            <v/>
          </cell>
          <cell r="W24" t="str">
            <v/>
          </cell>
        </row>
        <row r="25">
          <cell r="A25">
            <v>21</v>
          </cell>
          <cell r="B25">
            <v>21</v>
          </cell>
          <cell r="D25" t="str">
            <v/>
          </cell>
          <cell r="F25" t="str">
            <v/>
          </cell>
          <cell r="G25" t="str">
            <v/>
          </cell>
          <cell r="I25" t="str">
            <v>Алматинская обл.</v>
          </cell>
          <cell r="J25" t="str">
            <v>Алматинская обл.</v>
          </cell>
          <cell r="K25" t="str">
            <v>Кузьмина И.А.</v>
          </cell>
          <cell r="M25" t="e">
            <v>#VALUE!</v>
          </cell>
          <cell r="N25" t="e">
            <v>#VALUE!</v>
          </cell>
          <cell r="O25" t="e">
            <v>#VALUE!</v>
          </cell>
          <cell r="P25">
            <v>5</v>
          </cell>
          <cell r="Q25">
            <v>5</v>
          </cell>
          <cell r="R25">
            <v>21</v>
          </cell>
          <cell r="S25">
            <v>25</v>
          </cell>
          <cell r="T25" t="str">
            <v>21-25</v>
          </cell>
          <cell r="U25" t="str">
            <v>Алматинская область</v>
          </cell>
          <cell r="V25" t="str">
            <v/>
          </cell>
          <cell r="W25" t="str">
            <v/>
          </cell>
        </row>
        <row r="26">
          <cell r="A26">
            <v>22</v>
          </cell>
          <cell r="B26">
            <v>22</v>
          </cell>
          <cell r="D26" t="str">
            <v/>
          </cell>
          <cell r="F26" t="str">
            <v/>
          </cell>
          <cell r="G26" t="str">
            <v/>
          </cell>
          <cell r="J26" t="str">
            <v>Алматинская обл.</v>
          </cell>
          <cell r="M26" t="e">
            <v>#VALUE!</v>
          </cell>
          <cell r="N26" t="e">
            <v>#VALUE!</v>
          </cell>
          <cell r="O26" t="e">
            <v>#VALUE!</v>
          </cell>
          <cell r="Q26">
            <v>5</v>
          </cell>
          <cell r="R26">
            <v>21</v>
          </cell>
          <cell r="S26">
            <v>25</v>
          </cell>
          <cell r="T26" t="str">
            <v>21-25</v>
          </cell>
          <cell r="V26" t="str">
            <v/>
          </cell>
          <cell r="W26" t="str">
            <v/>
          </cell>
        </row>
        <row r="27">
          <cell r="A27">
            <v>23</v>
          </cell>
          <cell r="B27">
            <v>23</v>
          </cell>
          <cell r="D27" t="str">
            <v/>
          </cell>
          <cell r="F27" t="str">
            <v/>
          </cell>
          <cell r="G27" t="str">
            <v/>
          </cell>
          <cell r="J27" t="str">
            <v>Алматинская обл.</v>
          </cell>
          <cell r="M27" t="e">
            <v>#VALUE!</v>
          </cell>
          <cell r="N27" t="e">
            <v>#VALUE!</v>
          </cell>
          <cell r="O27" t="e">
            <v>#VALUE!</v>
          </cell>
          <cell r="Q27">
            <v>5</v>
          </cell>
          <cell r="R27">
            <v>21</v>
          </cell>
          <cell r="S27">
            <v>25</v>
          </cell>
          <cell r="T27" t="str">
            <v>21-25</v>
          </cell>
          <cell r="V27" t="str">
            <v/>
          </cell>
          <cell r="W27" t="str">
            <v/>
          </cell>
        </row>
        <row r="28">
          <cell r="A28">
            <v>24</v>
          </cell>
          <cell r="B28">
            <v>24</v>
          </cell>
          <cell r="D28" t="str">
            <v/>
          </cell>
          <cell r="F28" t="str">
            <v/>
          </cell>
          <cell r="G28" t="str">
            <v/>
          </cell>
          <cell r="J28" t="str">
            <v>Алматинская обл.</v>
          </cell>
          <cell r="M28" t="e">
            <v>#VALUE!</v>
          </cell>
          <cell r="N28" t="e">
            <v>#VALUE!</v>
          </cell>
          <cell r="O28" t="e">
            <v>#VALUE!</v>
          </cell>
          <cell r="Q28">
            <v>5</v>
          </cell>
          <cell r="R28">
            <v>21</v>
          </cell>
          <cell r="S28">
            <v>25</v>
          </cell>
          <cell r="T28" t="str">
            <v>21-25</v>
          </cell>
          <cell r="V28" t="str">
            <v/>
          </cell>
          <cell r="W28" t="str">
            <v/>
          </cell>
        </row>
        <row r="29">
          <cell r="A29">
            <v>25</v>
          </cell>
          <cell r="B29">
            <v>25</v>
          </cell>
          <cell r="D29" t="str">
            <v/>
          </cell>
          <cell r="F29" t="str">
            <v/>
          </cell>
          <cell r="G29" t="str">
            <v/>
          </cell>
          <cell r="J29" t="str">
            <v>Алматинская обл.</v>
          </cell>
          <cell r="M29" t="e">
            <v>#VALUE!</v>
          </cell>
          <cell r="N29" t="e">
            <v>#VALUE!</v>
          </cell>
          <cell r="O29" t="e">
            <v>#VALUE!</v>
          </cell>
          <cell r="Q29">
            <v>5</v>
          </cell>
          <cell r="R29">
            <v>21</v>
          </cell>
          <cell r="S29">
            <v>25</v>
          </cell>
          <cell r="T29" t="str">
            <v>21-25</v>
          </cell>
          <cell r="V29" t="str">
            <v/>
          </cell>
          <cell r="W29" t="str">
            <v/>
          </cell>
        </row>
        <row r="30">
          <cell r="A30">
            <v>26</v>
          </cell>
          <cell r="B30">
            <v>26</v>
          </cell>
          <cell r="C30" t="str">
            <v xml:space="preserve">ОРЫНБАСАР Ернар  </v>
          </cell>
          <cell r="D30" t="str">
            <v>26.03.2006</v>
          </cell>
          <cell r="E30" t="str">
            <v>б.р.</v>
          </cell>
          <cell r="F30">
            <v>10</v>
          </cell>
          <cell r="G30" t="str">
            <v>Атырауск. обл.</v>
          </cell>
          <cell r="H30" t="str">
            <v>Мирзахметов А.</v>
          </cell>
          <cell r="I30" t="str">
            <v>Атырауская обл.</v>
          </cell>
          <cell r="J30" t="str">
            <v>Атырауская обл.</v>
          </cell>
          <cell r="K30" t="str">
            <v>Мирзахметов А.</v>
          </cell>
          <cell r="M30" t="str">
            <v>ОРЫНБАСАР</v>
          </cell>
          <cell r="N30" t="str">
            <v>Е</v>
          </cell>
          <cell r="O30" t="str">
            <v>ОРЫНБАСАР Е.</v>
          </cell>
          <cell r="P30">
            <v>6</v>
          </cell>
          <cell r="Q30">
            <v>6</v>
          </cell>
          <cell r="R30">
            <v>26</v>
          </cell>
          <cell r="S30">
            <v>30</v>
          </cell>
          <cell r="T30" t="str">
            <v>26-30</v>
          </cell>
          <cell r="U30" t="str">
            <v>Атырауская область</v>
          </cell>
          <cell r="V30">
            <v>0</v>
          </cell>
          <cell r="W30">
            <v>0</v>
          </cell>
        </row>
        <row r="31">
          <cell r="A31">
            <v>27</v>
          </cell>
          <cell r="B31">
            <v>27</v>
          </cell>
          <cell r="D31" t="str">
            <v/>
          </cell>
          <cell r="F31" t="str">
            <v/>
          </cell>
          <cell r="G31" t="str">
            <v/>
          </cell>
          <cell r="J31" t="str">
            <v>Атырауская обл.</v>
          </cell>
          <cell r="M31" t="e">
            <v>#VALUE!</v>
          </cell>
          <cell r="N31" t="e">
            <v>#VALUE!</v>
          </cell>
          <cell r="O31" t="e">
            <v>#VALUE!</v>
          </cell>
          <cell r="Q31">
            <v>6</v>
          </cell>
          <cell r="R31">
            <v>26</v>
          </cell>
          <cell r="S31">
            <v>30</v>
          </cell>
          <cell r="T31" t="str">
            <v>26-30</v>
          </cell>
          <cell r="V31" t="str">
            <v/>
          </cell>
          <cell r="W31" t="str">
            <v/>
          </cell>
        </row>
        <row r="32">
          <cell r="A32">
            <v>28</v>
          </cell>
          <cell r="B32">
            <v>28</v>
          </cell>
          <cell r="D32" t="str">
            <v/>
          </cell>
          <cell r="F32" t="str">
            <v/>
          </cell>
          <cell r="G32" t="str">
            <v/>
          </cell>
          <cell r="J32" t="str">
            <v>Атырауская обл.</v>
          </cell>
          <cell r="M32" t="e">
            <v>#VALUE!</v>
          </cell>
          <cell r="N32" t="e">
            <v>#VALUE!</v>
          </cell>
          <cell r="O32" t="e">
            <v>#VALUE!</v>
          </cell>
          <cell r="Q32">
            <v>6</v>
          </cell>
          <cell r="R32">
            <v>26</v>
          </cell>
          <cell r="S32">
            <v>30</v>
          </cell>
          <cell r="T32" t="str">
            <v>26-30</v>
          </cell>
          <cell r="V32" t="str">
            <v/>
          </cell>
          <cell r="W32" t="str">
            <v/>
          </cell>
        </row>
        <row r="33">
          <cell r="A33">
            <v>29</v>
          </cell>
          <cell r="B33">
            <v>29</v>
          </cell>
          <cell r="D33" t="str">
            <v/>
          </cell>
          <cell r="F33" t="str">
            <v/>
          </cell>
          <cell r="G33" t="str">
            <v/>
          </cell>
          <cell r="J33" t="str">
            <v>Атырауская обл.</v>
          </cell>
          <cell r="M33" t="e">
            <v>#VALUE!</v>
          </cell>
          <cell r="N33" t="e">
            <v>#VALUE!</v>
          </cell>
          <cell r="O33" t="e">
            <v>#VALUE!</v>
          </cell>
          <cell r="Q33">
            <v>6</v>
          </cell>
          <cell r="R33">
            <v>26</v>
          </cell>
          <cell r="S33">
            <v>30</v>
          </cell>
          <cell r="T33" t="str">
            <v>26-30</v>
          </cell>
          <cell r="V33" t="str">
            <v/>
          </cell>
          <cell r="W33" t="str">
            <v/>
          </cell>
        </row>
        <row r="34">
          <cell r="A34">
            <v>30</v>
          </cell>
          <cell r="B34">
            <v>30</v>
          </cell>
          <cell r="D34" t="str">
            <v/>
          </cell>
          <cell r="F34" t="str">
            <v/>
          </cell>
          <cell r="G34" t="str">
            <v/>
          </cell>
          <cell r="J34" t="str">
            <v>Атырауская обл.</v>
          </cell>
          <cell r="M34" t="e">
            <v>#VALUE!</v>
          </cell>
          <cell r="N34" t="e">
            <v>#VALUE!</v>
          </cell>
          <cell r="O34" t="e">
            <v>#VALUE!</v>
          </cell>
          <cell r="Q34">
            <v>6</v>
          </cell>
          <cell r="R34">
            <v>26</v>
          </cell>
          <cell r="S34">
            <v>30</v>
          </cell>
          <cell r="T34" t="str">
            <v>26-30</v>
          </cell>
          <cell r="V34" t="str">
            <v/>
          </cell>
          <cell r="W34" t="str">
            <v/>
          </cell>
        </row>
        <row r="35">
          <cell r="A35">
            <v>31</v>
          </cell>
          <cell r="B35">
            <v>31</v>
          </cell>
          <cell r="D35" t="str">
            <v/>
          </cell>
          <cell r="F35" t="str">
            <v/>
          </cell>
          <cell r="G35" t="str">
            <v/>
          </cell>
          <cell r="I35" t="str">
            <v>Западно-Казахстанская обл.</v>
          </cell>
          <cell r="J35" t="str">
            <v>Западно-Казахстанская обл.</v>
          </cell>
          <cell r="K35" t="str">
            <v>Назарова С.Р., Ибат А.К.</v>
          </cell>
          <cell r="M35" t="e">
            <v>#VALUE!</v>
          </cell>
          <cell r="N35" t="e">
            <v>#VALUE!</v>
          </cell>
          <cell r="O35" t="e">
            <v>#VALUE!</v>
          </cell>
          <cell r="P35">
            <v>7</v>
          </cell>
          <cell r="Q35">
            <v>7</v>
          </cell>
          <cell r="R35">
            <v>31</v>
          </cell>
          <cell r="S35">
            <v>35</v>
          </cell>
          <cell r="T35" t="str">
            <v>31-35</v>
          </cell>
          <cell r="U35" t="str">
            <v>Западно-Казахстанская область</v>
          </cell>
          <cell r="V35" t="str">
            <v/>
          </cell>
          <cell r="W35" t="str">
            <v/>
          </cell>
        </row>
        <row r="36">
          <cell r="A36">
            <v>32</v>
          </cell>
          <cell r="B36">
            <v>32</v>
          </cell>
          <cell r="D36" t="str">
            <v/>
          </cell>
          <cell r="F36" t="str">
            <v/>
          </cell>
          <cell r="G36" t="str">
            <v/>
          </cell>
          <cell r="J36" t="str">
            <v>Западно-Казахстанская обл.</v>
          </cell>
          <cell r="M36" t="e">
            <v>#VALUE!</v>
          </cell>
          <cell r="N36" t="e">
            <v>#VALUE!</v>
          </cell>
          <cell r="O36" t="e">
            <v>#VALUE!</v>
          </cell>
          <cell r="Q36">
            <v>7</v>
          </cell>
          <cell r="R36">
            <v>31</v>
          </cell>
          <cell r="S36">
            <v>35</v>
          </cell>
          <cell r="T36" t="str">
            <v>31-35</v>
          </cell>
          <cell r="V36" t="str">
            <v/>
          </cell>
          <cell r="W36" t="str">
            <v/>
          </cell>
        </row>
        <row r="37">
          <cell r="A37">
            <v>33</v>
          </cell>
          <cell r="B37">
            <v>33</v>
          </cell>
          <cell r="D37" t="str">
            <v/>
          </cell>
          <cell r="F37" t="str">
            <v/>
          </cell>
          <cell r="G37" t="str">
            <v/>
          </cell>
          <cell r="J37" t="str">
            <v>Западно-Казахстанская обл.</v>
          </cell>
          <cell r="M37" t="e">
            <v>#VALUE!</v>
          </cell>
          <cell r="N37" t="e">
            <v>#VALUE!</v>
          </cell>
          <cell r="O37" t="e">
            <v>#VALUE!</v>
          </cell>
          <cell r="Q37">
            <v>7</v>
          </cell>
          <cell r="R37">
            <v>31</v>
          </cell>
          <cell r="S37">
            <v>35</v>
          </cell>
          <cell r="T37" t="str">
            <v>31-35</v>
          </cell>
          <cell r="V37" t="str">
            <v/>
          </cell>
          <cell r="W37" t="str">
            <v/>
          </cell>
        </row>
        <row r="38">
          <cell r="A38">
            <v>34</v>
          </cell>
          <cell r="B38">
            <v>34</v>
          </cell>
          <cell r="D38" t="str">
            <v/>
          </cell>
          <cell r="F38" t="str">
            <v/>
          </cell>
          <cell r="G38" t="str">
            <v/>
          </cell>
          <cell r="J38" t="str">
            <v>Западно-Казахстанская обл.</v>
          </cell>
          <cell r="M38" t="e">
            <v>#VALUE!</v>
          </cell>
          <cell r="N38" t="e">
            <v>#VALUE!</v>
          </cell>
          <cell r="O38" t="e">
            <v>#VALUE!</v>
          </cell>
          <cell r="Q38">
            <v>7</v>
          </cell>
          <cell r="R38">
            <v>31</v>
          </cell>
          <cell r="S38">
            <v>35</v>
          </cell>
          <cell r="T38" t="str">
            <v>31-35</v>
          </cell>
          <cell r="V38" t="str">
            <v/>
          </cell>
          <cell r="W38" t="str">
            <v/>
          </cell>
        </row>
        <row r="39">
          <cell r="A39">
            <v>35</v>
          </cell>
          <cell r="B39">
            <v>35</v>
          </cell>
          <cell r="D39" t="str">
            <v/>
          </cell>
          <cell r="F39" t="str">
            <v/>
          </cell>
          <cell r="G39" t="str">
            <v/>
          </cell>
          <cell r="J39" t="str">
            <v>Западно-Казахстанская обл.</v>
          </cell>
          <cell r="M39" t="e">
            <v>#VALUE!</v>
          </cell>
          <cell r="N39" t="e">
            <v>#VALUE!</v>
          </cell>
          <cell r="O39" t="e">
            <v>#VALUE!</v>
          </cell>
          <cell r="Q39">
            <v>7</v>
          </cell>
          <cell r="R39">
            <v>31</v>
          </cell>
          <cell r="S39">
            <v>35</v>
          </cell>
          <cell r="T39" t="str">
            <v>31-35</v>
          </cell>
          <cell r="V39" t="str">
            <v/>
          </cell>
          <cell r="W39" t="str">
            <v/>
          </cell>
        </row>
        <row r="40">
          <cell r="A40">
            <v>36</v>
          </cell>
          <cell r="B40">
            <v>36</v>
          </cell>
          <cell r="C40" t="str">
            <v xml:space="preserve">ХАРКИ Искандер  </v>
          </cell>
          <cell r="D40" t="str">
            <v>17.05.2003</v>
          </cell>
          <cell r="E40" t="str">
            <v>МС</v>
          </cell>
          <cell r="F40">
            <v>62</v>
          </cell>
          <cell r="G40" t="str">
            <v>Жамбылск. обл.</v>
          </cell>
          <cell r="H40" t="str">
            <v>Харки А.</v>
          </cell>
          <cell r="I40" t="str">
            <v>Жамбылская обл.</v>
          </cell>
          <cell r="J40" t="str">
            <v>Жамбылская обл.</v>
          </cell>
          <cell r="K40" t="str">
            <v>Ережепбаев А.Б., Момынов И.М., Груздов Е.О.</v>
          </cell>
          <cell r="M40" t="str">
            <v>ХАРКИ</v>
          </cell>
          <cell r="N40" t="str">
            <v>И</v>
          </cell>
          <cell r="O40" t="str">
            <v>ХАРКИ И.</v>
          </cell>
          <cell r="P40">
            <v>8</v>
          </cell>
          <cell r="Q40">
            <v>8</v>
          </cell>
          <cell r="R40">
            <v>36</v>
          </cell>
          <cell r="S40">
            <v>40</v>
          </cell>
          <cell r="T40" t="str">
            <v>36-40</v>
          </cell>
          <cell r="U40" t="str">
            <v>Жамбылская область</v>
          </cell>
          <cell r="V40">
            <v>0</v>
          </cell>
          <cell r="W40">
            <v>0</v>
          </cell>
        </row>
        <row r="41">
          <cell r="A41">
            <v>37</v>
          </cell>
          <cell r="B41">
            <v>37</v>
          </cell>
          <cell r="C41" t="str">
            <v xml:space="preserve">ХАРКИ Абдул-Маджид  </v>
          </cell>
          <cell r="D41" t="str">
            <v>07.01.2004</v>
          </cell>
          <cell r="E41" t="str">
            <v>КМС</v>
          </cell>
          <cell r="F41">
            <v>41</v>
          </cell>
          <cell r="G41" t="str">
            <v>Жамбылск. обл.</v>
          </cell>
          <cell r="H41" t="str">
            <v>Харки А.</v>
          </cell>
          <cell r="J41" t="str">
            <v>Жамбылская обл.</v>
          </cell>
          <cell r="M41" t="str">
            <v>ХАРКИ</v>
          </cell>
          <cell r="N41" t="str">
            <v>А</v>
          </cell>
          <cell r="O41" t="str">
            <v>ХАРКИ А.</v>
          </cell>
          <cell r="Q41">
            <v>8</v>
          </cell>
          <cell r="R41">
            <v>36</v>
          </cell>
          <cell r="S41">
            <v>40</v>
          </cell>
          <cell r="T41" t="str">
            <v>36-40</v>
          </cell>
          <cell r="V41">
            <v>0</v>
          </cell>
          <cell r="W41">
            <v>0</v>
          </cell>
        </row>
        <row r="42">
          <cell r="A42">
            <v>38</v>
          </cell>
          <cell r="B42">
            <v>38</v>
          </cell>
          <cell r="C42" t="str">
            <v xml:space="preserve">МУХАТ Нұрасыл  </v>
          </cell>
          <cell r="D42" t="str">
            <v>05.03.2007</v>
          </cell>
          <cell r="E42" t="str">
            <v>КМС</v>
          </cell>
          <cell r="F42">
            <v>12</v>
          </cell>
          <cell r="G42" t="str">
            <v>Жамбылск. обл.</v>
          </cell>
          <cell r="H42" t="str">
            <v>Хасанов Н.</v>
          </cell>
          <cell r="J42" t="str">
            <v>Жамбылская обл.</v>
          </cell>
          <cell r="M42" t="str">
            <v>МУХАТ</v>
          </cell>
          <cell r="N42" t="str">
            <v>Н</v>
          </cell>
          <cell r="O42" t="str">
            <v>МУХАТ Н.</v>
          </cell>
          <cell r="Q42">
            <v>8</v>
          </cell>
          <cell r="R42">
            <v>36</v>
          </cell>
          <cell r="S42">
            <v>40</v>
          </cell>
          <cell r="T42" t="str">
            <v>36-40</v>
          </cell>
          <cell r="V42">
            <v>0</v>
          </cell>
          <cell r="W42">
            <v>0</v>
          </cell>
        </row>
        <row r="43">
          <cell r="A43">
            <v>39</v>
          </cell>
          <cell r="B43">
            <v>39</v>
          </cell>
          <cell r="C43" t="str">
            <v>БАЙМАХАМБЕТ Нұртас</v>
          </cell>
          <cell r="D43">
            <v>40930</v>
          </cell>
          <cell r="E43">
            <v>1</v>
          </cell>
          <cell r="F43">
            <v>0</v>
          </cell>
          <cell r="G43" t="str">
            <v>Жамбылск. обл.</v>
          </cell>
          <cell r="H43" t="str">
            <v>Ережепбаев А.</v>
          </cell>
          <cell r="J43" t="str">
            <v>Жамбылская обл.</v>
          </cell>
          <cell r="M43" t="str">
            <v>БАЙМАХАМБЕТ</v>
          </cell>
          <cell r="N43" t="str">
            <v>Н</v>
          </cell>
          <cell r="O43" t="str">
            <v>БАЙМАХАМБЕТ Н.</v>
          </cell>
          <cell r="Q43">
            <v>8</v>
          </cell>
          <cell r="R43">
            <v>36</v>
          </cell>
          <cell r="S43">
            <v>40</v>
          </cell>
          <cell r="T43" t="str">
            <v>36-40</v>
          </cell>
          <cell r="V43">
            <v>0</v>
          </cell>
          <cell r="W43">
            <v>0</v>
          </cell>
        </row>
        <row r="44">
          <cell r="A44">
            <v>40</v>
          </cell>
          <cell r="B44">
            <v>40</v>
          </cell>
          <cell r="C44" t="str">
            <v>САБИТ Нұрасыл</v>
          </cell>
          <cell r="D44">
            <v>39206</v>
          </cell>
          <cell r="E44" t="str">
            <v>б.р.</v>
          </cell>
          <cell r="F44">
            <v>0</v>
          </cell>
          <cell r="G44" t="str">
            <v>Жамбылск. обл.</v>
          </cell>
          <cell r="H44" t="str">
            <v>Раймбеков Т.</v>
          </cell>
          <cell r="J44" t="str">
            <v>Жамбылская обл.</v>
          </cell>
          <cell r="M44" t="str">
            <v>САБИТ</v>
          </cell>
          <cell r="N44" t="str">
            <v>Н</v>
          </cell>
          <cell r="O44" t="str">
            <v>САБИТ Н.</v>
          </cell>
          <cell r="Q44">
            <v>8</v>
          </cell>
          <cell r="R44">
            <v>36</v>
          </cell>
          <cell r="S44">
            <v>40</v>
          </cell>
          <cell r="T44" t="str">
            <v>36-40</v>
          </cell>
          <cell r="V44">
            <v>0</v>
          </cell>
          <cell r="W44">
            <v>0</v>
          </cell>
        </row>
        <row r="45">
          <cell r="A45">
            <v>41</v>
          </cell>
          <cell r="B45">
            <v>41</v>
          </cell>
          <cell r="C45" t="str">
            <v xml:space="preserve">КУРМАНГАЛИЕВ Алан  </v>
          </cell>
          <cell r="D45" t="str">
            <v>12.01.2007</v>
          </cell>
          <cell r="E45" t="str">
            <v>МСМК</v>
          </cell>
          <cell r="F45">
            <v>72</v>
          </cell>
          <cell r="G45" t="str">
            <v>Карагандин. обл.</v>
          </cell>
          <cell r="H45" t="str">
            <v>Алиева Э.К.</v>
          </cell>
          <cell r="I45" t="str">
            <v>Карагандинская обл.</v>
          </cell>
          <cell r="J45" t="str">
            <v>Карагандинская обл.</v>
          </cell>
          <cell r="K45" t="str">
            <v>Алиева Э.К., Ким Т.А., Рубцов И.А.</v>
          </cell>
          <cell r="M45" t="str">
            <v>КУРМАНГАЛИЕВ</v>
          </cell>
          <cell r="N45" t="str">
            <v>А</v>
          </cell>
          <cell r="O45" t="str">
            <v>КУРМАНГАЛИЕВ А.</v>
          </cell>
          <cell r="P45">
            <v>9</v>
          </cell>
          <cell r="Q45">
            <v>9</v>
          </cell>
          <cell r="R45">
            <v>41</v>
          </cell>
          <cell r="S45">
            <v>45</v>
          </cell>
          <cell r="T45" t="str">
            <v>41-45</v>
          </cell>
          <cell r="U45" t="str">
            <v>Карагандинская область</v>
          </cell>
          <cell r="V45">
            <v>0</v>
          </cell>
          <cell r="W45">
            <v>0</v>
          </cell>
        </row>
        <row r="46">
          <cell r="A46">
            <v>42</v>
          </cell>
          <cell r="B46">
            <v>42</v>
          </cell>
          <cell r="C46" t="str">
            <v xml:space="preserve">ТОРГАЙБЕКОВ Амир  </v>
          </cell>
          <cell r="D46" t="str">
            <v>14.02.2006</v>
          </cell>
          <cell r="E46" t="str">
            <v>МС</v>
          </cell>
          <cell r="F46">
            <v>48</v>
          </cell>
          <cell r="G46" t="str">
            <v>Карагандин. обл.</v>
          </cell>
          <cell r="H46" t="str">
            <v>Алиева Э.К.</v>
          </cell>
          <cell r="J46" t="str">
            <v>Карагандинская обл.</v>
          </cell>
          <cell r="M46" t="str">
            <v>ТОРГАЙБЕКОВ</v>
          </cell>
          <cell r="N46" t="str">
            <v>А</v>
          </cell>
          <cell r="O46" t="str">
            <v>ТОРГАЙБЕКОВ А.</v>
          </cell>
          <cell r="Q46">
            <v>9</v>
          </cell>
          <cell r="R46">
            <v>41</v>
          </cell>
          <cell r="S46">
            <v>45</v>
          </cell>
          <cell r="T46" t="str">
            <v>41-45</v>
          </cell>
          <cell r="V46">
            <v>0</v>
          </cell>
          <cell r="W46">
            <v>0</v>
          </cell>
        </row>
        <row r="47">
          <cell r="A47">
            <v>43</v>
          </cell>
          <cell r="B47">
            <v>43</v>
          </cell>
          <cell r="C47" t="str">
            <v xml:space="preserve">НУРМАТОВ Зиятжан  </v>
          </cell>
          <cell r="D47" t="str">
            <v>14.06.2004</v>
          </cell>
          <cell r="E47" t="str">
            <v>КМС</v>
          </cell>
          <cell r="F47">
            <v>38</v>
          </cell>
          <cell r="G47" t="str">
            <v>Карагандин. обл.</v>
          </cell>
          <cell r="H47" t="str">
            <v>Алиева Э.К.</v>
          </cell>
          <cell r="J47" t="str">
            <v>Карагандинская обл.</v>
          </cell>
          <cell r="M47" t="str">
            <v>НУРМАТОВ</v>
          </cell>
          <cell r="N47" t="str">
            <v>З</v>
          </cell>
          <cell r="O47" t="str">
            <v>НУРМАТОВ З.</v>
          </cell>
          <cell r="Q47">
            <v>9</v>
          </cell>
          <cell r="R47">
            <v>41</v>
          </cell>
          <cell r="S47">
            <v>45</v>
          </cell>
          <cell r="T47" t="str">
            <v>41-45</v>
          </cell>
          <cell r="V47">
            <v>0</v>
          </cell>
          <cell r="W47">
            <v>0</v>
          </cell>
        </row>
        <row r="48">
          <cell r="A48">
            <v>44</v>
          </cell>
          <cell r="B48">
            <v>44</v>
          </cell>
          <cell r="C48" t="str">
            <v xml:space="preserve">НУРУМОВ Медет  </v>
          </cell>
          <cell r="D48" t="str">
            <v>28.05.2009</v>
          </cell>
          <cell r="E48" t="str">
            <v>КМС</v>
          </cell>
          <cell r="F48">
            <v>25</v>
          </cell>
          <cell r="G48" t="str">
            <v>Карагандин. обл.</v>
          </cell>
          <cell r="H48" t="str">
            <v>Алиева Э.К.</v>
          </cell>
          <cell r="J48" t="str">
            <v>Карагандинская обл.</v>
          </cell>
          <cell r="M48" t="str">
            <v>НУРУМОВ</v>
          </cell>
          <cell r="N48" t="str">
            <v>М</v>
          </cell>
          <cell r="O48" t="str">
            <v>НУРУМОВ М.</v>
          </cell>
          <cell r="Q48">
            <v>9</v>
          </cell>
          <cell r="R48">
            <v>41</v>
          </cell>
          <cell r="S48">
            <v>45</v>
          </cell>
          <cell r="T48" t="str">
            <v>41-45</v>
          </cell>
          <cell r="V48">
            <v>0</v>
          </cell>
          <cell r="W48">
            <v>0</v>
          </cell>
        </row>
        <row r="49">
          <cell r="A49">
            <v>45</v>
          </cell>
          <cell r="B49">
            <v>45</v>
          </cell>
          <cell r="C49" t="str">
            <v xml:space="preserve">КАБДУЛОВ Арсен  </v>
          </cell>
          <cell r="D49" t="str">
            <v>12.09.2007</v>
          </cell>
          <cell r="E49" t="str">
            <v>КМС</v>
          </cell>
          <cell r="F49">
            <v>22</v>
          </cell>
          <cell r="G49" t="str">
            <v>Карагандин. обл.</v>
          </cell>
          <cell r="H49" t="str">
            <v>Алиева Э.К.</v>
          </cell>
          <cell r="J49" t="str">
            <v>Карагандинская обл.</v>
          </cell>
          <cell r="M49" t="str">
            <v>КАБДУЛОВ</v>
          </cell>
          <cell r="N49" t="str">
            <v>А</v>
          </cell>
          <cell r="O49" t="str">
            <v>КАБДУЛОВ А.</v>
          </cell>
          <cell r="Q49">
            <v>9</v>
          </cell>
          <cell r="R49">
            <v>41</v>
          </cell>
          <cell r="S49">
            <v>45</v>
          </cell>
          <cell r="T49" t="str">
            <v>41-45</v>
          </cell>
          <cell r="V49">
            <v>0</v>
          </cell>
          <cell r="W49">
            <v>0</v>
          </cell>
        </row>
        <row r="50">
          <cell r="A50">
            <v>46</v>
          </cell>
          <cell r="B50">
            <v>46</v>
          </cell>
          <cell r="C50" t="str">
            <v xml:space="preserve">СИПАЧЕВ Артем  </v>
          </cell>
          <cell r="D50" t="str">
            <v>20.02.2004</v>
          </cell>
          <cell r="E50" t="str">
            <v>КМС</v>
          </cell>
          <cell r="F50">
            <v>36</v>
          </cell>
          <cell r="G50" t="str">
            <v>Костанай. обл</v>
          </cell>
          <cell r="H50" t="str">
            <v>Магалеева Л.К.</v>
          </cell>
          <cell r="I50" t="str">
            <v>Костанайская обл.</v>
          </cell>
          <cell r="J50" t="str">
            <v>Костанайская обл.</v>
          </cell>
          <cell r="K50" t="str">
            <v>Данияров Г.С., Дубровская А.А.</v>
          </cell>
          <cell r="M50" t="str">
            <v>СИПАЧЕВ</v>
          </cell>
          <cell r="N50" t="str">
            <v>А</v>
          </cell>
          <cell r="O50" t="str">
            <v>СИПАЧЕВ А.</v>
          </cell>
          <cell r="P50">
            <v>10</v>
          </cell>
          <cell r="Q50">
            <v>10</v>
          </cell>
          <cell r="R50">
            <v>46</v>
          </cell>
          <cell r="S50">
            <v>50</v>
          </cell>
          <cell r="T50" t="str">
            <v>46-50</v>
          </cell>
          <cell r="U50" t="str">
            <v>Костанайская область</v>
          </cell>
          <cell r="V50">
            <v>0</v>
          </cell>
          <cell r="W50">
            <v>0</v>
          </cell>
        </row>
        <row r="51">
          <cell r="A51">
            <v>47</v>
          </cell>
          <cell r="B51">
            <v>47</v>
          </cell>
          <cell r="C51" t="str">
            <v xml:space="preserve">БАЛТАШ Тамерлан  </v>
          </cell>
          <cell r="D51" t="str">
            <v>17.04.2007</v>
          </cell>
          <cell r="E51" t="str">
            <v>КМС</v>
          </cell>
          <cell r="F51">
            <v>33</v>
          </cell>
          <cell r="G51" t="str">
            <v>Костанай. обл</v>
          </cell>
          <cell r="H51" t="str">
            <v>Толебаев А.К.</v>
          </cell>
          <cell r="J51" t="str">
            <v>Костанайская обл.</v>
          </cell>
          <cell r="M51" t="str">
            <v>БАЛТАШ</v>
          </cell>
          <cell r="N51" t="str">
            <v>Т</v>
          </cell>
          <cell r="O51" t="str">
            <v>БАЛТАШ Т.</v>
          </cell>
          <cell r="Q51">
            <v>10</v>
          </cell>
          <cell r="R51">
            <v>46</v>
          </cell>
          <cell r="S51">
            <v>50</v>
          </cell>
          <cell r="T51" t="str">
            <v>46-50</v>
          </cell>
          <cell r="V51">
            <v>0</v>
          </cell>
          <cell r="W51">
            <v>0</v>
          </cell>
        </row>
        <row r="52">
          <cell r="A52">
            <v>48</v>
          </cell>
          <cell r="B52">
            <v>48</v>
          </cell>
          <cell r="C52" t="str">
            <v xml:space="preserve">АЛЬМАГАМБЕТОВ Айдын  </v>
          </cell>
          <cell r="D52" t="str">
            <v>19.11.2007</v>
          </cell>
          <cell r="E52">
            <v>1</v>
          </cell>
          <cell r="F52">
            <v>32</v>
          </cell>
          <cell r="G52" t="str">
            <v>Костанай. обл</v>
          </cell>
          <cell r="H52" t="str">
            <v>Магалеева Л.К.</v>
          </cell>
          <cell r="J52" t="str">
            <v>Костанайская обл.</v>
          </cell>
          <cell r="M52" t="str">
            <v>АЛЬМАГАМБЕТОВ</v>
          </cell>
          <cell r="N52" t="str">
            <v>А</v>
          </cell>
          <cell r="O52" t="str">
            <v>АЛЬМАГАМБЕТОВ А.</v>
          </cell>
          <cell r="Q52">
            <v>10</v>
          </cell>
          <cell r="R52">
            <v>46</v>
          </cell>
          <cell r="S52">
            <v>50</v>
          </cell>
          <cell r="T52" t="str">
            <v>46-50</v>
          </cell>
          <cell r="V52">
            <v>0</v>
          </cell>
          <cell r="W52">
            <v>0</v>
          </cell>
        </row>
        <row r="53">
          <cell r="A53">
            <v>49</v>
          </cell>
          <cell r="B53">
            <v>49</v>
          </cell>
          <cell r="C53" t="str">
            <v xml:space="preserve">КАРПТАШАРОВ Данияр  </v>
          </cell>
          <cell r="D53" t="str">
            <v>20.01.2007</v>
          </cell>
          <cell r="E53">
            <v>1</v>
          </cell>
          <cell r="F53">
            <v>12</v>
          </cell>
          <cell r="G53" t="str">
            <v>Костанай. обл</v>
          </cell>
          <cell r="H53" t="str">
            <v>Магалеева Л.К.</v>
          </cell>
          <cell r="J53" t="str">
            <v>Костанайская обл.</v>
          </cell>
          <cell r="M53" t="str">
            <v>КАРПТАШАРОВ</v>
          </cell>
          <cell r="N53" t="str">
            <v>Д</v>
          </cell>
          <cell r="O53" t="str">
            <v>КАРПТАШАРОВ Д.</v>
          </cell>
          <cell r="Q53">
            <v>10</v>
          </cell>
          <cell r="R53">
            <v>46</v>
          </cell>
          <cell r="S53">
            <v>50</v>
          </cell>
          <cell r="T53" t="str">
            <v>46-50</v>
          </cell>
          <cell r="V53">
            <v>0</v>
          </cell>
          <cell r="W53">
            <v>0</v>
          </cell>
        </row>
        <row r="54">
          <cell r="A54">
            <v>50</v>
          </cell>
          <cell r="B54">
            <v>50</v>
          </cell>
          <cell r="C54" t="str">
            <v>ТУЛЕБАЕВ Бижан</v>
          </cell>
          <cell r="D54">
            <v>39350</v>
          </cell>
          <cell r="E54" t="str">
            <v>КМС</v>
          </cell>
          <cell r="F54">
            <v>0</v>
          </cell>
          <cell r="G54" t="str">
            <v>Костанай. обл</v>
          </cell>
          <cell r="H54" t="str">
            <v>Искендиров Д.К.</v>
          </cell>
          <cell r="J54" t="str">
            <v>Костанайская обл.</v>
          </cell>
          <cell r="M54" t="str">
            <v>ТУЛЕБАЕВ</v>
          </cell>
          <cell r="N54" t="str">
            <v>Б</v>
          </cell>
          <cell r="O54" t="str">
            <v>ТУЛЕБАЕВ Б.</v>
          </cell>
          <cell r="Q54">
            <v>10</v>
          </cell>
          <cell r="R54">
            <v>46</v>
          </cell>
          <cell r="S54">
            <v>50</v>
          </cell>
          <cell r="T54" t="str">
            <v>46-50</v>
          </cell>
          <cell r="V54">
            <v>0</v>
          </cell>
          <cell r="W54">
            <v>0</v>
          </cell>
        </row>
        <row r="55">
          <cell r="A55">
            <v>51</v>
          </cell>
          <cell r="B55">
            <v>51</v>
          </cell>
          <cell r="D55" t="str">
            <v/>
          </cell>
          <cell r="F55" t="str">
            <v/>
          </cell>
          <cell r="G55" t="str">
            <v/>
          </cell>
          <cell r="I55" t="str">
            <v>Кызылординская обл.</v>
          </cell>
          <cell r="J55" t="str">
            <v>Кызылординская обл.</v>
          </cell>
          <cell r="K55" t="str">
            <v>Ибрай Е.Қ., Искакова Г.Г.,Орынбасарова Д.</v>
          </cell>
          <cell r="M55" t="e">
            <v>#VALUE!</v>
          </cell>
          <cell r="N55" t="e">
            <v>#VALUE!</v>
          </cell>
          <cell r="O55" t="e">
            <v>#VALUE!</v>
          </cell>
          <cell r="P55">
            <v>11</v>
          </cell>
          <cell r="Q55">
            <v>11</v>
          </cell>
          <cell r="R55">
            <v>51</v>
          </cell>
          <cell r="S55">
            <v>55</v>
          </cell>
          <cell r="T55" t="str">
            <v>51-55</v>
          </cell>
          <cell r="U55" t="str">
            <v>Кызылординская область</v>
          </cell>
          <cell r="V55" t="str">
            <v/>
          </cell>
          <cell r="W55" t="str">
            <v/>
          </cell>
        </row>
        <row r="56">
          <cell r="A56">
            <v>52</v>
          </cell>
          <cell r="B56">
            <v>52</v>
          </cell>
          <cell r="D56" t="str">
            <v/>
          </cell>
          <cell r="F56" t="str">
            <v/>
          </cell>
          <cell r="G56" t="str">
            <v/>
          </cell>
          <cell r="J56" t="str">
            <v>Кызылординская обл.</v>
          </cell>
          <cell r="M56" t="e">
            <v>#VALUE!</v>
          </cell>
          <cell r="N56" t="e">
            <v>#VALUE!</v>
          </cell>
          <cell r="O56" t="e">
            <v>#VALUE!</v>
          </cell>
          <cell r="Q56">
            <v>11</v>
          </cell>
          <cell r="R56">
            <v>51</v>
          </cell>
          <cell r="S56">
            <v>55</v>
          </cell>
          <cell r="T56" t="str">
            <v>51-55</v>
          </cell>
          <cell r="V56" t="str">
            <v/>
          </cell>
          <cell r="W56" t="str">
            <v/>
          </cell>
        </row>
        <row r="57">
          <cell r="A57">
            <v>53</v>
          </cell>
          <cell r="B57">
            <v>53</v>
          </cell>
          <cell r="D57" t="str">
            <v/>
          </cell>
          <cell r="F57" t="str">
            <v/>
          </cell>
          <cell r="G57" t="str">
            <v/>
          </cell>
          <cell r="J57" t="str">
            <v>Кызылординская обл.</v>
          </cell>
          <cell r="M57" t="e">
            <v>#VALUE!</v>
          </cell>
          <cell r="N57" t="e">
            <v>#VALUE!</v>
          </cell>
          <cell r="O57" t="e">
            <v>#VALUE!</v>
          </cell>
          <cell r="Q57">
            <v>11</v>
          </cell>
          <cell r="R57">
            <v>51</v>
          </cell>
          <cell r="S57">
            <v>55</v>
          </cell>
          <cell r="T57" t="str">
            <v>51-55</v>
          </cell>
          <cell r="V57" t="str">
            <v/>
          </cell>
          <cell r="W57" t="str">
            <v/>
          </cell>
        </row>
        <row r="58">
          <cell r="A58">
            <v>54</v>
          </cell>
          <cell r="B58">
            <v>54</v>
          </cell>
          <cell r="D58" t="str">
            <v/>
          </cell>
          <cell r="F58" t="str">
            <v/>
          </cell>
          <cell r="G58" t="str">
            <v/>
          </cell>
          <cell r="J58" t="str">
            <v>Кызылординская обл.</v>
          </cell>
          <cell r="M58" t="e">
            <v>#VALUE!</v>
          </cell>
          <cell r="N58" t="e">
            <v>#VALUE!</v>
          </cell>
          <cell r="O58" t="e">
            <v>#VALUE!</v>
          </cell>
          <cell r="Q58">
            <v>11</v>
          </cell>
          <cell r="R58">
            <v>51</v>
          </cell>
          <cell r="S58">
            <v>55</v>
          </cell>
          <cell r="T58" t="str">
            <v>51-55</v>
          </cell>
          <cell r="V58" t="str">
            <v/>
          </cell>
          <cell r="W58" t="str">
            <v/>
          </cell>
        </row>
        <row r="59">
          <cell r="A59">
            <v>55</v>
          </cell>
          <cell r="B59">
            <v>55</v>
          </cell>
          <cell r="D59" t="str">
            <v/>
          </cell>
          <cell r="F59" t="str">
            <v/>
          </cell>
          <cell r="G59" t="str">
            <v/>
          </cell>
          <cell r="J59" t="str">
            <v>Кызылординская обл.</v>
          </cell>
          <cell r="M59" t="e">
            <v>#VALUE!</v>
          </cell>
          <cell r="N59" t="e">
            <v>#VALUE!</v>
          </cell>
          <cell r="O59" t="e">
            <v>#VALUE!</v>
          </cell>
          <cell r="Q59">
            <v>11</v>
          </cell>
          <cell r="R59">
            <v>51</v>
          </cell>
          <cell r="S59">
            <v>55</v>
          </cell>
          <cell r="T59" t="str">
            <v>51-55</v>
          </cell>
          <cell r="V59" t="str">
            <v/>
          </cell>
          <cell r="W59" t="str">
            <v/>
          </cell>
        </row>
        <row r="60">
          <cell r="A60">
            <v>56</v>
          </cell>
          <cell r="B60">
            <v>56</v>
          </cell>
          <cell r="C60" t="str">
            <v xml:space="preserve">УКЛЕИН Родион  </v>
          </cell>
          <cell r="D60" t="str">
            <v>04.05.2006</v>
          </cell>
          <cell r="E60" t="str">
            <v>1ю.</v>
          </cell>
          <cell r="F60">
            <v>15</v>
          </cell>
          <cell r="G60" t="str">
            <v>Мангистау. обл.</v>
          </cell>
          <cell r="H60" t="str">
            <v>Тілегенов М.</v>
          </cell>
          <cell r="I60" t="str">
            <v>Мангистауская обл.</v>
          </cell>
          <cell r="J60" t="str">
            <v>Мангистауская обл.</v>
          </cell>
          <cell r="K60" t="str">
            <v>Ильяс Н.</v>
          </cell>
          <cell r="M60" t="str">
            <v>УКЛЕИН</v>
          </cell>
          <cell r="N60" t="str">
            <v>Р</v>
          </cell>
          <cell r="O60" t="str">
            <v>УКЛЕИН Р.</v>
          </cell>
          <cell r="P60">
            <v>12</v>
          </cell>
          <cell r="Q60">
            <v>12</v>
          </cell>
          <cell r="R60">
            <v>56</v>
          </cell>
          <cell r="S60">
            <v>60</v>
          </cell>
          <cell r="T60" t="str">
            <v>56-60</v>
          </cell>
          <cell r="U60" t="str">
            <v>Мангистауская область</v>
          </cell>
          <cell r="V60">
            <v>0</v>
          </cell>
          <cell r="W60">
            <v>0</v>
          </cell>
        </row>
        <row r="61">
          <cell r="A61">
            <v>57</v>
          </cell>
          <cell r="B61">
            <v>57</v>
          </cell>
          <cell r="C61" t="str">
            <v xml:space="preserve">САРСЕНҒАЛИ Мансур  </v>
          </cell>
          <cell r="D61" t="str">
            <v>03.01.2010</v>
          </cell>
          <cell r="E61" t="str">
            <v>1ю.</v>
          </cell>
          <cell r="F61">
            <v>12</v>
          </cell>
          <cell r="G61" t="str">
            <v>Мангистау. обл.</v>
          </cell>
          <cell r="H61" t="str">
            <v>Рамазанұлы М.</v>
          </cell>
          <cell r="J61" t="str">
            <v>Мангистауская обл.</v>
          </cell>
          <cell r="M61" t="str">
            <v>САРСЕНҒАЛИ</v>
          </cell>
          <cell r="N61" t="str">
            <v>М</v>
          </cell>
          <cell r="O61" t="str">
            <v>САРСЕНҒАЛИ М.</v>
          </cell>
          <cell r="Q61">
            <v>12</v>
          </cell>
          <cell r="R61">
            <v>56</v>
          </cell>
          <cell r="S61">
            <v>60</v>
          </cell>
          <cell r="T61" t="str">
            <v>56-60</v>
          </cell>
          <cell r="V61">
            <v>0</v>
          </cell>
          <cell r="W61">
            <v>0</v>
          </cell>
        </row>
        <row r="62">
          <cell r="A62">
            <v>58</v>
          </cell>
          <cell r="B62">
            <v>58</v>
          </cell>
          <cell r="C62" t="str">
            <v>АХМЕТ Нурбек</v>
          </cell>
          <cell r="D62">
            <v>42552</v>
          </cell>
          <cell r="E62">
            <v>2</v>
          </cell>
          <cell r="F62">
            <v>0</v>
          </cell>
          <cell r="G62" t="str">
            <v>Мангистау. обл.</v>
          </cell>
          <cell r="H62" t="str">
            <v>Ильяс Н.</v>
          </cell>
          <cell r="J62" t="str">
            <v>Мангистауская обл.</v>
          </cell>
          <cell r="M62" t="str">
            <v>АХМЕТ</v>
          </cell>
          <cell r="N62" t="str">
            <v>Н</v>
          </cell>
          <cell r="O62" t="str">
            <v>АХМЕТ Н.</v>
          </cell>
          <cell r="Q62">
            <v>12</v>
          </cell>
          <cell r="R62">
            <v>56</v>
          </cell>
          <cell r="S62">
            <v>60</v>
          </cell>
          <cell r="T62" t="str">
            <v>56-60</v>
          </cell>
          <cell r="V62">
            <v>0</v>
          </cell>
          <cell r="W62">
            <v>0</v>
          </cell>
        </row>
        <row r="63">
          <cell r="A63">
            <v>59</v>
          </cell>
          <cell r="B63">
            <v>59</v>
          </cell>
          <cell r="D63" t="str">
            <v/>
          </cell>
          <cell r="E63" t="str">
            <v>1ю.</v>
          </cell>
          <cell r="F63" t="str">
            <v/>
          </cell>
          <cell r="G63" t="str">
            <v/>
          </cell>
          <cell r="H63" t="str">
            <v>Бурбасов Е.</v>
          </cell>
          <cell r="J63" t="str">
            <v>Мангистауская обл.</v>
          </cell>
          <cell r="M63" t="e">
            <v>#VALUE!</v>
          </cell>
          <cell r="N63" t="e">
            <v>#VALUE!</v>
          </cell>
          <cell r="O63" t="e">
            <v>#VALUE!</v>
          </cell>
          <cell r="Q63">
            <v>12</v>
          </cell>
          <cell r="R63">
            <v>56</v>
          </cell>
          <cell r="S63">
            <v>60</v>
          </cell>
          <cell r="T63" t="str">
            <v>56-60</v>
          </cell>
          <cell r="V63" t="str">
            <v/>
          </cell>
          <cell r="W63" t="str">
            <v/>
          </cell>
        </row>
        <row r="64">
          <cell r="A64">
            <v>60</v>
          </cell>
          <cell r="B64">
            <v>60</v>
          </cell>
          <cell r="D64" t="str">
            <v/>
          </cell>
          <cell r="F64" t="str">
            <v/>
          </cell>
          <cell r="G64" t="str">
            <v/>
          </cell>
          <cell r="H64" t="str">
            <v>Ильяс Н.</v>
          </cell>
          <cell r="J64" t="str">
            <v>Мангистауская обл.</v>
          </cell>
          <cell r="M64" t="e">
            <v>#VALUE!</v>
          </cell>
          <cell r="N64" t="e">
            <v>#VALUE!</v>
          </cell>
          <cell r="O64" t="e">
            <v>#VALUE!</v>
          </cell>
          <cell r="Q64">
            <v>12</v>
          </cell>
          <cell r="R64">
            <v>56</v>
          </cell>
          <cell r="S64">
            <v>60</v>
          </cell>
          <cell r="T64" t="str">
            <v>56-60</v>
          </cell>
          <cell r="V64" t="str">
            <v/>
          </cell>
          <cell r="W64" t="str">
            <v/>
          </cell>
        </row>
        <row r="65">
          <cell r="A65">
            <v>61</v>
          </cell>
          <cell r="B65">
            <v>61</v>
          </cell>
          <cell r="C65" t="str">
            <v xml:space="preserve">НАЗИР Рамазан  </v>
          </cell>
          <cell r="D65" t="str">
            <v>05.09.2008</v>
          </cell>
          <cell r="E65" t="str">
            <v>КМС</v>
          </cell>
          <cell r="F65">
            <v>39</v>
          </cell>
          <cell r="G65" t="str">
            <v>Туркестан. обл.</v>
          </cell>
          <cell r="H65" t="str">
            <v>Есімханов Е.</v>
          </cell>
          <cell r="I65" t="str">
            <v>Туркестанская обл.</v>
          </cell>
          <cell r="J65" t="str">
            <v>Туркестанская обл.</v>
          </cell>
          <cell r="K65" t="str">
            <v>Абдазимов Ш.М., Қонысбай А.</v>
          </cell>
          <cell r="M65" t="str">
            <v>НАЗИР</v>
          </cell>
          <cell r="N65" t="str">
            <v>Р</v>
          </cell>
          <cell r="O65" t="str">
            <v>НАЗИР Р.</v>
          </cell>
          <cell r="P65">
            <v>13</v>
          </cell>
          <cell r="Q65">
            <v>13</v>
          </cell>
          <cell r="R65">
            <v>61</v>
          </cell>
          <cell r="S65">
            <v>65</v>
          </cell>
          <cell r="T65" t="str">
            <v>61-65</v>
          </cell>
          <cell r="U65" t="str">
            <v>Туркестанская область</v>
          </cell>
          <cell r="V65">
            <v>0</v>
          </cell>
          <cell r="W65">
            <v>0</v>
          </cell>
        </row>
        <row r="66">
          <cell r="A66">
            <v>62</v>
          </cell>
          <cell r="B66">
            <v>62</v>
          </cell>
          <cell r="C66" t="str">
            <v xml:space="preserve">ЖОЛДЫБАЙ Нұржігіт  </v>
          </cell>
          <cell r="D66" t="str">
            <v>26.06.2008</v>
          </cell>
          <cell r="E66" t="str">
            <v>КМС</v>
          </cell>
          <cell r="F66">
            <v>31</v>
          </cell>
          <cell r="G66" t="str">
            <v>Туркестан. обл.</v>
          </cell>
          <cell r="H66" t="str">
            <v>Сыдыков Б.</v>
          </cell>
          <cell r="J66" t="str">
            <v>Туркестанская обл.</v>
          </cell>
          <cell r="M66" t="str">
            <v>ЖОЛДЫБАЙ</v>
          </cell>
          <cell r="N66" t="str">
            <v>Н</v>
          </cell>
          <cell r="O66" t="str">
            <v>ЖОЛДЫБАЙ Н.</v>
          </cell>
          <cell r="Q66">
            <v>13</v>
          </cell>
          <cell r="R66">
            <v>61</v>
          </cell>
          <cell r="S66">
            <v>65</v>
          </cell>
          <cell r="T66" t="str">
            <v>61-65</v>
          </cell>
          <cell r="V66">
            <v>0</v>
          </cell>
          <cell r="W66">
            <v>0</v>
          </cell>
        </row>
        <row r="67">
          <cell r="A67">
            <v>63</v>
          </cell>
          <cell r="B67">
            <v>63</v>
          </cell>
          <cell r="C67" t="str">
            <v xml:space="preserve">ТУЗЕЛХАН Ердаулет  </v>
          </cell>
          <cell r="D67" t="str">
            <v>05.11.2003</v>
          </cell>
          <cell r="E67" t="str">
            <v>КМС</v>
          </cell>
          <cell r="F67">
            <v>14</v>
          </cell>
          <cell r="G67" t="str">
            <v>Туркестан. обл.</v>
          </cell>
          <cell r="H67" t="str">
            <v>Қонысбай А.</v>
          </cell>
          <cell r="J67" t="str">
            <v>Туркестанская обл.</v>
          </cell>
          <cell r="M67" t="str">
            <v>ТУЗЕЛХАН</v>
          </cell>
          <cell r="N67" t="str">
            <v>Е</v>
          </cell>
          <cell r="O67" t="str">
            <v>ТУЗЕЛХАН Е.</v>
          </cell>
          <cell r="Q67">
            <v>13</v>
          </cell>
          <cell r="R67">
            <v>61</v>
          </cell>
          <cell r="S67">
            <v>65</v>
          </cell>
          <cell r="T67" t="str">
            <v>61-65</v>
          </cell>
          <cell r="V67">
            <v>0</v>
          </cell>
          <cell r="W67">
            <v>0</v>
          </cell>
        </row>
        <row r="68">
          <cell r="A68">
            <v>64</v>
          </cell>
          <cell r="B68">
            <v>64</v>
          </cell>
          <cell r="C68" t="str">
            <v xml:space="preserve">ШЕКТІБАЙ Бауыржан  </v>
          </cell>
          <cell r="D68" t="str">
            <v>11.01.2008</v>
          </cell>
          <cell r="E68" t="str">
            <v>б.р.</v>
          </cell>
          <cell r="F68">
            <v>30</v>
          </cell>
          <cell r="G68" t="str">
            <v>Туркестан. обл.</v>
          </cell>
          <cell r="H68" t="str">
            <v>Сыдыков Б.</v>
          </cell>
          <cell r="J68" t="str">
            <v>Туркестанская обл.</v>
          </cell>
          <cell r="M68" t="str">
            <v>ШЕКТІБАЙ</v>
          </cell>
          <cell r="N68" t="str">
            <v>Б</v>
          </cell>
          <cell r="O68" t="str">
            <v>ШЕКТІБАЙ Б.</v>
          </cell>
          <cell r="Q68">
            <v>13</v>
          </cell>
          <cell r="R68">
            <v>61</v>
          </cell>
          <cell r="S68">
            <v>65</v>
          </cell>
          <cell r="T68" t="str">
            <v>61-65</v>
          </cell>
          <cell r="V68">
            <v>0</v>
          </cell>
          <cell r="W68">
            <v>0</v>
          </cell>
        </row>
        <row r="69">
          <cell r="A69">
            <v>65</v>
          </cell>
          <cell r="B69">
            <v>65</v>
          </cell>
          <cell r="C69" t="str">
            <v xml:space="preserve">ТОЛЕБАЕВ  Самат  </v>
          </cell>
          <cell r="D69" t="str">
            <v>28.01.2008</v>
          </cell>
          <cell r="E69">
            <v>2</v>
          </cell>
          <cell r="F69">
            <v>25</v>
          </cell>
          <cell r="G69" t="str">
            <v>Туркестан. обл.</v>
          </cell>
          <cell r="H69" t="str">
            <v>Полатханов Р.</v>
          </cell>
          <cell r="J69" t="str">
            <v>Туркестанская обл.</v>
          </cell>
          <cell r="M69" t="str">
            <v>ТОЛЕБАЕВ</v>
          </cell>
          <cell r="N69" t="str">
            <v xml:space="preserve"> </v>
          </cell>
          <cell r="O69" t="str">
            <v>ТОЛЕБАЕВ  .</v>
          </cell>
          <cell r="Q69">
            <v>13</v>
          </cell>
          <cell r="R69">
            <v>61</v>
          </cell>
          <cell r="S69">
            <v>65</v>
          </cell>
          <cell r="T69" t="str">
            <v>61-65</v>
          </cell>
          <cell r="V69">
            <v>0</v>
          </cell>
          <cell r="W69">
            <v>0</v>
          </cell>
        </row>
        <row r="70">
          <cell r="A70">
            <v>66</v>
          </cell>
          <cell r="B70">
            <v>66</v>
          </cell>
          <cell r="C70" t="str">
            <v xml:space="preserve">КАБДЫЛУАХИТОВ Қадіралі  </v>
          </cell>
          <cell r="D70" t="str">
            <v>10.08.2007</v>
          </cell>
          <cell r="E70" t="str">
            <v>КМС</v>
          </cell>
          <cell r="F70">
            <v>47</v>
          </cell>
          <cell r="G70" t="str">
            <v>Павлодар. обл.</v>
          </cell>
          <cell r="H70" t="str">
            <v>Хорьков А.Ю.</v>
          </cell>
          <cell r="I70" t="str">
            <v>Павлодарская обл.</v>
          </cell>
          <cell r="J70" t="str">
            <v>Павлодарская обл.</v>
          </cell>
          <cell r="K70" t="str">
            <v xml:space="preserve"> Ахтанов О.Р., Хорьков А.Ю.</v>
          </cell>
          <cell r="M70" t="str">
            <v>КАБДЫЛУАХИТОВ</v>
          </cell>
          <cell r="N70" t="str">
            <v>Қ</v>
          </cell>
          <cell r="O70" t="str">
            <v>КАБДЫЛУАХИТОВ Қ.</v>
          </cell>
          <cell r="P70">
            <v>14</v>
          </cell>
          <cell r="Q70">
            <v>14</v>
          </cell>
          <cell r="R70">
            <v>66</v>
          </cell>
          <cell r="S70">
            <v>70</v>
          </cell>
          <cell r="T70" t="str">
            <v>66-70</v>
          </cell>
          <cell r="U70" t="str">
            <v>Павлодарская область</v>
          </cell>
          <cell r="V70">
            <v>0</v>
          </cell>
          <cell r="W70">
            <v>0</v>
          </cell>
        </row>
        <row r="71">
          <cell r="A71">
            <v>67</v>
          </cell>
          <cell r="B71">
            <v>67</v>
          </cell>
          <cell r="C71" t="str">
            <v xml:space="preserve">АМАНГЕЛДІ Әмір  </v>
          </cell>
          <cell r="D71" t="str">
            <v>20.04.2005</v>
          </cell>
          <cell r="E71" t="str">
            <v>КМС</v>
          </cell>
          <cell r="F71">
            <v>39</v>
          </cell>
          <cell r="G71" t="str">
            <v>Павлодар. обл.</v>
          </cell>
          <cell r="H71" t="str">
            <v>Хорьков А.Ю.</v>
          </cell>
          <cell r="J71" t="str">
            <v>Павлодарская обл.</v>
          </cell>
          <cell r="M71" t="str">
            <v>АМАНГЕЛДІ</v>
          </cell>
          <cell r="N71" t="str">
            <v>Ә</v>
          </cell>
          <cell r="O71" t="str">
            <v>АМАНГЕЛДІ Ә.</v>
          </cell>
          <cell r="Q71">
            <v>14</v>
          </cell>
          <cell r="R71">
            <v>66</v>
          </cell>
          <cell r="S71">
            <v>70</v>
          </cell>
          <cell r="T71" t="str">
            <v>66-70</v>
          </cell>
          <cell r="V71">
            <v>0</v>
          </cell>
          <cell r="W71">
            <v>0</v>
          </cell>
        </row>
        <row r="72">
          <cell r="A72">
            <v>68</v>
          </cell>
          <cell r="B72">
            <v>68</v>
          </cell>
          <cell r="C72" t="str">
            <v xml:space="preserve">ХАЗКЕН Адиль  </v>
          </cell>
          <cell r="D72" t="str">
            <v>02.06.2004</v>
          </cell>
          <cell r="E72" t="str">
            <v>КМС</v>
          </cell>
          <cell r="F72">
            <v>39</v>
          </cell>
          <cell r="G72" t="str">
            <v>Павлодар. обл.</v>
          </cell>
          <cell r="H72" t="str">
            <v>Хорьков А.Ю.</v>
          </cell>
          <cell r="J72" t="str">
            <v>Павлодарская обл.</v>
          </cell>
          <cell r="M72" t="str">
            <v>ХАЗКЕН</v>
          </cell>
          <cell r="N72" t="str">
            <v>А</v>
          </cell>
          <cell r="O72" t="str">
            <v>ХАЗКЕН А.</v>
          </cell>
          <cell r="Q72">
            <v>14</v>
          </cell>
          <cell r="R72">
            <v>66</v>
          </cell>
          <cell r="S72">
            <v>70</v>
          </cell>
          <cell r="T72" t="str">
            <v>66-70</v>
          </cell>
          <cell r="V72">
            <v>0</v>
          </cell>
          <cell r="W72">
            <v>0</v>
          </cell>
        </row>
        <row r="73">
          <cell r="A73">
            <v>69</v>
          </cell>
          <cell r="B73">
            <v>69</v>
          </cell>
          <cell r="C73" t="str">
            <v xml:space="preserve">ИНЫРБАЕВ Алишер  </v>
          </cell>
          <cell r="D73" t="str">
            <v>27.07.2004</v>
          </cell>
          <cell r="E73" t="str">
            <v>КМС</v>
          </cell>
          <cell r="F73">
            <v>36</v>
          </cell>
          <cell r="G73" t="str">
            <v>Павлодар. обл.</v>
          </cell>
          <cell r="H73" t="str">
            <v>Хорьков А.Ю.</v>
          </cell>
          <cell r="J73" t="str">
            <v>Павлодарская обл.</v>
          </cell>
          <cell r="M73" t="str">
            <v>ИНЫРБАЕВ</v>
          </cell>
          <cell r="N73" t="str">
            <v>А</v>
          </cell>
          <cell r="O73" t="str">
            <v>ИНЫРБАЕВ А.</v>
          </cell>
          <cell r="Q73">
            <v>14</v>
          </cell>
          <cell r="R73">
            <v>66</v>
          </cell>
          <cell r="S73">
            <v>70</v>
          </cell>
          <cell r="T73" t="str">
            <v>66-70</v>
          </cell>
          <cell r="V73">
            <v>0</v>
          </cell>
          <cell r="W73">
            <v>0</v>
          </cell>
        </row>
        <row r="74">
          <cell r="A74">
            <v>70</v>
          </cell>
          <cell r="B74">
            <v>70</v>
          </cell>
          <cell r="C74" t="str">
            <v>КАБДЫЛУАХИТОВ Әміралі</v>
          </cell>
          <cell r="D74" t="str">
            <v>20.06.2005</v>
          </cell>
          <cell r="E74" t="str">
            <v>КМС</v>
          </cell>
          <cell r="F74">
            <v>31</v>
          </cell>
          <cell r="G74" t="str">
            <v>Павлодар. обл.</v>
          </cell>
          <cell r="H74" t="str">
            <v>Хорьков А.Ю.</v>
          </cell>
          <cell r="J74" t="str">
            <v>Павлодарская обл.</v>
          </cell>
          <cell r="M74" t="str">
            <v>КАБДЫЛУАХИТОВ</v>
          </cell>
          <cell r="N74" t="str">
            <v>Ә</v>
          </cell>
          <cell r="O74" t="str">
            <v>КАБДЫЛУАХИТОВ Ә.</v>
          </cell>
          <cell r="Q74">
            <v>14</v>
          </cell>
          <cell r="R74">
            <v>66</v>
          </cell>
          <cell r="S74">
            <v>70</v>
          </cell>
          <cell r="T74" t="str">
            <v>66-70</v>
          </cell>
          <cell r="V74">
            <v>0</v>
          </cell>
          <cell r="W74">
            <v>0</v>
          </cell>
        </row>
        <row r="75">
          <cell r="A75">
            <v>71</v>
          </cell>
          <cell r="B75">
            <v>71</v>
          </cell>
          <cell r="D75" t="str">
            <v/>
          </cell>
          <cell r="F75" t="str">
            <v/>
          </cell>
          <cell r="G75" t="str">
            <v/>
          </cell>
          <cell r="I75" t="str">
            <v>Северо-Казахстанская обл.</v>
          </cell>
          <cell r="J75" t="str">
            <v>Северо-Казахстанская обл.</v>
          </cell>
          <cell r="K75" t="str">
            <v>Сайран Е.С., Подкорытов И.В.</v>
          </cell>
          <cell r="M75" t="e">
            <v>#VALUE!</v>
          </cell>
          <cell r="N75" t="e">
            <v>#VALUE!</v>
          </cell>
          <cell r="O75" t="e">
            <v>#VALUE!</v>
          </cell>
          <cell r="P75">
            <v>15</v>
          </cell>
          <cell r="Q75">
            <v>15</v>
          </cell>
          <cell r="R75">
            <v>71</v>
          </cell>
          <cell r="S75">
            <v>75</v>
          </cell>
          <cell r="T75" t="str">
            <v>71-75</v>
          </cell>
          <cell r="U75" t="str">
            <v>Северо-Казахстанская область</v>
          </cell>
          <cell r="V75" t="str">
            <v/>
          </cell>
          <cell r="W75" t="str">
            <v/>
          </cell>
        </row>
        <row r="76">
          <cell r="A76">
            <v>72</v>
          </cell>
          <cell r="B76">
            <v>72</v>
          </cell>
          <cell r="D76" t="str">
            <v/>
          </cell>
          <cell r="F76" t="str">
            <v/>
          </cell>
          <cell r="G76" t="str">
            <v/>
          </cell>
          <cell r="J76" t="str">
            <v>Северо-Казахстанская обл.</v>
          </cell>
          <cell r="M76" t="e">
            <v>#VALUE!</v>
          </cell>
          <cell r="N76" t="e">
            <v>#VALUE!</v>
          </cell>
          <cell r="O76" t="e">
            <v>#VALUE!</v>
          </cell>
          <cell r="Q76">
            <v>15</v>
          </cell>
          <cell r="R76">
            <v>71</v>
          </cell>
          <cell r="S76">
            <v>75</v>
          </cell>
          <cell r="T76" t="str">
            <v>71-75</v>
          </cell>
          <cell r="V76" t="str">
            <v/>
          </cell>
          <cell r="W76" t="str">
            <v/>
          </cell>
        </row>
        <row r="77">
          <cell r="A77">
            <v>73</v>
          </cell>
          <cell r="B77">
            <v>73</v>
          </cell>
          <cell r="D77" t="str">
            <v/>
          </cell>
          <cell r="F77" t="str">
            <v/>
          </cell>
          <cell r="G77" t="str">
            <v/>
          </cell>
          <cell r="J77" t="str">
            <v>Северо-Казахстанская обл.</v>
          </cell>
          <cell r="M77" t="e">
            <v>#VALUE!</v>
          </cell>
          <cell r="N77" t="e">
            <v>#VALUE!</v>
          </cell>
          <cell r="O77" t="e">
            <v>#VALUE!</v>
          </cell>
          <cell r="Q77">
            <v>15</v>
          </cell>
          <cell r="R77">
            <v>71</v>
          </cell>
          <cell r="S77">
            <v>75</v>
          </cell>
          <cell r="T77" t="str">
            <v>71-75</v>
          </cell>
          <cell r="V77" t="str">
            <v/>
          </cell>
          <cell r="W77" t="str">
            <v/>
          </cell>
        </row>
        <row r="78">
          <cell r="A78">
            <v>74</v>
          </cell>
          <cell r="B78">
            <v>74</v>
          </cell>
          <cell r="D78" t="str">
            <v/>
          </cell>
          <cell r="F78" t="str">
            <v/>
          </cell>
          <cell r="G78" t="str">
            <v/>
          </cell>
          <cell r="J78" t="str">
            <v>Северо-Казахстанская обл.</v>
          </cell>
          <cell r="M78" t="e">
            <v>#VALUE!</v>
          </cell>
          <cell r="N78" t="e">
            <v>#VALUE!</v>
          </cell>
          <cell r="O78" t="e">
            <v>#VALUE!</v>
          </cell>
          <cell r="Q78">
            <v>15</v>
          </cell>
          <cell r="R78">
            <v>71</v>
          </cell>
          <cell r="S78">
            <v>75</v>
          </cell>
          <cell r="T78" t="str">
            <v>71-75</v>
          </cell>
          <cell r="V78" t="str">
            <v/>
          </cell>
          <cell r="W78" t="str">
            <v/>
          </cell>
        </row>
        <row r="79">
          <cell r="A79">
            <v>75</v>
          </cell>
          <cell r="B79">
            <v>75</v>
          </cell>
          <cell r="D79" t="str">
            <v/>
          </cell>
          <cell r="F79" t="str">
            <v/>
          </cell>
          <cell r="G79" t="str">
            <v/>
          </cell>
          <cell r="J79" t="str">
            <v>Северо-Казахстанская обл.</v>
          </cell>
          <cell r="M79" t="e">
            <v>#VALUE!</v>
          </cell>
          <cell r="N79" t="e">
            <v>#VALUE!</v>
          </cell>
          <cell r="O79" t="e">
            <v>#VALUE!</v>
          </cell>
          <cell r="Q79">
            <v>15</v>
          </cell>
          <cell r="R79">
            <v>71</v>
          </cell>
          <cell r="S79">
            <v>75</v>
          </cell>
          <cell r="T79" t="str">
            <v>71-75</v>
          </cell>
          <cell r="V79" t="str">
            <v/>
          </cell>
          <cell r="W79" t="str">
            <v/>
          </cell>
        </row>
        <row r="80">
          <cell r="A80">
            <v>76</v>
          </cell>
          <cell r="B80">
            <v>76</v>
          </cell>
          <cell r="C80" t="str">
            <v xml:space="preserve">КУРМАМБАЕВ Сагантай  </v>
          </cell>
          <cell r="D80" t="str">
            <v>02.06.2003</v>
          </cell>
          <cell r="E80" t="str">
            <v>МС</v>
          </cell>
          <cell r="F80">
            <v>64</v>
          </cell>
          <cell r="G80" t="str">
            <v>ВКО</v>
          </cell>
          <cell r="H80" t="str">
            <v>Жолудев Д.С.</v>
          </cell>
          <cell r="I80" t="str">
            <v>Восточно-Казахстанская обл.</v>
          </cell>
          <cell r="J80" t="str">
            <v>Восточно-Казахстанская обл.</v>
          </cell>
          <cell r="K80" t="str">
            <v>Сотник К.О.</v>
          </cell>
          <cell r="M80" t="str">
            <v>КУРМАМБАЕВ</v>
          </cell>
          <cell r="N80" t="str">
            <v>С</v>
          </cell>
          <cell r="O80" t="str">
            <v>КУРМАМБАЕВ С.</v>
          </cell>
          <cell r="P80">
            <v>16</v>
          </cell>
          <cell r="Q80">
            <v>16</v>
          </cell>
          <cell r="R80">
            <v>76</v>
          </cell>
          <cell r="S80">
            <v>80</v>
          </cell>
          <cell r="T80" t="str">
            <v>76-80</v>
          </cell>
          <cell r="U80" t="str">
            <v>Восточно-Казахстанская область</v>
          </cell>
          <cell r="V80">
            <v>0</v>
          </cell>
          <cell r="W80">
            <v>0</v>
          </cell>
        </row>
        <row r="81">
          <cell r="A81">
            <v>77</v>
          </cell>
          <cell r="B81">
            <v>77</v>
          </cell>
          <cell r="C81" t="str">
            <v xml:space="preserve">ДЖИЕНБАЕВ Темирлан  </v>
          </cell>
          <cell r="D81" t="str">
            <v>02.11.2006</v>
          </cell>
          <cell r="E81" t="str">
            <v>КМС</v>
          </cell>
          <cell r="F81">
            <v>42</v>
          </cell>
          <cell r="G81" t="str">
            <v>ВКО</v>
          </cell>
          <cell r="H81" t="str">
            <v>Коновалов С.Г.</v>
          </cell>
          <cell r="J81" t="str">
            <v>Восточно-Казахстанская обл.</v>
          </cell>
          <cell r="M81" t="str">
            <v>ДЖИЕНБАЕВ</v>
          </cell>
          <cell r="N81" t="str">
            <v>Т</v>
          </cell>
          <cell r="O81" t="str">
            <v>ДЖИЕНБАЕВ Т.</v>
          </cell>
          <cell r="Q81">
            <v>16</v>
          </cell>
          <cell r="R81">
            <v>76</v>
          </cell>
          <cell r="S81">
            <v>80</v>
          </cell>
          <cell r="T81" t="str">
            <v>76-80</v>
          </cell>
          <cell r="V81">
            <v>0</v>
          </cell>
          <cell r="W81">
            <v>0</v>
          </cell>
        </row>
        <row r="82">
          <cell r="A82">
            <v>78</v>
          </cell>
          <cell r="B82">
            <v>78</v>
          </cell>
          <cell r="C82" t="str">
            <v xml:space="preserve">ОРАЛХАНОВ Арнур  </v>
          </cell>
          <cell r="D82" t="str">
            <v>28.09.2007</v>
          </cell>
          <cell r="E82" t="str">
            <v>КМС</v>
          </cell>
          <cell r="F82">
            <v>41</v>
          </cell>
          <cell r="G82" t="str">
            <v>ВКО</v>
          </cell>
          <cell r="H82" t="str">
            <v>Сотник К.О.</v>
          </cell>
          <cell r="J82" t="str">
            <v>Восточно-Казахстанская обл.</v>
          </cell>
          <cell r="M82" t="str">
            <v>ОРАЛХАНОВ</v>
          </cell>
          <cell r="N82" t="str">
            <v>А</v>
          </cell>
          <cell r="O82" t="str">
            <v>ОРАЛХАНОВ А.</v>
          </cell>
          <cell r="Q82">
            <v>16</v>
          </cell>
          <cell r="R82">
            <v>76</v>
          </cell>
          <cell r="S82">
            <v>80</v>
          </cell>
          <cell r="T82" t="str">
            <v>76-80</v>
          </cell>
          <cell r="V82">
            <v>0</v>
          </cell>
          <cell r="W82">
            <v>0</v>
          </cell>
        </row>
        <row r="83">
          <cell r="A83">
            <v>79</v>
          </cell>
          <cell r="B83">
            <v>79</v>
          </cell>
          <cell r="C83" t="str">
            <v xml:space="preserve">ТОЛСУБАЕВ Меиржан  </v>
          </cell>
          <cell r="D83" t="str">
            <v>23.01.2005</v>
          </cell>
          <cell r="E83" t="str">
            <v>КМС</v>
          </cell>
          <cell r="F83">
            <v>38</v>
          </cell>
          <cell r="G83" t="str">
            <v>ВКО</v>
          </cell>
          <cell r="H83" t="str">
            <v>Сотник К.О.</v>
          </cell>
          <cell r="J83" t="str">
            <v>Восточно-Казахстанская обл.</v>
          </cell>
          <cell r="M83" t="str">
            <v>ТОЛСУБАЕВ</v>
          </cell>
          <cell r="N83" t="str">
            <v>М</v>
          </cell>
          <cell r="O83" t="str">
            <v>ТОЛСУБАЕВ М.</v>
          </cell>
          <cell r="Q83">
            <v>16</v>
          </cell>
          <cell r="R83">
            <v>76</v>
          </cell>
          <cell r="S83">
            <v>80</v>
          </cell>
          <cell r="T83" t="str">
            <v>76-80</v>
          </cell>
          <cell r="V83">
            <v>0</v>
          </cell>
          <cell r="W83">
            <v>0</v>
          </cell>
        </row>
        <row r="84">
          <cell r="A84">
            <v>80</v>
          </cell>
          <cell r="B84">
            <v>80</v>
          </cell>
          <cell r="C84" t="str">
            <v xml:space="preserve">НҰРТАЗИН Акнур  </v>
          </cell>
          <cell r="D84" t="str">
            <v>28.08.2005</v>
          </cell>
          <cell r="E84" t="str">
            <v>КМС</v>
          </cell>
          <cell r="F84">
            <v>33</v>
          </cell>
          <cell r="G84" t="str">
            <v>ВКО</v>
          </cell>
          <cell r="H84" t="str">
            <v>Сотник К.О.</v>
          </cell>
          <cell r="J84" t="str">
            <v>Восточно-Казахстанская обл.</v>
          </cell>
          <cell r="M84" t="str">
            <v>НҰРТАЗИН</v>
          </cell>
          <cell r="N84" t="str">
            <v>А</v>
          </cell>
          <cell r="O84" t="str">
            <v>НҰРТАЗИН А.</v>
          </cell>
          <cell r="Q84">
            <v>16</v>
          </cell>
          <cell r="R84">
            <v>76</v>
          </cell>
          <cell r="S84">
            <v>80</v>
          </cell>
          <cell r="T84" t="str">
            <v>76-80</v>
          </cell>
          <cell r="V84">
            <v>0</v>
          </cell>
          <cell r="W84">
            <v>0</v>
          </cell>
        </row>
        <row r="85">
          <cell r="A85">
            <v>81</v>
          </cell>
          <cell r="B85">
            <v>81</v>
          </cell>
          <cell r="C85" t="str">
            <v xml:space="preserve">НУГАЙ Нурдаулет  </v>
          </cell>
          <cell r="D85" t="str">
            <v>18.07.2004</v>
          </cell>
          <cell r="E85" t="str">
            <v>КМС</v>
          </cell>
          <cell r="F85">
            <v>46</v>
          </cell>
          <cell r="G85" t="str">
            <v>г. Шымкент</v>
          </cell>
          <cell r="H85" t="str">
            <v>Жамал Б.Б.</v>
          </cell>
          <cell r="I85" t="str">
            <v>г. Шымкент</v>
          </cell>
          <cell r="J85" t="str">
            <v>г. Шымкент</v>
          </cell>
          <cell r="K85" t="str">
            <v>Жамал Б.Б. Оразбаев Е.Н., Мирасланов Р.М.</v>
          </cell>
          <cell r="M85" t="str">
            <v>НУГАЙ</v>
          </cell>
          <cell r="N85" t="str">
            <v>Н</v>
          </cell>
          <cell r="O85" t="str">
            <v>НУГАЙ Н.</v>
          </cell>
          <cell r="P85">
            <v>17</v>
          </cell>
          <cell r="Q85">
            <v>17</v>
          </cell>
          <cell r="R85">
            <v>81</v>
          </cell>
          <cell r="S85">
            <v>85</v>
          </cell>
          <cell r="T85" t="str">
            <v>81-85</v>
          </cell>
          <cell r="U85" t="str">
            <v>город Шымкент</v>
          </cell>
          <cell r="V85">
            <v>0</v>
          </cell>
          <cell r="W85">
            <v>0</v>
          </cell>
        </row>
        <row r="86">
          <cell r="A86">
            <v>82</v>
          </cell>
          <cell r="B86">
            <v>82</v>
          </cell>
          <cell r="C86" t="str">
            <v xml:space="preserve">ҚАСЫМ Нұрислам  </v>
          </cell>
          <cell r="D86" t="str">
            <v>26.12.2008</v>
          </cell>
          <cell r="E86" t="str">
            <v>КМС</v>
          </cell>
          <cell r="F86">
            <v>42</v>
          </cell>
          <cell r="G86" t="str">
            <v>г. Шымкент</v>
          </cell>
          <cell r="H86" t="str">
            <v>Оразбаев Е.Н.</v>
          </cell>
          <cell r="J86" t="str">
            <v>г. Шымкент</v>
          </cell>
          <cell r="M86" t="str">
            <v>ҚАСЫМ</v>
          </cell>
          <cell r="N86" t="str">
            <v>Н</v>
          </cell>
          <cell r="O86" t="str">
            <v>ҚАСЫМ Н.</v>
          </cell>
          <cell r="Q86">
            <v>17</v>
          </cell>
          <cell r="R86">
            <v>81</v>
          </cell>
          <cell r="S86">
            <v>85</v>
          </cell>
          <cell r="T86" t="str">
            <v>81-85</v>
          </cell>
          <cell r="V86">
            <v>0</v>
          </cell>
          <cell r="W86">
            <v>0</v>
          </cell>
        </row>
        <row r="87">
          <cell r="A87">
            <v>83</v>
          </cell>
          <cell r="B87">
            <v>83</v>
          </cell>
          <cell r="C87" t="str">
            <v xml:space="preserve">МОМИНЖАНОВ Атхамбек </v>
          </cell>
          <cell r="D87" t="str">
            <v>30.05.2007</v>
          </cell>
          <cell r="E87" t="str">
            <v>КМС</v>
          </cell>
          <cell r="F87">
            <v>33</v>
          </cell>
          <cell r="G87" t="str">
            <v>г. Шымкент</v>
          </cell>
          <cell r="H87" t="str">
            <v>Мирасланов Р.М.</v>
          </cell>
          <cell r="J87" t="str">
            <v>г. Шымкент</v>
          </cell>
          <cell r="M87" t="str">
            <v>МОМИНЖАНОВ</v>
          </cell>
          <cell r="N87" t="str">
            <v>А</v>
          </cell>
          <cell r="O87" t="str">
            <v>МОМИНЖАНОВ А.</v>
          </cell>
          <cell r="Q87">
            <v>17</v>
          </cell>
          <cell r="R87">
            <v>81</v>
          </cell>
          <cell r="S87">
            <v>85</v>
          </cell>
          <cell r="T87" t="str">
            <v>81-85</v>
          </cell>
          <cell r="V87">
            <v>0</v>
          </cell>
          <cell r="W87">
            <v>0</v>
          </cell>
        </row>
        <row r="88">
          <cell r="A88">
            <v>84</v>
          </cell>
          <cell r="B88">
            <v>84</v>
          </cell>
          <cell r="C88" t="str">
            <v xml:space="preserve">КУРБАНТАЕВ Мухаммадали  </v>
          </cell>
          <cell r="D88" t="str">
            <v>26.05.2008</v>
          </cell>
          <cell r="E88" t="str">
            <v>КМС</v>
          </cell>
          <cell r="F88">
            <v>32</v>
          </cell>
          <cell r="G88" t="str">
            <v>г. Шымкент</v>
          </cell>
          <cell r="H88" t="str">
            <v>Оразбаев Н.Б.</v>
          </cell>
          <cell r="J88" t="str">
            <v>г. Шымкент</v>
          </cell>
          <cell r="M88" t="str">
            <v>КУРБАНТАЕВ</v>
          </cell>
          <cell r="N88" t="str">
            <v>М</v>
          </cell>
          <cell r="O88" t="str">
            <v>КУРБАНТАЕВ М.</v>
          </cell>
          <cell r="Q88">
            <v>17</v>
          </cell>
          <cell r="R88">
            <v>81</v>
          </cell>
          <cell r="S88">
            <v>85</v>
          </cell>
          <cell r="T88" t="str">
            <v>81-85</v>
          </cell>
          <cell r="V88">
            <v>0</v>
          </cell>
          <cell r="W88">
            <v>0</v>
          </cell>
        </row>
        <row r="89">
          <cell r="A89">
            <v>85</v>
          </cell>
          <cell r="B89">
            <v>85</v>
          </cell>
          <cell r="C89" t="str">
            <v xml:space="preserve">БОЛАТБЕК Мерей  </v>
          </cell>
          <cell r="D89" t="str">
            <v>26.03.2009</v>
          </cell>
          <cell r="E89" t="str">
            <v>КМС</v>
          </cell>
          <cell r="F89">
            <v>21</v>
          </cell>
          <cell r="G89" t="str">
            <v>г. Шымкент</v>
          </cell>
          <cell r="H89" t="str">
            <v>Қауымбаев А:</v>
          </cell>
          <cell r="J89" t="str">
            <v>г. Шымкент</v>
          </cell>
          <cell r="M89" t="str">
            <v>БОЛАТБЕК</v>
          </cell>
          <cell r="N89" t="str">
            <v>М</v>
          </cell>
          <cell r="O89" t="str">
            <v>БОЛАТБЕК М.</v>
          </cell>
          <cell r="Q89">
            <v>17</v>
          </cell>
          <cell r="R89">
            <v>81</v>
          </cell>
          <cell r="S89">
            <v>85</v>
          </cell>
          <cell r="T89" t="str">
            <v>81-85</v>
          </cell>
          <cell r="V89">
            <v>0</v>
          </cell>
          <cell r="W89">
            <v>0</v>
          </cell>
        </row>
        <row r="90">
          <cell r="A90">
            <v>86</v>
          </cell>
          <cell r="B90">
            <v>86</v>
          </cell>
          <cell r="C90" t="str">
            <v xml:space="preserve">ТОҚТАРХАН Тілек  </v>
          </cell>
          <cell r="D90">
            <v>39057</v>
          </cell>
          <cell r="E90" t="str">
            <v>КМС</v>
          </cell>
          <cell r="F90">
            <v>35</v>
          </cell>
          <cell r="G90" t="str">
            <v>Абайская обл.</v>
          </cell>
          <cell r="H90" t="str">
            <v>Шайхин Б.А.</v>
          </cell>
          <cell r="I90" t="str">
            <v>Абайская обл.</v>
          </cell>
          <cell r="J90" t="str">
            <v>Абайская обл.</v>
          </cell>
          <cell r="K90" t="str">
            <v>Ахметов Б.С.</v>
          </cell>
          <cell r="M90" t="str">
            <v>ТОҚТАРХАН</v>
          </cell>
          <cell r="N90" t="str">
            <v>Т</v>
          </cell>
          <cell r="O90" t="str">
            <v>ТОҚТАРХАН Т.</v>
          </cell>
          <cell r="P90">
            <v>18</v>
          </cell>
          <cell r="Q90">
            <v>18</v>
          </cell>
          <cell r="R90">
            <v>86</v>
          </cell>
          <cell r="S90">
            <v>90</v>
          </cell>
          <cell r="T90" t="str">
            <v>86-90</v>
          </cell>
          <cell r="U90" t="str">
            <v>Абайская область</v>
          </cell>
          <cell r="V90">
            <v>0</v>
          </cell>
          <cell r="W90">
            <v>0</v>
          </cell>
        </row>
        <row r="91">
          <cell r="A91">
            <v>87</v>
          </cell>
          <cell r="B91">
            <v>87</v>
          </cell>
          <cell r="C91" t="str">
            <v xml:space="preserve">ЕРЛАНҰЛЫ Әкежан  </v>
          </cell>
          <cell r="D91" t="str">
            <v>13.01.2012</v>
          </cell>
          <cell r="E91" t="str">
            <v>КМС</v>
          </cell>
          <cell r="F91">
            <v>6</v>
          </cell>
          <cell r="G91" t="str">
            <v>Абайская обл.</v>
          </cell>
          <cell r="H91" t="str">
            <v>Шайхин Б.А.</v>
          </cell>
          <cell r="J91" t="str">
            <v>Абайская обл.</v>
          </cell>
          <cell r="M91" t="str">
            <v>ЕРЛАНҰЛЫ</v>
          </cell>
          <cell r="N91" t="str">
            <v>Ә</v>
          </cell>
          <cell r="O91" t="str">
            <v>ЕРЛАНҰЛЫ Ә.</v>
          </cell>
          <cell r="Q91">
            <v>18</v>
          </cell>
          <cell r="R91">
            <v>86</v>
          </cell>
          <cell r="S91">
            <v>90</v>
          </cell>
          <cell r="T91" t="str">
            <v>86-90</v>
          </cell>
          <cell r="V91">
            <v>0</v>
          </cell>
          <cell r="W91">
            <v>0</v>
          </cell>
        </row>
        <row r="92">
          <cell r="A92">
            <v>88</v>
          </cell>
          <cell r="B92">
            <v>88</v>
          </cell>
          <cell r="C92" t="str">
            <v>ИСКАКОВ Ильяс</v>
          </cell>
          <cell r="D92">
            <v>40524</v>
          </cell>
          <cell r="E92">
            <v>2</v>
          </cell>
          <cell r="F92">
            <v>0</v>
          </cell>
          <cell r="G92" t="str">
            <v>Абайская обл.</v>
          </cell>
          <cell r="H92" t="str">
            <v>Шайхин Б.А.</v>
          </cell>
          <cell r="J92" t="str">
            <v>Абайская обл.</v>
          </cell>
          <cell r="M92" t="str">
            <v>ИСКАКОВ</v>
          </cell>
          <cell r="N92" t="str">
            <v>И</v>
          </cell>
          <cell r="O92" t="str">
            <v>ИСКАКОВ И.</v>
          </cell>
          <cell r="Q92">
            <v>18</v>
          </cell>
          <cell r="R92">
            <v>86</v>
          </cell>
          <cell r="S92">
            <v>90</v>
          </cell>
          <cell r="T92" t="str">
            <v>86-90</v>
          </cell>
          <cell r="V92">
            <v>0</v>
          </cell>
          <cell r="W92">
            <v>0</v>
          </cell>
        </row>
        <row r="93">
          <cell r="A93">
            <v>89</v>
          </cell>
          <cell r="B93">
            <v>89</v>
          </cell>
          <cell r="C93" t="str">
            <v>ТУРСЫНТАЕВ Арман</v>
          </cell>
          <cell r="D93">
            <v>38314</v>
          </cell>
          <cell r="E93" t="str">
            <v>КМС</v>
          </cell>
          <cell r="F93">
            <v>0</v>
          </cell>
          <cell r="G93" t="str">
            <v>Абайская обл.</v>
          </cell>
          <cell r="H93" t="str">
            <v>Пономаренко А.В.</v>
          </cell>
          <cell r="J93" t="str">
            <v>Абайская обл.</v>
          </cell>
          <cell r="M93" t="str">
            <v>ТУРСЫНТАЕВ</v>
          </cell>
          <cell r="N93" t="str">
            <v>А</v>
          </cell>
          <cell r="O93" t="str">
            <v>ТУРСЫНТАЕВ А.</v>
          </cell>
          <cell r="Q93">
            <v>18</v>
          </cell>
          <cell r="R93">
            <v>86</v>
          </cell>
          <cell r="S93">
            <v>90</v>
          </cell>
          <cell r="T93" t="str">
            <v>86-90</v>
          </cell>
          <cell r="V93">
            <v>0</v>
          </cell>
          <cell r="W93">
            <v>0</v>
          </cell>
        </row>
        <row r="94">
          <cell r="A94">
            <v>90</v>
          </cell>
          <cell r="B94">
            <v>90</v>
          </cell>
          <cell r="D94" t="str">
            <v/>
          </cell>
          <cell r="F94" t="str">
            <v/>
          </cell>
          <cell r="G94" t="str">
            <v/>
          </cell>
          <cell r="J94" t="str">
            <v>Абайская обл.</v>
          </cell>
          <cell r="M94" t="e">
            <v>#VALUE!</v>
          </cell>
          <cell r="N94" t="e">
            <v>#VALUE!</v>
          </cell>
          <cell r="O94" t="e">
            <v>#VALUE!</v>
          </cell>
          <cell r="Q94">
            <v>18</v>
          </cell>
          <cell r="R94">
            <v>86</v>
          </cell>
          <cell r="S94">
            <v>90</v>
          </cell>
          <cell r="T94" t="str">
            <v>86-90</v>
          </cell>
          <cell r="V94" t="str">
            <v/>
          </cell>
          <cell r="W94" t="str">
            <v/>
          </cell>
        </row>
        <row r="95">
          <cell r="A95">
            <v>91</v>
          </cell>
          <cell r="B95">
            <v>91</v>
          </cell>
          <cell r="C95" t="str">
            <v xml:space="preserve">ЖОЛЖАКСЫ Рамазан  </v>
          </cell>
          <cell r="D95" t="str">
            <v>06.08.2006</v>
          </cell>
          <cell r="E95">
            <v>1</v>
          </cell>
          <cell r="F95">
            <v>23</v>
          </cell>
          <cell r="G95" t="str">
            <v>Жетисуская  обл.</v>
          </cell>
          <cell r="H95" t="str">
            <v>Дюсембинов Н.</v>
          </cell>
          <cell r="I95" t="str">
            <v>Жетысуская обл.</v>
          </cell>
          <cell r="J95" t="str">
            <v>Жетысуская обл.</v>
          </cell>
          <cell r="K95" t="str">
            <v>Дюсембинов Н.</v>
          </cell>
          <cell r="M95" t="str">
            <v>ЖОЛЖАКСЫ</v>
          </cell>
          <cell r="N95" t="str">
            <v>Р</v>
          </cell>
          <cell r="O95" t="str">
            <v>ЖОЛЖАКСЫ Р.</v>
          </cell>
          <cell r="P95">
            <v>19</v>
          </cell>
          <cell r="Q95">
            <v>19</v>
          </cell>
          <cell r="R95">
            <v>91</v>
          </cell>
          <cell r="S95">
            <v>95</v>
          </cell>
          <cell r="T95" t="str">
            <v>91-95</v>
          </cell>
          <cell r="U95" t="str">
            <v>Жетысуская область</v>
          </cell>
          <cell r="V95">
            <v>0</v>
          </cell>
          <cell r="W95">
            <v>0</v>
          </cell>
        </row>
        <row r="96">
          <cell r="A96">
            <v>92</v>
          </cell>
          <cell r="B96">
            <v>92</v>
          </cell>
          <cell r="C96" t="str">
            <v xml:space="preserve">ШАРИПХАН Табигат  </v>
          </cell>
          <cell r="D96" t="str">
            <v>15.01.2010</v>
          </cell>
          <cell r="E96">
            <v>1</v>
          </cell>
          <cell r="F96">
            <v>22</v>
          </cell>
          <cell r="G96" t="str">
            <v>Жетисуская  обл.</v>
          </cell>
          <cell r="H96" t="str">
            <v>Дюсембинов Н.</v>
          </cell>
          <cell r="J96" t="str">
            <v>Жетысуская обл.</v>
          </cell>
          <cell r="M96" t="str">
            <v>ШАРИПХАН</v>
          </cell>
          <cell r="N96" t="str">
            <v>Т</v>
          </cell>
          <cell r="O96" t="str">
            <v>ШАРИПХАН Т.</v>
          </cell>
          <cell r="Q96">
            <v>19</v>
          </cell>
          <cell r="R96">
            <v>91</v>
          </cell>
          <cell r="S96">
            <v>95</v>
          </cell>
          <cell r="T96" t="str">
            <v>91-95</v>
          </cell>
          <cell r="V96">
            <v>0</v>
          </cell>
          <cell r="W96">
            <v>0</v>
          </cell>
        </row>
        <row r="97">
          <cell r="A97">
            <v>93</v>
          </cell>
          <cell r="B97">
            <v>93</v>
          </cell>
          <cell r="C97" t="str">
            <v>РИНАТҰЛЫ Рамазан</v>
          </cell>
          <cell r="D97">
            <v>40726</v>
          </cell>
          <cell r="E97" t="str">
            <v>б.р.</v>
          </cell>
          <cell r="F97">
            <v>0</v>
          </cell>
          <cell r="G97" t="str">
            <v>Жетисуская  обл.</v>
          </cell>
          <cell r="H97" t="str">
            <v>Дюсембинов Н.</v>
          </cell>
          <cell r="J97" t="str">
            <v>Жетысуская обл.</v>
          </cell>
          <cell r="M97" t="str">
            <v>РИНАТҰЛЫ</v>
          </cell>
          <cell r="N97" t="str">
            <v>Р</v>
          </cell>
          <cell r="O97" t="str">
            <v>РИНАТҰЛЫ Р.</v>
          </cell>
          <cell r="Q97">
            <v>19</v>
          </cell>
          <cell r="R97">
            <v>91</v>
          </cell>
          <cell r="S97">
            <v>95</v>
          </cell>
          <cell r="T97" t="str">
            <v>91-95</v>
          </cell>
          <cell r="V97">
            <v>0</v>
          </cell>
          <cell r="W97">
            <v>0</v>
          </cell>
        </row>
        <row r="98">
          <cell r="A98">
            <v>94</v>
          </cell>
          <cell r="B98">
            <v>94</v>
          </cell>
          <cell r="C98" t="str">
            <v>МЫКТЫБЕКОВ Ерасыл</v>
          </cell>
          <cell r="D98">
            <v>38683</v>
          </cell>
          <cell r="E98">
            <v>1</v>
          </cell>
          <cell r="F98">
            <v>0</v>
          </cell>
          <cell r="G98" t="str">
            <v>Жетисуская  обл.</v>
          </cell>
          <cell r="H98" t="str">
            <v>Дюсембинов Н.</v>
          </cell>
          <cell r="J98" t="str">
            <v>Жетысуская обл.</v>
          </cell>
          <cell r="M98" t="str">
            <v>МЫКТЫБЕКОВ</v>
          </cell>
          <cell r="N98" t="str">
            <v>Е</v>
          </cell>
          <cell r="O98" t="str">
            <v>МЫКТЫБЕКОВ Е.</v>
          </cell>
          <cell r="Q98">
            <v>19</v>
          </cell>
          <cell r="R98">
            <v>91</v>
          </cell>
          <cell r="S98">
            <v>95</v>
          </cell>
          <cell r="T98" t="str">
            <v>91-95</v>
          </cell>
          <cell r="V98">
            <v>0</v>
          </cell>
          <cell r="W98">
            <v>0</v>
          </cell>
        </row>
        <row r="99">
          <cell r="A99">
            <v>95</v>
          </cell>
          <cell r="B99">
            <v>95</v>
          </cell>
          <cell r="D99" t="str">
            <v/>
          </cell>
          <cell r="F99" t="str">
            <v/>
          </cell>
          <cell r="G99" t="str">
            <v/>
          </cell>
          <cell r="J99" t="str">
            <v>Жетысуская обл.</v>
          </cell>
          <cell r="M99" t="e">
            <v>#VALUE!</v>
          </cell>
          <cell r="N99" t="e">
            <v>#VALUE!</v>
          </cell>
          <cell r="O99" t="e">
            <v>#VALUE!</v>
          </cell>
          <cell r="Q99">
            <v>19</v>
          </cell>
          <cell r="R99">
            <v>91</v>
          </cell>
          <cell r="S99">
            <v>95</v>
          </cell>
          <cell r="T99" t="str">
            <v>91-95</v>
          </cell>
          <cell r="V99" t="str">
            <v/>
          </cell>
          <cell r="W99" t="str">
            <v/>
          </cell>
        </row>
        <row r="100">
          <cell r="A100">
            <v>96</v>
          </cell>
          <cell r="B100">
            <v>96</v>
          </cell>
          <cell r="D100" t="str">
            <v/>
          </cell>
          <cell r="F100" t="str">
            <v/>
          </cell>
          <cell r="G100" t="str">
            <v/>
          </cell>
          <cell r="I100" t="str">
            <v>Улытауская обл.</v>
          </cell>
          <cell r="J100" t="str">
            <v>Улытауская обл.</v>
          </cell>
          <cell r="K100" t="str">
            <v>Абдигаппарова Г.Б.</v>
          </cell>
          <cell r="M100" t="e">
            <v>#VALUE!</v>
          </cell>
          <cell r="N100" t="e">
            <v>#VALUE!</v>
          </cell>
          <cell r="O100" t="e">
            <v>#VALUE!</v>
          </cell>
          <cell r="P100">
            <v>20</v>
          </cell>
          <cell r="Q100">
            <v>20</v>
          </cell>
          <cell r="R100">
            <v>96</v>
          </cell>
          <cell r="S100">
            <v>100</v>
          </cell>
          <cell r="T100" t="str">
            <v>96-100</v>
          </cell>
          <cell r="U100" t="str">
            <v>Улытауская область</v>
          </cell>
          <cell r="V100" t="str">
            <v/>
          </cell>
          <cell r="W100" t="str">
            <v/>
          </cell>
        </row>
        <row r="101">
          <cell r="A101">
            <v>97</v>
          </cell>
          <cell r="B101">
            <v>97</v>
          </cell>
          <cell r="D101" t="str">
            <v/>
          </cell>
          <cell r="F101" t="str">
            <v/>
          </cell>
          <cell r="G101" t="str">
            <v/>
          </cell>
          <cell r="J101" t="str">
            <v>Улытауская обл.</v>
          </cell>
          <cell r="M101" t="e">
            <v>#VALUE!</v>
          </cell>
          <cell r="N101" t="e">
            <v>#VALUE!</v>
          </cell>
          <cell r="O101" t="e">
            <v>#VALUE!</v>
          </cell>
          <cell r="Q101">
            <v>20</v>
          </cell>
          <cell r="R101">
            <v>96</v>
          </cell>
          <cell r="S101">
            <v>100</v>
          </cell>
          <cell r="T101" t="str">
            <v>96-100</v>
          </cell>
          <cell r="V101" t="str">
            <v/>
          </cell>
          <cell r="W101" t="str">
            <v/>
          </cell>
        </row>
        <row r="102">
          <cell r="A102">
            <v>98</v>
          </cell>
          <cell r="B102">
            <v>98</v>
          </cell>
          <cell r="D102" t="str">
            <v/>
          </cell>
          <cell r="F102" t="str">
            <v/>
          </cell>
          <cell r="G102" t="str">
            <v/>
          </cell>
          <cell r="J102" t="str">
            <v>Улытауская обл.</v>
          </cell>
          <cell r="M102" t="e">
            <v>#VALUE!</v>
          </cell>
          <cell r="N102" t="e">
            <v>#VALUE!</v>
          </cell>
          <cell r="O102" t="e">
            <v>#VALUE!</v>
          </cell>
          <cell r="Q102">
            <v>20</v>
          </cell>
          <cell r="R102">
            <v>96</v>
          </cell>
          <cell r="S102">
            <v>100</v>
          </cell>
          <cell r="T102" t="str">
            <v>96-100</v>
          </cell>
          <cell r="V102" t="str">
            <v/>
          </cell>
          <cell r="W102" t="str">
            <v/>
          </cell>
        </row>
        <row r="103">
          <cell r="A103">
            <v>99</v>
          </cell>
          <cell r="B103">
            <v>99</v>
          </cell>
          <cell r="D103" t="str">
            <v/>
          </cell>
          <cell r="F103" t="str">
            <v/>
          </cell>
          <cell r="G103" t="str">
            <v/>
          </cell>
          <cell r="J103" t="str">
            <v>Улытауская обл.</v>
          </cell>
          <cell r="M103" t="e">
            <v>#VALUE!</v>
          </cell>
          <cell r="N103" t="e">
            <v>#VALUE!</v>
          </cell>
          <cell r="O103" t="e">
            <v>#VALUE!</v>
          </cell>
          <cell r="Q103">
            <v>20</v>
          </cell>
          <cell r="R103">
            <v>96</v>
          </cell>
          <cell r="S103">
            <v>100</v>
          </cell>
          <cell r="T103" t="str">
            <v>96-100</v>
          </cell>
          <cell r="V103" t="str">
            <v/>
          </cell>
          <cell r="W103" t="str">
            <v/>
          </cell>
        </row>
        <row r="104">
          <cell r="A104">
            <v>100</v>
          </cell>
          <cell r="B104">
            <v>100</v>
          </cell>
          <cell r="D104" t="str">
            <v/>
          </cell>
          <cell r="F104" t="str">
            <v/>
          </cell>
          <cell r="G104" t="str">
            <v/>
          </cell>
          <cell r="J104" t="str">
            <v>Улытауская обл.</v>
          </cell>
          <cell r="M104" t="e">
            <v>#VALUE!</v>
          </cell>
          <cell r="N104" t="e">
            <v>#VALUE!</v>
          </cell>
          <cell r="O104" t="e">
            <v>#VALUE!</v>
          </cell>
          <cell r="Q104">
            <v>20</v>
          </cell>
          <cell r="R104">
            <v>96</v>
          </cell>
          <cell r="S104">
            <v>100</v>
          </cell>
          <cell r="T104" t="str">
            <v>96-100</v>
          </cell>
          <cell r="V104" t="str">
            <v/>
          </cell>
          <cell r="W104" t="str">
            <v/>
          </cell>
        </row>
        <row r="105">
          <cell r="A105">
            <v>101</v>
          </cell>
          <cell r="B105">
            <v>101</v>
          </cell>
          <cell r="C105" t="str">
            <v xml:space="preserve">МАГЗУМБЕКОВ Асылхан  </v>
          </cell>
          <cell r="D105" t="str">
            <v>21.07.2010</v>
          </cell>
          <cell r="E105" t="str">
            <v>КМС</v>
          </cell>
          <cell r="F105">
            <v>29</v>
          </cell>
          <cell r="G105" t="str">
            <v>Карагандин. обл.</v>
          </cell>
          <cell r="H105" t="str">
            <v>Алиева Э.К.</v>
          </cell>
          <cell r="I105" t="str">
            <v>Карагандинская обл.-2</v>
          </cell>
          <cell r="J105" t="str">
            <v>Карагандинская обл.-2</v>
          </cell>
          <cell r="K105" t="str">
            <v>Алиева Э.К., Ким Т.А., Рубцов И.А.</v>
          </cell>
          <cell r="M105" t="str">
            <v>МАГЗУМБЕКОВ</v>
          </cell>
          <cell r="N105" t="str">
            <v>А</v>
          </cell>
          <cell r="O105" t="str">
            <v>МАГЗУМБЕКОВ А.</v>
          </cell>
          <cell r="P105">
            <v>21</v>
          </cell>
          <cell r="Q105">
            <v>21</v>
          </cell>
          <cell r="R105">
            <v>101</v>
          </cell>
          <cell r="S105">
            <v>105</v>
          </cell>
          <cell r="T105" t="str">
            <v>101-105</v>
          </cell>
          <cell r="U105" t="str">
            <v>Карагандинская обл.-2</v>
          </cell>
          <cell r="V105">
            <v>0</v>
          </cell>
          <cell r="W105">
            <v>0</v>
          </cell>
        </row>
        <row r="106">
          <cell r="A106">
            <v>102</v>
          </cell>
          <cell r="B106">
            <v>102</v>
          </cell>
          <cell r="C106" t="str">
            <v xml:space="preserve">КЕЛЬБУГАНОВ Раймбек  </v>
          </cell>
          <cell r="D106" t="str">
            <v>28.12.2008</v>
          </cell>
          <cell r="E106" t="str">
            <v>КМС</v>
          </cell>
          <cell r="F106">
            <v>19</v>
          </cell>
          <cell r="G106" t="str">
            <v>Карагандин. обл.</v>
          </cell>
          <cell r="H106" t="str">
            <v>Алиева Э.К.</v>
          </cell>
          <cell r="J106" t="str">
            <v>Карагандинская обл.-2</v>
          </cell>
          <cell r="M106" t="str">
            <v>КЕЛЬБУГАНОВ</v>
          </cell>
          <cell r="N106" t="str">
            <v>Р</v>
          </cell>
          <cell r="O106" t="str">
            <v>КЕЛЬБУГАНОВ Р.</v>
          </cell>
          <cell r="Q106">
            <v>21</v>
          </cell>
          <cell r="R106">
            <v>101</v>
          </cell>
          <cell r="S106">
            <v>105</v>
          </cell>
          <cell r="T106" t="str">
            <v>101-105</v>
          </cell>
          <cell r="V106">
            <v>0</v>
          </cell>
          <cell r="W106">
            <v>0</v>
          </cell>
        </row>
        <row r="107">
          <cell r="A107">
            <v>103</v>
          </cell>
          <cell r="B107">
            <v>103</v>
          </cell>
          <cell r="C107" t="str">
            <v xml:space="preserve">МОЧАЛКИН Андрей  </v>
          </cell>
          <cell r="D107" t="str">
            <v>17.05.2012</v>
          </cell>
          <cell r="E107">
            <v>1</v>
          </cell>
          <cell r="F107">
            <v>14</v>
          </cell>
          <cell r="G107" t="str">
            <v>Карагандин. обл.</v>
          </cell>
          <cell r="H107" t="str">
            <v>Алиева Э.К.</v>
          </cell>
          <cell r="J107" t="str">
            <v>Карагандинская обл.-2</v>
          </cell>
          <cell r="M107" t="str">
            <v>МОЧАЛКИН</v>
          </cell>
          <cell r="N107" t="str">
            <v>А</v>
          </cell>
          <cell r="O107" t="str">
            <v>МОЧАЛКИН А.</v>
          </cell>
          <cell r="Q107">
            <v>21</v>
          </cell>
          <cell r="R107">
            <v>101</v>
          </cell>
          <cell r="S107">
            <v>105</v>
          </cell>
          <cell r="T107" t="str">
            <v>101-105</v>
          </cell>
          <cell r="V107">
            <v>0</v>
          </cell>
          <cell r="W107">
            <v>0</v>
          </cell>
        </row>
        <row r="108">
          <cell r="A108">
            <v>104</v>
          </cell>
          <cell r="B108">
            <v>104</v>
          </cell>
          <cell r="C108" t="str">
            <v xml:space="preserve">АХМЕТБЕКОВ Азат  </v>
          </cell>
          <cell r="D108" t="str">
            <v>04.04.2010</v>
          </cell>
          <cell r="E108" t="str">
            <v>КМС</v>
          </cell>
          <cell r="F108">
            <v>12</v>
          </cell>
          <cell r="G108" t="str">
            <v>Карагандин. обл.</v>
          </cell>
          <cell r="H108" t="str">
            <v>Брижевский А.Ф.</v>
          </cell>
          <cell r="J108" t="str">
            <v>Карагандинская обл.-2</v>
          </cell>
          <cell r="M108" t="str">
            <v>АХМЕТБЕКОВ</v>
          </cell>
          <cell r="N108" t="str">
            <v>А</v>
          </cell>
          <cell r="O108" t="str">
            <v>АХМЕТБЕКОВ А.</v>
          </cell>
          <cell r="Q108">
            <v>21</v>
          </cell>
          <cell r="R108">
            <v>101</v>
          </cell>
          <cell r="S108">
            <v>105</v>
          </cell>
          <cell r="T108" t="str">
            <v>101-105</v>
          </cell>
          <cell r="V108">
            <v>0</v>
          </cell>
          <cell r="W108">
            <v>0</v>
          </cell>
        </row>
        <row r="109">
          <cell r="A109">
            <v>105</v>
          </cell>
          <cell r="B109">
            <v>105</v>
          </cell>
          <cell r="C109" t="str">
            <v xml:space="preserve">КАЙРАТБЕК Алинур  </v>
          </cell>
          <cell r="D109" t="str">
            <v>20.01.2012</v>
          </cell>
          <cell r="E109">
            <v>3</v>
          </cell>
          <cell r="F109">
            <v>10</v>
          </cell>
          <cell r="G109" t="str">
            <v>Карагандин. обл.</v>
          </cell>
          <cell r="H109" t="str">
            <v>Ким Т.А.</v>
          </cell>
          <cell r="J109" t="str">
            <v>Карагандинская обл.-2</v>
          </cell>
          <cell r="M109" t="str">
            <v>КАЙРАТБЕК</v>
          </cell>
          <cell r="N109" t="str">
            <v>А</v>
          </cell>
          <cell r="O109" t="str">
            <v>КАЙРАТБЕК А.</v>
          </cell>
          <cell r="Q109">
            <v>21</v>
          </cell>
          <cell r="R109">
            <v>101</v>
          </cell>
          <cell r="S109">
            <v>105</v>
          </cell>
          <cell r="T109" t="str">
            <v>101-105</v>
          </cell>
          <cell r="V109">
            <v>0</v>
          </cell>
          <cell r="W109">
            <v>0</v>
          </cell>
        </row>
        <row r="110">
          <cell r="A110">
            <v>106</v>
          </cell>
          <cell r="B110">
            <v>106</v>
          </cell>
          <cell r="D110" t="str">
            <v/>
          </cell>
          <cell r="F110" t="str">
            <v/>
          </cell>
          <cell r="G110" t="str">
            <v/>
          </cell>
          <cell r="J110">
            <v>0</v>
          </cell>
          <cell r="M110" t="e">
            <v>#VALUE!</v>
          </cell>
          <cell r="N110" t="e">
            <v>#VALUE!</v>
          </cell>
          <cell r="O110" t="e">
            <v>#VALUE!</v>
          </cell>
          <cell r="P110">
            <v>22</v>
          </cell>
          <cell r="Q110">
            <v>22</v>
          </cell>
          <cell r="R110">
            <v>106</v>
          </cell>
          <cell r="S110">
            <v>110</v>
          </cell>
          <cell r="T110" t="str">
            <v>106-110</v>
          </cell>
          <cell r="V110" t="str">
            <v/>
          </cell>
          <cell r="W110" t="str">
            <v/>
          </cell>
        </row>
        <row r="111">
          <cell r="A111">
            <v>107</v>
          </cell>
          <cell r="B111">
            <v>107</v>
          </cell>
          <cell r="D111" t="str">
            <v/>
          </cell>
          <cell r="F111" t="str">
            <v/>
          </cell>
          <cell r="G111" t="str">
            <v/>
          </cell>
          <cell r="J111">
            <v>0</v>
          </cell>
          <cell r="M111" t="e">
            <v>#VALUE!</v>
          </cell>
          <cell r="N111" t="e">
            <v>#VALUE!</v>
          </cell>
          <cell r="O111" t="e">
            <v>#VALUE!</v>
          </cell>
          <cell r="Q111">
            <v>22</v>
          </cell>
          <cell r="R111">
            <v>106</v>
          </cell>
          <cell r="S111">
            <v>110</v>
          </cell>
          <cell r="T111" t="str">
            <v>106-110</v>
          </cell>
          <cell r="V111" t="str">
            <v/>
          </cell>
          <cell r="W111" t="str">
            <v/>
          </cell>
        </row>
        <row r="112">
          <cell r="A112">
            <v>108</v>
          </cell>
          <cell r="B112">
            <v>108</v>
          </cell>
          <cell r="D112" t="str">
            <v/>
          </cell>
          <cell r="F112" t="str">
            <v/>
          </cell>
          <cell r="G112" t="str">
            <v/>
          </cell>
          <cell r="J112">
            <v>0</v>
          </cell>
          <cell r="M112" t="e">
            <v>#VALUE!</v>
          </cell>
          <cell r="N112" t="e">
            <v>#VALUE!</v>
          </cell>
          <cell r="O112" t="e">
            <v>#VALUE!</v>
          </cell>
          <cell r="Q112">
            <v>22</v>
          </cell>
          <cell r="R112">
            <v>106</v>
          </cell>
          <cell r="S112">
            <v>110</v>
          </cell>
          <cell r="T112" t="str">
            <v>106-110</v>
          </cell>
          <cell r="V112" t="str">
            <v/>
          </cell>
          <cell r="W112" t="str">
            <v/>
          </cell>
        </row>
        <row r="113">
          <cell r="A113">
            <v>109</v>
          </cell>
          <cell r="B113">
            <v>109</v>
          </cell>
          <cell r="D113" t="str">
            <v/>
          </cell>
          <cell r="F113" t="str">
            <v/>
          </cell>
          <cell r="G113" t="str">
            <v/>
          </cell>
          <cell r="J113">
            <v>0</v>
          </cell>
          <cell r="M113" t="e">
            <v>#VALUE!</v>
          </cell>
          <cell r="N113" t="e">
            <v>#VALUE!</v>
          </cell>
          <cell r="O113" t="e">
            <v>#VALUE!</v>
          </cell>
          <cell r="Q113">
            <v>22</v>
          </cell>
          <cell r="R113">
            <v>106</v>
          </cell>
          <cell r="S113">
            <v>110</v>
          </cell>
          <cell r="T113" t="str">
            <v>106-110</v>
          </cell>
          <cell r="V113" t="str">
            <v/>
          </cell>
          <cell r="W113" t="str">
            <v/>
          </cell>
        </row>
        <row r="114">
          <cell r="A114">
            <v>110</v>
          </cell>
          <cell r="B114">
            <v>110</v>
          </cell>
          <cell r="D114" t="str">
            <v/>
          </cell>
          <cell r="F114" t="str">
            <v/>
          </cell>
          <cell r="G114" t="str">
            <v/>
          </cell>
          <cell r="J114">
            <v>0</v>
          </cell>
          <cell r="M114" t="e">
            <v>#VALUE!</v>
          </cell>
          <cell r="N114" t="e">
            <v>#VALUE!</v>
          </cell>
          <cell r="O114" t="e">
            <v>#VALUE!</v>
          </cell>
          <cell r="Q114">
            <v>22</v>
          </cell>
          <cell r="R114">
            <v>106</v>
          </cell>
          <cell r="S114">
            <v>110</v>
          </cell>
          <cell r="T114" t="str">
            <v>106-110</v>
          </cell>
          <cell r="V114" t="str">
            <v/>
          </cell>
          <cell r="W114" t="str">
            <v/>
          </cell>
        </row>
        <row r="115">
          <cell r="A115">
            <v>111</v>
          </cell>
          <cell r="B115">
            <v>111</v>
          </cell>
          <cell r="C115" t="str">
            <v xml:space="preserve">АБДЫХАЛЫК Нурхат  </v>
          </cell>
          <cell r="D115" t="str">
            <v>12.06.2007</v>
          </cell>
          <cell r="E115" t="str">
            <v>КМС</v>
          </cell>
          <cell r="F115">
            <v>33</v>
          </cell>
          <cell r="G115" t="str">
            <v>г. Алматы</v>
          </cell>
          <cell r="H115" t="str">
            <v>Тургын Б.А.</v>
          </cell>
          <cell r="I115" t="str">
            <v>Личники</v>
          </cell>
          <cell r="J115" t="str">
            <v>Личники</v>
          </cell>
          <cell r="M115" t="str">
            <v>АБДЫХАЛЫК</v>
          </cell>
          <cell r="N115" t="str">
            <v>Н</v>
          </cell>
          <cell r="O115" t="str">
            <v>АБДЫХАЛЫК Н.</v>
          </cell>
          <cell r="P115">
            <v>23</v>
          </cell>
          <cell r="Q115">
            <v>23</v>
          </cell>
          <cell r="R115">
            <v>111</v>
          </cell>
          <cell r="S115">
            <v>115</v>
          </cell>
          <cell r="T115" t="str">
            <v>111-115</v>
          </cell>
          <cell r="V115">
            <v>0</v>
          </cell>
          <cell r="W115">
            <v>0</v>
          </cell>
        </row>
        <row r="116">
          <cell r="A116">
            <v>112</v>
          </cell>
          <cell r="B116">
            <v>112</v>
          </cell>
          <cell r="C116" t="str">
            <v xml:space="preserve">МАРКИН Алексей  </v>
          </cell>
          <cell r="D116" t="str">
            <v>10.10.2010</v>
          </cell>
          <cell r="E116" t="str">
            <v>КМС</v>
          </cell>
          <cell r="F116">
            <v>31</v>
          </cell>
          <cell r="G116" t="str">
            <v>г. Алматы</v>
          </cell>
          <cell r="H116" t="str">
            <v>Бейсенов С.А.</v>
          </cell>
          <cell r="J116" t="str">
            <v>Личники</v>
          </cell>
          <cell r="M116" t="str">
            <v>МАРКИН</v>
          </cell>
          <cell r="N116" t="str">
            <v>А</v>
          </cell>
          <cell r="O116" t="str">
            <v>МАРКИН А.</v>
          </cell>
          <cell r="Q116">
            <v>23</v>
          </cell>
          <cell r="R116">
            <v>111</v>
          </cell>
          <cell r="S116">
            <v>115</v>
          </cell>
          <cell r="T116" t="str">
            <v>111-115</v>
          </cell>
          <cell r="V116">
            <v>0</v>
          </cell>
          <cell r="W116">
            <v>0</v>
          </cell>
        </row>
        <row r="117">
          <cell r="A117">
            <v>113</v>
          </cell>
          <cell r="B117">
            <v>113</v>
          </cell>
          <cell r="C117" t="str">
            <v xml:space="preserve">КАДЫРИ Алихан  </v>
          </cell>
          <cell r="D117" t="str">
            <v>19.03.2010</v>
          </cell>
          <cell r="E117" t="str">
            <v>КМС</v>
          </cell>
          <cell r="F117">
            <v>22</v>
          </cell>
          <cell r="G117" t="str">
            <v>г. Алматы</v>
          </cell>
          <cell r="H117" t="str">
            <v>Успанова А.С.</v>
          </cell>
          <cell r="J117" t="str">
            <v>Личники</v>
          </cell>
          <cell r="M117" t="str">
            <v>КАДЫРИ</v>
          </cell>
          <cell r="N117" t="str">
            <v>А</v>
          </cell>
          <cell r="O117" t="str">
            <v>КАДЫРИ А.</v>
          </cell>
          <cell r="Q117">
            <v>23</v>
          </cell>
          <cell r="R117">
            <v>111</v>
          </cell>
          <cell r="S117">
            <v>115</v>
          </cell>
          <cell r="T117" t="str">
            <v>111-115</v>
          </cell>
          <cell r="V117">
            <v>0</v>
          </cell>
          <cell r="W117">
            <v>0</v>
          </cell>
        </row>
        <row r="118">
          <cell r="A118">
            <v>114</v>
          </cell>
          <cell r="B118">
            <v>114</v>
          </cell>
          <cell r="C118" t="str">
            <v xml:space="preserve">АБИШЕВ Алимжан  </v>
          </cell>
          <cell r="D118" t="str">
            <v>16.04.2008</v>
          </cell>
          <cell r="E118" t="str">
            <v>КМС</v>
          </cell>
          <cell r="F118">
            <v>27</v>
          </cell>
          <cell r="G118" t="str">
            <v>Павлодар. обл.</v>
          </cell>
          <cell r="H118" t="str">
            <v>Хорьков А.Ю.</v>
          </cell>
          <cell r="J118" t="str">
            <v>Личники</v>
          </cell>
          <cell r="M118" t="str">
            <v>АБИШЕВ</v>
          </cell>
          <cell r="N118" t="str">
            <v>А</v>
          </cell>
          <cell r="O118" t="str">
            <v>АБИШЕВ А.</v>
          </cell>
          <cell r="Q118">
            <v>23</v>
          </cell>
          <cell r="R118">
            <v>111</v>
          </cell>
          <cell r="S118">
            <v>115</v>
          </cell>
          <cell r="T118" t="str">
            <v>111-115</v>
          </cell>
          <cell r="V118">
            <v>0</v>
          </cell>
          <cell r="W118">
            <v>0</v>
          </cell>
        </row>
        <row r="119">
          <cell r="A119">
            <v>115</v>
          </cell>
          <cell r="B119">
            <v>115</v>
          </cell>
          <cell r="C119" t="str">
            <v xml:space="preserve">МУРАТОВ Алдияр  </v>
          </cell>
          <cell r="D119" t="str">
            <v>18.03.2008</v>
          </cell>
          <cell r="E119" t="str">
            <v>КМС</v>
          </cell>
          <cell r="F119">
            <v>19</v>
          </cell>
          <cell r="G119" t="str">
            <v>Павлодар. обл.</v>
          </cell>
          <cell r="H119" t="str">
            <v>Ахтанов О.Р.</v>
          </cell>
          <cell r="J119" t="str">
            <v>Личники</v>
          </cell>
          <cell r="M119" t="str">
            <v>МУРАТОВ</v>
          </cell>
          <cell r="N119" t="str">
            <v>А</v>
          </cell>
          <cell r="O119" t="str">
            <v>МУРАТОВ А.</v>
          </cell>
          <cell r="Q119">
            <v>23</v>
          </cell>
          <cell r="R119">
            <v>111</v>
          </cell>
          <cell r="S119">
            <v>115</v>
          </cell>
          <cell r="T119" t="str">
            <v>111-115</v>
          </cell>
          <cell r="V119">
            <v>0</v>
          </cell>
          <cell r="W119">
            <v>0</v>
          </cell>
        </row>
        <row r="120">
          <cell r="A120">
            <v>116</v>
          </cell>
          <cell r="B120">
            <v>116</v>
          </cell>
          <cell r="C120" t="str">
            <v xml:space="preserve">КРАУЗЕ Павел  </v>
          </cell>
          <cell r="D120" t="str">
            <v>25.08.2009</v>
          </cell>
          <cell r="E120">
            <v>1</v>
          </cell>
          <cell r="F120">
            <v>10</v>
          </cell>
          <cell r="G120" t="str">
            <v>Павлодар. обл.</v>
          </cell>
          <cell r="H120" t="str">
            <v>Ахтанов О.Р.</v>
          </cell>
          <cell r="J120">
            <v>0</v>
          </cell>
          <cell r="M120" t="str">
            <v>КРАУЗЕ</v>
          </cell>
          <cell r="N120" t="str">
            <v>П</v>
          </cell>
          <cell r="O120" t="str">
            <v>КРАУЗЕ П.</v>
          </cell>
          <cell r="P120">
            <v>24</v>
          </cell>
          <cell r="Q120">
            <v>24</v>
          </cell>
          <cell r="R120">
            <v>116</v>
          </cell>
          <cell r="S120">
            <v>120</v>
          </cell>
          <cell r="T120" t="str">
            <v>116-120</v>
          </cell>
          <cell r="V120">
            <v>0</v>
          </cell>
          <cell r="W120">
            <v>0</v>
          </cell>
        </row>
        <row r="121">
          <cell r="A121">
            <v>117</v>
          </cell>
          <cell r="B121">
            <v>117</v>
          </cell>
          <cell r="C121" t="str">
            <v xml:space="preserve">ЖУМАГАЛИ Арсен  </v>
          </cell>
          <cell r="D121" t="str">
            <v>29.08.2010</v>
          </cell>
          <cell r="E121">
            <v>2</v>
          </cell>
          <cell r="F121">
            <v>7</v>
          </cell>
          <cell r="G121" t="str">
            <v>Карагандин. обл.</v>
          </cell>
          <cell r="H121" t="str">
            <v>Тусупбеков А.Е.</v>
          </cell>
          <cell r="J121">
            <v>0</v>
          </cell>
          <cell r="M121" t="str">
            <v>ЖУМАГАЛИ</v>
          </cell>
          <cell r="N121" t="str">
            <v>А</v>
          </cell>
          <cell r="O121" t="str">
            <v>ЖУМАГАЛИ А.</v>
          </cell>
          <cell r="Q121">
            <v>24</v>
          </cell>
          <cell r="R121">
            <v>116</v>
          </cell>
          <cell r="S121">
            <v>120</v>
          </cell>
          <cell r="T121" t="str">
            <v>116-120</v>
          </cell>
          <cell r="V121">
            <v>0</v>
          </cell>
          <cell r="W121">
            <v>0</v>
          </cell>
        </row>
        <row r="122">
          <cell r="A122">
            <v>118</v>
          </cell>
          <cell r="B122">
            <v>118</v>
          </cell>
          <cell r="C122" t="str">
            <v xml:space="preserve">ТУРДУГОЖАЕВ Манас  </v>
          </cell>
          <cell r="D122" t="str">
            <v>30.03.2011</v>
          </cell>
          <cell r="E122">
            <v>1</v>
          </cell>
          <cell r="F122">
            <v>1</v>
          </cell>
          <cell r="G122" t="str">
            <v>Карагандин. обл.</v>
          </cell>
          <cell r="H122" t="str">
            <v>Алиева Э.К.</v>
          </cell>
          <cell r="J122">
            <v>0</v>
          </cell>
          <cell r="M122" t="str">
            <v>ТУРДУГОЖАЕВ</v>
          </cell>
          <cell r="N122" t="str">
            <v>М</v>
          </cell>
          <cell r="O122" t="str">
            <v>ТУРДУГОЖАЕВ М.</v>
          </cell>
          <cell r="Q122">
            <v>24</v>
          </cell>
          <cell r="R122">
            <v>116</v>
          </cell>
          <cell r="S122">
            <v>120</v>
          </cell>
          <cell r="T122" t="str">
            <v>116-120</v>
          </cell>
          <cell r="V122">
            <v>0</v>
          </cell>
          <cell r="W122">
            <v>0</v>
          </cell>
        </row>
        <row r="123">
          <cell r="A123">
            <v>119</v>
          </cell>
          <cell r="B123">
            <v>119</v>
          </cell>
          <cell r="C123" t="str">
            <v>ЛАПТЕВ Матвей</v>
          </cell>
          <cell r="D123">
            <v>40243</v>
          </cell>
          <cell r="E123">
            <v>3</v>
          </cell>
          <cell r="F123">
            <v>0</v>
          </cell>
          <cell r="G123" t="str">
            <v>Карагандин. обл.</v>
          </cell>
          <cell r="H123" t="str">
            <v>Алиева Э.К.</v>
          </cell>
          <cell r="J123">
            <v>0</v>
          </cell>
          <cell r="M123" t="str">
            <v>ЛАПТЕВ</v>
          </cell>
          <cell r="N123" t="str">
            <v>М</v>
          </cell>
          <cell r="O123" t="str">
            <v>ЛАПТЕВ М.</v>
          </cell>
          <cell r="Q123">
            <v>24</v>
          </cell>
          <cell r="R123">
            <v>116</v>
          </cell>
          <cell r="S123">
            <v>120</v>
          </cell>
          <cell r="T123" t="str">
            <v>116-120</v>
          </cell>
          <cell r="V123">
            <v>0</v>
          </cell>
          <cell r="W123">
            <v>0</v>
          </cell>
        </row>
        <row r="124">
          <cell r="A124">
            <v>120</v>
          </cell>
          <cell r="B124">
            <v>120</v>
          </cell>
          <cell r="C124" t="str">
            <v>БОРОВИКОВ Леонид</v>
          </cell>
          <cell r="D124">
            <v>40321</v>
          </cell>
          <cell r="E124">
            <v>3</v>
          </cell>
          <cell r="F124">
            <v>0</v>
          </cell>
          <cell r="G124" t="str">
            <v>Карагандин. обл.</v>
          </cell>
          <cell r="H124" t="str">
            <v>Ким Т.А.</v>
          </cell>
          <cell r="J124">
            <v>0</v>
          </cell>
          <cell r="M124" t="str">
            <v>БОРОВИКОВ</v>
          </cell>
          <cell r="N124" t="str">
            <v>Л</v>
          </cell>
          <cell r="O124" t="str">
            <v>БОРОВИКОВ Л.</v>
          </cell>
          <cell r="Q124">
            <v>24</v>
          </cell>
          <cell r="R124">
            <v>116</v>
          </cell>
          <cell r="S124">
            <v>120</v>
          </cell>
          <cell r="T124" t="str">
            <v>116-120</v>
          </cell>
          <cell r="V124">
            <v>0</v>
          </cell>
          <cell r="W124">
            <v>0</v>
          </cell>
        </row>
        <row r="125">
          <cell r="A125">
            <v>121</v>
          </cell>
          <cell r="B125">
            <v>121</v>
          </cell>
          <cell r="C125" t="str">
            <v xml:space="preserve">ТОРАВЕКОВ Достонбек  </v>
          </cell>
          <cell r="D125" t="str">
            <v>30.05.2007</v>
          </cell>
          <cell r="E125">
            <v>1</v>
          </cell>
          <cell r="F125">
            <v>21</v>
          </cell>
          <cell r="G125" t="str">
            <v>г. Шымкент</v>
          </cell>
          <cell r="H125" t="str">
            <v>Мирасланов Р.М.</v>
          </cell>
          <cell r="J125">
            <v>0</v>
          </cell>
          <cell r="M125" t="str">
            <v>ТОРАВЕКОВ</v>
          </cell>
          <cell r="N125" t="str">
            <v>Д</v>
          </cell>
          <cell r="O125" t="str">
            <v>ТОРАВЕКОВ Д.</v>
          </cell>
          <cell r="P125">
            <v>25</v>
          </cell>
          <cell r="Q125">
            <v>25</v>
          </cell>
          <cell r="R125">
            <v>121</v>
          </cell>
          <cell r="S125">
            <v>125</v>
          </cell>
          <cell r="T125" t="str">
            <v>121-125</v>
          </cell>
          <cell r="V125">
            <v>0</v>
          </cell>
          <cell r="W125">
            <v>0</v>
          </cell>
        </row>
        <row r="126">
          <cell r="A126">
            <v>122</v>
          </cell>
          <cell r="B126">
            <v>122</v>
          </cell>
          <cell r="C126" t="str">
            <v xml:space="preserve">СӘУРБАЙ Бақдәулет  </v>
          </cell>
          <cell r="D126" t="str">
            <v>28.01.2009</v>
          </cell>
          <cell r="E126" t="str">
            <v>КМС</v>
          </cell>
          <cell r="F126">
            <v>30</v>
          </cell>
          <cell r="G126" t="str">
            <v>г. Шымкент</v>
          </cell>
          <cell r="H126" t="str">
            <v>Оразбаев Е.Н.</v>
          </cell>
          <cell r="J126">
            <v>0</v>
          </cell>
          <cell r="M126" t="str">
            <v>СӘУРБАЙ</v>
          </cell>
          <cell r="N126" t="str">
            <v>Б</v>
          </cell>
          <cell r="O126" t="str">
            <v>СӘУРБАЙ Б.</v>
          </cell>
          <cell r="Q126">
            <v>25</v>
          </cell>
          <cell r="R126">
            <v>121</v>
          </cell>
          <cell r="S126">
            <v>125</v>
          </cell>
          <cell r="T126" t="str">
            <v>121-125</v>
          </cell>
          <cell r="V126">
            <v>0</v>
          </cell>
          <cell r="W126">
            <v>0</v>
          </cell>
        </row>
        <row r="127">
          <cell r="A127">
            <v>123</v>
          </cell>
          <cell r="B127">
            <v>123</v>
          </cell>
          <cell r="C127" t="str">
            <v xml:space="preserve">ЖҰМАҒҰЛ Марлен  </v>
          </cell>
          <cell r="D127" t="str">
            <v>25.10.2011</v>
          </cell>
          <cell r="E127" t="str">
            <v>КМС</v>
          </cell>
          <cell r="F127">
            <v>22</v>
          </cell>
          <cell r="G127" t="str">
            <v>г. Шымкент</v>
          </cell>
          <cell r="H127" t="str">
            <v>Жамал Б.Б.</v>
          </cell>
          <cell r="J127">
            <v>0</v>
          </cell>
          <cell r="M127" t="str">
            <v>ЖҰМАҒҰЛ</v>
          </cell>
          <cell r="N127" t="str">
            <v>М</v>
          </cell>
          <cell r="O127" t="str">
            <v>ЖҰМАҒҰЛ М.</v>
          </cell>
          <cell r="Q127">
            <v>25</v>
          </cell>
          <cell r="R127">
            <v>121</v>
          </cell>
          <cell r="S127">
            <v>125</v>
          </cell>
          <cell r="T127" t="str">
            <v>121-125</v>
          </cell>
          <cell r="V127">
            <v>0</v>
          </cell>
          <cell r="W127">
            <v>0</v>
          </cell>
        </row>
        <row r="128">
          <cell r="A128">
            <v>124</v>
          </cell>
          <cell r="B128">
            <v>124</v>
          </cell>
          <cell r="C128" t="str">
            <v xml:space="preserve">МАКАТАЙ Ескендир  </v>
          </cell>
          <cell r="D128" t="str">
            <v>14.03.2008</v>
          </cell>
          <cell r="E128" t="str">
            <v>КМС</v>
          </cell>
          <cell r="F128">
            <v>8</v>
          </cell>
          <cell r="G128" t="str">
            <v>Карагандин. обл.</v>
          </cell>
          <cell r="H128" t="str">
            <v>Амирханова А.Е.</v>
          </cell>
          <cell r="J128">
            <v>0</v>
          </cell>
          <cell r="M128" t="str">
            <v>МАКАТАЙ</v>
          </cell>
          <cell r="N128" t="str">
            <v>Е</v>
          </cell>
          <cell r="O128" t="str">
            <v>МАКАТАЙ Е.</v>
          </cell>
          <cell r="Q128">
            <v>25</v>
          </cell>
          <cell r="R128">
            <v>121</v>
          </cell>
          <cell r="S128">
            <v>125</v>
          </cell>
          <cell r="T128" t="str">
            <v>121-125</v>
          </cell>
          <cell r="V128">
            <v>0</v>
          </cell>
          <cell r="W128">
            <v>0</v>
          </cell>
        </row>
        <row r="129">
          <cell r="A129">
            <v>125</v>
          </cell>
          <cell r="B129">
            <v>125</v>
          </cell>
          <cell r="C129" t="str">
            <v>БЫКОВ Леонид</v>
          </cell>
          <cell r="D129">
            <v>40582</v>
          </cell>
          <cell r="E129">
            <v>2</v>
          </cell>
          <cell r="F129">
            <v>0</v>
          </cell>
          <cell r="G129" t="str">
            <v>Карагандин. обл.</v>
          </cell>
          <cell r="H129" t="str">
            <v>Тусыпбеков А.Т.</v>
          </cell>
          <cell r="J129">
            <v>0</v>
          </cell>
          <cell r="M129" t="str">
            <v>БЫКОВ</v>
          </cell>
          <cell r="N129" t="str">
            <v>Л</v>
          </cell>
          <cell r="O129" t="str">
            <v>БЫКОВ Л.</v>
          </cell>
          <cell r="Q129">
            <v>25</v>
          </cell>
          <cell r="R129">
            <v>121</v>
          </cell>
          <cell r="S129">
            <v>125</v>
          </cell>
          <cell r="T129" t="str">
            <v>121-125</v>
          </cell>
          <cell r="V129">
            <v>0</v>
          </cell>
          <cell r="W129">
            <v>0</v>
          </cell>
        </row>
        <row r="130">
          <cell r="A130">
            <v>126</v>
          </cell>
          <cell r="B130">
            <v>126</v>
          </cell>
          <cell r="D130" t="str">
            <v/>
          </cell>
          <cell r="F130" t="str">
            <v/>
          </cell>
          <cell r="G130" t="str">
            <v/>
          </cell>
          <cell r="J130">
            <v>0</v>
          </cell>
          <cell r="M130" t="e">
            <v>#VALUE!</v>
          </cell>
          <cell r="N130" t="e">
            <v>#VALUE!</v>
          </cell>
          <cell r="O130" t="e">
            <v>#VALUE!</v>
          </cell>
          <cell r="P130">
            <v>26</v>
          </cell>
          <cell r="Q130">
            <v>26</v>
          </cell>
          <cell r="R130">
            <v>126</v>
          </cell>
          <cell r="S130">
            <v>130</v>
          </cell>
          <cell r="T130" t="str">
            <v>126-130</v>
          </cell>
          <cell r="V130" t="str">
            <v/>
          </cell>
          <cell r="W130" t="str">
            <v/>
          </cell>
        </row>
        <row r="131">
          <cell r="A131">
            <v>127</v>
          </cell>
          <cell r="B131">
            <v>127</v>
          </cell>
          <cell r="D131" t="str">
            <v/>
          </cell>
          <cell r="F131" t="str">
            <v/>
          </cell>
          <cell r="G131" t="str">
            <v/>
          </cell>
          <cell r="J131">
            <v>0</v>
          </cell>
          <cell r="M131" t="e">
            <v>#VALUE!</v>
          </cell>
          <cell r="N131" t="e">
            <v>#VALUE!</v>
          </cell>
          <cell r="O131" t="e">
            <v>#VALUE!</v>
          </cell>
          <cell r="Q131">
            <v>26</v>
          </cell>
          <cell r="R131">
            <v>126</v>
          </cell>
          <cell r="S131">
            <v>130</v>
          </cell>
          <cell r="T131" t="str">
            <v>126-130</v>
          </cell>
          <cell r="V131" t="str">
            <v/>
          </cell>
          <cell r="W131" t="str">
            <v/>
          </cell>
        </row>
        <row r="132">
          <cell r="A132">
            <v>128</v>
          </cell>
          <cell r="B132">
            <v>128</v>
          </cell>
          <cell r="D132" t="str">
            <v/>
          </cell>
          <cell r="F132" t="str">
            <v/>
          </cell>
          <cell r="G132" t="str">
            <v/>
          </cell>
          <cell r="J132">
            <v>0</v>
          </cell>
          <cell r="M132" t="e">
            <v>#VALUE!</v>
          </cell>
          <cell r="N132" t="e">
            <v>#VALUE!</v>
          </cell>
          <cell r="O132" t="e">
            <v>#VALUE!</v>
          </cell>
          <cell r="Q132">
            <v>26</v>
          </cell>
          <cell r="R132">
            <v>126</v>
          </cell>
          <cell r="S132">
            <v>130</v>
          </cell>
          <cell r="T132" t="str">
            <v>126-130</v>
          </cell>
          <cell r="V132" t="str">
            <v/>
          </cell>
          <cell r="W132" t="str">
            <v/>
          </cell>
        </row>
        <row r="133">
          <cell r="A133">
            <v>129</v>
          </cell>
          <cell r="B133">
            <v>129</v>
          </cell>
          <cell r="D133" t="str">
            <v/>
          </cell>
          <cell r="F133" t="str">
            <v/>
          </cell>
          <cell r="G133" t="str">
            <v/>
          </cell>
          <cell r="J133">
            <v>0</v>
          </cell>
          <cell r="M133" t="e">
            <v>#VALUE!</v>
          </cell>
          <cell r="N133" t="e">
            <v>#VALUE!</v>
          </cell>
          <cell r="O133" t="e">
            <v>#VALUE!</v>
          </cell>
          <cell r="Q133">
            <v>26</v>
          </cell>
          <cell r="R133">
            <v>126</v>
          </cell>
          <cell r="S133">
            <v>130</v>
          </cell>
          <cell r="T133" t="str">
            <v>126-130</v>
          </cell>
          <cell r="V133" t="str">
            <v/>
          </cell>
          <cell r="W133" t="str">
            <v/>
          </cell>
        </row>
        <row r="134">
          <cell r="A134">
            <v>130</v>
          </cell>
          <cell r="B134">
            <v>130</v>
          </cell>
          <cell r="D134" t="str">
            <v/>
          </cell>
          <cell r="F134" t="str">
            <v/>
          </cell>
          <cell r="G134" t="str">
            <v/>
          </cell>
          <cell r="J134">
            <v>0</v>
          </cell>
          <cell r="M134" t="e">
            <v>#VALUE!</v>
          </cell>
          <cell r="N134" t="e">
            <v>#VALUE!</v>
          </cell>
          <cell r="O134" t="e">
            <v>#VALUE!</v>
          </cell>
          <cell r="Q134">
            <v>26</v>
          </cell>
          <cell r="R134">
            <v>126</v>
          </cell>
          <cell r="S134">
            <v>130</v>
          </cell>
          <cell r="T134" t="str">
            <v>126-130</v>
          </cell>
          <cell r="V134" t="str">
            <v/>
          </cell>
          <cell r="W134" t="str">
            <v/>
          </cell>
        </row>
        <row r="135">
          <cell r="A135">
            <v>131</v>
          </cell>
          <cell r="B135">
            <v>131</v>
          </cell>
          <cell r="D135" t="str">
            <v/>
          </cell>
          <cell r="F135" t="str">
            <v/>
          </cell>
          <cell r="G135" t="str">
            <v/>
          </cell>
          <cell r="J135">
            <v>0</v>
          </cell>
          <cell r="M135" t="e">
            <v>#VALUE!</v>
          </cell>
          <cell r="N135" t="e">
            <v>#VALUE!</v>
          </cell>
          <cell r="O135" t="e">
            <v>#VALUE!</v>
          </cell>
          <cell r="P135">
            <v>27</v>
          </cell>
          <cell r="Q135">
            <v>27</v>
          </cell>
          <cell r="R135">
            <v>131</v>
          </cell>
          <cell r="S135">
            <v>135</v>
          </cell>
          <cell r="T135" t="str">
            <v>131-135</v>
          </cell>
          <cell r="V135" t="str">
            <v/>
          </cell>
          <cell r="W135" t="str">
            <v/>
          </cell>
        </row>
        <row r="136">
          <cell r="A136">
            <v>132</v>
          </cell>
          <cell r="B136">
            <v>132</v>
          </cell>
          <cell r="D136" t="str">
            <v/>
          </cell>
          <cell r="F136" t="str">
            <v/>
          </cell>
          <cell r="G136" t="str">
            <v/>
          </cell>
          <cell r="J136">
            <v>0</v>
          </cell>
          <cell r="M136" t="e">
            <v>#VALUE!</v>
          </cell>
          <cell r="N136" t="e">
            <v>#VALUE!</v>
          </cell>
          <cell r="O136" t="e">
            <v>#VALUE!</v>
          </cell>
          <cell r="Q136">
            <v>27</v>
          </cell>
          <cell r="R136">
            <v>131</v>
          </cell>
          <cell r="S136">
            <v>135</v>
          </cell>
          <cell r="T136" t="str">
            <v>131-135</v>
          </cell>
          <cell r="V136" t="str">
            <v/>
          </cell>
          <cell r="W136" t="str">
            <v/>
          </cell>
        </row>
        <row r="137">
          <cell r="A137">
            <v>133</v>
          </cell>
          <cell r="B137">
            <v>133</v>
          </cell>
          <cell r="D137" t="str">
            <v/>
          </cell>
          <cell r="F137" t="str">
            <v/>
          </cell>
          <cell r="G137" t="str">
            <v/>
          </cell>
          <cell r="J137">
            <v>0</v>
          </cell>
          <cell r="M137" t="e">
            <v>#VALUE!</v>
          </cell>
          <cell r="N137" t="e">
            <v>#VALUE!</v>
          </cell>
          <cell r="O137" t="e">
            <v>#VALUE!</v>
          </cell>
          <cell r="Q137">
            <v>27</v>
          </cell>
          <cell r="R137">
            <v>131</v>
          </cell>
          <cell r="S137">
            <v>135</v>
          </cell>
          <cell r="T137" t="str">
            <v>131-135</v>
          </cell>
          <cell r="V137" t="str">
            <v/>
          </cell>
          <cell r="W137" t="str">
            <v/>
          </cell>
        </row>
        <row r="138">
          <cell r="A138">
            <v>134</v>
          </cell>
          <cell r="B138">
            <v>134</v>
          </cell>
          <cell r="D138" t="str">
            <v/>
          </cell>
          <cell r="F138" t="str">
            <v/>
          </cell>
          <cell r="G138" t="str">
            <v/>
          </cell>
          <cell r="J138">
            <v>0</v>
          </cell>
          <cell r="M138" t="e">
            <v>#VALUE!</v>
          </cell>
          <cell r="N138" t="e">
            <v>#VALUE!</v>
          </cell>
          <cell r="O138" t="e">
            <v>#VALUE!</v>
          </cell>
          <cell r="Q138">
            <v>27</v>
          </cell>
          <cell r="R138">
            <v>131</v>
          </cell>
          <cell r="S138">
            <v>135</v>
          </cell>
          <cell r="T138" t="str">
            <v>131-135</v>
          </cell>
          <cell r="V138" t="str">
            <v/>
          </cell>
          <cell r="W138" t="str">
            <v/>
          </cell>
        </row>
        <row r="139">
          <cell r="A139">
            <v>135</v>
          </cell>
          <cell r="B139">
            <v>135</v>
          </cell>
          <cell r="D139" t="str">
            <v/>
          </cell>
          <cell r="F139" t="str">
            <v/>
          </cell>
          <cell r="G139" t="str">
            <v/>
          </cell>
          <cell r="J139">
            <v>0</v>
          </cell>
          <cell r="M139" t="e">
            <v>#VALUE!</v>
          </cell>
          <cell r="N139" t="e">
            <v>#VALUE!</v>
          </cell>
          <cell r="O139" t="e">
            <v>#VALUE!</v>
          </cell>
          <cell r="Q139">
            <v>27</v>
          </cell>
          <cell r="R139">
            <v>131</v>
          </cell>
          <cell r="S139">
            <v>135</v>
          </cell>
          <cell r="T139" t="str">
            <v>131-135</v>
          </cell>
          <cell r="V139" t="str">
            <v/>
          </cell>
          <cell r="W139" t="str">
            <v/>
          </cell>
        </row>
        <row r="140">
          <cell r="A140">
            <v>136</v>
          </cell>
          <cell r="B140">
            <v>136</v>
          </cell>
          <cell r="D140" t="str">
            <v/>
          </cell>
          <cell r="F140" t="str">
            <v/>
          </cell>
          <cell r="G140" t="str">
            <v/>
          </cell>
          <cell r="J140">
            <v>0</v>
          </cell>
          <cell r="M140" t="e">
            <v>#VALUE!</v>
          </cell>
          <cell r="N140" t="e">
            <v>#VALUE!</v>
          </cell>
          <cell r="O140" t="e">
            <v>#VALUE!</v>
          </cell>
          <cell r="P140">
            <v>28</v>
          </cell>
          <cell r="Q140">
            <v>28</v>
          </cell>
          <cell r="R140">
            <v>136</v>
          </cell>
          <cell r="S140">
            <v>140</v>
          </cell>
          <cell r="T140" t="str">
            <v>136-140</v>
          </cell>
          <cell r="V140" t="str">
            <v/>
          </cell>
          <cell r="W140" t="str">
            <v/>
          </cell>
        </row>
        <row r="141">
          <cell r="A141">
            <v>137</v>
          </cell>
          <cell r="B141">
            <v>137</v>
          </cell>
          <cell r="D141" t="str">
            <v/>
          </cell>
          <cell r="F141" t="str">
            <v/>
          </cell>
          <cell r="G141" t="str">
            <v/>
          </cell>
          <cell r="J141">
            <v>0</v>
          </cell>
          <cell r="M141" t="e">
            <v>#VALUE!</v>
          </cell>
          <cell r="N141" t="e">
            <v>#VALUE!</v>
          </cell>
          <cell r="O141" t="e">
            <v>#VALUE!</v>
          </cell>
          <cell r="Q141">
            <v>28</v>
          </cell>
          <cell r="R141">
            <v>136</v>
          </cell>
          <cell r="S141">
            <v>140</v>
          </cell>
          <cell r="T141" t="str">
            <v>136-140</v>
          </cell>
          <cell r="V141" t="str">
            <v/>
          </cell>
          <cell r="W141" t="str">
            <v/>
          </cell>
        </row>
        <row r="142">
          <cell r="A142">
            <v>138</v>
          </cell>
          <cell r="B142">
            <v>138</v>
          </cell>
          <cell r="D142" t="str">
            <v/>
          </cell>
          <cell r="F142" t="str">
            <v/>
          </cell>
          <cell r="G142" t="str">
            <v/>
          </cell>
          <cell r="J142">
            <v>0</v>
          </cell>
          <cell r="M142" t="e">
            <v>#VALUE!</v>
          </cell>
          <cell r="N142" t="e">
            <v>#VALUE!</v>
          </cell>
          <cell r="O142" t="e">
            <v>#VALUE!</v>
          </cell>
          <cell r="Q142">
            <v>28</v>
          </cell>
          <cell r="R142">
            <v>136</v>
          </cell>
          <cell r="S142">
            <v>140</v>
          </cell>
          <cell r="T142" t="str">
            <v>136-140</v>
          </cell>
          <cell r="V142" t="str">
            <v/>
          </cell>
          <cell r="W142" t="str">
            <v/>
          </cell>
        </row>
        <row r="143">
          <cell r="A143">
            <v>139</v>
          </cell>
          <cell r="B143">
            <v>139</v>
          </cell>
          <cell r="D143" t="str">
            <v/>
          </cell>
          <cell r="F143" t="str">
            <v/>
          </cell>
          <cell r="G143" t="str">
            <v/>
          </cell>
          <cell r="J143">
            <v>0</v>
          </cell>
          <cell r="M143" t="e">
            <v>#VALUE!</v>
          </cell>
          <cell r="N143" t="e">
            <v>#VALUE!</v>
          </cell>
          <cell r="O143" t="e">
            <v>#VALUE!</v>
          </cell>
          <cell r="Q143">
            <v>28</v>
          </cell>
          <cell r="R143">
            <v>136</v>
          </cell>
          <cell r="S143">
            <v>140</v>
          </cell>
          <cell r="T143" t="str">
            <v>136-140</v>
          </cell>
          <cell r="V143" t="str">
            <v/>
          </cell>
          <cell r="W143" t="str">
            <v/>
          </cell>
        </row>
        <row r="144">
          <cell r="A144">
            <v>140</v>
          </cell>
          <cell r="B144">
            <v>140</v>
          </cell>
          <cell r="D144" t="str">
            <v/>
          </cell>
          <cell r="F144" t="str">
            <v/>
          </cell>
          <cell r="G144" t="str">
            <v/>
          </cell>
          <cell r="J144">
            <v>0</v>
          </cell>
          <cell r="M144" t="e">
            <v>#VALUE!</v>
          </cell>
          <cell r="N144" t="e">
            <v>#VALUE!</v>
          </cell>
          <cell r="O144" t="e">
            <v>#VALUE!</v>
          </cell>
          <cell r="Q144">
            <v>28</v>
          </cell>
          <cell r="R144">
            <v>136</v>
          </cell>
          <cell r="S144">
            <v>140</v>
          </cell>
          <cell r="T144" t="str">
            <v>136-140</v>
          </cell>
          <cell r="V144" t="str">
            <v/>
          </cell>
          <cell r="W144" t="str">
            <v/>
          </cell>
        </row>
        <row r="146">
          <cell r="A146">
            <v>0</v>
          </cell>
          <cell r="B146" t="str">
            <v>-</v>
          </cell>
          <cell r="D146" t="str">
            <v>-</v>
          </cell>
          <cell r="E146" t="str">
            <v>-</v>
          </cell>
          <cell r="F146" t="str">
            <v>-</v>
          </cell>
          <cell r="G146" t="str">
            <v>-</v>
          </cell>
          <cell r="H146" t="str">
            <v>-</v>
          </cell>
          <cell r="I146" t="str">
            <v>-</v>
          </cell>
          <cell r="J146" t="str">
            <v>-</v>
          </cell>
          <cell r="K146" t="str">
            <v>-</v>
          </cell>
          <cell r="L146" t="str">
            <v>-</v>
          </cell>
          <cell r="M146" t="e">
            <v>#VALUE!</v>
          </cell>
          <cell r="N146" t="e">
            <v>#VALUE!</v>
          </cell>
          <cell r="O146" t="e">
            <v>#VALUE!</v>
          </cell>
          <cell r="P146" t="str">
            <v>-</v>
          </cell>
          <cell r="Q146" t="str">
            <v>-</v>
          </cell>
          <cell r="R146" t="str">
            <v>-</v>
          </cell>
          <cell r="S146" t="str">
            <v>-</v>
          </cell>
          <cell r="T146" t="str">
            <v>-</v>
          </cell>
          <cell r="U146" t="str">
            <v>-</v>
          </cell>
          <cell r="W146">
            <v>0</v>
          </cell>
        </row>
        <row r="147">
          <cell r="A147" t="str">
            <v>-</v>
          </cell>
          <cell r="B147">
            <v>0</v>
          </cell>
          <cell r="Q147" t="str">
            <v>.</v>
          </cell>
          <cell r="R147" t="str">
            <v>.</v>
          </cell>
          <cell r="S147" t="str">
            <v>.</v>
          </cell>
          <cell r="T147" t="str">
            <v>.</v>
          </cell>
        </row>
        <row r="148">
          <cell r="A148" t="str">
            <v>Х</v>
          </cell>
          <cell r="B148" t="str">
            <v>Х</v>
          </cell>
          <cell r="C148" t="str">
            <v>Х</v>
          </cell>
          <cell r="D148" t="str">
            <v>Х</v>
          </cell>
          <cell r="E148" t="str">
            <v>Х</v>
          </cell>
          <cell r="F148" t="str">
            <v>Х</v>
          </cell>
          <cell r="G148" t="str">
            <v>Х</v>
          </cell>
          <cell r="H148" t="str">
            <v>Х</v>
          </cell>
          <cell r="I148" t="str">
            <v>Х</v>
          </cell>
          <cell r="K148" t="str">
            <v>Х</v>
          </cell>
          <cell r="L148" t="str">
            <v>Х</v>
          </cell>
          <cell r="M148" t="str">
            <v>Х</v>
          </cell>
          <cell r="N148" t="str">
            <v>Х</v>
          </cell>
          <cell r="O148" t="str">
            <v>Х</v>
          </cell>
          <cell r="P148" t="str">
            <v>Х</v>
          </cell>
          <cell r="Q148" t="str">
            <v>Х</v>
          </cell>
          <cell r="R148" t="str">
            <v>Х</v>
          </cell>
          <cell r="S148" t="str">
            <v>Х</v>
          </cell>
          <cell r="T148" t="str">
            <v>Х</v>
          </cell>
          <cell r="U148" t="str">
            <v>Х</v>
          </cell>
        </row>
        <row r="149">
          <cell r="A149" t="str">
            <v>Nr.</v>
          </cell>
          <cell r="B149" t="str">
            <v>№</v>
          </cell>
          <cell r="C149" t="str">
            <v>ФАМИЛИЯ Имя</v>
          </cell>
          <cell r="D149" t="str">
            <v>Дата рожд.</v>
          </cell>
          <cell r="E149" t="str">
            <v>Разр.</v>
          </cell>
          <cell r="F149" t="str">
            <v>Рейт</v>
          </cell>
          <cell r="G149" t="str">
            <v>Город</v>
          </cell>
          <cell r="H149" t="str">
            <v>Личный тренер</v>
          </cell>
          <cell r="I149" t="str">
            <v>Команда</v>
          </cell>
          <cell r="K149" t="str">
            <v>Тренер команды</v>
          </cell>
          <cell r="U149" t="str">
            <v>Команда</v>
          </cell>
          <cell r="W149" t="str">
            <v>ЯНВ</v>
          </cell>
        </row>
        <row r="150">
          <cell r="A150">
            <v>201</v>
          </cell>
          <cell r="B150">
            <v>1</v>
          </cell>
          <cell r="C150" t="str">
            <v xml:space="preserve">САНДЫБАЕВА Малика  </v>
          </cell>
          <cell r="D150" t="str">
            <v>15.11.2005</v>
          </cell>
          <cell r="E150" t="str">
            <v>МС</v>
          </cell>
          <cell r="F150">
            <v>51</v>
          </cell>
          <cell r="G150" t="str">
            <v>г. Астана</v>
          </cell>
          <cell r="H150" t="str">
            <v>Герасименко Г.А.,Герасименко Т.В.</v>
          </cell>
          <cell r="I150" t="str">
            <v>г. Астана</v>
          </cell>
          <cell r="J150" t="str">
            <v>г. Астана</v>
          </cell>
          <cell r="K150" t="str">
            <v>Герасименко Г.А.,Капанова Д.К.</v>
          </cell>
          <cell r="M150" t="str">
            <v>САНДЫБАЕВА</v>
          </cell>
          <cell r="N150" t="str">
            <v>М</v>
          </cell>
          <cell r="O150" t="str">
            <v>САНДЫБАЕВА М.</v>
          </cell>
          <cell r="P150">
            <v>31</v>
          </cell>
          <cell r="Q150">
            <v>31</v>
          </cell>
          <cell r="R150">
            <v>151</v>
          </cell>
          <cell r="S150">
            <v>155</v>
          </cell>
          <cell r="T150" t="str">
            <v>151-155</v>
          </cell>
          <cell r="U150" t="str">
            <v>город Астана</v>
          </cell>
          <cell r="V150">
            <v>0</v>
          </cell>
          <cell r="W150">
            <v>0</v>
          </cell>
        </row>
        <row r="151">
          <cell r="A151">
            <v>202</v>
          </cell>
          <cell r="B151">
            <v>2</v>
          </cell>
          <cell r="C151" t="str">
            <v xml:space="preserve">ЦВИГУН Алиса  </v>
          </cell>
          <cell r="D151" t="str">
            <v>24.10.2007</v>
          </cell>
          <cell r="E151" t="str">
            <v>КМС</v>
          </cell>
          <cell r="F151">
            <v>47</v>
          </cell>
          <cell r="G151" t="str">
            <v>г. Астана</v>
          </cell>
          <cell r="H151" t="str">
            <v>Мурзаспаев С.М., Тимченко Е.А.</v>
          </cell>
          <cell r="J151" t="str">
            <v>г. Астана</v>
          </cell>
          <cell r="M151" t="str">
            <v>ЦВИГУН</v>
          </cell>
          <cell r="N151" t="str">
            <v>А</v>
          </cell>
          <cell r="O151" t="str">
            <v>ЦВИГУН А.</v>
          </cell>
          <cell r="Q151">
            <v>31</v>
          </cell>
          <cell r="R151">
            <v>151</v>
          </cell>
          <cell r="S151">
            <v>155</v>
          </cell>
          <cell r="T151" t="str">
            <v>151-155</v>
          </cell>
          <cell r="V151">
            <v>0</v>
          </cell>
          <cell r="W151">
            <v>0</v>
          </cell>
        </row>
        <row r="152">
          <cell r="A152">
            <v>203</v>
          </cell>
          <cell r="B152">
            <v>3</v>
          </cell>
          <cell r="C152" t="str">
            <v xml:space="preserve">ЛАВРОВА Елизавета  </v>
          </cell>
          <cell r="D152" t="str">
            <v>02.04.2007</v>
          </cell>
          <cell r="E152" t="str">
            <v>КМС</v>
          </cell>
          <cell r="F152">
            <v>41</v>
          </cell>
          <cell r="G152" t="str">
            <v>г. Астана</v>
          </cell>
          <cell r="H152" t="str">
            <v>Герасименко Г.А.,Герасименко Т.В.</v>
          </cell>
          <cell r="J152" t="str">
            <v>г. Астана</v>
          </cell>
          <cell r="M152" t="str">
            <v>ЛАВРОВА</v>
          </cell>
          <cell r="N152" t="str">
            <v>Е</v>
          </cell>
          <cell r="O152" t="str">
            <v>ЛАВРОВА Е.</v>
          </cell>
          <cell r="Q152">
            <v>31</v>
          </cell>
          <cell r="R152">
            <v>151</v>
          </cell>
          <cell r="S152">
            <v>155</v>
          </cell>
          <cell r="T152" t="str">
            <v>151-155</v>
          </cell>
          <cell r="V152">
            <v>0</v>
          </cell>
          <cell r="W152">
            <v>0</v>
          </cell>
        </row>
        <row r="153">
          <cell r="A153">
            <v>204</v>
          </cell>
          <cell r="B153">
            <v>4</v>
          </cell>
          <cell r="C153" t="str">
            <v xml:space="preserve">ЕРЖАНКЫЗЫ Алтынай  </v>
          </cell>
          <cell r="D153" t="str">
            <v>06.10.2004</v>
          </cell>
          <cell r="E153" t="str">
            <v>КМС</v>
          </cell>
          <cell r="F153">
            <v>35</v>
          </cell>
          <cell r="G153" t="str">
            <v>г. Астана</v>
          </cell>
          <cell r="H153" t="str">
            <v>Герасименко Г.А.,Герасименко Т.В.</v>
          </cell>
          <cell r="J153" t="str">
            <v>г. Астана</v>
          </cell>
          <cell r="M153" t="str">
            <v>ЕРЖАНКЫЗЫ</v>
          </cell>
          <cell r="N153" t="str">
            <v>А</v>
          </cell>
          <cell r="O153" t="str">
            <v>ЕРЖАНКЫЗЫ А.</v>
          </cell>
          <cell r="Q153">
            <v>31</v>
          </cell>
          <cell r="R153">
            <v>151</v>
          </cell>
          <cell r="S153">
            <v>155</v>
          </cell>
          <cell r="T153" t="str">
            <v>151-155</v>
          </cell>
          <cell r="V153">
            <v>0</v>
          </cell>
          <cell r="W153">
            <v>0</v>
          </cell>
        </row>
        <row r="154">
          <cell r="A154">
            <v>205</v>
          </cell>
          <cell r="B154">
            <v>5</v>
          </cell>
          <cell r="C154" t="str">
            <v>ШАЙХИНА Алина</v>
          </cell>
          <cell r="D154">
            <v>39385</v>
          </cell>
          <cell r="E154" t="str">
            <v>КМС</v>
          </cell>
          <cell r="F154">
            <v>0</v>
          </cell>
          <cell r="G154" t="str">
            <v>г. Астана</v>
          </cell>
          <cell r="H154" t="str">
            <v>Мурзаспаев С.М.</v>
          </cell>
          <cell r="J154" t="str">
            <v>г. Астана</v>
          </cell>
          <cell r="M154" t="str">
            <v>ШАЙХИНА</v>
          </cell>
          <cell r="N154" t="str">
            <v>А</v>
          </cell>
          <cell r="O154" t="str">
            <v>ШАЙХИНА А.</v>
          </cell>
          <cell r="Q154">
            <v>31</v>
          </cell>
          <cell r="R154">
            <v>151</v>
          </cell>
          <cell r="S154">
            <v>155</v>
          </cell>
          <cell r="T154" t="str">
            <v>151-155</v>
          </cell>
          <cell r="V154">
            <v>0</v>
          </cell>
          <cell r="W154">
            <v>0</v>
          </cell>
        </row>
        <row r="155">
          <cell r="A155">
            <v>206</v>
          </cell>
          <cell r="B155">
            <v>6</v>
          </cell>
          <cell r="C155" t="str">
            <v xml:space="preserve">БАХЫТ Анель  </v>
          </cell>
          <cell r="D155" t="str">
            <v>12.02.2003</v>
          </cell>
          <cell r="E155" t="str">
            <v>МСМК</v>
          </cell>
          <cell r="F155">
            <v>67</v>
          </cell>
          <cell r="G155" t="str">
            <v>г. Алматы</v>
          </cell>
          <cell r="H155" t="str">
            <v>Тимченко Е.А.</v>
          </cell>
          <cell r="I155" t="str">
            <v>г.Алматы</v>
          </cell>
          <cell r="J155" t="str">
            <v>г.Алматы</v>
          </cell>
          <cell r="K155" t="str">
            <v>Бейсенов С.А., Успанова В.И.</v>
          </cell>
          <cell r="M155" t="str">
            <v>БАХЫТ</v>
          </cell>
          <cell r="N155" t="str">
            <v>А</v>
          </cell>
          <cell r="O155" t="str">
            <v>БАХЫТ А.</v>
          </cell>
          <cell r="P155">
            <v>32</v>
          </cell>
          <cell r="Q155">
            <v>32</v>
          </cell>
          <cell r="R155">
            <v>156</v>
          </cell>
          <cell r="S155">
            <v>160</v>
          </cell>
          <cell r="T155" t="str">
            <v>156-160</v>
          </cell>
          <cell r="U155" t="str">
            <v>город Алматы</v>
          </cell>
          <cell r="V155">
            <v>0</v>
          </cell>
          <cell r="W155">
            <v>0</v>
          </cell>
        </row>
        <row r="156">
          <cell r="A156">
            <v>207</v>
          </cell>
          <cell r="B156">
            <v>7</v>
          </cell>
          <cell r="C156" t="str">
            <v xml:space="preserve">ТОРШАЕВА Гузель  </v>
          </cell>
          <cell r="D156" t="str">
            <v>03.12.2004</v>
          </cell>
          <cell r="E156" t="str">
            <v>КМС</v>
          </cell>
          <cell r="F156">
            <v>55</v>
          </cell>
          <cell r="G156" t="str">
            <v>г. Алматы</v>
          </cell>
          <cell r="H156" t="str">
            <v>Тимченко Е.А.</v>
          </cell>
          <cell r="J156" t="str">
            <v>г.Алматы</v>
          </cell>
          <cell r="M156" t="str">
            <v>ТОРШАЕВА</v>
          </cell>
          <cell r="N156" t="str">
            <v>Г</v>
          </cell>
          <cell r="O156" t="str">
            <v>ТОРШАЕВА Г.</v>
          </cell>
          <cell r="Q156">
            <v>32</v>
          </cell>
          <cell r="R156">
            <v>156</v>
          </cell>
          <cell r="S156">
            <v>160</v>
          </cell>
          <cell r="T156" t="str">
            <v>156-160</v>
          </cell>
          <cell r="V156">
            <v>0</v>
          </cell>
          <cell r="W156">
            <v>0</v>
          </cell>
        </row>
        <row r="157">
          <cell r="A157">
            <v>208</v>
          </cell>
          <cell r="B157">
            <v>8</v>
          </cell>
          <cell r="C157" t="str">
            <v xml:space="preserve">ПЮРКО Екатерина  </v>
          </cell>
          <cell r="D157" t="str">
            <v>21.05.2005</v>
          </cell>
          <cell r="E157" t="str">
            <v>КМС</v>
          </cell>
          <cell r="F157">
            <v>41</v>
          </cell>
          <cell r="G157" t="str">
            <v>г. Алматы</v>
          </cell>
          <cell r="H157" t="str">
            <v>Тимченко Е.А.</v>
          </cell>
          <cell r="J157" t="str">
            <v>г.Алматы</v>
          </cell>
          <cell r="M157" t="str">
            <v>ПЮРКО</v>
          </cell>
          <cell r="N157" t="str">
            <v>Е</v>
          </cell>
          <cell r="O157" t="str">
            <v>ПЮРКО Е.</v>
          </cell>
          <cell r="Q157">
            <v>32</v>
          </cell>
          <cell r="R157">
            <v>156</v>
          </cell>
          <cell r="S157">
            <v>160</v>
          </cell>
          <cell r="T157" t="str">
            <v>156-160</v>
          </cell>
          <cell r="V157">
            <v>0</v>
          </cell>
          <cell r="W157">
            <v>0</v>
          </cell>
        </row>
        <row r="158">
          <cell r="A158">
            <v>209</v>
          </cell>
          <cell r="B158">
            <v>9</v>
          </cell>
          <cell r="C158" t="str">
            <v xml:space="preserve">МЕНДИГАЛИЕВА Айша  </v>
          </cell>
          <cell r="D158" t="str">
            <v>30.06.2009</v>
          </cell>
          <cell r="E158" t="str">
            <v>КМС</v>
          </cell>
          <cell r="F158">
            <v>25</v>
          </cell>
          <cell r="G158" t="str">
            <v>г. Алматы</v>
          </cell>
          <cell r="H158" t="str">
            <v>Успанова А.С.</v>
          </cell>
          <cell r="J158" t="str">
            <v>г.Алматы</v>
          </cell>
          <cell r="M158" t="str">
            <v>МЕНДИГАЛИЕВА</v>
          </cell>
          <cell r="N158" t="str">
            <v>А</v>
          </cell>
          <cell r="O158" t="str">
            <v>МЕНДИГАЛИЕВА А.</v>
          </cell>
          <cell r="Q158">
            <v>32</v>
          </cell>
          <cell r="R158">
            <v>156</v>
          </cell>
          <cell r="S158">
            <v>160</v>
          </cell>
          <cell r="T158" t="str">
            <v>156-160</v>
          </cell>
          <cell r="V158">
            <v>0</v>
          </cell>
          <cell r="W158">
            <v>0</v>
          </cell>
        </row>
        <row r="159">
          <cell r="A159">
            <v>210</v>
          </cell>
          <cell r="B159">
            <v>10</v>
          </cell>
          <cell r="C159" t="str">
            <v xml:space="preserve">ТРАВКИНА Таисия  </v>
          </cell>
          <cell r="D159" t="str">
            <v>18.01.2011</v>
          </cell>
          <cell r="E159" t="str">
            <v>КМС</v>
          </cell>
          <cell r="F159">
            <v>4</v>
          </cell>
          <cell r="G159" t="str">
            <v>г. Алматы</v>
          </cell>
          <cell r="H159" t="str">
            <v>Успанова А.С.</v>
          </cell>
          <cell r="J159" t="str">
            <v>г.Алматы</v>
          </cell>
          <cell r="M159" t="str">
            <v>ТРАВКИНА</v>
          </cell>
          <cell r="N159" t="str">
            <v>Т</v>
          </cell>
          <cell r="O159" t="str">
            <v>ТРАВКИНА Т.</v>
          </cell>
          <cell r="Q159">
            <v>32</v>
          </cell>
          <cell r="R159">
            <v>156</v>
          </cell>
          <cell r="S159">
            <v>160</v>
          </cell>
          <cell r="T159" t="str">
            <v>156-160</v>
          </cell>
          <cell r="V159">
            <v>0</v>
          </cell>
          <cell r="W159">
            <v>0</v>
          </cell>
        </row>
        <row r="160">
          <cell r="A160">
            <v>211</v>
          </cell>
          <cell r="B160">
            <v>11</v>
          </cell>
          <cell r="D160" t="str">
            <v/>
          </cell>
          <cell r="F160" t="str">
            <v/>
          </cell>
          <cell r="G160" t="str">
            <v/>
          </cell>
          <cell r="I160" t="str">
            <v>Акмолинская обл.</v>
          </cell>
          <cell r="J160" t="str">
            <v>Акмолинская обл.</v>
          </cell>
          <cell r="K160" t="str">
            <v>Саламатов К.Т.</v>
          </cell>
          <cell r="M160" t="e">
            <v>#VALUE!</v>
          </cell>
          <cell r="N160" t="e">
            <v>#VALUE!</v>
          </cell>
          <cell r="O160" t="e">
            <v>#VALUE!</v>
          </cell>
          <cell r="P160">
            <v>33</v>
          </cell>
          <cell r="Q160">
            <v>33</v>
          </cell>
          <cell r="R160">
            <v>161</v>
          </cell>
          <cell r="S160">
            <v>165</v>
          </cell>
          <cell r="T160" t="str">
            <v>161-165</v>
          </cell>
          <cell r="U160" t="str">
            <v>Акмолинская область</v>
          </cell>
          <cell r="V160" t="str">
            <v/>
          </cell>
          <cell r="W160" t="str">
            <v/>
          </cell>
        </row>
        <row r="161">
          <cell r="A161">
            <v>212</v>
          </cell>
          <cell r="B161">
            <v>12</v>
          </cell>
          <cell r="D161" t="str">
            <v/>
          </cell>
          <cell r="F161" t="str">
            <v/>
          </cell>
          <cell r="G161" t="str">
            <v/>
          </cell>
          <cell r="J161" t="str">
            <v>Акмолинская обл.</v>
          </cell>
          <cell r="M161" t="e">
            <v>#VALUE!</v>
          </cell>
          <cell r="N161" t="e">
            <v>#VALUE!</v>
          </cell>
          <cell r="O161" t="e">
            <v>#VALUE!</v>
          </cell>
          <cell r="Q161">
            <v>33</v>
          </cell>
          <cell r="R161">
            <v>161</v>
          </cell>
          <cell r="S161">
            <v>165</v>
          </cell>
          <cell r="T161" t="str">
            <v>161-165</v>
          </cell>
          <cell r="V161" t="str">
            <v/>
          </cell>
          <cell r="W161" t="str">
            <v/>
          </cell>
        </row>
        <row r="162">
          <cell r="A162">
            <v>213</v>
          </cell>
          <cell r="B162">
            <v>13</v>
          </cell>
          <cell r="D162" t="str">
            <v/>
          </cell>
          <cell r="F162" t="str">
            <v/>
          </cell>
          <cell r="G162" t="str">
            <v/>
          </cell>
          <cell r="J162" t="str">
            <v>Акмолинская обл.</v>
          </cell>
          <cell r="M162" t="e">
            <v>#VALUE!</v>
          </cell>
          <cell r="N162" t="e">
            <v>#VALUE!</v>
          </cell>
          <cell r="O162" t="e">
            <v>#VALUE!</v>
          </cell>
          <cell r="Q162">
            <v>33</v>
          </cell>
          <cell r="R162">
            <v>161</v>
          </cell>
          <cell r="S162">
            <v>165</v>
          </cell>
          <cell r="T162" t="str">
            <v>161-165</v>
          </cell>
          <cell r="V162" t="str">
            <v/>
          </cell>
          <cell r="W162" t="str">
            <v/>
          </cell>
        </row>
        <row r="163">
          <cell r="A163">
            <v>214</v>
          </cell>
          <cell r="B163">
            <v>14</v>
          </cell>
          <cell r="D163" t="str">
            <v/>
          </cell>
          <cell r="F163" t="str">
            <v/>
          </cell>
          <cell r="G163" t="str">
            <v/>
          </cell>
          <cell r="J163" t="str">
            <v>Акмолинская обл.</v>
          </cell>
          <cell r="M163" t="e">
            <v>#VALUE!</v>
          </cell>
          <cell r="N163" t="e">
            <v>#VALUE!</v>
          </cell>
          <cell r="O163" t="e">
            <v>#VALUE!</v>
          </cell>
          <cell r="Q163">
            <v>33</v>
          </cell>
          <cell r="R163">
            <v>161</v>
          </cell>
          <cell r="S163">
            <v>165</v>
          </cell>
          <cell r="T163" t="str">
            <v>161-165</v>
          </cell>
          <cell r="V163" t="str">
            <v/>
          </cell>
          <cell r="W163" t="str">
            <v/>
          </cell>
        </row>
        <row r="164">
          <cell r="A164">
            <v>215</v>
          </cell>
          <cell r="B164">
            <v>15</v>
          </cell>
          <cell r="D164" t="str">
            <v/>
          </cell>
          <cell r="F164" t="str">
            <v/>
          </cell>
          <cell r="G164" t="str">
            <v/>
          </cell>
          <cell r="J164" t="str">
            <v>Акмолинская обл.</v>
          </cell>
          <cell r="M164" t="e">
            <v>#VALUE!</v>
          </cell>
          <cell r="N164" t="e">
            <v>#VALUE!</v>
          </cell>
          <cell r="O164" t="e">
            <v>#VALUE!</v>
          </cell>
          <cell r="Q164">
            <v>33</v>
          </cell>
          <cell r="S164">
            <v>165</v>
          </cell>
          <cell r="T164" t="str">
            <v>-165</v>
          </cell>
          <cell r="V164" t="str">
            <v/>
          </cell>
          <cell r="W164" t="str">
            <v/>
          </cell>
        </row>
        <row r="165">
          <cell r="A165">
            <v>216</v>
          </cell>
          <cell r="B165">
            <v>16</v>
          </cell>
          <cell r="C165" t="str">
            <v xml:space="preserve">ДОШИМОВА Малика  </v>
          </cell>
          <cell r="D165" t="str">
            <v>02.10.2008</v>
          </cell>
          <cell r="E165">
            <v>1</v>
          </cell>
          <cell r="F165">
            <v>20</v>
          </cell>
          <cell r="G165" t="str">
            <v>Актюбинск. обл.</v>
          </cell>
          <cell r="H165" t="str">
            <v>Ибраев Е.А.</v>
          </cell>
          <cell r="I165" t="str">
            <v>Актюбинская обл.</v>
          </cell>
          <cell r="J165" t="str">
            <v>Актюбинская обл.</v>
          </cell>
          <cell r="K165" t="str">
            <v>Дерушко Е.А.</v>
          </cell>
          <cell r="M165" t="str">
            <v>ДОШИМОВА</v>
          </cell>
          <cell r="N165" t="str">
            <v>М</v>
          </cell>
          <cell r="O165" t="str">
            <v>ДОШИМОВА М.</v>
          </cell>
          <cell r="P165">
            <v>34</v>
          </cell>
          <cell r="Q165">
            <v>34</v>
          </cell>
          <cell r="R165">
            <v>166</v>
          </cell>
          <cell r="S165">
            <v>170</v>
          </cell>
          <cell r="T165" t="str">
            <v>166-170</v>
          </cell>
          <cell r="U165" t="str">
            <v>Актюбинская область</v>
          </cell>
          <cell r="V165">
            <v>0</v>
          </cell>
          <cell r="W165">
            <v>0</v>
          </cell>
        </row>
        <row r="166">
          <cell r="A166">
            <v>217</v>
          </cell>
          <cell r="B166">
            <v>17</v>
          </cell>
          <cell r="C166" t="str">
            <v>ЕСБОЛАЕВА Нұрдана</v>
          </cell>
          <cell r="D166">
            <v>40320</v>
          </cell>
          <cell r="E166" t="str">
            <v>б.р.</v>
          </cell>
          <cell r="F166">
            <v>0</v>
          </cell>
          <cell r="G166" t="str">
            <v>Актюбинск. обл.</v>
          </cell>
          <cell r="H166" t="str">
            <v>Ибраев Е.А.</v>
          </cell>
          <cell r="J166" t="str">
            <v>Актюбинская обл.</v>
          </cell>
          <cell r="M166" t="str">
            <v>ЕСБОЛАЕВА</v>
          </cell>
          <cell r="N166" t="str">
            <v>Н</v>
          </cell>
          <cell r="O166" t="str">
            <v>ЕСБОЛАЕВА Н.</v>
          </cell>
          <cell r="Q166">
            <v>34</v>
          </cell>
          <cell r="R166">
            <v>166</v>
          </cell>
          <cell r="S166">
            <v>170</v>
          </cell>
          <cell r="T166" t="str">
            <v>166-170</v>
          </cell>
          <cell r="V166">
            <v>0</v>
          </cell>
          <cell r="W166">
            <v>0</v>
          </cell>
        </row>
        <row r="167">
          <cell r="A167">
            <v>218</v>
          </cell>
          <cell r="B167">
            <v>18</v>
          </cell>
          <cell r="C167" t="str">
            <v>ЖОЛАМАН Диана</v>
          </cell>
          <cell r="D167">
            <v>40765</v>
          </cell>
          <cell r="E167" t="str">
            <v>б.р.</v>
          </cell>
          <cell r="F167">
            <v>0</v>
          </cell>
          <cell r="G167" t="str">
            <v>Актюбинск. обл.</v>
          </cell>
          <cell r="H167" t="str">
            <v>Ибраев Е.А.</v>
          </cell>
          <cell r="J167" t="str">
            <v>Актюбинская обл.</v>
          </cell>
          <cell r="M167" t="str">
            <v>ЖОЛАМАН</v>
          </cell>
          <cell r="N167" t="str">
            <v>Д</v>
          </cell>
          <cell r="O167" t="str">
            <v>ЖОЛАМАН Д.</v>
          </cell>
          <cell r="Q167">
            <v>34</v>
          </cell>
          <cell r="R167">
            <v>166</v>
          </cell>
          <cell r="S167">
            <v>170</v>
          </cell>
          <cell r="T167" t="str">
            <v>166-170</v>
          </cell>
          <cell r="V167">
            <v>0</v>
          </cell>
          <cell r="W167">
            <v>0</v>
          </cell>
        </row>
        <row r="168">
          <cell r="A168">
            <v>219</v>
          </cell>
          <cell r="B168">
            <v>19</v>
          </cell>
          <cell r="D168" t="str">
            <v/>
          </cell>
          <cell r="F168" t="str">
            <v/>
          </cell>
          <cell r="G168" t="str">
            <v/>
          </cell>
          <cell r="J168" t="str">
            <v>Актюбинская обл.</v>
          </cell>
          <cell r="M168" t="e">
            <v>#VALUE!</v>
          </cell>
          <cell r="N168" t="e">
            <v>#VALUE!</v>
          </cell>
          <cell r="O168" t="e">
            <v>#VALUE!</v>
          </cell>
          <cell r="Q168">
            <v>34</v>
          </cell>
          <cell r="R168">
            <v>166</v>
          </cell>
          <cell r="S168">
            <v>170</v>
          </cell>
          <cell r="T168" t="str">
            <v>166-170</v>
          </cell>
          <cell r="V168" t="str">
            <v/>
          </cell>
          <cell r="W168" t="str">
            <v/>
          </cell>
        </row>
        <row r="169">
          <cell r="A169">
            <v>220</v>
          </cell>
          <cell r="B169">
            <v>20</v>
          </cell>
          <cell r="D169" t="str">
            <v/>
          </cell>
          <cell r="F169" t="str">
            <v/>
          </cell>
          <cell r="G169" t="str">
            <v/>
          </cell>
          <cell r="J169" t="str">
            <v>Актюбинская обл.</v>
          </cell>
          <cell r="M169" t="e">
            <v>#VALUE!</v>
          </cell>
          <cell r="N169" t="e">
            <v>#VALUE!</v>
          </cell>
          <cell r="O169" t="e">
            <v>#VALUE!</v>
          </cell>
          <cell r="Q169">
            <v>34</v>
          </cell>
          <cell r="R169">
            <v>166</v>
          </cell>
          <cell r="S169">
            <v>170</v>
          </cell>
          <cell r="T169" t="str">
            <v>166-170</v>
          </cell>
          <cell r="V169" t="str">
            <v/>
          </cell>
          <cell r="W169" t="str">
            <v/>
          </cell>
        </row>
        <row r="170">
          <cell r="A170">
            <v>221</v>
          </cell>
          <cell r="B170">
            <v>21</v>
          </cell>
          <cell r="D170" t="str">
            <v/>
          </cell>
          <cell r="F170" t="str">
            <v/>
          </cell>
          <cell r="G170" t="str">
            <v/>
          </cell>
          <cell r="I170" t="str">
            <v>Алматинская обл.</v>
          </cell>
          <cell r="J170" t="str">
            <v>Алматинская обл.</v>
          </cell>
          <cell r="K170" t="str">
            <v>Кузьмина И.А.</v>
          </cell>
          <cell r="M170" t="e">
            <v>#VALUE!</v>
          </cell>
          <cell r="N170" t="e">
            <v>#VALUE!</v>
          </cell>
          <cell r="O170" t="e">
            <v>#VALUE!</v>
          </cell>
          <cell r="P170">
            <v>35</v>
          </cell>
          <cell r="Q170">
            <v>35</v>
          </cell>
          <cell r="R170">
            <v>171</v>
          </cell>
          <cell r="S170">
            <v>175</v>
          </cell>
          <cell r="T170" t="str">
            <v>171-175</v>
          </cell>
          <cell r="U170" t="str">
            <v>Алматинская область</v>
          </cell>
          <cell r="V170" t="str">
            <v/>
          </cell>
          <cell r="W170" t="str">
            <v/>
          </cell>
        </row>
        <row r="171">
          <cell r="A171">
            <v>222</v>
          </cell>
          <cell r="B171">
            <v>22</v>
          </cell>
          <cell r="D171" t="str">
            <v/>
          </cell>
          <cell r="F171" t="str">
            <v/>
          </cell>
          <cell r="G171" t="str">
            <v/>
          </cell>
          <cell r="J171" t="str">
            <v>Алматинская обл.</v>
          </cell>
          <cell r="M171" t="e">
            <v>#VALUE!</v>
          </cell>
          <cell r="N171" t="e">
            <v>#VALUE!</v>
          </cell>
          <cell r="O171" t="e">
            <v>#VALUE!</v>
          </cell>
          <cell r="Q171">
            <v>35</v>
          </cell>
          <cell r="R171">
            <v>171</v>
          </cell>
          <cell r="S171">
            <v>175</v>
          </cell>
          <cell r="T171" t="str">
            <v>171-175</v>
          </cell>
          <cell r="V171" t="str">
            <v/>
          </cell>
          <cell r="W171" t="str">
            <v/>
          </cell>
        </row>
        <row r="172">
          <cell r="A172">
            <v>223</v>
          </cell>
          <cell r="B172">
            <v>23</v>
          </cell>
          <cell r="D172" t="str">
            <v/>
          </cell>
          <cell r="F172" t="str">
            <v/>
          </cell>
          <cell r="G172" t="str">
            <v/>
          </cell>
          <cell r="J172" t="str">
            <v>Алматинская обл.</v>
          </cell>
          <cell r="M172" t="e">
            <v>#VALUE!</v>
          </cell>
          <cell r="N172" t="e">
            <v>#VALUE!</v>
          </cell>
          <cell r="O172" t="e">
            <v>#VALUE!</v>
          </cell>
          <cell r="Q172">
            <v>35</v>
          </cell>
          <cell r="R172">
            <v>171</v>
          </cell>
          <cell r="S172">
            <v>175</v>
          </cell>
          <cell r="T172" t="str">
            <v>171-175</v>
          </cell>
          <cell r="V172" t="str">
            <v/>
          </cell>
          <cell r="W172" t="str">
            <v/>
          </cell>
        </row>
        <row r="173">
          <cell r="A173">
            <v>224</v>
          </cell>
          <cell r="B173">
            <v>24</v>
          </cell>
          <cell r="D173" t="str">
            <v/>
          </cell>
          <cell r="F173" t="str">
            <v/>
          </cell>
          <cell r="G173" t="str">
            <v/>
          </cell>
          <cell r="J173" t="str">
            <v>Алматинская обл.</v>
          </cell>
          <cell r="M173" t="e">
            <v>#VALUE!</v>
          </cell>
          <cell r="N173" t="e">
            <v>#VALUE!</v>
          </cell>
          <cell r="O173" t="e">
            <v>#VALUE!</v>
          </cell>
          <cell r="Q173">
            <v>35</v>
          </cell>
          <cell r="R173">
            <v>171</v>
          </cell>
          <cell r="S173">
            <v>175</v>
          </cell>
          <cell r="T173" t="str">
            <v>171-175</v>
          </cell>
          <cell r="V173" t="str">
            <v/>
          </cell>
          <cell r="W173" t="str">
            <v/>
          </cell>
        </row>
        <row r="174">
          <cell r="A174">
            <v>225</v>
          </cell>
          <cell r="B174">
            <v>25</v>
          </cell>
          <cell r="D174" t="str">
            <v/>
          </cell>
          <cell r="F174" t="str">
            <v/>
          </cell>
          <cell r="G174" t="str">
            <v/>
          </cell>
          <cell r="J174" t="str">
            <v>Алматинская обл.</v>
          </cell>
          <cell r="M174" t="e">
            <v>#VALUE!</v>
          </cell>
          <cell r="N174" t="e">
            <v>#VALUE!</v>
          </cell>
          <cell r="O174" t="e">
            <v>#VALUE!</v>
          </cell>
          <cell r="Q174">
            <v>35</v>
          </cell>
          <cell r="R174">
            <v>171</v>
          </cell>
          <cell r="S174">
            <v>175</v>
          </cell>
          <cell r="T174" t="str">
            <v>171-175</v>
          </cell>
          <cell r="V174" t="str">
            <v/>
          </cell>
          <cell r="W174" t="str">
            <v/>
          </cell>
        </row>
        <row r="175">
          <cell r="A175">
            <v>226</v>
          </cell>
          <cell r="B175">
            <v>26</v>
          </cell>
          <cell r="C175" t="str">
            <v>ЕГІЗБАЙ Ұлту</v>
          </cell>
          <cell r="D175">
            <v>39146</v>
          </cell>
          <cell r="E175" t="str">
            <v>б.р.</v>
          </cell>
          <cell r="F175">
            <v>0</v>
          </cell>
          <cell r="G175" t="str">
            <v>Атырауск. обл.</v>
          </cell>
          <cell r="H175" t="str">
            <v>Мирзахметов А.</v>
          </cell>
          <cell r="I175" t="str">
            <v>Атырауская обл.</v>
          </cell>
          <cell r="J175" t="str">
            <v>Атырауская обл.</v>
          </cell>
          <cell r="K175" t="str">
            <v>Мирзахметов А.</v>
          </cell>
          <cell r="M175" t="str">
            <v>ЕГІЗБАЙ</v>
          </cell>
          <cell r="N175" t="str">
            <v>Ұ</v>
          </cell>
          <cell r="O175" t="str">
            <v>ЕГІЗБАЙ Ұ.</v>
          </cell>
          <cell r="P175">
            <v>36</v>
          </cell>
          <cell r="Q175">
            <v>36</v>
          </cell>
          <cell r="R175">
            <v>176</v>
          </cell>
          <cell r="S175">
            <v>180</v>
          </cell>
          <cell r="T175" t="str">
            <v>176-180</v>
          </cell>
          <cell r="U175" t="str">
            <v>Атырауская область</v>
          </cell>
          <cell r="V175">
            <v>0</v>
          </cell>
          <cell r="W175">
            <v>0</v>
          </cell>
        </row>
        <row r="176">
          <cell r="A176">
            <v>227</v>
          </cell>
          <cell r="B176">
            <v>27</v>
          </cell>
          <cell r="D176" t="str">
            <v/>
          </cell>
          <cell r="F176" t="str">
            <v/>
          </cell>
          <cell r="G176" t="str">
            <v/>
          </cell>
          <cell r="J176" t="str">
            <v>Атырауская обл.</v>
          </cell>
          <cell r="M176" t="e">
            <v>#VALUE!</v>
          </cell>
          <cell r="N176" t="e">
            <v>#VALUE!</v>
          </cell>
          <cell r="O176" t="e">
            <v>#VALUE!</v>
          </cell>
          <cell r="Q176">
            <v>36</v>
          </cell>
          <cell r="R176">
            <v>176</v>
          </cell>
          <cell r="S176">
            <v>180</v>
          </cell>
          <cell r="T176" t="str">
            <v>176-180</v>
          </cell>
          <cell r="V176" t="str">
            <v/>
          </cell>
          <cell r="W176" t="str">
            <v/>
          </cell>
        </row>
        <row r="177">
          <cell r="A177">
            <v>228</v>
          </cell>
          <cell r="B177">
            <v>28</v>
          </cell>
          <cell r="D177" t="str">
            <v/>
          </cell>
          <cell r="F177" t="str">
            <v/>
          </cell>
          <cell r="G177" t="str">
            <v/>
          </cell>
          <cell r="J177" t="str">
            <v>Атырауская обл.</v>
          </cell>
          <cell r="M177" t="e">
            <v>#VALUE!</v>
          </cell>
          <cell r="N177" t="e">
            <v>#VALUE!</v>
          </cell>
          <cell r="O177" t="e">
            <v>#VALUE!</v>
          </cell>
          <cell r="Q177">
            <v>36</v>
          </cell>
          <cell r="R177">
            <v>176</v>
          </cell>
          <cell r="S177">
            <v>180</v>
          </cell>
          <cell r="T177" t="str">
            <v>176-180</v>
          </cell>
          <cell r="V177" t="str">
            <v/>
          </cell>
          <cell r="W177" t="str">
            <v/>
          </cell>
        </row>
        <row r="178">
          <cell r="A178">
            <v>229</v>
          </cell>
          <cell r="B178">
            <v>29</v>
          </cell>
          <cell r="D178" t="str">
            <v/>
          </cell>
          <cell r="F178" t="str">
            <v/>
          </cell>
          <cell r="G178" t="str">
            <v/>
          </cell>
          <cell r="J178" t="str">
            <v>Атырауская обл.</v>
          </cell>
          <cell r="M178" t="e">
            <v>#VALUE!</v>
          </cell>
          <cell r="N178" t="e">
            <v>#VALUE!</v>
          </cell>
          <cell r="O178" t="e">
            <v>#VALUE!</v>
          </cell>
          <cell r="Q178">
            <v>36</v>
          </cell>
          <cell r="R178">
            <v>176</v>
          </cell>
          <cell r="S178">
            <v>180</v>
          </cell>
          <cell r="T178" t="str">
            <v>176-180</v>
          </cell>
          <cell r="V178" t="str">
            <v/>
          </cell>
          <cell r="W178" t="str">
            <v/>
          </cell>
        </row>
        <row r="179">
          <cell r="A179">
            <v>230</v>
          </cell>
          <cell r="B179">
            <v>30</v>
          </cell>
          <cell r="D179" t="str">
            <v/>
          </cell>
          <cell r="F179" t="str">
            <v/>
          </cell>
          <cell r="G179" t="str">
            <v/>
          </cell>
          <cell r="J179" t="str">
            <v>Атырауская обл.</v>
          </cell>
          <cell r="M179" t="e">
            <v>#VALUE!</v>
          </cell>
          <cell r="N179" t="e">
            <v>#VALUE!</v>
          </cell>
          <cell r="O179" t="e">
            <v>#VALUE!</v>
          </cell>
          <cell r="Q179">
            <v>36</v>
          </cell>
          <cell r="R179">
            <v>176</v>
          </cell>
          <cell r="S179">
            <v>180</v>
          </cell>
          <cell r="T179" t="str">
            <v>176-180</v>
          </cell>
          <cell r="V179" t="str">
            <v/>
          </cell>
          <cell r="W179" t="str">
            <v/>
          </cell>
        </row>
        <row r="180">
          <cell r="A180">
            <v>231</v>
          </cell>
          <cell r="B180">
            <v>31</v>
          </cell>
          <cell r="D180" t="str">
            <v/>
          </cell>
          <cell r="F180" t="str">
            <v/>
          </cell>
          <cell r="G180" t="str">
            <v/>
          </cell>
          <cell r="I180" t="str">
            <v>Западно-Казахстанская обл.</v>
          </cell>
          <cell r="J180" t="str">
            <v>Западно-Казахстанская обл.</v>
          </cell>
          <cell r="K180" t="str">
            <v>Назарова С.Р., Ибат АК.</v>
          </cell>
          <cell r="M180" t="e">
            <v>#VALUE!</v>
          </cell>
          <cell r="N180" t="e">
            <v>#VALUE!</v>
          </cell>
          <cell r="O180" t="e">
            <v>#VALUE!</v>
          </cell>
          <cell r="P180">
            <v>37</v>
          </cell>
          <cell r="Q180">
            <v>37</v>
          </cell>
          <cell r="R180">
            <v>181</v>
          </cell>
          <cell r="S180">
            <v>185</v>
          </cell>
          <cell r="T180" t="str">
            <v>181-185</v>
          </cell>
          <cell r="U180" t="str">
            <v>Западно-Казахстанская область</v>
          </cell>
          <cell r="V180" t="str">
            <v/>
          </cell>
          <cell r="W180" t="str">
            <v/>
          </cell>
        </row>
        <row r="181">
          <cell r="A181">
            <v>232</v>
          </cell>
          <cell r="B181">
            <v>32</v>
          </cell>
          <cell r="D181" t="str">
            <v/>
          </cell>
          <cell r="F181" t="str">
            <v/>
          </cell>
          <cell r="G181" t="str">
            <v/>
          </cell>
          <cell r="J181" t="str">
            <v>Западно-Казахстанская обл.</v>
          </cell>
          <cell r="M181" t="e">
            <v>#VALUE!</v>
          </cell>
          <cell r="N181" t="e">
            <v>#VALUE!</v>
          </cell>
          <cell r="O181" t="e">
            <v>#VALUE!</v>
          </cell>
          <cell r="Q181">
            <v>37</v>
          </cell>
          <cell r="R181">
            <v>181</v>
          </cell>
          <cell r="S181">
            <v>185</v>
          </cell>
          <cell r="T181" t="str">
            <v>181-185</v>
          </cell>
          <cell r="V181" t="str">
            <v/>
          </cell>
          <cell r="W181" t="str">
            <v/>
          </cell>
        </row>
        <row r="182">
          <cell r="A182">
            <v>233</v>
          </cell>
          <cell r="B182">
            <v>33</v>
          </cell>
          <cell r="D182" t="str">
            <v/>
          </cell>
          <cell r="F182" t="str">
            <v/>
          </cell>
          <cell r="G182" t="str">
            <v/>
          </cell>
          <cell r="J182" t="str">
            <v>Западно-Казахстанская обл.</v>
          </cell>
          <cell r="M182" t="e">
            <v>#VALUE!</v>
          </cell>
          <cell r="N182" t="e">
            <v>#VALUE!</v>
          </cell>
          <cell r="O182" t="e">
            <v>#VALUE!</v>
          </cell>
          <cell r="Q182">
            <v>37</v>
          </cell>
          <cell r="R182">
            <v>181</v>
          </cell>
          <cell r="S182">
            <v>185</v>
          </cell>
          <cell r="T182" t="str">
            <v>181-185</v>
          </cell>
          <cell r="V182" t="str">
            <v/>
          </cell>
          <cell r="W182" t="str">
            <v/>
          </cell>
        </row>
        <row r="183">
          <cell r="A183">
            <v>234</v>
          </cell>
          <cell r="B183">
            <v>34</v>
          </cell>
          <cell r="D183" t="str">
            <v/>
          </cell>
          <cell r="F183" t="str">
            <v/>
          </cell>
          <cell r="G183" t="str">
            <v/>
          </cell>
          <cell r="J183" t="str">
            <v>Западно-Казахстанская обл.</v>
          </cell>
          <cell r="M183" t="e">
            <v>#VALUE!</v>
          </cell>
          <cell r="N183" t="e">
            <v>#VALUE!</v>
          </cell>
          <cell r="O183" t="e">
            <v>#VALUE!</v>
          </cell>
          <cell r="Q183">
            <v>37</v>
          </cell>
          <cell r="R183">
            <v>181</v>
          </cell>
          <cell r="S183">
            <v>185</v>
          </cell>
          <cell r="T183" t="str">
            <v>181-185</v>
          </cell>
          <cell r="V183" t="str">
            <v/>
          </cell>
          <cell r="W183" t="str">
            <v/>
          </cell>
        </row>
        <row r="184">
          <cell r="A184">
            <v>235</v>
          </cell>
          <cell r="B184">
            <v>35</v>
          </cell>
          <cell r="D184" t="str">
            <v/>
          </cell>
          <cell r="F184" t="str">
            <v/>
          </cell>
          <cell r="G184" t="str">
            <v/>
          </cell>
          <cell r="J184" t="str">
            <v>Западно-Казахстанская обл.</v>
          </cell>
          <cell r="M184" t="e">
            <v>#VALUE!</v>
          </cell>
          <cell r="N184" t="e">
            <v>#VALUE!</v>
          </cell>
          <cell r="O184" t="e">
            <v>#VALUE!</v>
          </cell>
          <cell r="Q184">
            <v>37</v>
          </cell>
          <cell r="R184">
            <v>181</v>
          </cell>
          <cell r="S184">
            <v>185</v>
          </cell>
          <cell r="T184" t="str">
            <v>181-185</v>
          </cell>
          <cell r="V184" t="str">
            <v/>
          </cell>
          <cell r="W184" t="str">
            <v/>
          </cell>
        </row>
        <row r="185">
          <cell r="A185">
            <v>236</v>
          </cell>
          <cell r="B185">
            <v>36</v>
          </cell>
          <cell r="C185" t="str">
            <v xml:space="preserve">МҰҚАШ Шұғыла  </v>
          </cell>
          <cell r="D185" t="str">
            <v>07.01.2007</v>
          </cell>
          <cell r="E185" t="str">
            <v>КМС</v>
          </cell>
          <cell r="F185">
            <v>31</v>
          </cell>
          <cell r="G185" t="str">
            <v>Жамбылск. обл.</v>
          </cell>
          <cell r="H185" t="str">
            <v>Қойшыбаев С.</v>
          </cell>
          <cell r="I185" t="str">
            <v>Жамбылская обл.</v>
          </cell>
          <cell r="J185" t="str">
            <v>Жамбылская обл.</v>
          </cell>
          <cell r="K185" t="str">
            <v>Ережепбаев А.Б., Момынов И.М., Груздов Е.О.</v>
          </cell>
          <cell r="M185" t="str">
            <v>МҰҚАШ</v>
          </cell>
          <cell r="N185" t="str">
            <v>Ш</v>
          </cell>
          <cell r="O185" t="str">
            <v>МҰҚАШ Ш.</v>
          </cell>
          <cell r="P185">
            <v>38</v>
          </cell>
          <cell r="Q185">
            <v>38</v>
          </cell>
          <cell r="R185">
            <v>186</v>
          </cell>
          <cell r="S185">
            <v>190</v>
          </cell>
          <cell r="T185" t="str">
            <v>186-190</v>
          </cell>
          <cell r="U185" t="str">
            <v>Жамбылская область</v>
          </cell>
          <cell r="V185">
            <v>0</v>
          </cell>
          <cell r="W185">
            <v>0</v>
          </cell>
        </row>
        <row r="186">
          <cell r="A186">
            <v>237</v>
          </cell>
          <cell r="B186">
            <v>37</v>
          </cell>
          <cell r="C186" t="str">
            <v xml:space="preserve">МЕДЕУОВА Анна  </v>
          </cell>
          <cell r="D186" t="str">
            <v>13.05.2005</v>
          </cell>
          <cell r="E186" t="str">
            <v>КМС</v>
          </cell>
          <cell r="F186">
            <v>19</v>
          </cell>
          <cell r="G186" t="str">
            <v>Жамбылск. обл.</v>
          </cell>
          <cell r="H186" t="str">
            <v>Раймбеков Т.</v>
          </cell>
          <cell r="J186" t="str">
            <v>Жамбылская обл.</v>
          </cell>
          <cell r="M186" t="str">
            <v>МЕДЕУОВА</v>
          </cell>
          <cell r="N186" t="str">
            <v>А</v>
          </cell>
          <cell r="O186" t="str">
            <v>МЕДЕУОВА А.</v>
          </cell>
          <cell r="Q186">
            <v>38</v>
          </cell>
          <cell r="R186">
            <v>186</v>
          </cell>
          <cell r="S186">
            <v>190</v>
          </cell>
          <cell r="T186" t="str">
            <v>186-190</v>
          </cell>
          <cell r="V186">
            <v>0</v>
          </cell>
          <cell r="W186">
            <v>0</v>
          </cell>
        </row>
        <row r="187">
          <cell r="A187">
            <v>238</v>
          </cell>
          <cell r="B187">
            <v>38</v>
          </cell>
          <cell r="C187" t="str">
            <v>ДҰКЕНБАЙ Жұлдызай</v>
          </cell>
          <cell r="D187">
            <v>41045</v>
          </cell>
          <cell r="E187">
            <v>2</v>
          </cell>
          <cell r="F187">
            <v>0</v>
          </cell>
          <cell r="G187" t="str">
            <v>Жамбылск. обл.</v>
          </cell>
          <cell r="H187" t="str">
            <v>Ережепбаев А.</v>
          </cell>
          <cell r="J187" t="str">
            <v>Жамбылская обл.</v>
          </cell>
          <cell r="M187" t="str">
            <v>ДҰКЕНБАЙ</v>
          </cell>
          <cell r="N187" t="str">
            <v>Ж</v>
          </cell>
          <cell r="O187" t="str">
            <v>ДҰКЕНБАЙ Ж.</v>
          </cell>
          <cell r="Q187">
            <v>38</v>
          </cell>
          <cell r="R187">
            <v>186</v>
          </cell>
          <cell r="S187">
            <v>190</v>
          </cell>
          <cell r="T187" t="str">
            <v>186-190</v>
          </cell>
          <cell r="V187">
            <v>0</v>
          </cell>
          <cell r="W187">
            <v>0</v>
          </cell>
        </row>
        <row r="188">
          <cell r="A188">
            <v>239</v>
          </cell>
          <cell r="B188">
            <v>39</v>
          </cell>
          <cell r="C188" t="str">
            <v>ЖЕТПИСБАЙ Ұлдана</v>
          </cell>
          <cell r="D188">
            <v>39875</v>
          </cell>
          <cell r="E188" t="str">
            <v>КМС</v>
          </cell>
          <cell r="F188">
            <v>0</v>
          </cell>
          <cell r="G188" t="str">
            <v>Жамбылск. обл.</v>
          </cell>
          <cell r="H188" t="str">
            <v>Ережепбаев А.</v>
          </cell>
          <cell r="J188" t="str">
            <v>Жамбылская обл.</v>
          </cell>
          <cell r="M188" t="str">
            <v>ЖЕТПИСБАЙ</v>
          </cell>
          <cell r="N188" t="str">
            <v>Ұ</v>
          </cell>
          <cell r="O188" t="str">
            <v>ЖЕТПИСБАЙ Ұ.</v>
          </cell>
          <cell r="Q188">
            <v>38</v>
          </cell>
          <cell r="R188">
            <v>186</v>
          </cell>
          <cell r="S188">
            <v>190</v>
          </cell>
          <cell r="T188" t="str">
            <v>186-190</v>
          </cell>
          <cell r="V188">
            <v>0</v>
          </cell>
          <cell r="W188">
            <v>0</v>
          </cell>
        </row>
        <row r="189">
          <cell r="A189">
            <v>240</v>
          </cell>
          <cell r="B189">
            <v>40</v>
          </cell>
          <cell r="C189" t="str">
            <v>МҰҚАШ Мадина</v>
          </cell>
          <cell r="D189">
            <v>37687</v>
          </cell>
          <cell r="E189" t="str">
            <v>КМС</v>
          </cell>
          <cell r="F189">
            <v>0</v>
          </cell>
          <cell r="G189" t="str">
            <v>Жамбылск. обл.</v>
          </cell>
          <cell r="H189" t="str">
            <v>Қойшыбаев С.</v>
          </cell>
          <cell r="J189" t="str">
            <v>Жамбылская обл.</v>
          </cell>
          <cell r="M189" t="str">
            <v>МҰҚАШ</v>
          </cell>
          <cell r="N189" t="str">
            <v>М</v>
          </cell>
          <cell r="O189" t="str">
            <v>МҰҚАШ М.</v>
          </cell>
          <cell r="Q189">
            <v>38</v>
          </cell>
          <cell r="R189">
            <v>186</v>
          </cell>
          <cell r="S189">
            <v>190</v>
          </cell>
          <cell r="T189" t="str">
            <v>186-190</v>
          </cell>
          <cell r="V189">
            <v>0</v>
          </cell>
          <cell r="W189">
            <v>0</v>
          </cell>
        </row>
        <row r="190">
          <cell r="A190">
            <v>241</v>
          </cell>
          <cell r="B190">
            <v>41</v>
          </cell>
          <cell r="C190" t="str">
            <v xml:space="preserve">АШКЕЕВА Арай  </v>
          </cell>
          <cell r="D190" t="str">
            <v>08.07.2003</v>
          </cell>
          <cell r="E190" t="str">
            <v>МС</v>
          </cell>
          <cell r="F190">
            <v>61</v>
          </cell>
          <cell r="G190" t="str">
            <v>Карагандин. обл.</v>
          </cell>
          <cell r="H190" t="str">
            <v>Брижевский А.Ф.</v>
          </cell>
          <cell r="I190" t="str">
            <v>Карагандинская обл.</v>
          </cell>
          <cell r="J190" t="str">
            <v>Карагандинская обл.</v>
          </cell>
          <cell r="K190" t="str">
            <v>Алиева Э.К., Ким Т.А., Брижевский А.Ф.</v>
          </cell>
          <cell r="M190" t="str">
            <v>АШКЕЕВА</v>
          </cell>
          <cell r="N190" t="str">
            <v>А</v>
          </cell>
          <cell r="O190" t="str">
            <v>АШКЕЕВА А.</v>
          </cell>
          <cell r="P190">
            <v>39</v>
          </cell>
          <cell r="Q190">
            <v>39</v>
          </cell>
          <cell r="R190">
            <v>191</v>
          </cell>
          <cell r="S190">
            <v>195</v>
          </cell>
          <cell r="T190" t="str">
            <v>191-195</v>
          </cell>
          <cell r="U190" t="str">
            <v>Карагандинская область</v>
          </cell>
          <cell r="V190">
            <v>0</v>
          </cell>
          <cell r="W190">
            <v>0</v>
          </cell>
        </row>
        <row r="191">
          <cell r="A191">
            <v>242</v>
          </cell>
          <cell r="B191">
            <v>42</v>
          </cell>
          <cell r="C191" t="str">
            <v xml:space="preserve">КОШКУМБАЕВА Жанерке  </v>
          </cell>
          <cell r="D191" t="str">
            <v>16.09.2005</v>
          </cell>
          <cell r="E191" t="str">
            <v>МС</v>
          </cell>
          <cell r="F191">
            <v>58</v>
          </cell>
          <cell r="G191" t="str">
            <v>Карагандин. обл.</v>
          </cell>
          <cell r="H191" t="str">
            <v>Ким Т.А.</v>
          </cell>
          <cell r="J191" t="str">
            <v>Карагандинская обл.</v>
          </cell>
          <cell r="M191" t="str">
            <v>КОШКУМБАЕВА</v>
          </cell>
          <cell r="N191" t="str">
            <v>Ж</v>
          </cell>
          <cell r="O191" t="str">
            <v>КОШКУМБАЕВА Ж.</v>
          </cell>
          <cell r="Q191">
            <v>39</v>
          </cell>
          <cell r="R191">
            <v>191</v>
          </cell>
          <cell r="S191">
            <v>195</v>
          </cell>
          <cell r="T191" t="str">
            <v>191-195</v>
          </cell>
          <cell r="V191">
            <v>0</v>
          </cell>
          <cell r="W191">
            <v>0</v>
          </cell>
        </row>
        <row r="192">
          <cell r="A192">
            <v>243</v>
          </cell>
          <cell r="B192">
            <v>43</v>
          </cell>
          <cell r="C192" t="str">
            <v xml:space="preserve">ЖАКСЫЛЫКОВА Альбина  </v>
          </cell>
          <cell r="D192" t="str">
            <v>11.05.2007</v>
          </cell>
          <cell r="E192" t="str">
            <v>КМС</v>
          </cell>
          <cell r="F192">
            <v>50</v>
          </cell>
          <cell r="G192" t="str">
            <v>Карагандин. обл.</v>
          </cell>
          <cell r="H192" t="str">
            <v>Алиева Э.К.</v>
          </cell>
          <cell r="J192" t="str">
            <v>Карагандинская обл.</v>
          </cell>
          <cell r="M192" t="str">
            <v>ЖАКСЫЛЫКОВА</v>
          </cell>
          <cell r="N192" t="str">
            <v>А</v>
          </cell>
          <cell r="O192" t="str">
            <v>ЖАКСЫЛЫКОВА А.</v>
          </cell>
          <cell r="Q192">
            <v>39</v>
          </cell>
          <cell r="R192">
            <v>191</v>
          </cell>
          <cell r="S192">
            <v>195</v>
          </cell>
          <cell r="T192" t="str">
            <v>191-195</v>
          </cell>
          <cell r="V192">
            <v>0</v>
          </cell>
          <cell r="W192">
            <v>0</v>
          </cell>
        </row>
        <row r="193">
          <cell r="A193">
            <v>244</v>
          </cell>
          <cell r="B193">
            <v>44</v>
          </cell>
          <cell r="C193" t="str">
            <v xml:space="preserve">ОХМАК Екатерина  </v>
          </cell>
          <cell r="D193" t="str">
            <v>06.11.2006</v>
          </cell>
          <cell r="E193" t="str">
            <v>КМС</v>
          </cell>
          <cell r="F193">
            <v>45</v>
          </cell>
          <cell r="G193" t="str">
            <v>Карагандин. обл.</v>
          </cell>
          <cell r="H193" t="str">
            <v>Ким Т.А.</v>
          </cell>
          <cell r="J193" t="str">
            <v>Карагандинская обл.</v>
          </cell>
          <cell r="M193" t="str">
            <v>ОХМАК</v>
          </cell>
          <cell r="N193" t="str">
            <v>Е</v>
          </cell>
          <cell r="O193" t="str">
            <v>ОХМАК Е.</v>
          </cell>
          <cell r="Q193">
            <v>39</v>
          </cell>
          <cell r="R193">
            <v>191</v>
          </cell>
          <cell r="S193">
            <v>195</v>
          </cell>
          <cell r="T193" t="str">
            <v>191-195</v>
          </cell>
          <cell r="V193">
            <v>0</v>
          </cell>
          <cell r="W193">
            <v>0</v>
          </cell>
        </row>
        <row r="194">
          <cell r="A194">
            <v>245</v>
          </cell>
          <cell r="B194">
            <v>45</v>
          </cell>
          <cell r="C194" t="str">
            <v xml:space="preserve">МОЧАЛКИНА Виктория  </v>
          </cell>
          <cell r="D194" t="str">
            <v>06.12.2008</v>
          </cell>
          <cell r="E194" t="str">
            <v>КМС</v>
          </cell>
          <cell r="F194">
            <v>44</v>
          </cell>
          <cell r="G194" t="str">
            <v>Карагандин. обл.</v>
          </cell>
          <cell r="H194" t="str">
            <v>Алиева Э.К.</v>
          </cell>
          <cell r="J194" t="str">
            <v>Карагандинская обл.</v>
          </cell>
          <cell r="M194" t="str">
            <v>МОЧАЛКИНА</v>
          </cell>
          <cell r="N194" t="str">
            <v>В</v>
          </cell>
          <cell r="O194" t="str">
            <v>МОЧАЛКИНА В.</v>
          </cell>
          <cell r="Q194">
            <v>39</v>
          </cell>
          <cell r="R194">
            <v>191</v>
          </cell>
          <cell r="S194">
            <v>195</v>
          </cell>
          <cell r="T194" t="str">
            <v>191-195</v>
          </cell>
          <cell r="V194">
            <v>0</v>
          </cell>
          <cell r="W194">
            <v>0</v>
          </cell>
        </row>
        <row r="195">
          <cell r="A195">
            <v>246</v>
          </cell>
          <cell r="B195">
            <v>46</v>
          </cell>
          <cell r="C195" t="str">
            <v xml:space="preserve">БЕКМУХАМБЕТОВА Жания  </v>
          </cell>
          <cell r="D195" t="str">
            <v>16.05.2013</v>
          </cell>
          <cell r="E195">
            <v>1</v>
          </cell>
          <cell r="F195">
            <v>33</v>
          </cell>
          <cell r="G195" t="str">
            <v>Костанай. обл</v>
          </cell>
          <cell r="H195" t="str">
            <v>Магалеева Л.К.</v>
          </cell>
          <cell r="I195" t="str">
            <v>Костанайская обл.</v>
          </cell>
          <cell r="J195" t="str">
            <v>Костанайская обл.</v>
          </cell>
          <cell r="K195" t="str">
            <v>Данияров Г.С., Дубровская А.А.</v>
          </cell>
          <cell r="M195" t="str">
            <v>БЕКМУХАМБЕТОВА</v>
          </cell>
          <cell r="N195" t="str">
            <v>Ж</v>
          </cell>
          <cell r="O195" t="str">
            <v>БЕКМУХАМБЕТОВА Ж.</v>
          </cell>
          <cell r="P195">
            <v>40</v>
          </cell>
          <cell r="Q195">
            <v>40</v>
          </cell>
          <cell r="R195">
            <v>196</v>
          </cell>
          <cell r="S195">
            <v>200</v>
          </cell>
          <cell r="T195" t="str">
            <v>196-200</v>
          </cell>
          <cell r="U195" t="str">
            <v>Костанайская область</v>
          </cell>
          <cell r="V195">
            <v>0</v>
          </cell>
          <cell r="W195">
            <v>0</v>
          </cell>
        </row>
        <row r="196">
          <cell r="A196">
            <v>247</v>
          </cell>
          <cell r="B196">
            <v>47</v>
          </cell>
          <cell r="C196" t="str">
            <v xml:space="preserve">СУРАГАНОВА Алина  </v>
          </cell>
          <cell r="D196" t="str">
            <v>08.11.2008</v>
          </cell>
          <cell r="E196">
            <v>1</v>
          </cell>
          <cell r="F196">
            <v>23</v>
          </cell>
          <cell r="G196" t="str">
            <v>Костанай. обл</v>
          </cell>
          <cell r="H196" t="str">
            <v>Магалеева Л.К.</v>
          </cell>
          <cell r="J196" t="str">
            <v>Костанайская обл.</v>
          </cell>
          <cell r="M196" t="str">
            <v>СУРАГАНОВА</v>
          </cell>
          <cell r="N196" t="str">
            <v>А</v>
          </cell>
          <cell r="O196" t="str">
            <v>СУРАГАНОВА А.</v>
          </cell>
          <cell r="Q196">
            <v>40</v>
          </cell>
          <cell r="R196">
            <v>196</v>
          </cell>
          <cell r="S196">
            <v>200</v>
          </cell>
          <cell r="T196" t="str">
            <v>196-200</v>
          </cell>
          <cell r="V196">
            <v>0</v>
          </cell>
          <cell r="W196">
            <v>0</v>
          </cell>
        </row>
        <row r="197">
          <cell r="A197">
            <v>248</v>
          </cell>
          <cell r="B197">
            <v>48</v>
          </cell>
          <cell r="C197" t="str">
            <v xml:space="preserve">ТӨЛЕБАЙ Аружан  </v>
          </cell>
          <cell r="D197" t="str">
            <v>17.05.2011</v>
          </cell>
          <cell r="E197">
            <v>1</v>
          </cell>
          <cell r="F197">
            <v>13</v>
          </cell>
          <cell r="G197" t="str">
            <v>Костанай. обл</v>
          </cell>
          <cell r="H197" t="str">
            <v>Магалеева Л.К.</v>
          </cell>
          <cell r="J197" t="str">
            <v>Костанайская обл.</v>
          </cell>
          <cell r="M197" t="str">
            <v>ТӨЛЕБАЙ</v>
          </cell>
          <cell r="N197" t="str">
            <v>А</v>
          </cell>
          <cell r="O197" t="str">
            <v>ТӨЛЕБАЙ А.</v>
          </cell>
          <cell r="Q197">
            <v>40</v>
          </cell>
          <cell r="R197">
            <v>196</v>
          </cell>
          <cell r="S197">
            <v>200</v>
          </cell>
          <cell r="T197" t="str">
            <v>196-200</v>
          </cell>
          <cell r="V197">
            <v>0</v>
          </cell>
          <cell r="W197">
            <v>0</v>
          </cell>
        </row>
        <row r="198">
          <cell r="A198">
            <v>249</v>
          </cell>
          <cell r="B198">
            <v>49</v>
          </cell>
          <cell r="C198" t="str">
            <v>АКИМЖАНОВА Диана</v>
          </cell>
          <cell r="D198">
            <v>41289</v>
          </cell>
          <cell r="E198">
            <v>1</v>
          </cell>
          <cell r="F198">
            <v>0</v>
          </cell>
          <cell r="G198" t="str">
            <v>Костанай. обл</v>
          </cell>
          <cell r="H198" t="str">
            <v>Магалеева Л.К.</v>
          </cell>
          <cell r="J198" t="str">
            <v>Костанайская обл.</v>
          </cell>
          <cell r="M198" t="str">
            <v>АКИМЖАНОВА</v>
          </cell>
          <cell r="N198" t="str">
            <v>Д</v>
          </cell>
          <cell r="O198" t="str">
            <v>АКИМЖАНОВА Д.</v>
          </cell>
          <cell r="Q198">
            <v>40</v>
          </cell>
          <cell r="R198">
            <v>196</v>
          </cell>
          <cell r="S198">
            <v>200</v>
          </cell>
          <cell r="T198" t="str">
            <v>196-200</v>
          </cell>
          <cell r="V198">
            <v>0</v>
          </cell>
          <cell r="W198">
            <v>0</v>
          </cell>
        </row>
        <row r="199">
          <cell r="A199">
            <v>250</v>
          </cell>
          <cell r="B199">
            <v>50</v>
          </cell>
          <cell r="D199" t="str">
            <v/>
          </cell>
          <cell r="F199" t="str">
            <v/>
          </cell>
          <cell r="G199" t="str">
            <v/>
          </cell>
          <cell r="J199" t="str">
            <v>Костанайская обл.</v>
          </cell>
          <cell r="M199" t="e">
            <v>#VALUE!</v>
          </cell>
          <cell r="N199" t="e">
            <v>#VALUE!</v>
          </cell>
          <cell r="O199" t="e">
            <v>#VALUE!</v>
          </cell>
          <cell r="Q199">
            <v>40</v>
          </cell>
          <cell r="R199">
            <v>196</v>
          </cell>
          <cell r="S199">
            <v>200</v>
          </cell>
          <cell r="T199" t="str">
            <v>196-200</v>
          </cell>
          <cell r="V199" t="str">
            <v/>
          </cell>
          <cell r="W199" t="str">
            <v/>
          </cell>
        </row>
        <row r="200">
          <cell r="A200">
            <v>251</v>
          </cell>
          <cell r="B200">
            <v>51</v>
          </cell>
          <cell r="D200" t="str">
            <v/>
          </cell>
          <cell r="F200" t="str">
            <v/>
          </cell>
          <cell r="G200" t="str">
            <v/>
          </cell>
          <cell r="I200" t="str">
            <v>Кызылординская обл.</v>
          </cell>
          <cell r="J200" t="str">
            <v>Кызылординская обл.</v>
          </cell>
          <cell r="K200" t="str">
            <v>Ибрай Е.Қ., Искакова Г.Г.,Орынбасарова Д.</v>
          </cell>
          <cell r="M200" t="e">
            <v>#VALUE!</v>
          </cell>
          <cell r="N200" t="e">
            <v>#VALUE!</v>
          </cell>
          <cell r="O200" t="e">
            <v>#VALUE!</v>
          </cell>
          <cell r="P200">
            <v>41</v>
          </cell>
          <cell r="Q200">
            <v>41</v>
          </cell>
          <cell r="R200">
            <v>201</v>
          </cell>
          <cell r="S200">
            <v>205</v>
          </cell>
          <cell r="T200" t="str">
            <v>201-205</v>
          </cell>
          <cell r="U200" t="str">
            <v>Кызылординская область</v>
          </cell>
          <cell r="V200" t="str">
            <v/>
          </cell>
          <cell r="W200" t="str">
            <v/>
          </cell>
        </row>
        <row r="201">
          <cell r="A201">
            <v>252</v>
          </cell>
          <cell r="B201">
            <v>52</v>
          </cell>
          <cell r="D201" t="str">
            <v/>
          </cell>
          <cell r="F201" t="str">
            <v/>
          </cell>
          <cell r="G201" t="str">
            <v/>
          </cell>
          <cell r="J201" t="str">
            <v>Кызылординская обл.</v>
          </cell>
          <cell r="M201" t="e">
            <v>#VALUE!</v>
          </cell>
          <cell r="N201" t="e">
            <v>#VALUE!</v>
          </cell>
          <cell r="O201" t="e">
            <v>#VALUE!</v>
          </cell>
          <cell r="Q201">
            <v>41</v>
          </cell>
          <cell r="R201">
            <v>201</v>
          </cell>
          <cell r="S201">
            <v>205</v>
          </cell>
          <cell r="T201" t="str">
            <v>201-205</v>
          </cell>
          <cell r="V201" t="str">
            <v/>
          </cell>
          <cell r="W201" t="str">
            <v/>
          </cell>
        </row>
        <row r="202">
          <cell r="A202">
            <v>253</v>
          </cell>
          <cell r="B202">
            <v>53</v>
          </cell>
          <cell r="D202" t="str">
            <v/>
          </cell>
          <cell r="F202" t="str">
            <v/>
          </cell>
          <cell r="G202" t="str">
            <v/>
          </cell>
          <cell r="J202" t="str">
            <v>Кызылординская обл.</v>
          </cell>
          <cell r="M202" t="e">
            <v>#VALUE!</v>
          </cell>
          <cell r="N202" t="e">
            <v>#VALUE!</v>
          </cell>
          <cell r="O202" t="e">
            <v>#VALUE!</v>
          </cell>
          <cell r="Q202">
            <v>41</v>
          </cell>
          <cell r="R202">
            <v>201</v>
          </cell>
          <cell r="S202">
            <v>205</v>
          </cell>
          <cell r="T202" t="str">
            <v>201-205</v>
          </cell>
          <cell r="V202" t="str">
            <v/>
          </cell>
          <cell r="W202" t="str">
            <v/>
          </cell>
        </row>
        <row r="203">
          <cell r="A203">
            <v>254</v>
          </cell>
          <cell r="B203">
            <v>54</v>
          </cell>
          <cell r="D203" t="str">
            <v/>
          </cell>
          <cell r="F203" t="str">
            <v/>
          </cell>
          <cell r="G203" t="str">
            <v/>
          </cell>
          <cell r="J203" t="str">
            <v>Кызылординская обл.</v>
          </cell>
          <cell r="M203" t="e">
            <v>#VALUE!</v>
          </cell>
          <cell r="N203" t="e">
            <v>#VALUE!</v>
          </cell>
          <cell r="O203" t="e">
            <v>#VALUE!</v>
          </cell>
          <cell r="Q203">
            <v>41</v>
          </cell>
          <cell r="R203">
            <v>201</v>
          </cell>
          <cell r="S203">
            <v>205</v>
          </cell>
          <cell r="T203" t="str">
            <v>201-205</v>
          </cell>
          <cell r="V203" t="str">
            <v/>
          </cell>
          <cell r="W203" t="str">
            <v/>
          </cell>
        </row>
        <row r="204">
          <cell r="A204">
            <v>255</v>
          </cell>
          <cell r="B204">
            <v>55</v>
          </cell>
          <cell r="D204" t="str">
            <v/>
          </cell>
          <cell r="F204" t="str">
            <v/>
          </cell>
          <cell r="G204" t="str">
            <v/>
          </cell>
          <cell r="J204" t="str">
            <v>Кызылординская обл.</v>
          </cell>
          <cell r="M204" t="e">
            <v>#VALUE!</v>
          </cell>
          <cell r="N204" t="e">
            <v>#VALUE!</v>
          </cell>
          <cell r="O204" t="e">
            <v>#VALUE!</v>
          </cell>
          <cell r="Q204">
            <v>41</v>
          </cell>
          <cell r="R204">
            <v>201</v>
          </cell>
          <cell r="S204">
            <v>205</v>
          </cell>
          <cell r="T204" t="str">
            <v>201-205</v>
          </cell>
          <cell r="V204" t="str">
            <v/>
          </cell>
          <cell r="W204" t="str">
            <v/>
          </cell>
        </row>
        <row r="205">
          <cell r="A205">
            <v>256</v>
          </cell>
          <cell r="B205">
            <v>56</v>
          </cell>
          <cell r="C205" t="str">
            <v xml:space="preserve">ТЕМИРХАНОВА Акку  </v>
          </cell>
          <cell r="D205" t="str">
            <v>23.01.2009</v>
          </cell>
          <cell r="E205" t="str">
            <v>КМС</v>
          </cell>
          <cell r="F205">
            <v>30</v>
          </cell>
          <cell r="G205" t="str">
            <v>Мангистау. обл.</v>
          </cell>
          <cell r="H205" t="str">
            <v>Исламгалиева Р.</v>
          </cell>
          <cell r="I205" t="str">
            <v>Мангистауская обл.</v>
          </cell>
          <cell r="J205" t="str">
            <v>Мангистауская обл.</v>
          </cell>
          <cell r="K205" t="str">
            <v>Ильяс Н.</v>
          </cell>
          <cell r="M205" t="str">
            <v>ТЕМИРХАНОВА</v>
          </cell>
          <cell r="N205" t="str">
            <v>А</v>
          </cell>
          <cell r="O205" t="str">
            <v>ТЕМИРХАНОВА А.</v>
          </cell>
          <cell r="P205">
            <v>42</v>
          </cell>
          <cell r="Q205">
            <v>42</v>
          </cell>
          <cell r="R205">
            <v>206</v>
          </cell>
          <cell r="S205">
            <v>210</v>
          </cell>
          <cell r="T205" t="str">
            <v>206-210</v>
          </cell>
          <cell r="U205" t="str">
            <v>Мангистауская область</v>
          </cell>
          <cell r="V205">
            <v>0</v>
          </cell>
          <cell r="W205">
            <v>0</v>
          </cell>
        </row>
        <row r="206">
          <cell r="A206">
            <v>257</v>
          </cell>
          <cell r="B206">
            <v>57</v>
          </cell>
          <cell r="C206" t="str">
            <v xml:space="preserve">БОРСАКБАЕВА Карина  </v>
          </cell>
          <cell r="D206" t="str">
            <v>04.01.2003</v>
          </cell>
          <cell r="E206" t="str">
            <v>КМС</v>
          </cell>
          <cell r="F206">
            <v>34</v>
          </cell>
          <cell r="G206" t="str">
            <v>Мангистау. обл.</v>
          </cell>
          <cell r="H206" t="str">
            <v>Исламгалиева Р.</v>
          </cell>
          <cell r="J206" t="str">
            <v>Мангистауская обл.</v>
          </cell>
          <cell r="M206" t="str">
            <v>БОРСАКБАЕВА</v>
          </cell>
          <cell r="N206" t="str">
            <v>К</v>
          </cell>
          <cell r="O206" t="str">
            <v>БОРСАКБАЕВА К.</v>
          </cell>
          <cell r="Q206">
            <v>42</v>
          </cell>
          <cell r="R206">
            <v>206</v>
          </cell>
          <cell r="S206">
            <v>210</v>
          </cell>
          <cell r="T206" t="str">
            <v>206-210</v>
          </cell>
          <cell r="V206">
            <v>0</v>
          </cell>
          <cell r="W206">
            <v>0</v>
          </cell>
        </row>
        <row r="207">
          <cell r="A207">
            <v>258</v>
          </cell>
          <cell r="B207">
            <v>58</v>
          </cell>
          <cell r="C207" t="str">
            <v xml:space="preserve">БОРСАКБАЕВА Зарина  </v>
          </cell>
          <cell r="D207" t="str">
            <v>04.01.2003</v>
          </cell>
          <cell r="E207" t="str">
            <v>КМС</v>
          </cell>
          <cell r="F207">
            <v>26</v>
          </cell>
          <cell r="G207" t="str">
            <v>Мангистау. обл.</v>
          </cell>
          <cell r="H207" t="str">
            <v>Исламгалиева Р.</v>
          </cell>
          <cell r="J207" t="str">
            <v>Мангистауская обл.</v>
          </cell>
          <cell r="M207" t="str">
            <v>БОРСАКБАЕВА</v>
          </cell>
          <cell r="N207" t="str">
            <v>З</v>
          </cell>
          <cell r="O207" t="str">
            <v>БОРСАКБАЕВА З.</v>
          </cell>
          <cell r="Q207">
            <v>42</v>
          </cell>
          <cell r="R207">
            <v>206</v>
          </cell>
          <cell r="S207">
            <v>210</v>
          </cell>
          <cell r="T207" t="str">
            <v>206-210</v>
          </cell>
          <cell r="V207">
            <v>0</v>
          </cell>
          <cell r="W207">
            <v>0</v>
          </cell>
        </row>
        <row r="208">
          <cell r="A208">
            <v>259</v>
          </cell>
          <cell r="B208">
            <v>59</v>
          </cell>
          <cell r="C208" t="str">
            <v xml:space="preserve">ӘЛІМГЕРЕЙ Амира  </v>
          </cell>
          <cell r="D208" t="str">
            <v>03.08.2011</v>
          </cell>
          <cell r="E208" t="str">
            <v>КМС</v>
          </cell>
          <cell r="F208">
            <v>19</v>
          </cell>
          <cell r="G208" t="str">
            <v>Мангистау. обл.</v>
          </cell>
          <cell r="H208" t="str">
            <v>Тілегенов М.</v>
          </cell>
          <cell r="J208" t="str">
            <v>Мангистауская обл.</v>
          </cell>
          <cell r="M208" t="str">
            <v>ӘЛІМГЕРЕЙ</v>
          </cell>
          <cell r="N208" t="str">
            <v>А</v>
          </cell>
          <cell r="O208" t="str">
            <v>ӘЛІМГЕРЕЙ А.</v>
          </cell>
          <cell r="Q208">
            <v>42</v>
          </cell>
          <cell r="R208">
            <v>206</v>
          </cell>
          <cell r="S208">
            <v>210</v>
          </cell>
          <cell r="T208" t="str">
            <v>206-210</v>
          </cell>
          <cell r="V208">
            <v>0</v>
          </cell>
          <cell r="W208">
            <v>0</v>
          </cell>
        </row>
        <row r="209">
          <cell r="A209">
            <v>260</v>
          </cell>
          <cell r="B209">
            <v>60</v>
          </cell>
          <cell r="D209" t="str">
            <v/>
          </cell>
          <cell r="F209" t="str">
            <v/>
          </cell>
          <cell r="G209" t="str">
            <v/>
          </cell>
          <cell r="J209" t="str">
            <v>Мангистауская обл.</v>
          </cell>
          <cell r="M209" t="e">
            <v>#VALUE!</v>
          </cell>
          <cell r="N209" t="e">
            <v>#VALUE!</v>
          </cell>
          <cell r="O209" t="e">
            <v>#VALUE!</v>
          </cell>
          <cell r="Q209">
            <v>42</v>
          </cell>
          <cell r="R209">
            <v>206</v>
          </cell>
          <cell r="S209">
            <v>210</v>
          </cell>
          <cell r="T209" t="str">
            <v>206-210</v>
          </cell>
          <cell r="V209" t="str">
            <v/>
          </cell>
          <cell r="W209" t="str">
            <v/>
          </cell>
        </row>
        <row r="210">
          <cell r="A210">
            <v>261</v>
          </cell>
          <cell r="B210">
            <v>61</v>
          </cell>
          <cell r="C210" t="str">
            <v xml:space="preserve">СЕРІКБАЙ Назым  </v>
          </cell>
          <cell r="D210" t="str">
            <v>06.01.2007</v>
          </cell>
          <cell r="E210" t="str">
            <v>КМС</v>
          </cell>
          <cell r="F210">
            <v>45</v>
          </cell>
          <cell r="G210" t="str">
            <v>Туркестан. обл.</v>
          </cell>
          <cell r="H210" t="str">
            <v>Есімханов Е.</v>
          </cell>
          <cell r="I210" t="str">
            <v>Туркестанская обл.</v>
          </cell>
          <cell r="J210" t="str">
            <v>Туркестанская обл.</v>
          </cell>
          <cell r="K210" t="str">
            <v>Абдазимов Ш.М., Қонысбай А.</v>
          </cell>
          <cell r="M210" t="str">
            <v>СЕРІКБАЙ</v>
          </cell>
          <cell r="N210" t="str">
            <v>Н</v>
          </cell>
          <cell r="O210" t="str">
            <v>СЕРІКБАЙ Н.</v>
          </cell>
          <cell r="P210">
            <v>43</v>
          </cell>
          <cell r="Q210">
            <v>43</v>
          </cell>
          <cell r="R210">
            <v>211</v>
          </cell>
          <cell r="S210">
            <v>215</v>
          </cell>
          <cell r="T210" t="str">
            <v>211-215</v>
          </cell>
          <cell r="U210" t="str">
            <v>Туркестанская область</v>
          </cell>
          <cell r="V210">
            <v>0</v>
          </cell>
          <cell r="W210">
            <v>0</v>
          </cell>
        </row>
        <row r="211">
          <cell r="A211">
            <v>262</v>
          </cell>
          <cell r="B211">
            <v>62</v>
          </cell>
          <cell r="C211" t="str">
            <v xml:space="preserve">АХМАДАЛИЕВА Шахзода  </v>
          </cell>
          <cell r="D211" t="str">
            <v>22.05.2006</v>
          </cell>
          <cell r="E211" t="str">
            <v>КМС</v>
          </cell>
          <cell r="F211">
            <v>45</v>
          </cell>
          <cell r="G211" t="str">
            <v>Туркестан. обл.</v>
          </cell>
          <cell r="H211" t="str">
            <v>Абдазимов Ш.М.</v>
          </cell>
          <cell r="J211" t="str">
            <v>Туркестанская обл.</v>
          </cell>
          <cell r="M211" t="str">
            <v>АХМАДАЛИЕВА</v>
          </cell>
          <cell r="N211" t="str">
            <v>Ш</v>
          </cell>
          <cell r="O211" t="str">
            <v>АХМАДАЛИЕВА Ш.</v>
          </cell>
          <cell r="Q211">
            <v>43</v>
          </cell>
          <cell r="R211">
            <v>211</v>
          </cell>
          <cell r="S211">
            <v>215</v>
          </cell>
          <cell r="T211" t="str">
            <v>211-215</v>
          </cell>
          <cell r="V211">
            <v>0</v>
          </cell>
          <cell r="W211">
            <v>0</v>
          </cell>
        </row>
        <row r="212">
          <cell r="A212">
            <v>263</v>
          </cell>
          <cell r="B212">
            <v>63</v>
          </cell>
          <cell r="C212" t="str">
            <v xml:space="preserve">ХАНИЯЗОВА Ноила  </v>
          </cell>
          <cell r="D212" t="str">
            <v>01.09.2009</v>
          </cell>
          <cell r="E212" t="str">
            <v>КМС</v>
          </cell>
          <cell r="F212">
            <v>41</v>
          </cell>
          <cell r="G212" t="str">
            <v>Туркестан. обл.</v>
          </cell>
          <cell r="H212" t="str">
            <v>Абдазимов Ш.М.</v>
          </cell>
          <cell r="J212" t="str">
            <v>Туркестанская обл.</v>
          </cell>
          <cell r="M212" t="str">
            <v>ХАНИЯЗОВА</v>
          </cell>
          <cell r="N212" t="str">
            <v>Н</v>
          </cell>
          <cell r="O212" t="str">
            <v>ХАНИЯЗОВА Н.</v>
          </cell>
          <cell r="Q212">
            <v>43</v>
          </cell>
          <cell r="R212">
            <v>211</v>
          </cell>
          <cell r="S212">
            <v>215</v>
          </cell>
          <cell r="T212" t="str">
            <v>211-215</v>
          </cell>
          <cell r="V212">
            <v>0</v>
          </cell>
          <cell r="W212">
            <v>0</v>
          </cell>
        </row>
        <row r="213">
          <cell r="A213">
            <v>264</v>
          </cell>
          <cell r="B213">
            <v>64</v>
          </cell>
          <cell r="C213" t="str">
            <v xml:space="preserve">ШАВКАТОВА Шахруза  </v>
          </cell>
          <cell r="D213" t="str">
            <v>11.02.2010</v>
          </cell>
          <cell r="E213" t="str">
            <v>КМС</v>
          </cell>
          <cell r="F213">
            <v>29</v>
          </cell>
          <cell r="G213" t="str">
            <v>Туркестан. обл.</v>
          </cell>
          <cell r="H213" t="str">
            <v>Абдазимов Ш.М.</v>
          </cell>
          <cell r="J213" t="str">
            <v>Туркестанская обл.</v>
          </cell>
          <cell r="M213" t="str">
            <v>ШАВКАТОВА</v>
          </cell>
          <cell r="N213" t="str">
            <v>Ш</v>
          </cell>
          <cell r="O213" t="str">
            <v>ШАВКАТОВА Ш.</v>
          </cell>
          <cell r="Q213">
            <v>43</v>
          </cell>
          <cell r="R213">
            <v>211</v>
          </cell>
          <cell r="S213">
            <v>215</v>
          </cell>
          <cell r="T213" t="str">
            <v>211-215</v>
          </cell>
          <cell r="V213">
            <v>0</v>
          </cell>
          <cell r="W213">
            <v>0</v>
          </cell>
        </row>
        <row r="214">
          <cell r="A214">
            <v>265</v>
          </cell>
          <cell r="B214">
            <v>65</v>
          </cell>
          <cell r="C214" t="str">
            <v xml:space="preserve">НҰРЖАНҚЫЗЫ Аружан  </v>
          </cell>
          <cell r="D214" t="str">
            <v>11.05.2004</v>
          </cell>
          <cell r="E214" t="str">
            <v>КМС</v>
          </cell>
          <cell r="F214">
            <v>29</v>
          </cell>
          <cell r="G214" t="str">
            <v>Туркестан. обл.</v>
          </cell>
          <cell r="H214" t="str">
            <v>Есімханов Е.</v>
          </cell>
          <cell r="J214" t="str">
            <v>Туркестанская обл.</v>
          </cell>
          <cell r="M214" t="str">
            <v>НҰРЖАНҚЫЗЫ</v>
          </cell>
          <cell r="N214" t="str">
            <v>А</v>
          </cell>
          <cell r="O214" t="str">
            <v>НҰРЖАНҚЫЗЫ А.</v>
          </cell>
          <cell r="Q214">
            <v>43</v>
          </cell>
          <cell r="R214">
            <v>211</v>
          </cell>
          <cell r="S214">
            <v>215</v>
          </cell>
          <cell r="T214" t="str">
            <v>211-215</v>
          </cell>
          <cell r="V214">
            <v>0</v>
          </cell>
          <cell r="W214">
            <v>0</v>
          </cell>
        </row>
        <row r="215">
          <cell r="A215">
            <v>266</v>
          </cell>
          <cell r="B215">
            <v>66</v>
          </cell>
          <cell r="C215" t="str">
            <v xml:space="preserve">РОМАНОВСКАЯ Ангелина  </v>
          </cell>
          <cell r="D215" t="str">
            <v>18.03.2003</v>
          </cell>
          <cell r="E215" t="str">
            <v>МС</v>
          </cell>
          <cell r="F215">
            <v>63</v>
          </cell>
          <cell r="G215" t="str">
            <v>Павлодар. обл.</v>
          </cell>
          <cell r="H215" t="str">
            <v>Хорьков А.Ю.</v>
          </cell>
          <cell r="I215" t="str">
            <v>Павлодарская обл.</v>
          </cell>
          <cell r="J215" t="str">
            <v>Павлодарская обл.</v>
          </cell>
          <cell r="K215" t="str">
            <v xml:space="preserve"> Ахтанов О.Р., Хорьков А.Ю.</v>
          </cell>
          <cell r="M215" t="str">
            <v>РОМАНОВСКАЯ</v>
          </cell>
          <cell r="N215" t="str">
            <v>А</v>
          </cell>
          <cell r="O215" t="str">
            <v>РОМАНОВСКАЯ А.</v>
          </cell>
          <cell r="P215">
            <v>44</v>
          </cell>
          <cell r="Q215">
            <v>44</v>
          </cell>
          <cell r="R215">
            <v>216</v>
          </cell>
          <cell r="S215">
            <v>220</v>
          </cell>
          <cell r="T215" t="str">
            <v>216-220</v>
          </cell>
          <cell r="U215" t="str">
            <v>Павлодарская область</v>
          </cell>
          <cell r="V215">
            <v>0</v>
          </cell>
          <cell r="W215">
            <v>0</v>
          </cell>
        </row>
        <row r="216">
          <cell r="A216">
            <v>267</v>
          </cell>
          <cell r="B216">
            <v>67</v>
          </cell>
          <cell r="C216" t="str">
            <v xml:space="preserve">ТАЖИМОВА Меруерт  </v>
          </cell>
          <cell r="D216" t="str">
            <v>22.04.2009</v>
          </cell>
          <cell r="E216" t="str">
            <v>КМС</v>
          </cell>
          <cell r="F216">
            <v>34</v>
          </cell>
          <cell r="G216" t="str">
            <v>Павлодар. обл.</v>
          </cell>
          <cell r="H216" t="str">
            <v>Хорьков А.Ю.</v>
          </cell>
          <cell r="J216" t="str">
            <v>Павлодарская обл.</v>
          </cell>
          <cell r="M216" t="str">
            <v>ТАЖИМОВА</v>
          </cell>
          <cell r="N216" t="str">
            <v>М</v>
          </cell>
          <cell r="O216" t="str">
            <v>ТАЖИМОВА М.</v>
          </cell>
          <cell r="Q216">
            <v>44</v>
          </cell>
          <cell r="R216">
            <v>216</v>
          </cell>
          <cell r="S216">
            <v>220</v>
          </cell>
          <cell r="T216" t="str">
            <v>216-220</v>
          </cell>
          <cell r="V216">
            <v>0</v>
          </cell>
          <cell r="W216">
            <v>0</v>
          </cell>
        </row>
        <row r="217">
          <cell r="A217">
            <v>268</v>
          </cell>
          <cell r="B217">
            <v>68</v>
          </cell>
          <cell r="C217" t="str">
            <v xml:space="preserve">ЗЕЙНУЛЛА Айзере  </v>
          </cell>
          <cell r="D217" t="str">
            <v>18.03.2005</v>
          </cell>
          <cell r="E217">
            <v>1</v>
          </cell>
          <cell r="F217">
            <v>30</v>
          </cell>
          <cell r="G217" t="str">
            <v>Павлодар. обл.</v>
          </cell>
          <cell r="H217" t="str">
            <v>Жапенов Д.Б.</v>
          </cell>
          <cell r="J217" t="str">
            <v>Павлодарская обл.</v>
          </cell>
          <cell r="M217" t="str">
            <v>ЗЕЙНУЛЛА</v>
          </cell>
          <cell r="N217" t="str">
            <v>А</v>
          </cell>
          <cell r="O217" t="str">
            <v>ЗЕЙНУЛЛА А.</v>
          </cell>
          <cell r="Q217">
            <v>44</v>
          </cell>
          <cell r="R217">
            <v>216</v>
          </cell>
          <cell r="S217">
            <v>220</v>
          </cell>
          <cell r="T217" t="str">
            <v>216-220</v>
          </cell>
          <cell r="V217">
            <v>0</v>
          </cell>
          <cell r="W217">
            <v>0</v>
          </cell>
        </row>
        <row r="218">
          <cell r="A218">
            <v>269</v>
          </cell>
          <cell r="B218">
            <v>69</v>
          </cell>
          <cell r="C218" t="str">
            <v>БАЛТАБЕК Інкар</v>
          </cell>
          <cell r="D218">
            <v>40246</v>
          </cell>
          <cell r="E218">
            <v>1</v>
          </cell>
          <cell r="F218">
            <v>0</v>
          </cell>
          <cell r="G218" t="str">
            <v>Павлодар. обл.</v>
          </cell>
          <cell r="H218" t="str">
            <v>Салыков А.Б.</v>
          </cell>
          <cell r="J218" t="str">
            <v>Павлодарская обл.</v>
          </cell>
          <cell r="M218" t="str">
            <v>БАЛТАБЕК</v>
          </cell>
          <cell r="N218" t="str">
            <v>І</v>
          </cell>
          <cell r="O218" t="str">
            <v>БАЛТАБЕК І.</v>
          </cell>
          <cell r="Q218">
            <v>44</v>
          </cell>
          <cell r="R218">
            <v>216</v>
          </cell>
          <cell r="S218">
            <v>220</v>
          </cell>
          <cell r="T218" t="str">
            <v>216-220</v>
          </cell>
          <cell r="V218">
            <v>0</v>
          </cell>
          <cell r="W218">
            <v>0</v>
          </cell>
        </row>
        <row r="219">
          <cell r="A219">
            <v>270</v>
          </cell>
          <cell r="B219">
            <v>70</v>
          </cell>
          <cell r="C219" t="str">
            <v>РАМАЗАН Томирис</v>
          </cell>
          <cell r="D219">
            <v>41097</v>
          </cell>
          <cell r="E219">
            <v>1</v>
          </cell>
          <cell r="F219">
            <v>0</v>
          </cell>
          <cell r="G219" t="str">
            <v>Павлодар. обл.</v>
          </cell>
          <cell r="H219" t="str">
            <v>Хорьков А.Ю.</v>
          </cell>
          <cell r="J219" t="str">
            <v>Павлодарская обл.</v>
          </cell>
          <cell r="M219" t="str">
            <v>РАМАЗАН</v>
          </cell>
          <cell r="N219" t="str">
            <v>Т</v>
          </cell>
          <cell r="O219" t="str">
            <v>РАМАЗАН Т.</v>
          </cell>
          <cell r="Q219">
            <v>44</v>
          </cell>
          <cell r="R219">
            <v>216</v>
          </cell>
          <cell r="S219">
            <v>220</v>
          </cell>
          <cell r="T219" t="str">
            <v>216-220</v>
          </cell>
          <cell r="V219">
            <v>0</v>
          </cell>
          <cell r="W219">
            <v>0</v>
          </cell>
        </row>
        <row r="220">
          <cell r="A220">
            <v>271</v>
          </cell>
          <cell r="B220">
            <v>71</v>
          </cell>
          <cell r="D220" t="str">
            <v/>
          </cell>
          <cell r="F220" t="str">
            <v/>
          </cell>
          <cell r="G220" t="str">
            <v/>
          </cell>
          <cell r="I220" t="str">
            <v>Северо-Казахстанская обл.</v>
          </cell>
          <cell r="J220" t="str">
            <v>Северо-Казахстанская обл.</v>
          </cell>
          <cell r="K220" t="str">
            <v>Сайран Е.С., Подкорытов И.В.</v>
          </cell>
          <cell r="M220" t="e">
            <v>#VALUE!</v>
          </cell>
          <cell r="N220" t="e">
            <v>#VALUE!</v>
          </cell>
          <cell r="O220" t="e">
            <v>#VALUE!</v>
          </cell>
          <cell r="P220">
            <v>45</v>
          </cell>
          <cell r="Q220">
            <v>45</v>
          </cell>
          <cell r="R220">
            <v>221</v>
          </cell>
          <cell r="S220">
            <v>225</v>
          </cell>
          <cell r="T220" t="str">
            <v>221-225</v>
          </cell>
          <cell r="U220" t="str">
            <v>Северо-Казахстанская область</v>
          </cell>
          <cell r="V220" t="str">
            <v/>
          </cell>
          <cell r="W220" t="str">
            <v/>
          </cell>
        </row>
        <row r="221">
          <cell r="A221">
            <v>272</v>
          </cell>
          <cell r="B221">
            <v>72</v>
          </cell>
          <cell r="D221" t="str">
            <v/>
          </cell>
          <cell r="F221" t="str">
            <v/>
          </cell>
          <cell r="G221" t="str">
            <v/>
          </cell>
          <cell r="J221" t="str">
            <v>Северо-Казахстанская обл.</v>
          </cell>
          <cell r="M221" t="e">
            <v>#VALUE!</v>
          </cell>
          <cell r="N221" t="e">
            <v>#VALUE!</v>
          </cell>
          <cell r="O221" t="e">
            <v>#VALUE!</v>
          </cell>
          <cell r="Q221">
            <v>45</v>
          </cell>
          <cell r="R221">
            <v>221</v>
          </cell>
          <cell r="S221">
            <v>225</v>
          </cell>
          <cell r="T221" t="str">
            <v>221-225</v>
          </cell>
          <cell r="V221" t="str">
            <v/>
          </cell>
          <cell r="W221" t="str">
            <v/>
          </cell>
        </row>
        <row r="222">
          <cell r="A222">
            <v>273</v>
          </cell>
          <cell r="B222">
            <v>73</v>
          </cell>
          <cell r="D222" t="str">
            <v/>
          </cell>
          <cell r="F222" t="str">
            <v/>
          </cell>
          <cell r="G222" t="str">
            <v/>
          </cell>
          <cell r="J222" t="str">
            <v>Северо-Казахстанская обл.</v>
          </cell>
          <cell r="M222" t="e">
            <v>#VALUE!</v>
          </cell>
          <cell r="N222" t="e">
            <v>#VALUE!</v>
          </cell>
          <cell r="O222" t="e">
            <v>#VALUE!</v>
          </cell>
          <cell r="Q222">
            <v>45</v>
          </cell>
          <cell r="R222">
            <v>221</v>
          </cell>
          <cell r="S222">
            <v>225</v>
          </cell>
          <cell r="T222" t="str">
            <v>221-225</v>
          </cell>
          <cell r="V222" t="str">
            <v/>
          </cell>
          <cell r="W222" t="str">
            <v/>
          </cell>
        </row>
        <row r="223">
          <cell r="A223">
            <v>274</v>
          </cell>
          <cell r="B223">
            <v>74</v>
          </cell>
          <cell r="D223" t="str">
            <v/>
          </cell>
          <cell r="F223" t="str">
            <v/>
          </cell>
          <cell r="G223" t="str">
            <v/>
          </cell>
          <cell r="J223" t="str">
            <v>Северо-Казахстанская обл.</v>
          </cell>
          <cell r="M223" t="e">
            <v>#VALUE!</v>
          </cell>
          <cell r="N223" t="e">
            <v>#VALUE!</v>
          </cell>
          <cell r="O223" t="e">
            <v>#VALUE!</v>
          </cell>
          <cell r="Q223">
            <v>45</v>
          </cell>
          <cell r="R223">
            <v>221</v>
          </cell>
          <cell r="S223">
            <v>225</v>
          </cell>
          <cell r="T223" t="str">
            <v>221-225</v>
          </cell>
          <cell r="V223" t="str">
            <v/>
          </cell>
          <cell r="W223" t="str">
            <v/>
          </cell>
        </row>
        <row r="224">
          <cell r="A224">
            <v>275</v>
          </cell>
          <cell r="B224">
            <v>75</v>
          </cell>
          <cell r="D224" t="str">
            <v/>
          </cell>
          <cell r="F224" t="str">
            <v/>
          </cell>
          <cell r="G224" t="str">
            <v/>
          </cell>
          <cell r="J224" t="str">
            <v>Северо-Казахстанская обл.</v>
          </cell>
          <cell r="M224" t="e">
            <v>#VALUE!</v>
          </cell>
          <cell r="N224" t="e">
            <v>#VALUE!</v>
          </cell>
          <cell r="O224" t="e">
            <v>#VALUE!</v>
          </cell>
          <cell r="Q224">
            <v>45</v>
          </cell>
          <cell r="R224">
            <v>221</v>
          </cell>
          <cell r="S224">
            <v>225</v>
          </cell>
          <cell r="T224" t="str">
            <v>221-225</v>
          </cell>
          <cell r="V224" t="str">
            <v/>
          </cell>
          <cell r="W224" t="str">
            <v/>
          </cell>
        </row>
        <row r="225">
          <cell r="A225">
            <v>276</v>
          </cell>
          <cell r="B225">
            <v>76</v>
          </cell>
          <cell r="C225" t="str">
            <v xml:space="preserve">НҰРМАН Нұрсая  </v>
          </cell>
          <cell r="D225" t="str">
            <v>14.06.2009</v>
          </cell>
          <cell r="E225" t="str">
            <v>КМС</v>
          </cell>
          <cell r="F225">
            <v>38</v>
          </cell>
          <cell r="G225" t="str">
            <v>ВКО</v>
          </cell>
          <cell r="H225" t="str">
            <v>Коновалов С.Г.</v>
          </cell>
          <cell r="I225" t="str">
            <v>Восточно-Казахстанская обл.</v>
          </cell>
          <cell r="J225" t="str">
            <v>Восточно-Казахстанская обл.</v>
          </cell>
          <cell r="K225" t="str">
            <v>Сотник К.О.</v>
          </cell>
          <cell r="M225" t="str">
            <v>НҰРМАН</v>
          </cell>
          <cell r="N225" t="str">
            <v>Н</v>
          </cell>
          <cell r="O225" t="str">
            <v>НҰРМАН Н.</v>
          </cell>
          <cell r="P225">
            <v>46</v>
          </cell>
          <cell r="Q225">
            <v>46</v>
          </cell>
          <cell r="R225">
            <v>226</v>
          </cell>
          <cell r="S225">
            <v>230</v>
          </cell>
          <cell r="T225" t="str">
            <v>226-230</v>
          </cell>
          <cell r="U225" t="str">
            <v>Восточно-Казахстанская область</v>
          </cell>
          <cell r="V225">
            <v>0</v>
          </cell>
          <cell r="W225">
            <v>0</v>
          </cell>
        </row>
        <row r="226">
          <cell r="A226">
            <v>277</v>
          </cell>
          <cell r="B226">
            <v>77</v>
          </cell>
          <cell r="C226" t="str">
            <v xml:space="preserve">ЯСАКОВА Анна  </v>
          </cell>
          <cell r="D226" t="str">
            <v>06.07.2006</v>
          </cell>
          <cell r="E226" t="str">
            <v>КМС</v>
          </cell>
          <cell r="F226">
            <v>24</v>
          </cell>
          <cell r="G226" t="str">
            <v>ВКО</v>
          </cell>
          <cell r="H226" t="str">
            <v>Литвинов С.Б.</v>
          </cell>
          <cell r="J226" t="str">
            <v>Восточно-Казахстанская обл.</v>
          </cell>
          <cell r="M226" t="str">
            <v>ЯСАКОВА</v>
          </cell>
          <cell r="N226" t="str">
            <v>А</v>
          </cell>
          <cell r="O226" t="str">
            <v>ЯСАКОВА А.</v>
          </cell>
          <cell r="Q226">
            <v>46</v>
          </cell>
          <cell r="R226">
            <v>226</v>
          </cell>
          <cell r="S226">
            <v>230</v>
          </cell>
          <cell r="T226" t="str">
            <v>226-230</v>
          </cell>
          <cell r="V226">
            <v>0</v>
          </cell>
          <cell r="W226">
            <v>0</v>
          </cell>
        </row>
        <row r="227">
          <cell r="A227">
            <v>278</v>
          </cell>
          <cell r="B227">
            <v>78</v>
          </cell>
          <cell r="C227" t="str">
            <v xml:space="preserve">БАЙТИКЕНОВА Еркежан  </v>
          </cell>
          <cell r="D227" t="str">
            <v>13.01.2010</v>
          </cell>
          <cell r="E227" t="str">
            <v>КМС</v>
          </cell>
          <cell r="F227">
            <v>3</v>
          </cell>
          <cell r="G227" t="str">
            <v>ВКО</v>
          </cell>
          <cell r="H227" t="str">
            <v>Кушкунов А.С.</v>
          </cell>
          <cell r="J227" t="str">
            <v>Восточно-Казахстанская обл.</v>
          </cell>
          <cell r="M227" t="str">
            <v>БАЙТИКЕНОВА</v>
          </cell>
          <cell r="N227" t="str">
            <v>Е</v>
          </cell>
          <cell r="O227" t="str">
            <v>БАЙТИКЕНОВА Е.</v>
          </cell>
          <cell r="Q227">
            <v>46</v>
          </cell>
          <cell r="R227">
            <v>226</v>
          </cell>
          <cell r="S227">
            <v>230</v>
          </cell>
          <cell r="T227" t="str">
            <v>226-230</v>
          </cell>
          <cell r="V227">
            <v>0</v>
          </cell>
          <cell r="W227">
            <v>0</v>
          </cell>
        </row>
        <row r="228">
          <cell r="A228">
            <v>279</v>
          </cell>
          <cell r="B228">
            <v>79</v>
          </cell>
          <cell r="D228" t="str">
            <v/>
          </cell>
          <cell r="F228" t="str">
            <v/>
          </cell>
          <cell r="G228" t="str">
            <v/>
          </cell>
          <cell r="J228" t="str">
            <v>Восточно-Казахстанская обл.</v>
          </cell>
          <cell r="M228" t="e">
            <v>#VALUE!</v>
          </cell>
          <cell r="N228" t="e">
            <v>#VALUE!</v>
          </cell>
          <cell r="O228" t="e">
            <v>#VALUE!</v>
          </cell>
          <cell r="Q228">
            <v>46</v>
          </cell>
          <cell r="R228">
            <v>226</v>
          </cell>
          <cell r="S228">
            <v>230</v>
          </cell>
          <cell r="T228" t="str">
            <v>226-230</v>
          </cell>
          <cell r="V228" t="str">
            <v/>
          </cell>
          <cell r="W228" t="str">
            <v/>
          </cell>
        </row>
        <row r="229">
          <cell r="A229">
            <v>280</v>
          </cell>
          <cell r="B229">
            <v>80</v>
          </cell>
          <cell r="D229" t="str">
            <v/>
          </cell>
          <cell r="F229" t="str">
            <v/>
          </cell>
          <cell r="G229" t="str">
            <v/>
          </cell>
          <cell r="J229" t="str">
            <v>Восточно-Казахстанская обл.</v>
          </cell>
          <cell r="M229" t="e">
            <v>#VALUE!</v>
          </cell>
          <cell r="N229" t="e">
            <v>#VALUE!</v>
          </cell>
          <cell r="O229" t="e">
            <v>#VALUE!</v>
          </cell>
          <cell r="Q229">
            <v>46</v>
          </cell>
          <cell r="R229">
            <v>226</v>
          </cell>
          <cell r="S229">
            <v>230</v>
          </cell>
          <cell r="T229" t="str">
            <v>226-230</v>
          </cell>
          <cell r="V229" t="str">
            <v/>
          </cell>
          <cell r="W229" t="str">
            <v/>
          </cell>
        </row>
        <row r="230">
          <cell r="A230">
            <v>281</v>
          </cell>
          <cell r="B230">
            <v>81</v>
          </cell>
          <cell r="C230" t="str">
            <v xml:space="preserve">АДИЛЬГЕРЕЕВА Айназ  </v>
          </cell>
          <cell r="D230" t="str">
            <v>09.01.2010</v>
          </cell>
          <cell r="E230" t="str">
            <v>КМС</v>
          </cell>
          <cell r="F230">
            <v>36</v>
          </cell>
          <cell r="G230" t="str">
            <v>г. Шымкент</v>
          </cell>
          <cell r="H230" t="str">
            <v>Жамал Б.Б.</v>
          </cell>
          <cell r="I230" t="str">
            <v>г. Шымкент</v>
          </cell>
          <cell r="J230" t="str">
            <v>г. Шымкент</v>
          </cell>
          <cell r="K230" t="str">
            <v>Жамал Б.Б., Оразбаев Е.Н., Рахметова Ф.Ш.</v>
          </cell>
          <cell r="M230" t="str">
            <v>АДИЛЬГЕРЕЕВА</v>
          </cell>
          <cell r="N230" t="str">
            <v>А</v>
          </cell>
          <cell r="O230" t="str">
            <v>АДИЛЬГЕРЕЕВА А.</v>
          </cell>
          <cell r="P230">
            <v>47</v>
          </cell>
          <cell r="Q230">
            <v>47</v>
          </cell>
          <cell r="R230">
            <v>231</v>
          </cell>
          <cell r="S230">
            <v>235</v>
          </cell>
          <cell r="T230" t="str">
            <v>231-235</v>
          </cell>
          <cell r="U230" t="str">
            <v>город Шымкент</v>
          </cell>
          <cell r="V230">
            <v>0</v>
          </cell>
          <cell r="W230">
            <v>0</v>
          </cell>
        </row>
        <row r="231">
          <cell r="A231">
            <v>282</v>
          </cell>
          <cell r="B231">
            <v>82</v>
          </cell>
          <cell r="C231" t="str">
            <v xml:space="preserve">АМАНГЕЛДІ Ақниет  </v>
          </cell>
          <cell r="D231" t="str">
            <v>11.03.2009</v>
          </cell>
          <cell r="E231" t="str">
            <v>КМС</v>
          </cell>
          <cell r="F231">
            <v>34</v>
          </cell>
          <cell r="G231" t="str">
            <v>г. Шымкент</v>
          </cell>
          <cell r="H231" t="str">
            <v>Оразбаев Е.Н.</v>
          </cell>
          <cell r="J231" t="str">
            <v>г. Шымкент</v>
          </cell>
          <cell r="M231" t="str">
            <v>АМАНГЕЛДІ</v>
          </cell>
          <cell r="N231" t="str">
            <v>А</v>
          </cell>
          <cell r="O231" t="str">
            <v>АМАНГЕЛДІ А.</v>
          </cell>
          <cell r="Q231">
            <v>47</v>
          </cell>
          <cell r="R231">
            <v>231</v>
          </cell>
          <cell r="S231">
            <v>235</v>
          </cell>
          <cell r="T231" t="str">
            <v>231-235</v>
          </cell>
          <cell r="V231">
            <v>0</v>
          </cell>
          <cell r="W231">
            <v>0</v>
          </cell>
        </row>
        <row r="232">
          <cell r="A232">
            <v>283</v>
          </cell>
          <cell r="B232">
            <v>83</v>
          </cell>
          <cell r="C232" t="str">
            <v xml:space="preserve">ШЫМКЕНТБАЙ Руана  </v>
          </cell>
          <cell r="D232" t="str">
            <v>26.08.2009</v>
          </cell>
          <cell r="E232" t="str">
            <v>КМС</v>
          </cell>
          <cell r="F232">
            <v>25</v>
          </cell>
          <cell r="G232" t="str">
            <v>г. Шымкент</v>
          </cell>
          <cell r="H232" t="str">
            <v>Оразбаев Е.Н.</v>
          </cell>
          <cell r="J232" t="str">
            <v>г. Шымкент</v>
          </cell>
          <cell r="M232" t="str">
            <v>ШЫМКЕНТБАЙ</v>
          </cell>
          <cell r="N232" t="str">
            <v>Р</v>
          </cell>
          <cell r="O232" t="str">
            <v>ШЫМКЕНТБАЙ Р.</v>
          </cell>
          <cell r="Q232">
            <v>47</v>
          </cell>
          <cell r="R232">
            <v>231</v>
          </cell>
          <cell r="S232">
            <v>235</v>
          </cell>
          <cell r="T232" t="str">
            <v>231-235</v>
          </cell>
          <cell r="V232">
            <v>0</v>
          </cell>
          <cell r="W232">
            <v>0</v>
          </cell>
        </row>
        <row r="233">
          <cell r="A233">
            <v>284</v>
          </cell>
          <cell r="B233">
            <v>84</v>
          </cell>
          <cell r="C233" t="str">
            <v xml:space="preserve">ҚОСАР Томирис  </v>
          </cell>
          <cell r="D233" t="str">
            <v>27.05.2010</v>
          </cell>
          <cell r="E233" t="str">
            <v>КМС</v>
          </cell>
          <cell r="F233">
            <v>24</v>
          </cell>
          <cell r="G233" t="str">
            <v>г. Шымкент</v>
          </cell>
          <cell r="H233" t="str">
            <v>Жамал Б.Б.</v>
          </cell>
          <cell r="J233" t="str">
            <v>г. Шымкент</v>
          </cell>
          <cell r="M233" t="str">
            <v>ҚОСАР</v>
          </cell>
          <cell r="N233" t="str">
            <v>Т</v>
          </cell>
          <cell r="O233" t="str">
            <v>ҚОСАР Т.</v>
          </cell>
          <cell r="Q233">
            <v>47</v>
          </cell>
          <cell r="R233">
            <v>231</v>
          </cell>
          <cell r="S233">
            <v>235</v>
          </cell>
          <cell r="T233" t="str">
            <v>231-235</v>
          </cell>
          <cell r="V233">
            <v>0</v>
          </cell>
          <cell r="W233">
            <v>0</v>
          </cell>
        </row>
        <row r="234">
          <cell r="A234">
            <v>285</v>
          </cell>
          <cell r="B234">
            <v>85</v>
          </cell>
          <cell r="C234" t="str">
            <v>КАМИЛЖАНОВА Ойдин</v>
          </cell>
          <cell r="D234">
            <v>40850</v>
          </cell>
          <cell r="E234">
            <v>1</v>
          </cell>
          <cell r="F234">
            <v>0</v>
          </cell>
          <cell r="G234" t="str">
            <v>г. Шымкент</v>
          </cell>
          <cell r="H234" t="str">
            <v>Жамалы Е.Б.</v>
          </cell>
          <cell r="J234" t="str">
            <v>г. Шымкент</v>
          </cell>
          <cell r="M234" t="str">
            <v>КАМИЛЖАНОВА</v>
          </cell>
          <cell r="N234" t="str">
            <v>О</v>
          </cell>
          <cell r="O234" t="str">
            <v>КАМИЛЖАНОВА О.</v>
          </cell>
          <cell r="Q234">
            <v>47</v>
          </cell>
          <cell r="R234">
            <v>231</v>
          </cell>
          <cell r="S234">
            <v>235</v>
          </cell>
          <cell r="T234" t="str">
            <v>231-235</v>
          </cell>
          <cell r="V234">
            <v>0</v>
          </cell>
          <cell r="W234">
            <v>0</v>
          </cell>
        </row>
        <row r="235">
          <cell r="A235">
            <v>286</v>
          </cell>
          <cell r="B235">
            <v>86</v>
          </cell>
          <cell r="D235" t="str">
            <v/>
          </cell>
          <cell r="F235" t="str">
            <v/>
          </cell>
          <cell r="G235" t="str">
            <v/>
          </cell>
          <cell r="I235" t="str">
            <v>Абайская обл.</v>
          </cell>
          <cell r="J235" t="str">
            <v>Абайская обл.</v>
          </cell>
          <cell r="K235" t="str">
            <v>Ахметов Б.С.</v>
          </cell>
          <cell r="M235" t="e">
            <v>#VALUE!</v>
          </cell>
          <cell r="N235" t="e">
            <v>#VALUE!</v>
          </cell>
          <cell r="O235" t="e">
            <v>#VALUE!</v>
          </cell>
          <cell r="P235">
            <v>48</v>
          </cell>
          <cell r="Q235">
            <v>48</v>
          </cell>
          <cell r="R235">
            <v>236</v>
          </cell>
          <cell r="S235">
            <v>240</v>
          </cell>
          <cell r="T235" t="str">
            <v>236-240</v>
          </cell>
          <cell r="U235" t="str">
            <v>Абайская область</v>
          </cell>
          <cell r="V235" t="str">
            <v/>
          </cell>
          <cell r="W235" t="str">
            <v/>
          </cell>
        </row>
        <row r="236">
          <cell r="A236">
            <v>287</v>
          </cell>
          <cell r="B236">
            <v>87</v>
          </cell>
          <cell r="D236" t="str">
            <v/>
          </cell>
          <cell r="F236" t="str">
            <v/>
          </cell>
          <cell r="G236" t="str">
            <v/>
          </cell>
          <cell r="J236" t="str">
            <v>Абайская обл.</v>
          </cell>
          <cell r="M236" t="e">
            <v>#VALUE!</v>
          </cell>
          <cell r="N236" t="e">
            <v>#VALUE!</v>
          </cell>
          <cell r="O236" t="e">
            <v>#VALUE!</v>
          </cell>
          <cell r="Q236">
            <v>48</v>
          </cell>
          <cell r="R236">
            <v>236</v>
          </cell>
          <cell r="S236">
            <v>240</v>
          </cell>
          <cell r="T236" t="str">
            <v>236-240</v>
          </cell>
          <cell r="V236" t="str">
            <v/>
          </cell>
          <cell r="W236" t="str">
            <v/>
          </cell>
        </row>
        <row r="237">
          <cell r="A237">
            <v>288</v>
          </cell>
          <cell r="B237">
            <v>88</v>
          </cell>
          <cell r="D237" t="str">
            <v/>
          </cell>
          <cell r="F237" t="str">
            <v/>
          </cell>
          <cell r="G237" t="str">
            <v/>
          </cell>
          <cell r="J237" t="str">
            <v>Абайская обл.</v>
          </cell>
          <cell r="M237" t="e">
            <v>#VALUE!</v>
          </cell>
          <cell r="N237" t="e">
            <v>#VALUE!</v>
          </cell>
          <cell r="O237" t="e">
            <v>#VALUE!</v>
          </cell>
          <cell r="Q237">
            <v>48</v>
          </cell>
          <cell r="R237">
            <v>236</v>
          </cell>
          <cell r="S237">
            <v>240</v>
          </cell>
          <cell r="T237" t="str">
            <v>236-240</v>
          </cell>
          <cell r="V237" t="str">
            <v/>
          </cell>
          <cell r="W237" t="str">
            <v/>
          </cell>
        </row>
        <row r="238">
          <cell r="A238">
            <v>289</v>
          </cell>
          <cell r="B238">
            <v>89</v>
          </cell>
          <cell r="D238" t="str">
            <v/>
          </cell>
          <cell r="F238" t="str">
            <v/>
          </cell>
          <cell r="G238" t="str">
            <v/>
          </cell>
          <cell r="J238" t="str">
            <v>Абайская обл.</v>
          </cell>
          <cell r="M238" t="e">
            <v>#VALUE!</v>
          </cell>
          <cell r="N238" t="e">
            <v>#VALUE!</v>
          </cell>
          <cell r="O238" t="e">
            <v>#VALUE!</v>
          </cell>
          <cell r="Q238">
            <v>48</v>
          </cell>
          <cell r="R238">
            <v>236</v>
          </cell>
          <cell r="S238">
            <v>240</v>
          </cell>
          <cell r="T238" t="str">
            <v>236-240</v>
          </cell>
          <cell r="V238" t="str">
            <v/>
          </cell>
          <cell r="W238" t="str">
            <v/>
          </cell>
        </row>
        <row r="239">
          <cell r="A239">
            <v>290</v>
          </cell>
          <cell r="B239">
            <v>90</v>
          </cell>
          <cell r="D239" t="str">
            <v/>
          </cell>
          <cell r="F239" t="str">
            <v/>
          </cell>
          <cell r="G239" t="str">
            <v/>
          </cell>
          <cell r="J239" t="str">
            <v>Абайская обл.</v>
          </cell>
          <cell r="M239" t="e">
            <v>#VALUE!</v>
          </cell>
          <cell r="N239" t="e">
            <v>#VALUE!</v>
          </cell>
          <cell r="O239" t="e">
            <v>#VALUE!</v>
          </cell>
          <cell r="Q239">
            <v>48</v>
          </cell>
          <cell r="R239">
            <v>236</v>
          </cell>
          <cell r="S239">
            <v>240</v>
          </cell>
          <cell r="T239" t="str">
            <v>236-240</v>
          </cell>
          <cell r="V239" t="str">
            <v/>
          </cell>
          <cell r="W239" t="str">
            <v/>
          </cell>
        </row>
        <row r="240">
          <cell r="A240">
            <v>291</v>
          </cell>
          <cell r="B240">
            <v>91</v>
          </cell>
          <cell r="D240" t="str">
            <v/>
          </cell>
          <cell r="F240" t="str">
            <v/>
          </cell>
          <cell r="G240" t="str">
            <v/>
          </cell>
          <cell r="I240" t="str">
            <v>Жетысуская обл.</v>
          </cell>
          <cell r="J240" t="str">
            <v>Жетысуская обл.</v>
          </cell>
          <cell r="K240" t="str">
            <v>Дюсембинов Н.</v>
          </cell>
          <cell r="M240" t="e">
            <v>#VALUE!</v>
          </cell>
          <cell r="N240" t="e">
            <v>#VALUE!</v>
          </cell>
          <cell r="O240" t="e">
            <v>#VALUE!</v>
          </cell>
          <cell r="P240">
            <v>49</v>
          </cell>
          <cell r="Q240">
            <v>49</v>
          </cell>
          <cell r="R240">
            <v>241</v>
          </cell>
          <cell r="S240">
            <v>245</v>
          </cell>
          <cell r="T240" t="str">
            <v>241-245</v>
          </cell>
          <cell r="U240" t="str">
            <v>Жетысуская область</v>
          </cell>
          <cell r="V240" t="str">
            <v/>
          </cell>
          <cell r="W240" t="str">
            <v/>
          </cell>
        </row>
        <row r="241">
          <cell r="A241">
            <v>292</v>
          </cell>
          <cell r="B241">
            <v>92</v>
          </cell>
          <cell r="D241" t="str">
            <v/>
          </cell>
          <cell r="F241" t="str">
            <v/>
          </cell>
          <cell r="G241" t="str">
            <v/>
          </cell>
          <cell r="J241" t="str">
            <v>Жетысуская обл.</v>
          </cell>
          <cell r="M241" t="e">
            <v>#VALUE!</v>
          </cell>
          <cell r="N241" t="e">
            <v>#VALUE!</v>
          </cell>
          <cell r="O241" t="e">
            <v>#VALUE!</v>
          </cell>
          <cell r="Q241">
            <v>49</v>
          </cell>
          <cell r="R241">
            <v>241</v>
          </cell>
          <cell r="S241">
            <v>245</v>
          </cell>
          <cell r="T241" t="str">
            <v>241-245</v>
          </cell>
          <cell r="V241" t="str">
            <v/>
          </cell>
          <cell r="W241" t="str">
            <v/>
          </cell>
        </row>
        <row r="242">
          <cell r="A242">
            <v>293</v>
          </cell>
          <cell r="B242">
            <v>93</v>
          </cell>
          <cell r="D242" t="str">
            <v/>
          </cell>
          <cell r="F242" t="str">
            <v/>
          </cell>
          <cell r="G242" t="str">
            <v/>
          </cell>
          <cell r="J242" t="str">
            <v>Жетысуская обл.</v>
          </cell>
          <cell r="M242" t="e">
            <v>#VALUE!</v>
          </cell>
          <cell r="N242" t="e">
            <v>#VALUE!</v>
          </cell>
          <cell r="O242" t="e">
            <v>#VALUE!</v>
          </cell>
          <cell r="Q242">
            <v>49</v>
          </cell>
          <cell r="R242">
            <v>241</v>
          </cell>
          <cell r="S242">
            <v>245</v>
          </cell>
          <cell r="T242" t="str">
            <v>241-245</v>
          </cell>
          <cell r="V242" t="str">
            <v/>
          </cell>
          <cell r="W242" t="str">
            <v/>
          </cell>
        </row>
        <row r="243">
          <cell r="A243">
            <v>294</v>
          </cell>
          <cell r="B243">
            <v>94</v>
          </cell>
          <cell r="D243" t="str">
            <v/>
          </cell>
          <cell r="F243" t="str">
            <v/>
          </cell>
          <cell r="G243" t="str">
            <v/>
          </cell>
          <cell r="J243" t="str">
            <v>Жетысуская обл.</v>
          </cell>
          <cell r="M243" t="e">
            <v>#VALUE!</v>
          </cell>
          <cell r="N243" t="e">
            <v>#VALUE!</v>
          </cell>
          <cell r="O243" t="e">
            <v>#VALUE!</v>
          </cell>
          <cell r="Q243">
            <v>49</v>
          </cell>
          <cell r="R243">
            <v>241</v>
          </cell>
          <cell r="S243">
            <v>245</v>
          </cell>
          <cell r="T243" t="str">
            <v>241-245</v>
          </cell>
          <cell r="V243" t="str">
            <v/>
          </cell>
          <cell r="W243" t="str">
            <v/>
          </cell>
        </row>
        <row r="244">
          <cell r="A244">
            <v>295</v>
          </cell>
          <cell r="B244">
            <v>95</v>
          </cell>
          <cell r="D244" t="str">
            <v/>
          </cell>
          <cell r="F244" t="str">
            <v/>
          </cell>
          <cell r="G244" t="str">
            <v/>
          </cell>
          <cell r="J244" t="str">
            <v>Жетысуская обл.</v>
          </cell>
          <cell r="M244" t="e">
            <v>#VALUE!</v>
          </cell>
          <cell r="N244" t="e">
            <v>#VALUE!</v>
          </cell>
          <cell r="O244" t="e">
            <v>#VALUE!</v>
          </cell>
          <cell r="Q244">
            <v>49</v>
          </cell>
          <cell r="R244">
            <v>241</v>
          </cell>
          <cell r="S244">
            <v>245</v>
          </cell>
          <cell r="T244" t="str">
            <v>241-245</v>
          </cell>
          <cell r="V244" t="str">
            <v/>
          </cell>
          <cell r="W244" t="str">
            <v/>
          </cell>
        </row>
        <row r="245">
          <cell r="A245">
            <v>296</v>
          </cell>
          <cell r="B245">
            <v>96</v>
          </cell>
          <cell r="D245" t="str">
            <v/>
          </cell>
          <cell r="F245" t="str">
            <v/>
          </cell>
          <cell r="G245" t="str">
            <v/>
          </cell>
          <cell r="I245" t="str">
            <v>Улытауская обл.</v>
          </cell>
          <cell r="J245" t="str">
            <v>Улытауская обл.</v>
          </cell>
          <cell r="K245" t="str">
            <v>Абдигаппарова Г.Б.</v>
          </cell>
          <cell r="M245" t="e">
            <v>#VALUE!</v>
          </cell>
          <cell r="N245" t="e">
            <v>#VALUE!</v>
          </cell>
          <cell r="O245" t="e">
            <v>#VALUE!</v>
          </cell>
          <cell r="P245">
            <v>50</v>
          </cell>
          <cell r="Q245">
            <v>50</v>
          </cell>
          <cell r="R245">
            <v>246</v>
          </cell>
          <cell r="S245">
            <v>250</v>
          </cell>
          <cell r="T245" t="str">
            <v>246-250</v>
          </cell>
          <cell r="U245" t="str">
            <v>Улытауская область</v>
          </cell>
          <cell r="V245" t="str">
            <v/>
          </cell>
          <cell r="W245" t="str">
            <v/>
          </cell>
        </row>
        <row r="246">
          <cell r="A246">
            <v>297</v>
          </cell>
          <cell r="B246">
            <v>97</v>
          </cell>
          <cell r="D246" t="str">
            <v/>
          </cell>
          <cell r="F246" t="str">
            <v/>
          </cell>
          <cell r="G246" t="str">
            <v/>
          </cell>
          <cell r="J246" t="str">
            <v>Улытауская обл.</v>
          </cell>
          <cell r="M246" t="e">
            <v>#VALUE!</v>
          </cell>
          <cell r="N246" t="e">
            <v>#VALUE!</v>
          </cell>
          <cell r="O246" t="e">
            <v>#VALUE!</v>
          </cell>
          <cell r="Q246">
            <v>50</v>
          </cell>
          <cell r="R246">
            <v>246</v>
          </cell>
          <cell r="S246">
            <v>250</v>
          </cell>
          <cell r="T246" t="str">
            <v>246-250</v>
          </cell>
          <cell r="V246" t="str">
            <v/>
          </cell>
          <cell r="W246" t="str">
            <v/>
          </cell>
        </row>
        <row r="247">
          <cell r="A247">
            <v>298</v>
          </cell>
          <cell r="B247">
            <v>98</v>
          </cell>
          <cell r="D247" t="str">
            <v/>
          </cell>
          <cell r="F247" t="str">
            <v/>
          </cell>
          <cell r="G247" t="str">
            <v/>
          </cell>
          <cell r="J247" t="str">
            <v>Улытауская обл.</v>
          </cell>
          <cell r="M247" t="e">
            <v>#VALUE!</v>
          </cell>
          <cell r="N247" t="e">
            <v>#VALUE!</v>
          </cell>
          <cell r="O247" t="e">
            <v>#VALUE!</v>
          </cell>
          <cell r="Q247">
            <v>50</v>
          </cell>
          <cell r="R247">
            <v>246</v>
          </cell>
          <cell r="S247">
            <v>250</v>
          </cell>
          <cell r="T247" t="str">
            <v>246-250</v>
          </cell>
          <cell r="V247" t="str">
            <v/>
          </cell>
          <cell r="W247" t="str">
            <v/>
          </cell>
        </row>
        <row r="248">
          <cell r="A248">
            <v>299</v>
          </cell>
          <cell r="B248">
            <v>99</v>
          </cell>
          <cell r="D248" t="str">
            <v/>
          </cell>
          <cell r="F248" t="str">
            <v/>
          </cell>
          <cell r="G248" t="str">
            <v/>
          </cell>
          <cell r="J248" t="str">
            <v>Улытауская обл.</v>
          </cell>
          <cell r="M248" t="e">
            <v>#VALUE!</v>
          </cell>
          <cell r="N248" t="e">
            <v>#VALUE!</v>
          </cell>
          <cell r="O248" t="e">
            <v>#VALUE!</v>
          </cell>
          <cell r="Q248">
            <v>50</v>
          </cell>
          <cell r="R248">
            <v>246</v>
          </cell>
          <cell r="S248">
            <v>250</v>
          </cell>
          <cell r="T248" t="str">
            <v>246-250</v>
          </cell>
          <cell r="V248" t="str">
            <v/>
          </cell>
          <cell r="W248" t="str">
            <v/>
          </cell>
        </row>
        <row r="249">
          <cell r="A249">
            <v>300</v>
          </cell>
          <cell r="B249">
            <v>100</v>
          </cell>
          <cell r="D249" t="str">
            <v/>
          </cell>
          <cell r="F249" t="str">
            <v/>
          </cell>
          <cell r="G249" t="str">
            <v/>
          </cell>
          <cell r="J249" t="str">
            <v>Улытауская обл.</v>
          </cell>
          <cell r="M249" t="e">
            <v>#VALUE!</v>
          </cell>
          <cell r="N249" t="e">
            <v>#VALUE!</v>
          </cell>
          <cell r="O249" t="e">
            <v>#VALUE!</v>
          </cell>
          <cell r="Q249">
            <v>50</v>
          </cell>
          <cell r="R249">
            <v>246</v>
          </cell>
          <cell r="S249">
            <v>250</v>
          </cell>
          <cell r="T249" t="str">
            <v>246-250</v>
          </cell>
          <cell r="V249" t="str">
            <v/>
          </cell>
          <cell r="W249" t="str">
            <v/>
          </cell>
        </row>
        <row r="250">
          <cell r="A250">
            <v>301</v>
          </cell>
          <cell r="B250">
            <v>101</v>
          </cell>
          <cell r="C250" t="str">
            <v xml:space="preserve">ФУ Дарья  </v>
          </cell>
          <cell r="D250" t="str">
            <v>31.01.2009</v>
          </cell>
          <cell r="E250" t="str">
            <v>КМС</v>
          </cell>
          <cell r="F250">
            <v>46</v>
          </cell>
          <cell r="G250" t="str">
            <v>Карагандин. обл.</v>
          </cell>
          <cell r="H250" t="str">
            <v>Алиева Э.К.</v>
          </cell>
          <cell r="I250" t="str">
            <v>Карагандинская обл.-2</v>
          </cell>
          <cell r="J250" t="str">
            <v>Карагандинская обл.-2</v>
          </cell>
          <cell r="K250" t="str">
            <v>Алиева Э.К., Ким Т.А., Брижевский А.Ф.</v>
          </cell>
          <cell r="M250" t="str">
            <v>ФУ</v>
          </cell>
          <cell r="N250" t="str">
            <v>Д</v>
          </cell>
          <cell r="O250" t="str">
            <v>ФУ Д.</v>
          </cell>
          <cell r="P250">
            <v>51</v>
          </cell>
          <cell r="Q250">
            <v>51</v>
          </cell>
          <cell r="R250">
            <v>251</v>
          </cell>
          <cell r="S250">
            <v>255</v>
          </cell>
          <cell r="T250" t="str">
            <v>251-255</v>
          </cell>
          <cell r="U250" t="str">
            <v>Карагандинская обл.-2</v>
          </cell>
          <cell r="V250">
            <v>0</v>
          </cell>
          <cell r="W250">
            <v>0</v>
          </cell>
        </row>
        <row r="251">
          <cell r="A251">
            <v>302</v>
          </cell>
          <cell r="B251">
            <v>102</v>
          </cell>
          <cell r="C251" t="str">
            <v xml:space="preserve">ЛУКЬЯНОВА Мария  </v>
          </cell>
          <cell r="D251" t="str">
            <v>22.10.2011</v>
          </cell>
          <cell r="E251">
            <v>1</v>
          </cell>
          <cell r="F251">
            <v>33</v>
          </cell>
          <cell r="G251" t="str">
            <v>Карагандин. обл.</v>
          </cell>
          <cell r="H251" t="str">
            <v>Брижевский А.Ф.</v>
          </cell>
          <cell r="J251" t="str">
            <v>Карагандинская обл.-2</v>
          </cell>
          <cell r="M251" t="str">
            <v>ЛУКЬЯНОВА</v>
          </cell>
          <cell r="N251" t="str">
            <v>М</v>
          </cell>
          <cell r="O251" t="str">
            <v>ЛУКЬЯНОВА М.</v>
          </cell>
          <cell r="Q251">
            <v>51</v>
          </cell>
          <cell r="R251">
            <v>251</v>
          </cell>
          <cell r="S251">
            <v>255</v>
          </cell>
          <cell r="T251" t="str">
            <v>251-255</v>
          </cell>
          <cell r="V251">
            <v>0</v>
          </cell>
          <cell r="W251">
            <v>0</v>
          </cell>
        </row>
        <row r="252">
          <cell r="A252">
            <v>303</v>
          </cell>
          <cell r="B252">
            <v>103</v>
          </cell>
          <cell r="C252" t="str">
            <v xml:space="preserve">ГАМОВА Дарья  </v>
          </cell>
          <cell r="D252" t="str">
            <v>23.04.2008</v>
          </cell>
          <cell r="E252" t="str">
            <v>КМС</v>
          </cell>
          <cell r="F252">
            <v>32</v>
          </cell>
          <cell r="G252" t="str">
            <v>Карагандин. обл.</v>
          </cell>
          <cell r="H252" t="str">
            <v>Ким Т.А.</v>
          </cell>
          <cell r="J252" t="str">
            <v>Карагандинская обл.-2</v>
          </cell>
          <cell r="M252" t="str">
            <v>ГАМОВА</v>
          </cell>
          <cell r="N252" t="str">
            <v>Д</v>
          </cell>
          <cell r="O252" t="str">
            <v>ГАМОВА Д.</v>
          </cell>
          <cell r="Q252">
            <v>51</v>
          </cell>
          <cell r="R252">
            <v>251</v>
          </cell>
          <cell r="S252">
            <v>255</v>
          </cell>
          <cell r="T252" t="str">
            <v>251-255</v>
          </cell>
          <cell r="V252">
            <v>0</v>
          </cell>
          <cell r="W252">
            <v>0</v>
          </cell>
        </row>
        <row r="253">
          <cell r="A253">
            <v>304</v>
          </cell>
          <cell r="B253">
            <v>104</v>
          </cell>
          <cell r="C253" t="str">
            <v xml:space="preserve">КОШЕЛЕВА Алиса  </v>
          </cell>
          <cell r="D253" t="str">
            <v>10.09.2008</v>
          </cell>
          <cell r="E253" t="str">
            <v>КМС</v>
          </cell>
          <cell r="F253">
            <v>29</v>
          </cell>
          <cell r="G253" t="str">
            <v>Карагандин. обл.</v>
          </cell>
          <cell r="H253" t="str">
            <v>Брижевский А.Ф.</v>
          </cell>
          <cell r="J253" t="str">
            <v>Карагандинская обл.-2</v>
          </cell>
          <cell r="M253" t="str">
            <v>КОШЕЛЕВА</v>
          </cell>
          <cell r="N253" t="str">
            <v>А</v>
          </cell>
          <cell r="O253" t="str">
            <v>КОШЕЛЕВА А.</v>
          </cell>
          <cell r="Q253">
            <v>51</v>
          </cell>
          <cell r="R253">
            <v>251</v>
          </cell>
          <cell r="S253">
            <v>255</v>
          </cell>
          <cell r="T253" t="str">
            <v>251-255</v>
          </cell>
          <cell r="V253">
            <v>0</v>
          </cell>
          <cell r="W253">
            <v>0</v>
          </cell>
        </row>
        <row r="254">
          <cell r="A254">
            <v>305</v>
          </cell>
          <cell r="B254">
            <v>105</v>
          </cell>
          <cell r="C254" t="str">
            <v xml:space="preserve">ИБРАЕВА Юрана  </v>
          </cell>
          <cell r="D254" t="str">
            <v>14.01.2009</v>
          </cell>
          <cell r="E254" t="str">
            <v>КМС</v>
          </cell>
          <cell r="F254">
            <v>27</v>
          </cell>
          <cell r="G254" t="str">
            <v>Карагандин. обл.</v>
          </cell>
          <cell r="H254" t="str">
            <v>Ким Т.А.</v>
          </cell>
          <cell r="J254" t="str">
            <v>Карагандинская обл.-2</v>
          </cell>
          <cell r="M254" t="str">
            <v>ИБРАЕВА</v>
          </cell>
          <cell r="N254" t="str">
            <v>Ю</v>
          </cell>
          <cell r="O254" t="str">
            <v>ИБРАЕВА Ю.</v>
          </cell>
          <cell r="Q254">
            <v>51</v>
          </cell>
          <cell r="R254">
            <v>251</v>
          </cell>
          <cell r="S254">
            <v>255</v>
          </cell>
          <cell r="T254" t="str">
            <v>251-255</v>
          </cell>
          <cell r="V254">
            <v>0</v>
          </cell>
          <cell r="W254">
            <v>0</v>
          </cell>
        </row>
        <row r="255">
          <cell r="A255">
            <v>306</v>
          </cell>
          <cell r="B255">
            <v>106</v>
          </cell>
          <cell r="D255" t="str">
            <v/>
          </cell>
          <cell r="F255" t="str">
            <v/>
          </cell>
          <cell r="G255" t="str">
            <v/>
          </cell>
          <cell r="J255">
            <v>0</v>
          </cell>
          <cell r="M255" t="e">
            <v>#VALUE!</v>
          </cell>
          <cell r="N255" t="e">
            <v>#VALUE!</v>
          </cell>
          <cell r="O255" t="e">
            <v>#VALUE!</v>
          </cell>
          <cell r="P255">
            <v>52</v>
          </cell>
          <cell r="Q255">
            <v>52</v>
          </cell>
          <cell r="R255">
            <v>256</v>
          </cell>
          <cell r="S255">
            <v>260</v>
          </cell>
          <cell r="T255" t="str">
            <v>256-260</v>
          </cell>
          <cell r="V255" t="str">
            <v/>
          </cell>
          <cell r="W255" t="str">
            <v/>
          </cell>
        </row>
        <row r="256">
          <cell r="A256">
            <v>307</v>
          </cell>
          <cell r="B256">
            <v>107</v>
          </cell>
          <cell r="D256" t="str">
            <v/>
          </cell>
          <cell r="F256" t="str">
            <v/>
          </cell>
          <cell r="G256" t="str">
            <v/>
          </cell>
          <cell r="J256">
            <v>0</v>
          </cell>
          <cell r="M256" t="e">
            <v>#VALUE!</v>
          </cell>
          <cell r="N256" t="e">
            <v>#VALUE!</v>
          </cell>
          <cell r="O256" t="e">
            <v>#VALUE!</v>
          </cell>
          <cell r="Q256">
            <v>52</v>
          </cell>
          <cell r="R256">
            <v>256</v>
          </cell>
          <cell r="S256">
            <v>260</v>
          </cell>
          <cell r="T256" t="str">
            <v>256-260</v>
          </cell>
          <cell r="V256" t="str">
            <v/>
          </cell>
          <cell r="W256" t="str">
            <v/>
          </cell>
        </row>
        <row r="257">
          <cell r="A257">
            <v>308</v>
          </cell>
          <cell r="B257">
            <v>108</v>
          </cell>
          <cell r="D257" t="str">
            <v/>
          </cell>
          <cell r="F257" t="str">
            <v/>
          </cell>
          <cell r="G257" t="str">
            <v/>
          </cell>
          <cell r="J257">
            <v>0</v>
          </cell>
          <cell r="M257" t="e">
            <v>#VALUE!</v>
          </cell>
          <cell r="N257" t="e">
            <v>#VALUE!</v>
          </cell>
          <cell r="O257" t="e">
            <v>#VALUE!</v>
          </cell>
          <cell r="Q257">
            <v>52</v>
          </cell>
          <cell r="R257">
            <v>256</v>
          </cell>
          <cell r="S257">
            <v>260</v>
          </cell>
          <cell r="T257" t="str">
            <v>256-260</v>
          </cell>
          <cell r="V257" t="str">
            <v/>
          </cell>
          <cell r="W257" t="str">
            <v/>
          </cell>
        </row>
        <row r="258">
          <cell r="A258">
            <v>309</v>
          </cell>
          <cell r="B258">
            <v>109</v>
          </cell>
          <cell r="D258" t="str">
            <v/>
          </cell>
          <cell r="F258" t="str">
            <v/>
          </cell>
          <cell r="G258" t="str">
            <v/>
          </cell>
          <cell r="J258">
            <v>0</v>
          </cell>
          <cell r="M258" t="e">
            <v>#VALUE!</v>
          </cell>
          <cell r="N258" t="e">
            <v>#VALUE!</v>
          </cell>
          <cell r="O258" t="e">
            <v>#VALUE!</v>
          </cell>
          <cell r="Q258">
            <v>52</v>
          </cell>
          <cell r="R258">
            <v>256</v>
          </cell>
          <cell r="S258">
            <v>260</v>
          </cell>
          <cell r="T258" t="str">
            <v>256-260</v>
          </cell>
          <cell r="V258" t="str">
            <v/>
          </cell>
          <cell r="W258" t="str">
            <v/>
          </cell>
        </row>
        <row r="259">
          <cell r="A259">
            <v>310</v>
          </cell>
          <cell r="B259">
            <v>110</v>
          </cell>
          <cell r="D259" t="str">
            <v/>
          </cell>
          <cell r="F259" t="str">
            <v/>
          </cell>
          <cell r="G259" t="str">
            <v/>
          </cell>
          <cell r="J259">
            <v>0</v>
          </cell>
          <cell r="M259" t="e">
            <v>#VALUE!</v>
          </cell>
          <cell r="N259" t="e">
            <v>#VALUE!</v>
          </cell>
          <cell r="O259" t="e">
            <v>#VALUE!</v>
          </cell>
          <cell r="Q259">
            <v>52</v>
          </cell>
          <cell r="R259">
            <v>256</v>
          </cell>
          <cell r="S259">
            <v>260</v>
          </cell>
          <cell r="T259" t="str">
            <v>256-260</v>
          </cell>
          <cell r="V259" t="str">
            <v/>
          </cell>
          <cell r="W259" t="str">
            <v/>
          </cell>
        </row>
        <row r="260">
          <cell r="A260">
            <v>311</v>
          </cell>
          <cell r="B260">
            <v>111</v>
          </cell>
          <cell r="C260" t="str">
            <v>ПОЧИНОК Полина</v>
          </cell>
          <cell r="D260">
            <v>40220</v>
          </cell>
          <cell r="E260">
            <v>1</v>
          </cell>
          <cell r="F260">
            <v>0</v>
          </cell>
          <cell r="G260" t="str">
            <v>Павлодар. обл.</v>
          </cell>
          <cell r="H260" t="str">
            <v>Ахтанов О.Р.</v>
          </cell>
          <cell r="I260" t="str">
            <v>Личники</v>
          </cell>
          <cell r="J260" t="str">
            <v>Личники</v>
          </cell>
          <cell r="M260" t="str">
            <v>ПОЧИНОК</v>
          </cell>
          <cell r="N260" t="str">
            <v>П</v>
          </cell>
          <cell r="O260" t="str">
            <v>ПОЧИНОК П.</v>
          </cell>
          <cell r="P260">
            <v>53</v>
          </cell>
          <cell r="Q260">
            <v>53</v>
          </cell>
          <cell r="R260">
            <v>261</v>
          </cell>
          <cell r="S260">
            <v>265</v>
          </cell>
          <cell r="T260" t="str">
            <v>261-265</v>
          </cell>
          <cell r="V260">
            <v>0</v>
          </cell>
          <cell r="W260">
            <v>0</v>
          </cell>
        </row>
        <row r="261">
          <cell r="A261">
            <v>312</v>
          </cell>
          <cell r="B261">
            <v>112</v>
          </cell>
          <cell r="C261" t="str">
            <v>ЖАНАБЕРДІ Махаббат</v>
          </cell>
          <cell r="D261">
            <v>39899</v>
          </cell>
          <cell r="E261">
            <v>1</v>
          </cell>
          <cell r="F261">
            <v>0</v>
          </cell>
          <cell r="G261" t="str">
            <v>Павлодар. обл.</v>
          </cell>
          <cell r="H261" t="str">
            <v>Ахтанов О.Р.</v>
          </cell>
          <cell r="J261" t="str">
            <v>Личники</v>
          </cell>
          <cell r="M261" t="str">
            <v>ЖАНАБЕРДІ</v>
          </cell>
          <cell r="N261" t="str">
            <v>М</v>
          </cell>
          <cell r="O261" t="str">
            <v>ЖАНАБЕРДІ М.</v>
          </cell>
          <cell r="Q261">
            <v>53</v>
          </cell>
          <cell r="R261">
            <v>261</v>
          </cell>
          <cell r="S261">
            <v>265</v>
          </cell>
          <cell r="T261" t="str">
            <v>261-265</v>
          </cell>
          <cell r="V261">
            <v>0</v>
          </cell>
          <cell r="W261">
            <v>0</v>
          </cell>
        </row>
        <row r="262">
          <cell r="A262">
            <v>313</v>
          </cell>
          <cell r="B262">
            <v>113</v>
          </cell>
          <cell r="C262" t="str">
            <v xml:space="preserve">ТЛЕГЕНОВА Еркежан  </v>
          </cell>
          <cell r="D262" t="str">
            <v>05.10.2009</v>
          </cell>
          <cell r="E262">
            <v>3</v>
          </cell>
          <cell r="F262">
            <v>14</v>
          </cell>
          <cell r="G262" t="str">
            <v>Карагандин. обл.</v>
          </cell>
          <cell r="H262" t="str">
            <v>Ким Т.А.</v>
          </cell>
          <cell r="J262" t="str">
            <v>Личники</v>
          </cell>
          <cell r="M262" t="str">
            <v>ТЛЕГЕНОВА</v>
          </cell>
          <cell r="N262" t="str">
            <v>Е</v>
          </cell>
          <cell r="O262" t="str">
            <v>ТЛЕГЕНОВА Е.</v>
          </cell>
          <cell r="Q262">
            <v>53</v>
          </cell>
          <cell r="R262">
            <v>261</v>
          </cell>
          <cell r="S262">
            <v>265</v>
          </cell>
          <cell r="T262" t="str">
            <v>261-265</v>
          </cell>
          <cell r="V262">
            <v>0</v>
          </cell>
          <cell r="W262">
            <v>0</v>
          </cell>
        </row>
        <row r="263">
          <cell r="A263">
            <v>314</v>
          </cell>
          <cell r="B263">
            <v>114</v>
          </cell>
          <cell r="C263" t="str">
            <v xml:space="preserve">АМИРЗА  Айым </v>
          </cell>
          <cell r="D263" t="str">
            <v>23.05.2011</v>
          </cell>
          <cell r="E263">
            <v>2</v>
          </cell>
          <cell r="F263">
            <v>10</v>
          </cell>
          <cell r="G263" t="str">
            <v>Карагандин. обл.</v>
          </cell>
          <cell r="H263" t="str">
            <v>Ким Т.А.</v>
          </cell>
          <cell r="J263" t="str">
            <v>Личники</v>
          </cell>
          <cell r="M263" t="str">
            <v>АМИРЗА</v>
          </cell>
          <cell r="N263" t="str">
            <v xml:space="preserve"> </v>
          </cell>
          <cell r="O263" t="str">
            <v>АМИРЗА  .</v>
          </cell>
          <cell r="Q263">
            <v>53</v>
          </cell>
          <cell r="R263">
            <v>261</v>
          </cell>
          <cell r="S263">
            <v>265</v>
          </cell>
          <cell r="T263" t="str">
            <v>261-265</v>
          </cell>
          <cell r="V263">
            <v>0</v>
          </cell>
          <cell r="W263">
            <v>0</v>
          </cell>
        </row>
        <row r="264">
          <cell r="A264">
            <v>315</v>
          </cell>
          <cell r="B264">
            <v>115</v>
          </cell>
          <cell r="C264" t="str">
            <v>ГУСЬКОВА Дарья</v>
          </cell>
          <cell r="D264">
            <v>40042</v>
          </cell>
          <cell r="E264">
            <v>1</v>
          </cell>
          <cell r="F264">
            <v>0</v>
          </cell>
          <cell r="G264" t="str">
            <v>Карагандин. обл.</v>
          </cell>
          <cell r="H264" t="str">
            <v>Ким Т.А.</v>
          </cell>
          <cell r="J264" t="str">
            <v>Личники</v>
          </cell>
          <cell r="M264" t="str">
            <v>ГУСЬКОВА</v>
          </cell>
          <cell r="N264" t="str">
            <v>Д</v>
          </cell>
          <cell r="O264" t="str">
            <v>ГУСЬКОВА Д.</v>
          </cell>
          <cell r="Q264">
            <v>53</v>
          </cell>
          <cell r="R264">
            <v>261</v>
          </cell>
          <cell r="S264">
            <v>265</v>
          </cell>
          <cell r="T264" t="str">
            <v>261-265</v>
          </cell>
          <cell r="V264">
            <v>0</v>
          </cell>
          <cell r="W264">
            <v>0</v>
          </cell>
        </row>
        <row r="265">
          <cell r="A265">
            <v>316</v>
          </cell>
          <cell r="B265">
            <v>116</v>
          </cell>
          <cell r="C265" t="str">
            <v>СЕРИК Рада</v>
          </cell>
          <cell r="D265">
            <v>39827</v>
          </cell>
          <cell r="E265">
            <v>2</v>
          </cell>
          <cell r="F265">
            <v>0</v>
          </cell>
          <cell r="G265" t="str">
            <v>Карагандин. обл.</v>
          </cell>
          <cell r="H265" t="str">
            <v>Алиева Э.К.</v>
          </cell>
          <cell r="J265">
            <v>0</v>
          </cell>
          <cell r="M265" t="str">
            <v>СЕРИК</v>
          </cell>
          <cell r="N265" t="str">
            <v>Р</v>
          </cell>
          <cell r="O265" t="str">
            <v>СЕРИК Р.</v>
          </cell>
          <cell r="P265">
            <v>54</v>
          </cell>
          <cell r="Q265">
            <v>54</v>
          </cell>
          <cell r="R265">
            <v>266</v>
          </cell>
          <cell r="S265">
            <v>270</v>
          </cell>
          <cell r="T265" t="str">
            <v>266-270</v>
          </cell>
          <cell r="V265">
            <v>0</v>
          </cell>
          <cell r="W265">
            <v>0</v>
          </cell>
        </row>
        <row r="266">
          <cell r="A266">
            <v>317</v>
          </cell>
          <cell r="B266">
            <v>117</v>
          </cell>
          <cell r="C266" t="str">
            <v xml:space="preserve">ТЛЕГЕНОВА Аружан  </v>
          </cell>
          <cell r="D266">
            <v>40091</v>
          </cell>
          <cell r="E266" t="str">
            <v>1ю.</v>
          </cell>
          <cell r="F266">
            <v>0</v>
          </cell>
          <cell r="G266" t="str">
            <v>Карагандин. обл.</v>
          </cell>
          <cell r="H266" t="str">
            <v>Ким Т.А.</v>
          </cell>
          <cell r="J266">
            <v>0</v>
          </cell>
          <cell r="M266" t="str">
            <v>ТЛЕГЕНОВА</v>
          </cell>
          <cell r="N266" t="str">
            <v>А</v>
          </cell>
          <cell r="O266" t="str">
            <v>ТЛЕГЕНОВА А.</v>
          </cell>
          <cell r="Q266">
            <v>54</v>
          </cell>
          <cell r="R266">
            <v>266</v>
          </cell>
          <cell r="S266">
            <v>270</v>
          </cell>
          <cell r="T266" t="str">
            <v>266-270</v>
          </cell>
          <cell r="V266">
            <v>0</v>
          </cell>
          <cell r="W266">
            <v>0</v>
          </cell>
        </row>
        <row r="267">
          <cell r="A267">
            <v>318</v>
          </cell>
          <cell r="B267">
            <v>118</v>
          </cell>
          <cell r="C267" t="str">
            <v>ОМАРОВА Айша</v>
          </cell>
          <cell r="D267">
            <v>40621</v>
          </cell>
          <cell r="E267">
            <v>3</v>
          </cell>
          <cell r="F267">
            <v>0</v>
          </cell>
          <cell r="G267" t="str">
            <v>Карагандин. обл.</v>
          </cell>
          <cell r="H267" t="str">
            <v>Брижевский А.Ф.</v>
          </cell>
          <cell r="J267">
            <v>0</v>
          </cell>
          <cell r="M267" t="str">
            <v>ОМАРОВА</v>
          </cell>
          <cell r="N267" t="str">
            <v>А</v>
          </cell>
          <cell r="O267" t="str">
            <v>ОМАРОВА А.</v>
          </cell>
          <cell r="Q267">
            <v>54</v>
          </cell>
          <cell r="R267">
            <v>266</v>
          </cell>
          <cell r="S267">
            <v>270</v>
          </cell>
          <cell r="T267" t="str">
            <v>266-270</v>
          </cell>
          <cell r="V267">
            <v>0</v>
          </cell>
          <cell r="W267">
            <v>0</v>
          </cell>
        </row>
        <row r="268">
          <cell r="A268">
            <v>319</v>
          </cell>
          <cell r="B268">
            <v>119</v>
          </cell>
          <cell r="C268" t="str">
            <v xml:space="preserve">ШАВКАТОВА Гулёра  </v>
          </cell>
          <cell r="D268" t="str">
            <v>15.07.2006</v>
          </cell>
          <cell r="E268" t="str">
            <v>КМС</v>
          </cell>
          <cell r="F268">
            <v>10</v>
          </cell>
          <cell r="G268" t="str">
            <v>Туркестан. обл.</v>
          </cell>
          <cell r="H268" t="str">
            <v>Абдазимов Ш.М.</v>
          </cell>
          <cell r="J268">
            <v>0</v>
          </cell>
          <cell r="M268" t="str">
            <v>ШАВКАТОВА</v>
          </cell>
          <cell r="N268" t="str">
            <v>Г</v>
          </cell>
          <cell r="O268" t="str">
            <v>ШАВКАТОВА Г.</v>
          </cell>
          <cell r="Q268">
            <v>54</v>
          </cell>
          <cell r="R268">
            <v>266</v>
          </cell>
          <cell r="S268">
            <v>270</v>
          </cell>
          <cell r="T268" t="str">
            <v>266-270</v>
          </cell>
          <cell r="V268">
            <v>0</v>
          </cell>
          <cell r="W268">
            <v>0</v>
          </cell>
        </row>
        <row r="269">
          <cell r="A269">
            <v>320</v>
          </cell>
          <cell r="B269">
            <v>120</v>
          </cell>
          <cell r="C269" t="str">
            <v>КАМИЛЖАНОВА Шодиена</v>
          </cell>
          <cell r="D269">
            <v>41325</v>
          </cell>
          <cell r="E269">
            <v>1</v>
          </cell>
          <cell r="F269">
            <v>0</v>
          </cell>
          <cell r="G269" t="str">
            <v>г. Шымкент</v>
          </cell>
          <cell r="H269" t="str">
            <v>Жамалы Е.Б.</v>
          </cell>
          <cell r="J269">
            <v>0</v>
          </cell>
          <cell r="M269" t="str">
            <v>КАМИЛЖАНОВА</v>
          </cell>
          <cell r="N269" t="str">
            <v>Ш</v>
          </cell>
          <cell r="O269" t="str">
            <v>КАМИЛЖАНОВА Ш.</v>
          </cell>
          <cell r="Q269">
            <v>54</v>
          </cell>
          <cell r="R269">
            <v>266</v>
          </cell>
          <cell r="S269">
            <v>270</v>
          </cell>
          <cell r="T269" t="str">
            <v>266-270</v>
          </cell>
          <cell r="V269">
            <v>0</v>
          </cell>
          <cell r="W269">
            <v>0</v>
          </cell>
        </row>
        <row r="270">
          <cell r="A270">
            <v>321</v>
          </cell>
          <cell r="B270">
            <v>121</v>
          </cell>
          <cell r="C270" t="str">
            <v>ТҰРСЫНБЕК Құралай</v>
          </cell>
          <cell r="D270">
            <v>39453</v>
          </cell>
          <cell r="E270" t="str">
            <v>КМС</v>
          </cell>
          <cell r="F270">
            <v>0</v>
          </cell>
          <cell r="G270" t="str">
            <v>г. Шымкент</v>
          </cell>
          <cell r="H270" t="str">
            <v>Жамал Б.Б.</v>
          </cell>
          <cell r="J270">
            <v>0</v>
          </cell>
          <cell r="M270" t="str">
            <v>ТҰРСЫНБЕК</v>
          </cell>
          <cell r="N270" t="str">
            <v>Қ</v>
          </cell>
          <cell r="O270" t="str">
            <v>ТҰРСЫНБЕК Қ.</v>
          </cell>
          <cell r="P270">
            <v>55</v>
          </cell>
          <cell r="Q270">
            <v>55</v>
          </cell>
          <cell r="R270">
            <v>271</v>
          </cell>
          <cell r="S270">
            <v>275</v>
          </cell>
          <cell r="T270" t="str">
            <v>271-275</v>
          </cell>
          <cell r="V270">
            <v>0</v>
          </cell>
          <cell r="W270">
            <v>0</v>
          </cell>
        </row>
        <row r="271">
          <cell r="A271">
            <v>322</v>
          </cell>
          <cell r="B271">
            <v>122</v>
          </cell>
          <cell r="C271" t="str">
            <v>АСҚАР Айзере</v>
          </cell>
          <cell r="D271">
            <v>39753</v>
          </cell>
          <cell r="E271" t="str">
            <v>КМС</v>
          </cell>
          <cell r="F271">
            <v>0</v>
          </cell>
          <cell r="G271" t="str">
            <v>г. Шымкент</v>
          </cell>
          <cell r="H271" t="str">
            <v>Оразбаев Е.Н.</v>
          </cell>
          <cell r="J271">
            <v>0</v>
          </cell>
          <cell r="M271" t="str">
            <v>АСҚАР</v>
          </cell>
          <cell r="N271" t="str">
            <v>А</v>
          </cell>
          <cell r="O271" t="str">
            <v>АСҚАР А.</v>
          </cell>
          <cell r="Q271">
            <v>55</v>
          </cell>
          <cell r="R271">
            <v>271</v>
          </cell>
          <cell r="S271">
            <v>275</v>
          </cell>
          <cell r="T271" t="str">
            <v>271-275</v>
          </cell>
          <cell r="V271">
            <v>0</v>
          </cell>
          <cell r="W271">
            <v>0</v>
          </cell>
        </row>
        <row r="272">
          <cell r="A272">
            <v>323</v>
          </cell>
          <cell r="B272">
            <v>123</v>
          </cell>
          <cell r="D272" t="str">
            <v/>
          </cell>
          <cell r="F272" t="str">
            <v/>
          </cell>
          <cell r="G272" t="str">
            <v/>
          </cell>
          <cell r="J272">
            <v>0</v>
          </cell>
          <cell r="M272" t="e">
            <v>#VALUE!</v>
          </cell>
          <cell r="N272" t="e">
            <v>#VALUE!</v>
          </cell>
          <cell r="O272" t="e">
            <v>#VALUE!</v>
          </cell>
          <cell r="Q272">
            <v>55</v>
          </cell>
          <cell r="R272">
            <v>271</v>
          </cell>
          <cell r="S272">
            <v>275</v>
          </cell>
          <cell r="T272" t="str">
            <v>271-275</v>
          </cell>
          <cell r="V272" t="str">
            <v/>
          </cell>
          <cell r="W272" t="str">
            <v/>
          </cell>
        </row>
        <row r="273">
          <cell r="A273">
            <v>324</v>
          </cell>
          <cell r="B273">
            <v>124</v>
          </cell>
          <cell r="D273" t="str">
            <v/>
          </cell>
          <cell r="F273" t="str">
            <v/>
          </cell>
          <cell r="G273" t="str">
            <v/>
          </cell>
          <cell r="J273">
            <v>0</v>
          </cell>
          <cell r="M273" t="e">
            <v>#VALUE!</v>
          </cell>
          <cell r="N273" t="e">
            <v>#VALUE!</v>
          </cell>
          <cell r="O273" t="e">
            <v>#VALUE!</v>
          </cell>
          <cell r="Q273">
            <v>55</v>
          </cell>
          <cell r="R273">
            <v>271</v>
          </cell>
          <cell r="S273">
            <v>275</v>
          </cell>
          <cell r="T273" t="str">
            <v>271-275</v>
          </cell>
          <cell r="V273" t="str">
            <v/>
          </cell>
          <cell r="W273" t="str">
            <v/>
          </cell>
        </row>
        <row r="274">
          <cell r="A274">
            <v>325</v>
          </cell>
          <cell r="B274">
            <v>125</v>
          </cell>
          <cell r="D274" t="str">
            <v/>
          </cell>
          <cell r="F274" t="str">
            <v/>
          </cell>
          <cell r="G274" t="str">
            <v/>
          </cell>
          <cell r="J274">
            <v>0</v>
          </cell>
          <cell r="M274" t="e">
            <v>#VALUE!</v>
          </cell>
          <cell r="N274" t="e">
            <v>#VALUE!</v>
          </cell>
          <cell r="O274" t="e">
            <v>#VALUE!</v>
          </cell>
          <cell r="Q274">
            <v>55</v>
          </cell>
          <cell r="R274">
            <v>271</v>
          </cell>
          <cell r="S274">
            <v>275</v>
          </cell>
          <cell r="T274" t="str">
            <v>271-275</v>
          </cell>
          <cell r="V274" t="str">
            <v/>
          </cell>
          <cell r="W274" t="str">
            <v/>
          </cell>
        </row>
        <row r="275">
          <cell r="A275">
            <v>326</v>
          </cell>
          <cell r="B275">
            <v>126</v>
          </cell>
          <cell r="D275" t="str">
            <v/>
          </cell>
          <cell r="F275" t="str">
            <v/>
          </cell>
          <cell r="G275" t="str">
            <v/>
          </cell>
          <cell r="J275">
            <v>0</v>
          </cell>
          <cell r="M275" t="e">
            <v>#VALUE!</v>
          </cell>
          <cell r="N275" t="e">
            <v>#VALUE!</v>
          </cell>
          <cell r="O275" t="e">
            <v>#VALUE!</v>
          </cell>
          <cell r="P275">
            <v>56</v>
          </cell>
          <cell r="Q275">
            <v>56</v>
          </cell>
          <cell r="R275">
            <v>276</v>
          </cell>
          <cell r="S275">
            <v>280</v>
          </cell>
          <cell r="T275" t="str">
            <v>276-280</v>
          </cell>
          <cell r="V275" t="str">
            <v/>
          </cell>
          <cell r="W275" t="str">
            <v/>
          </cell>
        </row>
        <row r="276">
          <cell r="A276">
            <v>327</v>
          </cell>
          <cell r="B276">
            <v>127</v>
          </cell>
          <cell r="D276" t="str">
            <v/>
          </cell>
          <cell r="F276" t="str">
            <v/>
          </cell>
          <cell r="G276" t="str">
            <v/>
          </cell>
          <cell r="J276">
            <v>0</v>
          </cell>
          <cell r="M276" t="e">
            <v>#VALUE!</v>
          </cell>
          <cell r="N276" t="e">
            <v>#VALUE!</v>
          </cell>
          <cell r="O276" t="e">
            <v>#VALUE!</v>
          </cell>
          <cell r="Q276">
            <v>56</v>
          </cell>
          <cell r="R276">
            <v>276</v>
          </cell>
          <cell r="S276">
            <v>280</v>
          </cell>
          <cell r="T276" t="str">
            <v>276-280</v>
          </cell>
          <cell r="V276" t="str">
            <v/>
          </cell>
          <cell r="W276" t="str">
            <v/>
          </cell>
        </row>
        <row r="277">
          <cell r="A277">
            <v>328</v>
          </cell>
          <cell r="B277">
            <v>128</v>
          </cell>
          <cell r="D277" t="str">
            <v/>
          </cell>
          <cell r="F277" t="str">
            <v/>
          </cell>
          <cell r="G277" t="str">
            <v/>
          </cell>
          <cell r="J277">
            <v>0</v>
          </cell>
          <cell r="M277" t="e">
            <v>#VALUE!</v>
          </cell>
          <cell r="N277" t="e">
            <v>#VALUE!</v>
          </cell>
          <cell r="O277" t="e">
            <v>#VALUE!</v>
          </cell>
          <cell r="Q277">
            <v>56</v>
          </cell>
          <cell r="R277">
            <v>276</v>
          </cell>
          <cell r="S277">
            <v>280</v>
          </cell>
          <cell r="T277" t="str">
            <v>276-280</v>
          </cell>
          <cell r="V277" t="str">
            <v/>
          </cell>
          <cell r="W277" t="str">
            <v/>
          </cell>
        </row>
        <row r="278">
          <cell r="A278">
            <v>329</v>
          </cell>
          <cell r="B278">
            <v>129</v>
          </cell>
          <cell r="D278" t="str">
            <v/>
          </cell>
          <cell r="F278" t="str">
            <v/>
          </cell>
          <cell r="G278" t="str">
            <v/>
          </cell>
          <cell r="J278">
            <v>0</v>
          </cell>
          <cell r="M278" t="e">
            <v>#VALUE!</v>
          </cell>
          <cell r="N278" t="e">
            <v>#VALUE!</v>
          </cell>
          <cell r="O278" t="e">
            <v>#VALUE!</v>
          </cell>
          <cell r="Q278">
            <v>56</v>
          </cell>
          <cell r="R278">
            <v>276</v>
          </cell>
          <cell r="S278">
            <v>280</v>
          </cell>
          <cell r="T278" t="str">
            <v>276-280</v>
          </cell>
          <cell r="V278" t="str">
            <v/>
          </cell>
          <cell r="W278" t="str">
            <v/>
          </cell>
        </row>
        <row r="279">
          <cell r="A279">
            <v>330</v>
          </cell>
          <cell r="B279">
            <v>130</v>
          </cell>
          <cell r="D279" t="str">
            <v/>
          </cell>
          <cell r="F279" t="str">
            <v/>
          </cell>
          <cell r="G279" t="str">
            <v/>
          </cell>
          <cell r="J279">
            <v>0</v>
          </cell>
          <cell r="M279" t="e">
            <v>#VALUE!</v>
          </cell>
          <cell r="N279" t="e">
            <v>#VALUE!</v>
          </cell>
          <cell r="O279" t="e">
            <v>#VALUE!</v>
          </cell>
          <cell r="Q279">
            <v>56</v>
          </cell>
          <cell r="R279">
            <v>276</v>
          </cell>
          <cell r="S279">
            <v>280</v>
          </cell>
          <cell r="T279" t="str">
            <v>276-280</v>
          </cell>
          <cell r="V279" t="str">
            <v/>
          </cell>
          <cell r="W279" t="str">
            <v/>
          </cell>
        </row>
        <row r="280">
          <cell r="A280">
            <v>331</v>
          </cell>
          <cell r="B280">
            <v>131</v>
          </cell>
          <cell r="D280" t="str">
            <v/>
          </cell>
          <cell r="F280" t="str">
            <v/>
          </cell>
          <cell r="G280" t="str">
            <v/>
          </cell>
          <cell r="J280">
            <v>0</v>
          </cell>
          <cell r="M280" t="e">
            <v>#VALUE!</v>
          </cell>
          <cell r="N280" t="e">
            <v>#VALUE!</v>
          </cell>
          <cell r="O280" t="e">
            <v>#VALUE!</v>
          </cell>
          <cell r="P280">
            <v>57</v>
          </cell>
          <cell r="Q280">
            <v>57</v>
          </cell>
          <cell r="R280">
            <v>281</v>
          </cell>
          <cell r="S280">
            <v>285</v>
          </cell>
          <cell r="T280" t="str">
            <v>281-285</v>
          </cell>
          <cell r="V280" t="str">
            <v/>
          </cell>
          <cell r="W280" t="str">
            <v/>
          </cell>
        </row>
        <row r="281">
          <cell r="A281">
            <v>332</v>
          </cell>
          <cell r="B281">
            <v>132</v>
          </cell>
          <cell r="D281" t="str">
            <v/>
          </cell>
          <cell r="F281" t="str">
            <v/>
          </cell>
          <cell r="G281" t="str">
            <v/>
          </cell>
          <cell r="J281">
            <v>0</v>
          </cell>
          <cell r="M281" t="e">
            <v>#VALUE!</v>
          </cell>
          <cell r="N281" t="e">
            <v>#VALUE!</v>
          </cell>
          <cell r="O281" t="e">
            <v>#VALUE!</v>
          </cell>
          <cell r="Q281">
            <v>57</v>
          </cell>
          <cell r="R281">
            <v>281</v>
          </cell>
          <cell r="S281">
            <v>285</v>
          </cell>
          <cell r="T281" t="str">
            <v>281-285</v>
          </cell>
          <cell r="V281" t="str">
            <v/>
          </cell>
          <cell r="W281" t="str">
            <v/>
          </cell>
        </row>
        <row r="282">
          <cell r="A282">
            <v>333</v>
          </cell>
          <cell r="B282">
            <v>133</v>
          </cell>
          <cell r="D282" t="str">
            <v/>
          </cell>
          <cell r="F282" t="str">
            <v/>
          </cell>
          <cell r="G282" t="str">
            <v/>
          </cell>
          <cell r="J282">
            <v>0</v>
          </cell>
          <cell r="M282" t="e">
            <v>#VALUE!</v>
          </cell>
          <cell r="N282" t="e">
            <v>#VALUE!</v>
          </cell>
          <cell r="O282" t="e">
            <v>#VALUE!</v>
          </cell>
          <cell r="Q282">
            <v>57</v>
          </cell>
          <cell r="R282">
            <v>281</v>
          </cell>
          <cell r="S282">
            <v>285</v>
          </cell>
          <cell r="T282" t="str">
            <v>281-285</v>
          </cell>
          <cell r="V282" t="str">
            <v/>
          </cell>
          <cell r="W282" t="str">
            <v/>
          </cell>
        </row>
        <row r="283">
          <cell r="A283">
            <v>334</v>
          </cell>
          <cell r="B283">
            <v>134</v>
          </cell>
          <cell r="D283" t="str">
            <v/>
          </cell>
          <cell r="F283" t="str">
            <v/>
          </cell>
          <cell r="G283" t="str">
            <v/>
          </cell>
          <cell r="J283">
            <v>0</v>
          </cell>
          <cell r="M283" t="e">
            <v>#VALUE!</v>
          </cell>
          <cell r="N283" t="e">
            <v>#VALUE!</v>
          </cell>
          <cell r="O283" t="e">
            <v>#VALUE!</v>
          </cell>
          <cell r="Q283">
            <v>57</v>
          </cell>
          <cell r="R283">
            <v>281</v>
          </cell>
          <cell r="S283">
            <v>285</v>
          </cell>
          <cell r="T283" t="str">
            <v>281-285</v>
          </cell>
          <cell r="V283" t="str">
            <v/>
          </cell>
          <cell r="W283" t="str">
            <v/>
          </cell>
        </row>
        <row r="284">
          <cell r="A284">
            <v>335</v>
          </cell>
          <cell r="B284">
            <v>135</v>
          </cell>
          <cell r="D284" t="str">
            <v/>
          </cell>
          <cell r="F284" t="str">
            <v/>
          </cell>
          <cell r="G284" t="str">
            <v/>
          </cell>
          <cell r="J284">
            <v>0</v>
          </cell>
          <cell r="M284" t="e">
            <v>#VALUE!</v>
          </cell>
          <cell r="N284" t="e">
            <v>#VALUE!</v>
          </cell>
          <cell r="O284" t="e">
            <v>#VALUE!</v>
          </cell>
          <cell r="Q284">
            <v>57</v>
          </cell>
          <cell r="R284">
            <v>281</v>
          </cell>
          <cell r="S284">
            <v>285</v>
          </cell>
          <cell r="T284" t="str">
            <v>281-285</v>
          </cell>
          <cell r="V284" t="str">
            <v/>
          </cell>
          <cell r="W284" t="str">
            <v/>
          </cell>
        </row>
        <row r="285">
          <cell r="A285">
            <v>336</v>
          </cell>
          <cell r="B285">
            <v>136</v>
          </cell>
          <cell r="D285" t="str">
            <v/>
          </cell>
          <cell r="F285" t="str">
            <v/>
          </cell>
          <cell r="G285" t="str">
            <v/>
          </cell>
          <cell r="J285">
            <v>0</v>
          </cell>
          <cell r="M285" t="e">
            <v>#VALUE!</v>
          </cell>
          <cell r="N285" t="e">
            <v>#VALUE!</v>
          </cell>
          <cell r="O285" t="e">
            <v>#VALUE!</v>
          </cell>
          <cell r="P285">
            <v>58</v>
          </cell>
          <cell r="Q285">
            <v>58</v>
          </cell>
          <cell r="R285">
            <v>286</v>
          </cell>
          <cell r="S285">
            <v>290</v>
          </cell>
          <cell r="T285" t="str">
            <v>286-290</v>
          </cell>
          <cell r="V285" t="str">
            <v/>
          </cell>
          <cell r="W285" t="str">
            <v/>
          </cell>
        </row>
        <row r="286">
          <cell r="A286">
            <v>337</v>
          </cell>
          <cell r="B286">
            <v>137</v>
          </cell>
          <cell r="D286" t="str">
            <v/>
          </cell>
          <cell r="F286" t="str">
            <v/>
          </cell>
          <cell r="G286" t="str">
            <v/>
          </cell>
          <cell r="J286">
            <v>0</v>
          </cell>
          <cell r="M286" t="e">
            <v>#VALUE!</v>
          </cell>
          <cell r="N286" t="e">
            <v>#VALUE!</v>
          </cell>
          <cell r="O286" t="e">
            <v>#VALUE!</v>
          </cell>
          <cell r="Q286">
            <v>58</v>
          </cell>
          <cell r="R286">
            <v>286</v>
          </cell>
          <cell r="S286">
            <v>290</v>
          </cell>
          <cell r="T286" t="str">
            <v>286-290</v>
          </cell>
          <cell r="V286" t="str">
            <v/>
          </cell>
          <cell r="W286" t="str">
            <v/>
          </cell>
        </row>
        <row r="287">
          <cell r="A287">
            <v>338</v>
          </cell>
          <cell r="B287">
            <v>138</v>
          </cell>
          <cell r="D287" t="str">
            <v/>
          </cell>
          <cell r="F287" t="str">
            <v/>
          </cell>
          <cell r="G287" t="str">
            <v/>
          </cell>
          <cell r="J287">
            <v>0</v>
          </cell>
          <cell r="M287" t="e">
            <v>#VALUE!</v>
          </cell>
          <cell r="N287" t="e">
            <v>#VALUE!</v>
          </cell>
          <cell r="O287" t="e">
            <v>#VALUE!</v>
          </cell>
          <cell r="Q287">
            <v>58</v>
          </cell>
          <cell r="R287">
            <v>286</v>
          </cell>
          <cell r="S287">
            <v>290</v>
          </cell>
          <cell r="T287" t="str">
            <v>286-290</v>
          </cell>
          <cell r="V287" t="str">
            <v/>
          </cell>
          <cell r="W287" t="str">
            <v/>
          </cell>
        </row>
        <row r="288">
          <cell r="A288">
            <v>339</v>
          </cell>
          <cell r="B288">
            <v>139</v>
          </cell>
          <cell r="D288" t="str">
            <v/>
          </cell>
          <cell r="F288" t="str">
            <v/>
          </cell>
          <cell r="G288" t="str">
            <v/>
          </cell>
          <cell r="J288">
            <v>0</v>
          </cell>
          <cell r="M288" t="e">
            <v>#VALUE!</v>
          </cell>
          <cell r="N288" t="e">
            <v>#VALUE!</v>
          </cell>
          <cell r="O288" t="e">
            <v>#VALUE!</v>
          </cell>
          <cell r="Q288">
            <v>58</v>
          </cell>
          <cell r="R288">
            <v>286</v>
          </cell>
          <cell r="S288">
            <v>290</v>
          </cell>
          <cell r="T288" t="str">
            <v>286-290</v>
          </cell>
          <cell r="V288" t="str">
            <v/>
          </cell>
          <cell r="W288" t="str">
            <v/>
          </cell>
        </row>
        <row r="289">
          <cell r="A289">
            <v>340</v>
          </cell>
          <cell r="B289">
            <v>140</v>
          </cell>
          <cell r="D289" t="str">
            <v/>
          </cell>
          <cell r="F289" t="str">
            <v/>
          </cell>
          <cell r="G289" t="str">
            <v/>
          </cell>
          <cell r="J289">
            <v>0</v>
          </cell>
          <cell r="M289" t="e">
            <v>#VALUE!</v>
          </cell>
          <cell r="N289" t="e">
            <v>#VALUE!</v>
          </cell>
          <cell r="O289" t="e">
            <v>#VALUE!</v>
          </cell>
          <cell r="Q289">
            <v>58</v>
          </cell>
          <cell r="R289">
            <v>286</v>
          </cell>
          <cell r="S289">
            <v>290</v>
          </cell>
          <cell r="T289" t="str">
            <v>286-290</v>
          </cell>
          <cell r="V289" t="str">
            <v/>
          </cell>
          <cell r="W289" t="str">
            <v/>
          </cell>
        </row>
        <row r="290">
          <cell r="A290">
            <v>341</v>
          </cell>
          <cell r="B290">
            <v>141</v>
          </cell>
          <cell r="D290" t="str">
            <v/>
          </cell>
          <cell r="F290" t="str">
            <v/>
          </cell>
          <cell r="G290" t="str">
            <v/>
          </cell>
          <cell r="J290">
            <v>0</v>
          </cell>
          <cell r="M290" t="e">
            <v>#VALUE!</v>
          </cell>
          <cell r="N290" t="e">
            <v>#VALUE!</v>
          </cell>
          <cell r="O290" t="e">
            <v>#VALUE!</v>
          </cell>
          <cell r="P290">
            <v>59</v>
          </cell>
          <cell r="Q290">
            <v>59</v>
          </cell>
          <cell r="R290">
            <v>291</v>
          </cell>
          <cell r="S290">
            <v>295</v>
          </cell>
          <cell r="T290" t="str">
            <v>291-295</v>
          </cell>
          <cell r="V290" t="str">
            <v/>
          </cell>
          <cell r="W290" t="str">
            <v/>
          </cell>
        </row>
        <row r="291">
          <cell r="A291">
            <v>342</v>
          </cell>
          <cell r="B291">
            <v>142</v>
          </cell>
          <cell r="D291" t="str">
            <v/>
          </cell>
          <cell r="F291" t="str">
            <v/>
          </cell>
          <cell r="G291" t="str">
            <v/>
          </cell>
          <cell r="J291">
            <v>0</v>
          </cell>
          <cell r="M291" t="e">
            <v>#VALUE!</v>
          </cell>
          <cell r="N291" t="e">
            <v>#VALUE!</v>
          </cell>
          <cell r="O291" t="e">
            <v>#VALUE!</v>
          </cell>
          <cell r="Q291">
            <v>59</v>
          </cell>
          <cell r="R291">
            <v>291</v>
          </cell>
          <cell r="S291">
            <v>295</v>
          </cell>
          <cell r="T291" t="str">
            <v>291-295</v>
          </cell>
          <cell r="V291" t="str">
            <v/>
          </cell>
          <cell r="W291" t="str">
            <v/>
          </cell>
        </row>
        <row r="292">
          <cell r="A292">
            <v>343</v>
          </cell>
          <cell r="B292">
            <v>143</v>
          </cell>
          <cell r="D292" t="str">
            <v/>
          </cell>
          <cell r="F292" t="str">
            <v/>
          </cell>
          <cell r="G292" t="str">
            <v/>
          </cell>
          <cell r="J292">
            <v>0</v>
          </cell>
          <cell r="M292" t="e">
            <v>#VALUE!</v>
          </cell>
          <cell r="N292" t="e">
            <v>#VALUE!</v>
          </cell>
          <cell r="O292" t="e">
            <v>#VALUE!</v>
          </cell>
          <cell r="Q292">
            <v>59</v>
          </cell>
          <cell r="R292">
            <v>291</v>
          </cell>
          <cell r="S292">
            <v>295</v>
          </cell>
          <cell r="T292" t="str">
            <v>291-295</v>
          </cell>
          <cell r="V292" t="str">
            <v/>
          </cell>
          <cell r="W292" t="str">
            <v/>
          </cell>
        </row>
        <row r="293">
          <cell r="A293">
            <v>344</v>
          </cell>
          <cell r="B293">
            <v>144</v>
          </cell>
          <cell r="D293" t="str">
            <v/>
          </cell>
          <cell r="F293" t="str">
            <v/>
          </cell>
          <cell r="G293" t="str">
            <v/>
          </cell>
          <cell r="J293">
            <v>0</v>
          </cell>
          <cell r="M293" t="e">
            <v>#VALUE!</v>
          </cell>
          <cell r="N293" t="e">
            <v>#VALUE!</v>
          </cell>
          <cell r="O293" t="e">
            <v>#VALUE!</v>
          </cell>
          <cell r="Q293">
            <v>59</v>
          </cell>
          <cell r="R293">
            <v>291</v>
          </cell>
          <cell r="S293">
            <v>295</v>
          </cell>
          <cell r="T293" t="str">
            <v>291-295</v>
          </cell>
          <cell r="V293" t="str">
            <v/>
          </cell>
          <cell r="W293" t="str">
            <v/>
          </cell>
        </row>
        <row r="294">
          <cell r="A294">
            <v>345</v>
          </cell>
          <cell r="B294">
            <v>145</v>
          </cell>
          <cell r="D294" t="str">
            <v/>
          </cell>
          <cell r="F294" t="str">
            <v/>
          </cell>
          <cell r="G294" t="str">
            <v/>
          </cell>
          <cell r="J294">
            <v>0</v>
          </cell>
          <cell r="M294" t="e">
            <v>#VALUE!</v>
          </cell>
          <cell r="N294" t="e">
            <v>#VALUE!</v>
          </cell>
          <cell r="O294" t="e">
            <v>#VALUE!</v>
          </cell>
          <cell r="Q294">
            <v>59</v>
          </cell>
          <cell r="R294">
            <v>291</v>
          </cell>
          <cell r="S294">
            <v>295</v>
          </cell>
          <cell r="T294" t="str">
            <v>291-295</v>
          </cell>
          <cell r="V294" t="str">
            <v/>
          </cell>
          <cell r="W294" t="str">
            <v/>
          </cell>
        </row>
        <row r="299">
          <cell r="C299" t="str">
            <v>Главный судья.  судья МК</v>
          </cell>
          <cell r="G299" t="str">
            <v>Перевалов А.Л.</v>
          </cell>
          <cell r="W299">
            <v>0</v>
          </cell>
        </row>
        <row r="300">
          <cell r="C300" t="str">
            <v>Главный секретарь. судья МК</v>
          </cell>
          <cell r="G300" t="str">
            <v>Мирасланов М.К.</v>
          </cell>
        </row>
        <row r="302">
          <cell r="A302">
            <v>400</v>
          </cell>
          <cell r="B302">
            <v>200</v>
          </cell>
          <cell r="C302" t="str">
            <v>ФАМИЛИЯ Имя</v>
          </cell>
          <cell r="D302" t="str">
            <v>Ведущий судья</v>
          </cell>
        </row>
        <row r="303">
          <cell r="A303">
            <v>401</v>
          </cell>
          <cell r="B303">
            <v>201</v>
          </cell>
          <cell r="D303" t="str">
            <v>Ведущий судья</v>
          </cell>
        </row>
        <row r="304">
          <cell r="A304">
            <v>402</v>
          </cell>
          <cell r="B304">
            <v>202</v>
          </cell>
          <cell r="D304" t="str">
            <v>Ведущий судья</v>
          </cell>
        </row>
        <row r="305">
          <cell r="A305">
            <v>403</v>
          </cell>
          <cell r="B305">
            <v>203</v>
          </cell>
          <cell r="D305" t="str">
            <v>Ведущий судья</v>
          </cell>
        </row>
        <row r="306">
          <cell r="A306">
            <v>404</v>
          </cell>
          <cell r="B306">
            <v>204</v>
          </cell>
          <cell r="D306" t="str">
            <v>Ведущий судья</v>
          </cell>
        </row>
        <row r="307">
          <cell r="A307">
            <v>405</v>
          </cell>
          <cell r="B307">
            <v>205</v>
          </cell>
          <cell r="D307" t="str">
            <v>Ведущий судья</v>
          </cell>
        </row>
        <row r="308">
          <cell r="A308">
            <v>406</v>
          </cell>
          <cell r="B308">
            <v>206</v>
          </cell>
          <cell r="D308" t="str">
            <v>Ведущий судья</v>
          </cell>
        </row>
        <row r="309">
          <cell r="A309">
            <v>407</v>
          </cell>
          <cell r="B309">
            <v>207</v>
          </cell>
          <cell r="D309" t="str">
            <v>Ведущий судья</v>
          </cell>
        </row>
        <row r="310">
          <cell r="A310">
            <v>408</v>
          </cell>
          <cell r="B310">
            <v>208</v>
          </cell>
          <cell r="D310" t="str">
            <v>Ведущий судья</v>
          </cell>
        </row>
        <row r="311">
          <cell r="A311">
            <v>409</v>
          </cell>
          <cell r="B311">
            <v>209</v>
          </cell>
          <cell r="D311" t="str">
            <v>Ведущий судья</v>
          </cell>
        </row>
        <row r="312">
          <cell r="A312">
            <v>410</v>
          </cell>
          <cell r="B312">
            <v>210</v>
          </cell>
          <cell r="D312" t="str">
            <v>Ведущий судья</v>
          </cell>
        </row>
        <row r="313">
          <cell r="A313">
            <v>411</v>
          </cell>
          <cell r="B313">
            <v>211</v>
          </cell>
          <cell r="D313" t="str">
            <v>Ведущий судья</v>
          </cell>
        </row>
        <row r="314">
          <cell r="A314">
            <v>412</v>
          </cell>
          <cell r="B314">
            <v>212</v>
          </cell>
          <cell r="D314" t="str">
            <v>Ведущий судья</v>
          </cell>
        </row>
        <row r="315">
          <cell r="A315">
            <v>413</v>
          </cell>
          <cell r="B315">
            <v>213</v>
          </cell>
          <cell r="D315" t="str">
            <v>Ведущий судья</v>
          </cell>
        </row>
        <row r="316">
          <cell r="A316">
            <v>414</v>
          </cell>
          <cell r="B316">
            <v>214</v>
          </cell>
          <cell r="D316" t="str">
            <v>Ведущий судья</v>
          </cell>
        </row>
        <row r="317">
          <cell r="A317">
            <v>415</v>
          </cell>
          <cell r="B317">
            <v>215</v>
          </cell>
          <cell r="D317" t="str">
            <v>Ведущий судья</v>
          </cell>
        </row>
        <row r="318">
          <cell r="A318">
            <v>416</v>
          </cell>
          <cell r="B318">
            <v>216</v>
          </cell>
          <cell r="D318" t="str">
            <v>Ведущий судья</v>
          </cell>
        </row>
        <row r="319">
          <cell r="A319">
            <v>417</v>
          </cell>
          <cell r="B319">
            <v>217</v>
          </cell>
          <cell r="D319" t="str">
            <v>Ведущий судья</v>
          </cell>
        </row>
        <row r="320">
          <cell r="A320">
            <v>418</v>
          </cell>
          <cell r="B320">
            <v>218</v>
          </cell>
          <cell r="D320" t="str">
            <v>Ведущий судья</v>
          </cell>
        </row>
        <row r="321">
          <cell r="A321">
            <v>419</v>
          </cell>
          <cell r="B321">
            <v>219</v>
          </cell>
          <cell r="D321" t="str">
            <v>Ведущий судья</v>
          </cell>
        </row>
        <row r="322">
          <cell r="A322">
            <v>420</v>
          </cell>
          <cell r="B322">
            <v>220</v>
          </cell>
          <cell r="D322" t="str">
            <v>Ведущий судья</v>
          </cell>
        </row>
        <row r="323">
          <cell r="A323">
            <v>421</v>
          </cell>
          <cell r="B323">
            <v>221</v>
          </cell>
          <cell r="D323" t="str">
            <v>Ведущий судья</v>
          </cell>
        </row>
        <row r="324">
          <cell r="A324">
            <v>422</v>
          </cell>
          <cell r="B324">
            <v>222</v>
          </cell>
          <cell r="D324" t="str">
            <v>Ведущий судья</v>
          </cell>
        </row>
        <row r="325">
          <cell r="A325">
            <v>423</v>
          </cell>
          <cell r="B325">
            <v>223</v>
          </cell>
          <cell r="D325" t="str">
            <v>Ведущий судья</v>
          </cell>
        </row>
        <row r="326">
          <cell r="A326">
            <v>424</v>
          </cell>
          <cell r="B326">
            <v>224</v>
          </cell>
          <cell r="D326" t="str">
            <v>Ведущий судья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B2" t="str">
            <v>№</v>
          </cell>
          <cell r="E2" t="str">
            <v>Мужская команда</v>
          </cell>
          <cell r="F2" t="str">
            <v>Тренер-представитель</v>
          </cell>
          <cell r="H2" t="str">
            <v>Мужская команда</v>
          </cell>
          <cell r="J2" t="str">
            <v>№</v>
          </cell>
          <cell r="K2" t="str">
            <v>Фамилия Имя игрока 1</v>
          </cell>
          <cell r="L2" t="str">
            <v>№</v>
          </cell>
          <cell r="M2" t="str">
            <v xml:space="preserve">Фамилия Имя игрока 2 </v>
          </cell>
          <cell r="N2" t="str">
            <v>№</v>
          </cell>
          <cell r="O2" t="str">
            <v>Фамилия Имя игрока 3</v>
          </cell>
          <cell r="P2" t="str">
            <v>№</v>
          </cell>
          <cell r="Q2" t="str">
            <v>Фамилия Имя игрока 4</v>
          </cell>
          <cell r="R2" t="str">
            <v>№</v>
          </cell>
          <cell r="S2" t="str">
            <v>Фамилия Имя игрока 5</v>
          </cell>
          <cell r="T2" t="str">
            <v>рейтинг 1 игр</v>
          </cell>
          <cell r="U2" t="str">
            <v>рейтинг 2 игр</v>
          </cell>
          <cell r="V2" t="str">
            <v>рейтинг 3 игр</v>
          </cell>
          <cell r="W2" t="str">
            <v>рейтинг 4 игр</v>
          </cell>
          <cell r="X2" t="str">
            <v>рейтинг 5 игр</v>
          </cell>
          <cell r="Y2" t="str">
            <v>Сумма</v>
          </cell>
        </row>
        <row r="3">
          <cell r="B3">
            <v>1</v>
          </cell>
          <cell r="C3">
            <v>1</v>
          </cell>
          <cell r="D3">
            <v>1</v>
          </cell>
          <cell r="E3" t="str">
            <v>город Астана</v>
          </cell>
          <cell r="F3" t="str">
            <v>Герасименко Г.А.,Капанова Д.К.</v>
          </cell>
          <cell r="G3" t="str">
            <v>г. Астана</v>
          </cell>
          <cell r="H3" t="str">
            <v>город Астана</v>
          </cell>
          <cell r="I3">
            <v>0</v>
          </cell>
          <cell r="J3">
            <v>1</v>
          </cell>
          <cell r="K3" t="str">
            <v xml:space="preserve">ГЕРАСИМЕНКО Тимофей  </v>
          </cell>
          <cell r="L3">
            <v>2</v>
          </cell>
          <cell r="M3" t="str">
            <v xml:space="preserve">АБИЛ Тамерлан  </v>
          </cell>
          <cell r="N3">
            <v>3</v>
          </cell>
          <cell r="O3" t="str">
            <v xml:space="preserve">КАСЕНОВ Динмухаммед  </v>
          </cell>
          <cell r="P3">
            <v>4</v>
          </cell>
          <cell r="Q3" t="str">
            <v xml:space="preserve">СЕРЕКЕ Султан  </v>
          </cell>
          <cell r="R3">
            <v>5</v>
          </cell>
          <cell r="S3" t="str">
            <v xml:space="preserve">АНУАРБЕКОВ Фаизкарим  </v>
          </cell>
          <cell r="T3">
            <v>54</v>
          </cell>
          <cell r="U3">
            <v>33</v>
          </cell>
          <cell r="V3">
            <v>26</v>
          </cell>
          <cell r="W3">
            <v>19</v>
          </cell>
          <cell r="X3">
            <v>8</v>
          </cell>
          <cell r="Y3">
            <v>113</v>
          </cell>
          <cell r="Z3">
            <v>1</v>
          </cell>
          <cell r="AA3">
            <v>5</v>
          </cell>
          <cell r="AB3" t="str">
            <v>1-5</v>
          </cell>
        </row>
        <row r="4">
          <cell r="B4">
            <v>2</v>
          </cell>
          <cell r="C4">
            <v>2</v>
          </cell>
          <cell r="D4">
            <v>6</v>
          </cell>
          <cell r="E4" t="str">
            <v>город Алматы</v>
          </cell>
          <cell r="F4" t="str">
            <v>Бейсенов С.А., Успанова В.И.</v>
          </cell>
          <cell r="G4" t="str">
            <v>г.Алматы</v>
          </cell>
          <cell r="H4" t="str">
            <v>город Алматы</v>
          </cell>
          <cell r="I4">
            <v>0</v>
          </cell>
          <cell r="J4">
            <v>6</v>
          </cell>
          <cell r="K4" t="str">
            <v xml:space="preserve">ЖУБАНОВ Санжар  </v>
          </cell>
          <cell r="L4">
            <v>7</v>
          </cell>
          <cell r="M4" t="str">
            <v xml:space="preserve">МАМАЙ Абдулла  </v>
          </cell>
          <cell r="N4">
            <v>8</v>
          </cell>
          <cell r="O4" t="str">
            <v xml:space="preserve">ШИ Данян  </v>
          </cell>
          <cell r="P4">
            <v>9</v>
          </cell>
          <cell r="Q4" t="str">
            <v xml:space="preserve">САРСЕНБАЙ Дамир  </v>
          </cell>
          <cell r="R4">
            <v>10</v>
          </cell>
          <cell r="S4" t="str">
            <v xml:space="preserve">ШИ Ченян  </v>
          </cell>
          <cell r="T4">
            <v>61</v>
          </cell>
          <cell r="U4">
            <v>52</v>
          </cell>
          <cell r="V4">
            <v>52</v>
          </cell>
          <cell r="W4">
            <v>44</v>
          </cell>
          <cell r="X4">
            <v>38</v>
          </cell>
          <cell r="Y4">
            <v>165</v>
          </cell>
          <cell r="Z4">
            <v>6</v>
          </cell>
          <cell r="AA4">
            <v>10</v>
          </cell>
          <cell r="AB4" t="str">
            <v>6-10</v>
          </cell>
        </row>
        <row r="5">
          <cell r="B5">
            <v>3</v>
          </cell>
          <cell r="C5">
            <v>3</v>
          </cell>
          <cell r="D5">
            <v>11</v>
          </cell>
          <cell r="E5" t="str">
            <v>Акмолинская область</v>
          </cell>
          <cell r="F5" t="str">
            <v>Саламатов К.Т.</v>
          </cell>
          <cell r="G5" t="str">
            <v>Акмолинская обл.</v>
          </cell>
          <cell r="H5" t="str">
            <v>Акмолинская область</v>
          </cell>
          <cell r="I5">
            <v>0</v>
          </cell>
          <cell r="J5">
            <v>11</v>
          </cell>
          <cell r="K5">
            <v>0</v>
          </cell>
          <cell r="L5">
            <v>12</v>
          </cell>
          <cell r="M5">
            <v>0</v>
          </cell>
          <cell r="N5">
            <v>13</v>
          </cell>
          <cell r="O5">
            <v>0</v>
          </cell>
          <cell r="P5">
            <v>14</v>
          </cell>
          <cell r="Q5">
            <v>0</v>
          </cell>
          <cell r="R5">
            <v>15</v>
          </cell>
          <cell r="S5">
            <v>0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e">
            <v>#NUM!</v>
          </cell>
          <cell r="Z5">
            <v>11</v>
          </cell>
          <cell r="AA5">
            <v>15</v>
          </cell>
          <cell r="AB5" t="str">
            <v>11-15</v>
          </cell>
        </row>
        <row r="6">
          <cell r="B6">
            <v>4</v>
          </cell>
          <cell r="C6">
            <v>4</v>
          </cell>
          <cell r="D6">
            <v>16</v>
          </cell>
          <cell r="E6" t="str">
            <v>Актюбинская область</v>
          </cell>
          <cell r="F6" t="str">
            <v>Дерушко Е.А.</v>
          </cell>
          <cell r="G6" t="str">
            <v>Актюбинская обл.</v>
          </cell>
          <cell r="H6" t="str">
            <v>Актюбинская область</v>
          </cell>
          <cell r="I6">
            <v>0</v>
          </cell>
          <cell r="J6">
            <v>16</v>
          </cell>
          <cell r="K6" t="str">
            <v xml:space="preserve">ГАЙНЕДЕНОВ Ерасыл  </v>
          </cell>
          <cell r="L6">
            <v>17</v>
          </cell>
          <cell r="M6" t="str">
            <v>НУРЫМБЕТОВ Нуржан</v>
          </cell>
          <cell r="N6">
            <v>18</v>
          </cell>
          <cell r="O6" t="str">
            <v>БОХАНОВ Алишер</v>
          </cell>
          <cell r="P6">
            <v>19</v>
          </cell>
          <cell r="Q6">
            <v>0</v>
          </cell>
          <cell r="R6">
            <v>20</v>
          </cell>
          <cell r="S6">
            <v>0</v>
          </cell>
          <cell r="T6">
            <v>37</v>
          </cell>
          <cell r="U6">
            <v>0</v>
          </cell>
          <cell r="V6">
            <v>0</v>
          </cell>
          <cell r="W6" t="str">
            <v/>
          </cell>
          <cell r="X6" t="str">
            <v/>
          </cell>
          <cell r="Y6">
            <v>37</v>
          </cell>
          <cell r="Z6">
            <v>16</v>
          </cell>
          <cell r="AA6">
            <v>20</v>
          </cell>
          <cell r="AB6" t="str">
            <v>16-20</v>
          </cell>
        </row>
        <row r="7">
          <cell r="B7">
            <v>5</v>
          </cell>
          <cell r="C7">
            <v>5</v>
          </cell>
          <cell r="D7">
            <v>21</v>
          </cell>
          <cell r="E7" t="str">
            <v>Алматинская область</v>
          </cell>
          <cell r="F7" t="str">
            <v>Кузьмина И.А.</v>
          </cell>
          <cell r="G7" t="str">
            <v>Алматинская обл.</v>
          </cell>
          <cell r="H7" t="str">
            <v>Алматинская область</v>
          </cell>
          <cell r="I7">
            <v>0</v>
          </cell>
          <cell r="J7">
            <v>21</v>
          </cell>
          <cell r="K7">
            <v>0</v>
          </cell>
          <cell r="L7">
            <v>22</v>
          </cell>
          <cell r="M7">
            <v>0</v>
          </cell>
          <cell r="N7">
            <v>23</v>
          </cell>
          <cell r="O7">
            <v>0</v>
          </cell>
          <cell r="P7">
            <v>24</v>
          </cell>
          <cell r="Q7">
            <v>0</v>
          </cell>
          <cell r="R7">
            <v>25</v>
          </cell>
          <cell r="S7">
            <v>0</v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e">
            <v>#NUM!</v>
          </cell>
          <cell r="Z7">
            <v>21</v>
          </cell>
          <cell r="AA7">
            <v>25</v>
          </cell>
          <cell r="AB7" t="str">
            <v>21-25</v>
          </cell>
        </row>
        <row r="8">
          <cell r="B8">
            <v>6</v>
          </cell>
          <cell r="C8">
            <v>6</v>
          </cell>
          <cell r="D8">
            <v>26</v>
          </cell>
          <cell r="E8" t="str">
            <v>Атырауская область</v>
          </cell>
          <cell r="F8" t="str">
            <v>Мирзахметов А.</v>
          </cell>
          <cell r="G8" t="str">
            <v>Атырауская обл.</v>
          </cell>
          <cell r="H8" t="str">
            <v>Атырауская область</v>
          </cell>
          <cell r="I8">
            <v>0</v>
          </cell>
          <cell r="J8">
            <v>26</v>
          </cell>
          <cell r="K8" t="str">
            <v xml:space="preserve">ОРЫНБАСАР Ернар  </v>
          </cell>
          <cell r="L8">
            <v>27</v>
          </cell>
          <cell r="M8">
            <v>0</v>
          </cell>
          <cell r="N8">
            <v>28</v>
          </cell>
          <cell r="O8">
            <v>0</v>
          </cell>
          <cell r="P8">
            <v>29</v>
          </cell>
          <cell r="Q8">
            <v>0</v>
          </cell>
          <cell r="R8">
            <v>30</v>
          </cell>
          <cell r="S8">
            <v>0</v>
          </cell>
          <cell r="T8">
            <v>10</v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e">
            <v>#NUM!</v>
          </cell>
          <cell r="Z8">
            <v>26</v>
          </cell>
          <cell r="AA8">
            <v>30</v>
          </cell>
          <cell r="AB8" t="str">
            <v>26-30</v>
          </cell>
        </row>
        <row r="9">
          <cell r="B9">
            <v>7</v>
          </cell>
          <cell r="C9">
            <v>7</v>
          </cell>
          <cell r="D9">
            <v>31</v>
          </cell>
          <cell r="E9" t="str">
            <v>Западно-Казахстанская область</v>
          </cell>
          <cell r="F9" t="str">
            <v>Назарова С.Р., Ибат А.К.</v>
          </cell>
          <cell r="G9" t="str">
            <v>Западно-Казахстанская обл.</v>
          </cell>
          <cell r="H9" t="str">
            <v>Западно-Казахстанская область</v>
          </cell>
          <cell r="I9">
            <v>0</v>
          </cell>
          <cell r="J9">
            <v>31</v>
          </cell>
          <cell r="K9">
            <v>0</v>
          </cell>
          <cell r="L9">
            <v>32</v>
          </cell>
          <cell r="M9">
            <v>0</v>
          </cell>
          <cell r="N9">
            <v>33</v>
          </cell>
          <cell r="O9">
            <v>0</v>
          </cell>
          <cell r="P9">
            <v>34</v>
          </cell>
          <cell r="Q9">
            <v>0</v>
          </cell>
          <cell r="R9">
            <v>35</v>
          </cell>
          <cell r="S9">
            <v>0</v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e">
            <v>#NUM!</v>
          </cell>
          <cell r="Z9">
            <v>31</v>
          </cell>
          <cell r="AA9">
            <v>35</v>
          </cell>
          <cell r="AB9" t="str">
            <v>31-35</v>
          </cell>
        </row>
        <row r="10">
          <cell r="B10">
            <v>8</v>
          </cell>
          <cell r="C10">
            <v>8</v>
          </cell>
          <cell r="D10">
            <v>36</v>
          </cell>
          <cell r="E10" t="str">
            <v>Жамбылская область</v>
          </cell>
          <cell r="F10" t="str">
            <v>Ережепбаев А.Б., Момынов И.М., Груздов Е.О.</v>
          </cell>
          <cell r="G10" t="str">
            <v>Жамбылская обл.</v>
          </cell>
          <cell r="H10" t="str">
            <v>Жамбылская область</v>
          </cell>
          <cell r="I10">
            <v>0</v>
          </cell>
          <cell r="J10">
            <v>36</v>
          </cell>
          <cell r="K10" t="str">
            <v xml:space="preserve">ХАРКИ Искандер  </v>
          </cell>
          <cell r="L10">
            <v>37</v>
          </cell>
          <cell r="M10" t="str">
            <v xml:space="preserve">ХАРКИ Абдул-Маджид  </v>
          </cell>
          <cell r="N10">
            <v>38</v>
          </cell>
          <cell r="O10" t="str">
            <v xml:space="preserve">МУХАТ Нұрасыл  </v>
          </cell>
          <cell r="P10">
            <v>39</v>
          </cell>
          <cell r="Q10" t="str">
            <v>БАЙМАХАМБЕТ Нұртас</v>
          </cell>
          <cell r="R10">
            <v>40</v>
          </cell>
          <cell r="S10" t="str">
            <v>САБИТ Нұрасыл</v>
          </cell>
          <cell r="T10">
            <v>62</v>
          </cell>
          <cell r="U10">
            <v>41</v>
          </cell>
          <cell r="V10">
            <v>12</v>
          </cell>
          <cell r="W10">
            <v>0</v>
          </cell>
          <cell r="X10">
            <v>0</v>
          </cell>
          <cell r="Y10">
            <v>115</v>
          </cell>
          <cell r="Z10">
            <v>36</v>
          </cell>
          <cell r="AA10">
            <v>40</v>
          </cell>
          <cell r="AB10" t="str">
            <v>36-40</v>
          </cell>
        </row>
        <row r="11">
          <cell r="B11">
            <v>9</v>
          </cell>
          <cell r="C11">
            <v>9</v>
          </cell>
          <cell r="D11">
            <v>41</v>
          </cell>
          <cell r="E11" t="str">
            <v>Карагандинская область</v>
          </cell>
          <cell r="F11" t="str">
            <v>Алиева Э.К., Ким Т.А., Рубцов И.А.</v>
          </cell>
          <cell r="G11" t="str">
            <v>Карагандинская обл.</v>
          </cell>
          <cell r="H11" t="str">
            <v>Карагандинская область</v>
          </cell>
          <cell r="I11">
            <v>0</v>
          </cell>
          <cell r="J11">
            <v>41</v>
          </cell>
          <cell r="K11" t="str">
            <v xml:space="preserve">КУРМАНГАЛИЕВ Алан  </v>
          </cell>
          <cell r="L11">
            <v>42</v>
          </cell>
          <cell r="M11" t="str">
            <v xml:space="preserve">ТОРГАЙБЕКОВ Амир  </v>
          </cell>
          <cell r="N11">
            <v>43</v>
          </cell>
          <cell r="O11" t="str">
            <v xml:space="preserve">НУРМАТОВ Зиятжан  </v>
          </cell>
          <cell r="P11">
            <v>44</v>
          </cell>
          <cell r="Q11" t="str">
            <v xml:space="preserve">НУРУМОВ Медет  </v>
          </cell>
          <cell r="R11">
            <v>45</v>
          </cell>
          <cell r="S11" t="str">
            <v xml:space="preserve">КАБДУЛОВ Арсен  </v>
          </cell>
          <cell r="T11">
            <v>72</v>
          </cell>
          <cell r="U11">
            <v>48</v>
          </cell>
          <cell r="V11">
            <v>38</v>
          </cell>
          <cell r="W11">
            <v>25</v>
          </cell>
          <cell r="X11">
            <v>22</v>
          </cell>
          <cell r="Y11">
            <v>158</v>
          </cell>
          <cell r="Z11">
            <v>41</v>
          </cell>
          <cell r="AA11">
            <v>45</v>
          </cell>
          <cell r="AB11" t="str">
            <v>41-45</v>
          </cell>
        </row>
        <row r="12">
          <cell r="B12">
            <v>10</v>
          </cell>
          <cell r="C12">
            <v>10</v>
          </cell>
          <cell r="D12">
            <v>46</v>
          </cell>
          <cell r="E12" t="str">
            <v>Костанайская область</v>
          </cell>
          <cell r="F12" t="str">
            <v>Данияров Г.С., Дубровская А.А.</v>
          </cell>
          <cell r="G12" t="str">
            <v>Костанайская обл.</v>
          </cell>
          <cell r="H12" t="str">
            <v>Костанайская область</v>
          </cell>
          <cell r="I12">
            <v>0</v>
          </cell>
          <cell r="J12">
            <v>46</v>
          </cell>
          <cell r="K12" t="str">
            <v xml:space="preserve">СИПАЧЕВ Артем  </v>
          </cell>
          <cell r="L12">
            <v>47</v>
          </cell>
          <cell r="M12" t="str">
            <v xml:space="preserve">БАЛТАШ Тамерлан  </v>
          </cell>
          <cell r="N12">
            <v>48</v>
          </cell>
          <cell r="O12" t="str">
            <v xml:space="preserve">АЛЬМАГАМБЕТОВ Айдын  </v>
          </cell>
          <cell r="P12">
            <v>49</v>
          </cell>
          <cell r="Q12" t="str">
            <v xml:space="preserve">КАРПТАШАРОВ Данияр  </v>
          </cell>
          <cell r="R12">
            <v>50</v>
          </cell>
          <cell r="S12" t="str">
            <v>ТУЛЕБАЕВ Бижан</v>
          </cell>
          <cell r="T12">
            <v>36</v>
          </cell>
          <cell r="U12">
            <v>33</v>
          </cell>
          <cell r="V12">
            <v>32</v>
          </cell>
          <cell r="W12">
            <v>12</v>
          </cell>
          <cell r="X12">
            <v>0</v>
          </cell>
          <cell r="Y12">
            <v>101</v>
          </cell>
          <cell r="Z12">
            <v>46</v>
          </cell>
          <cell r="AA12">
            <v>50</v>
          </cell>
          <cell r="AB12" t="str">
            <v>46-50</v>
          </cell>
        </row>
        <row r="13">
          <cell r="B13">
            <v>11</v>
          </cell>
          <cell r="C13">
            <v>11</v>
          </cell>
          <cell r="D13">
            <v>51</v>
          </cell>
          <cell r="E13" t="str">
            <v>Кызылординская область</v>
          </cell>
          <cell r="F13" t="str">
            <v>Ибрай Е.Қ., Искакова Г.Г.,Орынбасарова Д.</v>
          </cell>
          <cell r="G13" t="str">
            <v>Кызылординская обл.</v>
          </cell>
          <cell r="H13" t="str">
            <v>Кызылординская область</v>
          </cell>
          <cell r="I13">
            <v>0</v>
          </cell>
          <cell r="J13">
            <v>51</v>
          </cell>
          <cell r="K13">
            <v>0</v>
          </cell>
          <cell r="L13">
            <v>52</v>
          </cell>
          <cell r="M13">
            <v>0</v>
          </cell>
          <cell r="N13">
            <v>53</v>
          </cell>
          <cell r="O13">
            <v>0</v>
          </cell>
          <cell r="P13">
            <v>54</v>
          </cell>
          <cell r="Q13">
            <v>0</v>
          </cell>
          <cell r="R13">
            <v>55</v>
          </cell>
          <cell r="S13">
            <v>0</v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e">
            <v>#NUM!</v>
          </cell>
          <cell r="Z13">
            <v>51</v>
          </cell>
          <cell r="AA13">
            <v>55</v>
          </cell>
          <cell r="AB13" t="str">
            <v>51-55</v>
          </cell>
        </row>
        <row r="14">
          <cell r="B14">
            <v>12</v>
          </cell>
          <cell r="C14">
            <v>12</v>
          </cell>
          <cell r="D14">
            <v>56</v>
          </cell>
          <cell r="E14" t="str">
            <v>Мангистауская область</v>
          </cell>
          <cell r="F14" t="str">
            <v>Ильяс Н.</v>
          </cell>
          <cell r="G14" t="str">
            <v>Мангистауская обл.</v>
          </cell>
          <cell r="H14" t="str">
            <v>Мангистауская область</v>
          </cell>
          <cell r="I14">
            <v>0</v>
          </cell>
          <cell r="J14">
            <v>56</v>
          </cell>
          <cell r="K14" t="str">
            <v xml:space="preserve">УКЛЕИН Родион  </v>
          </cell>
          <cell r="L14">
            <v>57</v>
          </cell>
          <cell r="M14" t="str">
            <v xml:space="preserve">САРСЕНҒАЛИ Мансур  </v>
          </cell>
          <cell r="N14">
            <v>58</v>
          </cell>
          <cell r="O14" t="str">
            <v>АХМЕТ Нурбек</v>
          </cell>
          <cell r="P14">
            <v>59</v>
          </cell>
          <cell r="Q14">
            <v>0</v>
          </cell>
          <cell r="R14">
            <v>60</v>
          </cell>
          <cell r="S14">
            <v>0</v>
          </cell>
          <cell r="T14">
            <v>15</v>
          </cell>
          <cell r="U14">
            <v>12</v>
          </cell>
          <cell r="V14">
            <v>0</v>
          </cell>
          <cell r="W14" t="str">
            <v/>
          </cell>
          <cell r="X14" t="str">
            <v/>
          </cell>
          <cell r="Y14">
            <v>27</v>
          </cell>
          <cell r="Z14">
            <v>56</v>
          </cell>
          <cell r="AA14">
            <v>60</v>
          </cell>
          <cell r="AB14" t="str">
            <v>56-60</v>
          </cell>
        </row>
        <row r="15">
          <cell r="B15">
            <v>13</v>
          </cell>
          <cell r="C15">
            <v>13</v>
          </cell>
          <cell r="D15">
            <v>61</v>
          </cell>
          <cell r="E15" t="str">
            <v>Туркестанская область</v>
          </cell>
          <cell r="F15" t="str">
            <v>Абдазимов Ш.М., Қонысбай А.</v>
          </cell>
          <cell r="G15" t="str">
            <v>Туркестанская обл.</v>
          </cell>
          <cell r="H15" t="str">
            <v>Туркестанская область</v>
          </cell>
          <cell r="I15">
            <v>0</v>
          </cell>
          <cell r="J15">
            <v>61</v>
          </cell>
          <cell r="K15" t="str">
            <v xml:space="preserve">НАЗИР Рамазан  </v>
          </cell>
          <cell r="L15">
            <v>62</v>
          </cell>
          <cell r="M15" t="str">
            <v xml:space="preserve">ЖОЛДЫБАЙ Нұржігіт  </v>
          </cell>
          <cell r="N15">
            <v>63</v>
          </cell>
          <cell r="O15" t="str">
            <v xml:space="preserve">ТУЗЕЛХАН Ердаулет  </v>
          </cell>
          <cell r="P15">
            <v>64</v>
          </cell>
          <cell r="Q15" t="str">
            <v xml:space="preserve">ШЕКТІБАЙ Бауыржан  </v>
          </cell>
          <cell r="R15">
            <v>65</v>
          </cell>
          <cell r="S15" t="str">
            <v xml:space="preserve">ТОЛЕБАЕВ  Самат  </v>
          </cell>
          <cell r="T15">
            <v>39</v>
          </cell>
          <cell r="U15">
            <v>31</v>
          </cell>
          <cell r="V15">
            <v>14</v>
          </cell>
          <cell r="W15">
            <v>30</v>
          </cell>
          <cell r="X15">
            <v>25</v>
          </cell>
          <cell r="Y15">
            <v>100</v>
          </cell>
          <cell r="Z15">
            <v>61</v>
          </cell>
          <cell r="AA15">
            <v>65</v>
          </cell>
          <cell r="AB15" t="str">
            <v>61-65</v>
          </cell>
        </row>
        <row r="16">
          <cell r="B16">
            <v>14</v>
          </cell>
          <cell r="C16">
            <v>14</v>
          </cell>
          <cell r="D16">
            <v>66</v>
          </cell>
          <cell r="E16" t="str">
            <v>Павлодарская область</v>
          </cell>
          <cell r="F16" t="str">
            <v xml:space="preserve"> Ахтанов О.Р., Хорьков А.Ю.</v>
          </cell>
          <cell r="G16" t="str">
            <v>Павлодарская обл.</v>
          </cell>
          <cell r="H16" t="str">
            <v>Павлодарская область</v>
          </cell>
          <cell r="I16">
            <v>0</v>
          </cell>
          <cell r="J16">
            <v>66</v>
          </cell>
          <cell r="K16" t="str">
            <v xml:space="preserve">КАБДЫЛУАХИТОВ Қадіралі  </v>
          </cell>
          <cell r="L16">
            <v>67</v>
          </cell>
          <cell r="M16" t="str">
            <v xml:space="preserve">АМАНГЕЛДІ Әмір  </v>
          </cell>
          <cell r="N16">
            <v>68</v>
          </cell>
          <cell r="O16" t="str">
            <v xml:space="preserve">ХАЗКЕН Адиль  </v>
          </cell>
          <cell r="P16">
            <v>69</v>
          </cell>
          <cell r="Q16" t="str">
            <v xml:space="preserve">ИНЫРБАЕВ Алишер  </v>
          </cell>
          <cell r="R16">
            <v>70</v>
          </cell>
          <cell r="S16" t="str">
            <v>КАБДЫЛУАХИТОВ Әміралі</v>
          </cell>
          <cell r="T16">
            <v>47</v>
          </cell>
          <cell r="U16">
            <v>39</v>
          </cell>
          <cell r="V16">
            <v>39</v>
          </cell>
          <cell r="W16">
            <v>36</v>
          </cell>
          <cell r="X16">
            <v>31</v>
          </cell>
          <cell r="Y16">
            <v>125</v>
          </cell>
          <cell r="Z16">
            <v>66</v>
          </cell>
          <cell r="AA16">
            <v>70</v>
          </cell>
          <cell r="AB16" t="str">
            <v>66-70</v>
          </cell>
        </row>
        <row r="17">
          <cell r="B17">
            <v>15</v>
          </cell>
          <cell r="C17">
            <v>15</v>
          </cell>
          <cell r="D17">
            <v>71</v>
          </cell>
          <cell r="E17" t="str">
            <v>Северо-Казахстанская область</v>
          </cell>
          <cell r="F17" t="str">
            <v>Сайран Е.С., Подкорытов И.В.</v>
          </cell>
          <cell r="G17" t="str">
            <v>Северо-Казахстанская обл.</v>
          </cell>
          <cell r="H17" t="str">
            <v>Северо-Казахстанская область</v>
          </cell>
          <cell r="I17">
            <v>0</v>
          </cell>
          <cell r="J17">
            <v>71</v>
          </cell>
          <cell r="K17">
            <v>0</v>
          </cell>
          <cell r="L17">
            <v>72</v>
          </cell>
          <cell r="M17">
            <v>0</v>
          </cell>
          <cell r="N17">
            <v>73</v>
          </cell>
          <cell r="O17">
            <v>0</v>
          </cell>
          <cell r="P17">
            <v>74</v>
          </cell>
          <cell r="Q17">
            <v>0</v>
          </cell>
          <cell r="R17">
            <v>75</v>
          </cell>
          <cell r="S17">
            <v>0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e">
            <v>#NUM!</v>
          </cell>
          <cell r="Z17">
            <v>71</v>
          </cell>
          <cell r="AA17">
            <v>75</v>
          </cell>
          <cell r="AB17" t="str">
            <v>71-75</v>
          </cell>
        </row>
        <row r="18">
          <cell r="B18">
            <v>16</v>
          </cell>
          <cell r="C18">
            <v>16</v>
          </cell>
          <cell r="D18">
            <v>76</v>
          </cell>
          <cell r="E18" t="str">
            <v>Восточно-Казахстанская область</v>
          </cell>
          <cell r="F18" t="str">
            <v>Сотник К.О.</v>
          </cell>
          <cell r="G18" t="str">
            <v>Восточно-Казахстанская обл.</v>
          </cell>
          <cell r="H18" t="str">
            <v>Восточно-Казахстанская область</v>
          </cell>
          <cell r="I18">
            <v>0</v>
          </cell>
          <cell r="J18">
            <v>76</v>
          </cell>
          <cell r="K18" t="str">
            <v xml:space="preserve">КУРМАМБАЕВ Сагантай  </v>
          </cell>
          <cell r="L18">
            <v>77</v>
          </cell>
          <cell r="M18" t="str">
            <v xml:space="preserve">ДЖИЕНБАЕВ Темирлан  </v>
          </cell>
          <cell r="N18">
            <v>78</v>
          </cell>
          <cell r="O18" t="str">
            <v xml:space="preserve">ОРАЛХАНОВ Арнур  </v>
          </cell>
          <cell r="P18">
            <v>79</v>
          </cell>
          <cell r="Q18" t="str">
            <v xml:space="preserve">ТОЛСУБАЕВ Меиржан  </v>
          </cell>
          <cell r="R18">
            <v>80</v>
          </cell>
          <cell r="S18" t="str">
            <v xml:space="preserve">НҰРТАЗИН Акнур  </v>
          </cell>
          <cell r="T18">
            <v>64</v>
          </cell>
          <cell r="U18">
            <v>42</v>
          </cell>
          <cell r="V18">
            <v>41</v>
          </cell>
          <cell r="W18">
            <v>38</v>
          </cell>
          <cell r="X18">
            <v>33</v>
          </cell>
          <cell r="Y18">
            <v>147</v>
          </cell>
          <cell r="Z18">
            <v>76</v>
          </cell>
          <cell r="AA18">
            <v>80</v>
          </cell>
          <cell r="AB18" t="str">
            <v>76-80</v>
          </cell>
        </row>
        <row r="19">
          <cell r="B19">
            <v>17</v>
          </cell>
          <cell r="C19">
            <v>17</v>
          </cell>
          <cell r="D19">
            <v>81</v>
          </cell>
          <cell r="E19" t="str">
            <v>город Шымкент</v>
          </cell>
          <cell r="F19" t="str">
            <v>Жамал Б.Б. Оразбаев Е.Н., Мирасланов Р.М.</v>
          </cell>
          <cell r="G19" t="str">
            <v>г. Шымкент</v>
          </cell>
          <cell r="H19" t="str">
            <v>город Шымкент</v>
          </cell>
          <cell r="I19">
            <v>0</v>
          </cell>
          <cell r="J19">
            <v>81</v>
          </cell>
          <cell r="K19" t="str">
            <v xml:space="preserve">НУГАЙ Нурдаулет  </v>
          </cell>
          <cell r="L19">
            <v>82</v>
          </cell>
          <cell r="M19" t="str">
            <v xml:space="preserve">ҚАСЫМ Нұрислам  </v>
          </cell>
          <cell r="N19">
            <v>83</v>
          </cell>
          <cell r="O19" t="str">
            <v xml:space="preserve">МОМИНЖАНОВ Атхамбек </v>
          </cell>
          <cell r="P19">
            <v>84</v>
          </cell>
          <cell r="Q19" t="str">
            <v xml:space="preserve">КУРБАНТАЕВ Мухаммадали  </v>
          </cell>
          <cell r="R19">
            <v>85</v>
          </cell>
          <cell r="S19" t="str">
            <v xml:space="preserve">БОЛАТБЕК Мерей  </v>
          </cell>
          <cell r="T19">
            <v>46</v>
          </cell>
          <cell r="U19">
            <v>42</v>
          </cell>
          <cell r="V19">
            <v>33</v>
          </cell>
          <cell r="W19">
            <v>32</v>
          </cell>
          <cell r="X19">
            <v>21</v>
          </cell>
          <cell r="Y19">
            <v>121</v>
          </cell>
          <cell r="Z19">
            <v>81</v>
          </cell>
          <cell r="AA19">
            <v>85</v>
          </cell>
          <cell r="AB19" t="str">
            <v>81-85</v>
          </cell>
        </row>
        <row r="20">
          <cell r="B20">
            <v>18</v>
          </cell>
          <cell r="C20">
            <v>18</v>
          </cell>
          <cell r="D20">
            <v>86</v>
          </cell>
          <cell r="E20" t="str">
            <v>Абайская область</v>
          </cell>
          <cell r="F20" t="str">
            <v>Ахметов Б.С.</v>
          </cell>
          <cell r="G20" t="str">
            <v>Абайская обл.</v>
          </cell>
          <cell r="H20" t="str">
            <v>Абайская область</v>
          </cell>
          <cell r="I20">
            <v>0</v>
          </cell>
          <cell r="J20">
            <v>86</v>
          </cell>
          <cell r="K20" t="str">
            <v xml:space="preserve">ТОҚТАРХАН Тілек  </v>
          </cell>
          <cell r="L20">
            <v>87</v>
          </cell>
          <cell r="M20" t="str">
            <v xml:space="preserve">ЕРЛАНҰЛЫ Әкежан  </v>
          </cell>
          <cell r="N20">
            <v>88</v>
          </cell>
          <cell r="O20" t="str">
            <v>ИСКАКОВ Ильяс</v>
          </cell>
          <cell r="P20">
            <v>89</v>
          </cell>
          <cell r="Q20" t="str">
            <v>ТУРСЫНТАЕВ Арман</v>
          </cell>
          <cell r="R20">
            <v>90</v>
          </cell>
          <cell r="S20">
            <v>0</v>
          </cell>
          <cell r="T20">
            <v>35</v>
          </cell>
          <cell r="U20">
            <v>6</v>
          </cell>
          <cell r="V20">
            <v>0</v>
          </cell>
          <cell r="W20">
            <v>0</v>
          </cell>
          <cell r="X20" t="str">
            <v/>
          </cell>
          <cell r="Y20">
            <v>41</v>
          </cell>
          <cell r="Z20">
            <v>86</v>
          </cell>
          <cell r="AA20">
            <v>90</v>
          </cell>
          <cell r="AB20" t="str">
            <v>86-90</v>
          </cell>
        </row>
        <row r="21">
          <cell r="B21">
            <v>19</v>
          </cell>
          <cell r="C21">
            <v>19</v>
          </cell>
          <cell r="D21">
            <v>91</v>
          </cell>
          <cell r="E21" t="str">
            <v>Жетысуская область</v>
          </cell>
          <cell r="F21" t="str">
            <v>Дюсембинов Н.</v>
          </cell>
          <cell r="G21" t="str">
            <v>Жетысуская обл.</v>
          </cell>
          <cell r="H21" t="str">
            <v>Жетысуская область</v>
          </cell>
          <cell r="I21">
            <v>0</v>
          </cell>
          <cell r="J21">
            <v>91</v>
          </cell>
          <cell r="K21" t="str">
            <v xml:space="preserve">ЖОЛЖАКСЫ Рамазан  </v>
          </cell>
          <cell r="L21">
            <v>92</v>
          </cell>
          <cell r="M21" t="str">
            <v xml:space="preserve">ШАРИПХАН Табигат  </v>
          </cell>
          <cell r="N21">
            <v>93</v>
          </cell>
          <cell r="O21" t="str">
            <v>РИНАТҰЛЫ Рамазан</v>
          </cell>
          <cell r="P21">
            <v>94</v>
          </cell>
          <cell r="Q21" t="str">
            <v>МЫКТЫБЕКОВ Ерасыл</v>
          </cell>
          <cell r="R21">
            <v>95</v>
          </cell>
          <cell r="S21">
            <v>0</v>
          </cell>
          <cell r="T21">
            <v>23</v>
          </cell>
          <cell r="U21">
            <v>22</v>
          </cell>
          <cell r="V21">
            <v>0</v>
          </cell>
          <cell r="W21">
            <v>0</v>
          </cell>
          <cell r="X21" t="str">
            <v/>
          </cell>
          <cell r="Y21">
            <v>45</v>
          </cell>
          <cell r="Z21">
            <v>91</v>
          </cell>
          <cell r="AA21">
            <v>95</v>
          </cell>
          <cell r="AB21" t="str">
            <v>91-95</v>
          </cell>
        </row>
        <row r="22">
          <cell r="B22">
            <v>20</v>
          </cell>
          <cell r="C22">
            <v>20</v>
          </cell>
          <cell r="D22">
            <v>96</v>
          </cell>
          <cell r="E22" t="str">
            <v>Улытауская область</v>
          </cell>
          <cell r="F22" t="str">
            <v>Абдигаппарова Г.Б.</v>
          </cell>
          <cell r="G22" t="str">
            <v>Улытауская обл.</v>
          </cell>
          <cell r="H22" t="str">
            <v>Улытауская область</v>
          </cell>
          <cell r="I22">
            <v>0</v>
          </cell>
          <cell r="J22">
            <v>96</v>
          </cell>
          <cell r="K22">
            <v>0</v>
          </cell>
          <cell r="L22">
            <v>97</v>
          </cell>
          <cell r="M22">
            <v>0</v>
          </cell>
          <cell r="N22">
            <v>98</v>
          </cell>
          <cell r="O22">
            <v>0</v>
          </cell>
          <cell r="P22">
            <v>99</v>
          </cell>
          <cell r="Q22">
            <v>0</v>
          </cell>
          <cell r="R22">
            <v>100</v>
          </cell>
          <cell r="S22">
            <v>0</v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e">
            <v>#NUM!</v>
          </cell>
          <cell r="Z22">
            <v>96</v>
          </cell>
          <cell r="AA22">
            <v>100</v>
          </cell>
          <cell r="AB22" t="str">
            <v>96-100</v>
          </cell>
        </row>
        <row r="23">
          <cell r="B23">
            <v>21</v>
          </cell>
          <cell r="C23">
            <v>21</v>
          </cell>
          <cell r="D23">
            <v>101</v>
          </cell>
          <cell r="E23" t="str">
            <v>Карагандинская обл.-2</v>
          </cell>
          <cell r="F23" t="str">
            <v>Алиева Э.К., Ким Т.А., Рубцов И.А.</v>
          </cell>
          <cell r="G23" t="str">
            <v>Карагандинская обл.-2</v>
          </cell>
          <cell r="H23" t="str">
            <v>Карагандинская обл.-2</v>
          </cell>
          <cell r="I23">
            <v>0</v>
          </cell>
          <cell r="J23">
            <v>101</v>
          </cell>
          <cell r="K23" t="str">
            <v xml:space="preserve">МАГЗУМБЕКОВ Асылхан  </v>
          </cell>
          <cell r="L23">
            <v>102</v>
          </cell>
          <cell r="M23" t="str">
            <v xml:space="preserve">КЕЛЬБУГАНОВ Раймбек  </v>
          </cell>
          <cell r="N23">
            <v>103</v>
          </cell>
          <cell r="O23" t="str">
            <v xml:space="preserve">МОЧАЛКИН Андрей  </v>
          </cell>
          <cell r="P23">
            <v>104</v>
          </cell>
          <cell r="Q23" t="str">
            <v xml:space="preserve">АХМЕТБЕКОВ Азат  </v>
          </cell>
          <cell r="R23">
            <v>105</v>
          </cell>
          <cell r="S23" t="str">
            <v xml:space="preserve">КАЙРАТБЕК Алинур  </v>
          </cell>
          <cell r="T23">
            <v>29</v>
          </cell>
          <cell r="U23">
            <v>19</v>
          </cell>
          <cell r="V23">
            <v>14</v>
          </cell>
          <cell r="W23">
            <v>12</v>
          </cell>
          <cell r="X23">
            <v>10</v>
          </cell>
          <cell r="Y23">
            <v>62</v>
          </cell>
          <cell r="Z23">
            <v>101</v>
          </cell>
          <cell r="AA23">
            <v>105</v>
          </cell>
          <cell r="AB23" t="str">
            <v>101-105</v>
          </cell>
        </row>
        <row r="26">
          <cell r="B26" t="str">
            <v>№</v>
          </cell>
          <cell r="E26" t="str">
            <v>Женская команда</v>
          </cell>
          <cell r="F26" t="str">
            <v>Тренер-представитель</v>
          </cell>
          <cell r="H26" t="str">
            <v>Женская команда</v>
          </cell>
          <cell r="J26" t="str">
            <v>№</v>
          </cell>
          <cell r="K26" t="str">
            <v>Фамилия Имя игрока 1</v>
          </cell>
          <cell r="L26" t="str">
            <v>№</v>
          </cell>
          <cell r="M26" t="str">
            <v xml:space="preserve">Фамилия Имя игрока 2 </v>
          </cell>
          <cell r="N26" t="str">
            <v>№</v>
          </cell>
          <cell r="O26" t="str">
            <v>Фамилия Имя игрока 3</v>
          </cell>
          <cell r="P26" t="str">
            <v>№</v>
          </cell>
          <cell r="Q26" t="str">
            <v>Фамилия Имя игрока 4</v>
          </cell>
          <cell r="R26" t="str">
            <v>№</v>
          </cell>
          <cell r="S26" t="str">
            <v>Фамилия Имя игрока 5</v>
          </cell>
          <cell r="T26" t="str">
            <v>рейтинг 1 игр</v>
          </cell>
          <cell r="U26" t="str">
            <v>рейтинг 2 игр</v>
          </cell>
          <cell r="V26" t="str">
            <v>рейтинг 3 игр</v>
          </cell>
          <cell r="W26" t="str">
            <v>рейтинг 4 игр</v>
          </cell>
          <cell r="X26" t="str">
            <v>рейтинг 5 игр</v>
          </cell>
          <cell r="Y26" t="str">
            <v>Сумма</v>
          </cell>
        </row>
        <row r="27">
          <cell r="B27">
            <v>41</v>
          </cell>
          <cell r="C27">
            <v>41</v>
          </cell>
          <cell r="D27">
            <v>201</v>
          </cell>
          <cell r="E27" t="str">
            <v>город Астана</v>
          </cell>
          <cell r="F27" t="str">
            <v>Герасименко Г.А.,Капанова Д.К.</v>
          </cell>
          <cell r="G27" t="str">
            <v>г. Астана</v>
          </cell>
          <cell r="H27" t="str">
            <v>город Астана</v>
          </cell>
          <cell r="I27">
            <v>0</v>
          </cell>
          <cell r="J27">
            <v>201</v>
          </cell>
          <cell r="K27" t="str">
            <v xml:space="preserve">САНДЫБАЕВА Малика  </v>
          </cell>
          <cell r="L27">
            <v>202</v>
          </cell>
          <cell r="M27" t="str">
            <v xml:space="preserve">ЦВИГУН Алиса  </v>
          </cell>
          <cell r="N27">
            <v>203</v>
          </cell>
          <cell r="O27" t="str">
            <v xml:space="preserve">ЛАВРОВА Елизавета  </v>
          </cell>
          <cell r="P27">
            <v>204</v>
          </cell>
          <cell r="Q27" t="str">
            <v xml:space="preserve">ЕРЖАНКЫЗЫ Алтынай  </v>
          </cell>
          <cell r="R27">
            <v>205</v>
          </cell>
          <cell r="S27" t="str">
            <v>ШАЙХИНА Алина</v>
          </cell>
          <cell r="T27">
            <v>51</v>
          </cell>
          <cell r="U27">
            <v>47</v>
          </cell>
          <cell r="V27">
            <v>41</v>
          </cell>
          <cell r="W27">
            <v>35</v>
          </cell>
          <cell r="X27">
            <v>0</v>
          </cell>
          <cell r="Y27">
            <v>139</v>
          </cell>
          <cell r="Z27">
            <v>201</v>
          </cell>
          <cell r="AA27">
            <v>205</v>
          </cell>
          <cell r="AB27" t="str">
            <v>201-205</v>
          </cell>
        </row>
        <row r="28">
          <cell r="B28">
            <v>42</v>
          </cell>
          <cell r="C28">
            <v>42</v>
          </cell>
          <cell r="D28">
            <v>206</v>
          </cell>
          <cell r="E28" t="str">
            <v>город Алматы</v>
          </cell>
          <cell r="F28" t="str">
            <v>Бейсенов С.А., Успанова В.И.</v>
          </cell>
          <cell r="G28" t="str">
            <v>г.Алматы</v>
          </cell>
          <cell r="H28" t="str">
            <v>город Алматы</v>
          </cell>
          <cell r="I28">
            <v>0</v>
          </cell>
          <cell r="J28">
            <v>206</v>
          </cell>
          <cell r="K28" t="str">
            <v xml:space="preserve">БАХЫТ Анель  </v>
          </cell>
          <cell r="L28">
            <v>207</v>
          </cell>
          <cell r="M28" t="str">
            <v xml:space="preserve">ТОРШАЕВА Гузель  </v>
          </cell>
          <cell r="N28">
            <v>208</v>
          </cell>
          <cell r="O28" t="str">
            <v xml:space="preserve">ПЮРКО Екатерина  </v>
          </cell>
          <cell r="P28">
            <v>209</v>
          </cell>
          <cell r="Q28" t="str">
            <v xml:space="preserve">МЕНДИГАЛИЕВА Айша  </v>
          </cell>
          <cell r="R28">
            <v>210</v>
          </cell>
          <cell r="S28" t="str">
            <v xml:space="preserve">ТРАВКИНА Таисия  </v>
          </cell>
          <cell r="T28">
            <v>67</v>
          </cell>
          <cell r="U28">
            <v>55</v>
          </cell>
          <cell r="V28">
            <v>41</v>
          </cell>
          <cell r="W28">
            <v>25</v>
          </cell>
          <cell r="X28">
            <v>4</v>
          </cell>
          <cell r="Y28">
            <v>163</v>
          </cell>
          <cell r="Z28">
            <v>206</v>
          </cell>
          <cell r="AA28">
            <v>210</v>
          </cell>
          <cell r="AB28" t="str">
            <v>206-210</v>
          </cell>
        </row>
        <row r="29">
          <cell r="B29">
            <v>43</v>
          </cell>
          <cell r="C29">
            <v>43</v>
          </cell>
          <cell r="D29">
            <v>211</v>
          </cell>
          <cell r="E29" t="str">
            <v>Акмолинская область</v>
          </cell>
          <cell r="F29" t="str">
            <v>Саламатов К.Т.</v>
          </cell>
          <cell r="G29" t="str">
            <v>Акмолинская обл.</v>
          </cell>
          <cell r="H29" t="str">
            <v>Акмолинская область</v>
          </cell>
          <cell r="I29">
            <v>0</v>
          </cell>
          <cell r="J29">
            <v>211</v>
          </cell>
          <cell r="K29">
            <v>0</v>
          </cell>
          <cell r="L29">
            <v>212</v>
          </cell>
          <cell r="M29">
            <v>0</v>
          </cell>
          <cell r="N29">
            <v>213</v>
          </cell>
          <cell r="O29">
            <v>0</v>
          </cell>
          <cell r="P29">
            <v>214</v>
          </cell>
          <cell r="Q29">
            <v>0</v>
          </cell>
          <cell r="R29">
            <v>215</v>
          </cell>
          <cell r="S29">
            <v>0</v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e">
            <v>#NUM!</v>
          </cell>
          <cell r="Z29">
            <v>211</v>
          </cell>
          <cell r="AA29">
            <v>215</v>
          </cell>
          <cell r="AB29" t="str">
            <v>211-215</v>
          </cell>
        </row>
        <row r="30">
          <cell r="B30">
            <v>44</v>
          </cell>
          <cell r="C30">
            <v>44</v>
          </cell>
          <cell r="D30">
            <v>216</v>
          </cell>
          <cell r="E30" t="str">
            <v>Актюбинская область</v>
          </cell>
          <cell r="F30" t="str">
            <v>Дерушко Е.А.</v>
          </cell>
          <cell r="G30" t="str">
            <v>Актюбинская обл.</v>
          </cell>
          <cell r="H30" t="str">
            <v>Актюбинская область</v>
          </cell>
          <cell r="I30">
            <v>0</v>
          </cell>
          <cell r="J30">
            <v>216</v>
          </cell>
          <cell r="K30" t="str">
            <v xml:space="preserve">ДОШИМОВА Малика  </v>
          </cell>
          <cell r="L30">
            <v>217</v>
          </cell>
          <cell r="M30" t="str">
            <v>ЕСБОЛАЕВА Нұрдана</v>
          </cell>
          <cell r="N30">
            <v>218</v>
          </cell>
          <cell r="O30" t="str">
            <v>ЖОЛАМАН Диана</v>
          </cell>
          <cell r="P30">
            <v>219</v>
          </cell>
          <cell r="Q30">
            <v>0</v>
          </cell>
          <cell r="R30">
            <v>220</v>
          </cell>
          <cell r="S30">
            <v>0</v>
          </cell>
          <cell r="T30">
            <v>20</v>
          </cell>
          <cell r="U30">
            <v>0</v>
          </cell>
          <cell r="V30">
            <v>0</v>
          </cell>
          <cell r="W30" t="str">
            <v/>
          </cell>
          <cell r="X30" t="str">
            <v/>
          </cell>
          <cell r="Y30">
            <v>20</v>
          </cell>
          <cell r="Z30">
            <v>216</v>
          </cell>
          <cell r="AA30">
            <v>220</v>
          </cell>
          <cell r="AB30" t="str">
            <v>216-220</v>
          </cell>
        </row>
        <row r="31">
          <cell r="B31">
            <v>45</v>
          </cell>
          <cell r="C31">
            <v>45</v>
          </cell>
          <cell r="D31">
            <v>221</v>
          </cell>
          <cell r="E31" t="str">
            <v>Алматинская область</v>
          </cell>
          <cell r="F31" t="str">
            <v>Кузьмина И.А.</v>
          </cell>
          <cell r="G31" t="str">
            <v>Алматинская обл.</v>
          </cell>
          <cell r="H31" t="str">
            <v>Алматинская область</v>
          </cell>
          <cell r="I31">
            <v>0</v>
          </cell>
          <cell r="J31">
            <v>221</v>
          </cell>
          <cell r="K31">
            <v>0</v>
          </cell>
          <cell r="L31">
            <v>222</v>
          </cell>
          <cell r="M31">
            <v>0</v>
          </cell>
          <cell r="N31">
            <v>223</v>
          </cell>
          <cell r="O31">
            <v>0</v>
          </cell>
          <cell r="P31">
            <v>224</v>
          </cell>
          <cell r="Q31">
            <v>0</v>
          </cell>
          <cell r="R31">
            <v>225</v>
          </cell>
          <cell r="S31">
            <v>0</v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e">
            <v>#NUM!</v>
          </cell>
          <cell r="Z31">
            <v>221</v>
          </cell>
          <cell r="AA31">
            <v>225</v>
          </cell>
          <cell r="AB31" t="str">
            <v>221-225</v>
          </cell>
        </row>
        <row r="32">
          <cell r="B32">
            <v>46</v>
          </cell>
          <cell r="C32">
            <v>46</v>
          </cell>
          <cell r="D32">
            <v>226</v>
          </cell>
          <cell r="E32" t="str">
            <v>Атырауская область</v>
          </cell>
          <cell r="F32" t="str">
            <v>Мирзахметов А.</v>
          </cell>
          <cell r="G32" t="str">
            <v>Атырауская обл.</v>
          </cell>
          <cell r="H32" t="str">
            <v>Атырауская область</v>
          </cell>
          <cell r="I32">
            <v>0</v>
          </cell>
          <cell r="J32">
            <v>226</v>
          </cell>
          <cell r="K32" t="str">
            <v>ЕГІЗБАЙ Ұлту</v>
          </cell>
          <cell r="L32">
            <v>227</v>
          </cell>
          <cell r="M32">
            <v>0</v>
          </cell>
          <cell r="N32">
            <v>228</v>
          </cell>
          <cell r="O32">
            <v>0</v>
          </cell>
          <cell r="P32">
            <v>229</v>
          </cell>
          <cell r="Q32">
            <v>0</v>
          </cell>
          <cell r="R32">
            <v>230</v>
          </cell>
          <cell r="S32">
            <v>0</v>
          </cell>
          <cell r="T32">
            <v>0</v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e">
            <v>#NUM!</v>
          </cell>
          <cell r="Z32">
            <v>226</v>
          </cell>
          <cell r="AA32">
            <v>230</v>
          </cell>
          <cell r="AB32" t="str">
            <v>226-230</v>
          </cell>
        </row>
        <row r="33">
          <cell r="B33">
            <v>47</v>
          </cell>
          <cell r="C33">
            <v>47</v>
          </cell>
          <cell r="D33">
            <v>231</v>
          </cell>
          <cell r="E33" t="str">
            <v>Западно-Казахстанская область</v>
          </cell>
          <cell r="F33" t="str">
            <v>Назарова С.Р., Ибат АК.</v>
          </cell>
          <cell r="G33" t="str">
            <v>Западно-Казахстанская обл.</v>
          </cell>
          <cell r="H33" t="str">
            <v>Западно-Казахстанская область</v>
          </cell>
          <cell r="I33">
            <v>0</v>
          </cell>
          <cell r="J33">
            <v>231</v>
          </cell>
          <cell r="K33">
            <v>0</v>
          </cell>
          <cell r="L33">
            <v>232</v>
          </cell>
          <cell r="M33">
            <v>0</v>
          </cell>
          <cell r="N33">
            <v>233</v>
          </cell>
          <cell r="O33">
            <v>0</v>
          </cell>
          <cell r="P33">
            <v>234</v>
          </cell>
          <cell r="Q33">
            <v>0</v>
          </cell>
          <cell r="R33">
            <v>235</v>
          </cell>
          <cell r="S33">
            <v>0</v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e">
            <v>#NUM!</v>
          </cell>
          <cell r="Z33">
            <v>231</v>
          </cell>
          <cell r="AA33">
            <v>235</v>
          </cell>
          <cell r="AB33" t="str">
            <v>231-235</v>
          </cell>
        </row>
        <row r="34">
          <cell r="B34">
            <v>48</v>
          </cell>
          <cell r="C34">
            <v>48</v>
          </cell>
          <cell r="D34">
            <v>236</v>
          </cell>
          <cell r="E34" t="str">
            <v>Жамбылская область</v>
          </cell>
          <cell r="F34" t="str">
            <v>Ережепбаев А.Б., Момынов И.М., Груздов Е.О.</v>
          </cell>
          <cell r="G34" t="str">
            <v>Жамбылская обл.</v>
          </cell>
          <cell r="H34" t="str">
            <v>Жамбылская область</v>
          </cell>
          <cell r="I34">
            <v>0</v>
          </cell>
          <cell r="J34">
            <v>236</v>
          </cell>
          <cell r="K34" t="str">
            <v xml:space="preserve">МҰҚАШ Шұғыла  </v>
          </cell>
          <cell r="L34">
            <v>237</v>
          </cell>
          <cell r="M34" t="str">
            <v xml:space="preserve">МЕДЕУОВА Анна  </v>
          </cell>
          <cell r="N34">
            <v>238</v>
          </cell>
          <cell r="O34" t="str">
            <v>ДҰКЕНБАЙ Жұлдызай</v>
          </cell>
          <cell r="P34">
            <v>239</v>
          </cell>
          <cell r="Q34" t="str">
            <v>ЖЕТПИСБАЙ Ұлдана</v>
          </cell>
          <cell r="R34">
            <v>240</v>
          </cell>
          <cell r="S34" t="str">
            <v>МҰҚАШ Мадина</v>
          </cell>
          <cell r="T34">
            <v>31</v>
          </cell>
          <cell r="U34">
            <v>19</v>
          </cell>
          <cell r="V34">
            <v>0</v>
          </cell>
          <cell r="W34">
            <v>0</v>
          </cell>
          <cell r="X34">
            <v>0</v>
          </cell>
          <cell r="Y34">
            <v>50</v>
          </cell>
          <cell r="Z34">
            <v>236</v>
          </cell>
          <cell r="AA34">
            <v>240</v>
          </cell>
          <cell r="AB34" t="str">
            <v>236-240</v>
          </cell>
        </row>
        <row r="35">
          <cell r="B35">
            <v>49</v>
          </cell>
          <cell r="C35">
            <v>49</v>
          </cell>
          <cell r="D35">
            <v>241</v>
          </cell>
          <cell r="E35" t="str">
            <v>Карагандинская область</v>
          </cell>
          <cell r="F35" t="str">
            <v>Алиева Э.К., Ким Т.А., Брижевский А.Ф.</v>
          </cell>
          <cell r="G35" t="str">
            <v>Карагандинская обл.</v>
          </cell>
          <cell r="H35" t="str">
            <v>Карагандинская область</v>
          </cell>
          <cell r="I35">
            <v>0</v>
          </cell>
          <cell r="J35">
            <v>241</v>
          </cell>
          <cell r="K35" t="str">
            <v xml:space="preserve">АШКЕЕВА Арай  </v>
          </cell>
          <cell r="L35">
            <v>242</v>
          </cell>
          <cell r="M35" t="str">
            <v xml:space="preserve">КОШКУМБАЕВА Жанерке  </v>
          </cell>
          <cell r="N35">
            <v>243</v>
          </cell>
          <cell r="O35" t="str">
            <v xml:space="preserve">ЖАКСЫЛЫКОВА Альбина  </v>
          </cell>
          <cell r="P35">
            <v>244</v>
          </cell>
          <cell r="Q35" t="str">
            <v xml:space="preserve">ОХМАК Екатерина  </v>
          </cell>
          <cell r="R35">
            <v>245</v>
          </cell>
          <cell r="S35" t="str">
            <v xml:space="preserve">МОЧАЛКИНА Виктория  </v>
          </cell>
          <cell r="T35">
            <v>61</v>
          </cell>
          <cell r="U35">
            <v>58</v>
          </cell>
          <cell r="V35">
            <v>50</v>
          </cell>
          <cell r="W35">
            <v>45</v>
          </cell>
          <cell r="X35">
            <v>44</v>
          </cell>
          <cell r="Y35">
            <v>169</v>
          </cell>
          <cell r="Z35">
            <v>241</v>
          </cell>
          <cell r="AA35">
            <v>245</v>
          </cell>
          <cell r="AB35" t="str">
            <v>241-245</v>
          </cell>
        </row>
        <row r="36">
          <cell r="B36">
            <v>50</v>
          </cell>
          <cell r="C36">
            <v>50</v>
          </cell>
          <cell r="D36">
            <v>246</v>
          </cell>
          <cell r="E36" t="str">
            <v>Костанайская область</v>
          </cell>
          <cell r="F36" t="str">
            <v>Данияров Г.С., Дубровская А.А.</v>
          </cell>
          <cell r="G36" t="str">
            <v>Костанайская обл.</v>
          </cell>
          <cell r="H36" t="str">
            <v>Костанайская область</v>
          </cell>
          <cell r="I36">
            <v>0</v>
          </cell>
          <cell r="J36">
            <v>246</v>
          </cell>
          <cell r="K36" t="str">
            <v xml:space="preserve">БЕКМУХАМБЕТОВА Жания  </v>
          </cell>
          <cell r="L36">
            <v>247</v>
          </cell>
          <cell r="M36" t="str">
            <v xml:space="preserve">СУРАГАНОВА Алина  </v>
          </cell>
          <cell r="N36">
            <v>248</v>
          </cell>
          <cell r="O36" t="str">
            <v xml:space="preserve">ТӨЛЕБАЙ Аружан  </v>
          </cell>
          <cell r="P36">
            <v>249</v>
          </cell>
          <cell r="Q36" t="str">
            <v>АКИМЖАНОВА Диана</v>
          </cell>
          <cell r="R36">
            <v>250</v>
          </cell>
          <cell r="S36">
            <v>0</v>
          </cell>
          <cell r="T36">
            <v>33</v>
          </cell>
          <cell r="U36">
            <v>23</v>
          </cell>
          <cell r="V36">
            <v>13</v>
          </cell>
          <cell r="W36">
            <v>0</v>
          </cell>
          <cell r="X36" t="str">
            <v/>
          </cell>
          <cell r="Y36">
            <v>69</v>
          </cell>
          <cell r="Z36">
            <v>246</v>
          </cell>
          <cell r="AA36">
            <v>250</v>
          </cell>
          <cell r="AB36" t="str">
            <v>246-250</v>
          </cell>
        </row>
        <row r="37">
          <cell r="B37">
            <v>51</v>
          </cell>
          <cell r="C37">
            <v>51</v>
          </cell>
          <cell r="D37">
            <v>251</v>
          </cell>
          <cell r="E37" t="str">
            <v>Кызылординская область</v>
          </cell>
          <cell r="F37" t="str">
            <v>Ибрай Е.Қ., Искакова Г.Г.,Орынбасарова Д.</v>
          </cell>
          <cell r="G37" t="str">
            <v>Кызылординская обл.</v>
          </cell>
          <cell r="H37" t="str">
            <v>Кызылординская область</v>
          </cell>
          <cell r="I37">
            <v>0</v>
          </cell>
          <cell r="J37">
            <v>251</v>
          </cell>
          <cell r="K37">
            <v>0</v>
          </cell>
          <cell r="L37">
            <v>252</v>
          </cell>
          <cell r="M37">
            <v>0</v>
          </cell>
          <cell r="N37">
            <v>253</v>
          </cell>
          <cell r="O37">
            <v>0</v>
          </cell>
          <cell r="P37">
            <v>254</v>
          </cell>
          <cell r="Q37">
            <v>0</v>
          </cell>
          <cell r="R37">
            <v>255</v>
          </cell>
          <cell r="S37">
            <v>0</v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e">
            <v>#NUM!</v>
          </cell>
          <cell r="Z37">
            <v>251</v>
          </cell>
          <cell r="AA37">
            <v>255</v>
          </cell>
          <cell r="AB37" t="str">
            <v>251-255</v>
          </cell>
        </row>
        <row r="38">
          <cell r="B38">
            <v>52</v>
          </cell>
          <cell r="C38">
            <v>52</v>
          </cell>
          <cell r="D38">
            <v>256</v>
          </cell>
          <cell r="E38" t="str">
            <v>Мангистауская область</v>
          </cell>
          <cell r="F38" t="str">
            <v>Ильяс Н.</v>
          </cell>
          <cell r="G38" t="str">
            <v>Мангистауская обл.</v>
          </cell>
          <cell r="H38" t="str">
            <v>Мангистауская область</v>
          </cell>
          <cell r="I38">
            <v>0</v>
          </cell>
          <cell r="J38">
            <v>256</v>
          </cell>
          <cell r="K38" t="str">
            <v xml:space="preserve">ТЕМИРХАНОВА Акку  </v>
          </cell>
          <cell r="L38">
            <v>257</v>
          </cell>
          <cell r="M38" t="str">
            <v xml:space="preserve">БОРСАКБАЕВА Карина  </v>
          </cell>
          <cell r="N38">
            <v>258</v>
          </cell>
          <cell r="O38" t="str">
            <v xml:space="preserve">БОРСАКБАЕВА Зарина  </v>
          </cell>
          <cell r="P38">
            <v>259</v>
          </cell>
          <cell r="Q38" t="str">
            <v xml:space="preserve">ӘЛІМГЕРЕЙ Амира  </v>
          </cell>
          <cell r="R38">
            <v>260</v>
          </cell>
          <cell r="S38">
            <v>0</v>
          </cell>
          <cell r="T38">
            <v>30</v>
          </cell>
          <cell r="U38">
            <v>34</v>
          </cell>
          <cell r="V38">
            <v>26</v>
          </cell>
          <cell r="W38">
            <v>19</v>
          </cell>
          <cell r="X38" t="str">
            <v/>
          </cell>
          <cell r="Y38">
            <v>90</v>
          </cell>
          <cell r="Z38">
            <v>256</v>
          </cell>
          <cell r="AA38">
            <v>260</v>
          </cell>
          <cell r="AB38" t="str">
            <v>256-260</v>
          </cell>
        </row>
        <row r="39">
          <cell r="B39">
            <v>53</v>
          </cell>
          <cell r="C39">
            <v>53</v>
          </cell>
          <cell r="D39">
            <v>261</v>
          </cell>
          <cell r="E39" t="str">
            <v>Туркестанская область</v>
          </cell>
          <cell r="F39" t="str">
            <v>Абдазимов Ш.М., Қонысбай А.</v>
          </cell>
          <cell r="G39" t="str">
            <v>Туркестанская обл.</v>
          </cell>
          <cell r="H39" t="str">
            <v>Туркестанская область</v>
          </cell>
          <cell r="I39">
            <v>0</v>
          </cell>
          <cell r="J39">
            <v>261</v>
          </cell>
          <cell r="K39" t="str">
            <v xml:space="preserve">СЕРІКБАЙ Назым  </v>
          </cell>
          <cell r="L39">
            <v>262</v>
          </cell>
          <cell r="M39" t="str">
            <v xml:space="preserve">АХМАДАЛИЕВА Шахзода  </v>
          </cell>
          <cell r="N39">
            <v>263</v>
          </cell>
          <cell r="O39" t="str">
            <v xml:space="preserve">ХАНИЯЗОВА Ноила  </v>
          </cell>
          <cell r="P39">
            <v>264</v>
          </cell>
          <cell r="Q39" t="str">
            <v xml:space="preserve">ШАВКАТОВА Шахруза  </v>
          </cell>
          <cell r="R39">
            <v>265</v>
          </cell>
          <cell r="S39" t="str">
            <v xml:space="preserve">НҰРЖАНҚЫЗЫ Аружан  </v>
          </cell>
          <cell r="T39">
            <v>45</v>
          </cell>
          <cell r="U39">
            <v>45</v>
          </cell>
          <cell r="V39">
            <v>41</v>
          </cell>
          <cell r="W39">
            <v>29</v>
          </cell>
          <cell r="X39">
            <v>29</v>
          </cell>
          <cell r="Y39">
            <v>131</v>
          </cell>
          <cell r="Z39">
            <v>261</v>
          </cell>
          <cell r="AA39">
            <v>265</v>
          </cell>
          <cell r="AB39" t="str">
            <v>261-265</v>
          </cell>
        </row>
        <row r="40">
          <cell r="B40">
            <v>54</v>
          </cell>
          <cell r="C40">
            <v>54</v>
          </cell>
          <cell r="D40">
            <v>266</v>
          </cell>
          <cell r="E40" t="str">
            <v>Павлодарская область</v>
          </cell>
          <cell r="F40" t="str">
            <v xml:space="preserve"> Ахтанов О.Р., Хорьков А.Ю.</v>
          </cell>
          <cell r="G40" t="str">
            <v>Павлодарская обл.</v>
          </cell>
          <cell r="H40" t="str">
            <v>Павлодарская область</v>
          </cell>
          <cell r="I40">
            <v>0</v>
          </cell>
          <cell r="J40">
            <v>266</v>
          </cell>
          <cell r="K40" t="str">
            <v xml:space="preserve">РОМАНОВСКАЯ Ангелина  </v>
          </cell>
          <cell r="L40">
            <v>267</v>
          </cell>
          <cell r="M40" t="str">
            <v xml:space="preserve">ТАЖИМОВА Меруерт  </v>
          </cell>
          <cell r="N40">
            <v>268</v>
          </cell>
          <cell r="O40" t="str">
            <v xml:space="preserve">ЗЕЙНУЛЛА Айзере  </v>
          </cell>
          <cell r="P40">
            <v>269</v>
          </cell>
          <cell r="Q40" t="str">
            <v>БАЛТАБЕК Інкар</v>
          </cell>
          <cell r="R40">
            <v>270</v>
          </cell>
          <cell r="S40" t="str">
            <v>РАМАЗАН Томирис</v>
          </cell>
          <cell r="T40">
            <v>63</v>
          </cell>
          <cell r="U40">
            <v>34</v>
          </cell>
          <cell r="V40">
            <v>30</v>
          </cell>
          <cell r="W40">
            <v>0</v>
          </cell>
          <cell r="X40">
            <v>0</v>
          </cell>
          <cell r="Y40">
            <v>127</v>
          </cell>
          <cell r="Z40">
            <v>266</v>
          </cell>
          <cell r="AA40">
            <v>270</v>
          </cell>
          <cell r="AB40" t="str">
            <v>266-270</v>
          </cell>
        </row>
        <row r="41">
          <cell r="B41">
            <v>55</v>
          </cell>
          <cell r="C41">
            <v>55</v>
          </cell>
          <cell r="D41">
            <v>271</v>
          </cell>
          <cell r="E41" t="str">
            <v>Северо-Казахстанская область</v>
          </cell>
          <cell r="F41" t="str">
            <v>Сайран Е.С., Подкорытов И.В.</v>
          </cell>
          <cell r="G41" t="str">
            <v>Северо-Казахстанская обл.</v>
          </cell>
          <cell r="H41" t="str">
            <v>Северо-Казахстанская область</v>
          </cell>
          <cell r="I41">
            <v>0</v>
          </cell>
          <cell r="J41">
            <v>271</v>
          </cell>
          <cell r="K41">
            <v>0</v>
          </cell>
          <cell r="L41">
            <v>272</v>
          </cell>
          <cell r="M41">
            <v>0</v>
          </cell>
          <cell r="N41">
            <v>273</v>
          </cell>
          <cell r="O41">
            <v>0</v>
          </cell>
          <cell r="P41">
            <v>274</v>
          </cell>
          <cell r="Q41">
            <v>0</v>
          </cell>
          <cell r="R41">
            <v>275</v>
          </cell>
          <cell r="S41">
            <v>0</v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e">
            <v>#NUM!</v>
          </cell>
          <cell r="Z41">
            <v>271</v>
          </cell>
          <cell r="AA41">
            <v>275</v>
          </cell>
          <cell r="AB41" t="str">
            <v>271-275</v>
          </cell>
        </row>
        <row r="42">
          <cell r="B42">
            <v>56</v>
          </cell>
          <cell r="C42">
            <v>56</v>
          </cell>
          <cell r="D42">
            <v>276</v>
          </cell>
          <cell r="E42" t="str">
            <v>Восточно-Казахстанская область</v>
          </cell>
          <cell r="F42" t="str">
            <v>Сотник К.О.</v>
          </cell>
          <cell r="G42" t="str">
            <v>Восточно-Казахстанская обл.</v>
          </cell>
          <cell r="H42" t="str">
            <v>Восточно-Казахстанская область</v>
          </cell>
          <cell r="I42">
            <v>0</v>
          </cell>
          <cell r="J42">
            <v>276</v>
          </cell>
          <cell r="K42" t="str">
            <v xml:space="preserve">НҰРМАН Нұрсая  </v>
          </cell>
          <cell r="L42">
            <v>277</v>
          </cell>
          <cell r="M42" t="str">
            <v xml:space="preserve">ЯСАКОВА Анна  </v>
          </cell>
          <cell r="N42">
            <v>278</v>
          </cell>
          <cell r="O42" t="str">
            <v xml:space="preserve">БАЙТИКЕНОВА Еркежан  </v>
          </cell>
          <cell r="P42">
            <v>279</v>
          </cell>
          <cell r="Q42">
            <v>0</v>
          </cell>
          <cell r="R42">
            <v>280</v>
          </cell>
          <cell r="S42">
            <v>0</v>
          </cell>
          <cell r="T42">
            <v>38</v>
          </cell>
          <cell r="U42">
            <v>24</v>
          </cell>
          <cell r="V42">
            <v>3</v>
          </cell>
          <cell r="W42" t="str">
            <v/>
          </cell>
          <cell r="X42" t="str">
            <v/>
          </cell>
          <cell r="Y42">
            <v>65</v>
          </cell>
          <cell r="Z42">
            <v>276</v>
          </cell>
          <cell r="AA42">
            <v>280</v>
          </cell>
          <cell r="AB42" t="str">
            <v>276-280</v>
          </cell>
        </row>
        <row r="43">
          <cell r="B43">
            <v>57</v>
          </cell>
          <cell r="C43">
            <v>57</v>
          </cell>
          <cell r="D43">
            <v>281</v>
          </cell>
          <cell r="E43" t="str">
            <v>город Шымкент</v>
          </cell>
          <cell r="F43" t="str">
            <v>Жамал Б.Б., Оразбаев Е.Н., Рахметова Ф.Ш.</v>
          </cell>
          <cell r="G43" t="str">
            <v>г. Шымкент</v>
          </cell>
          <cell r="H43" t="str">
            <v>город Шымкент</v>
          </cell>
          <cell r="I43">
            <v>0</v>
          </cell>
          <cell r="J43">
            <v>281</v>
          </cell>
          <cell r="K43" t="str">
            <v xml:space="preserve">АДИЛЬГЕРЕЕВА Айназ  </v>
          </cell>
          <cell r="L43">
            <v>282</v>
          </cell>
          <cell r="M43" t="str">
            <v xml:space="preserve">АМАНГЕЛДІ Ақниет  </v>
          </cell>
          <cell r="N43">
            <v>283</v>
          </cell>
          <cell r="O43" t="str">
            <v xml:space="preserve">ШЫМКЕНТБАЙ Руана  </v>
          </cell>
          <cell r="P43">
            <v>284</v>
          </cell>
          <cell r="Q43" t="str">
            <v xml:space="preserve">ҚОСАР Томирис  </v>
          </cell>
          <cell r="R43">
            <v>285</v>
          </cell>
          <cell r="S43" t="str">
            <v>КАМИЛЖАНОВА Ойдин</v>
          </cell>
          <cell r="T43">
            <v>36</v>
          </cell>
          <cell r="U43">
            <v>34</v>
          </cell>
          <cell r="V43">
            <v>25</v>
          </cell>
          <cell r="W43">
            <v>24</v>
          </cell>
          <cell r="X43">
            <v>0</v>
          </cell>
          <cell r="Y43">
            <v>95</v>
          </cell>
          <cell r="Z43">
            <v>281</v>
          </cell>
          <cell r="AA43">
            <v>285</v>
          </cell>
          <cell r="AB43" t="str">
            <v>281-285</v>
          </cell>
        </row>
        <row r="44">
          <cell r="B44">
            <v>58</v>
          </cell>
          <cell r="C44">
            <v>58</v>
          </cell>
          <cell r="D44">
            <v>286</v>
          </cell>
          <cell r="E44" t="str">
            <v>Абайская область</v>
          </cell>
          <cell r="F44" t="str">
            <v>Ахметов Б.С.</v>
          </cell>
          <cell r="G44" t="str">
            <v>Абайская обл.</v>
          </cell>
          <cell r="H44" t="str">
            <v>Абайская область</v>
          </cell>
          <cell r="I44">
            <v>0</v>
          </cell>
          <cell r="J44">
            <v>286</v>
          </cell>
          <cell r="K44">
            <v>0</v>
          </cell>
          <cell r="L44">
            <v>287</v>
          </cell>
          <cell r="M44">
            <v>0</v>
          </cell>
          <cell r="N44">
            <v>288</v>
          </cell>
          <cell r="O44">
            <v>0</v>
          </cell>
          <cell r="P44">
            <v>289</v>
          </cell>
          <cell r="Q44">
            <v>0</v>
          </cell>
          <cell r="R44">
            <v>290</v>
          </cell>
          <cell r="S44">
            <v>0</v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e">
            <v>#NUM!</v>
          </cell>
          <cell r="Z44">
            <v>286</v>
          </cell>
          <cell r="AA44">
            <v>290</v>
          </cell>
          <cell r="AB44" t="str">
            <v>286-290</v>
          </cell>
        </row>
        <row r="45">
          <cell r="B45">
            <v>59</v>
          </cell>
          <cell r="C45">
            <v>59</v>
          </cell>
          <cell r="D45">
            <v>291</v>
          </cell>
          <cell r="E45" t="str">
            <v>Жетысуская область</v>
          </cell>
          <cell r="F45" t="str">
            <v>Дюсембинов Н.</v>
          </cell>
          <cell r="G45" t="str">
            <v>Жетысуская обл.</v>
          </cell>
          <cell r="H45" t="str">
            <v>Жетысуская область</v>
          </cell>
          <cell r="I45">
            <v>0</v>
          </cell>
          <cell r="J45">
            <v>291</v>
          </cell>
          <cell r="K45">
            <v>0</v>
          </cell>
          <cell r="L45">
            <v>292</v>
          </cell>
          <cell r="M45">
            <v>0</v>
          </cell>
          <cell r="N45">
            <v>293</v>
          </cell>
          <cell r="O45">
            <v>0</v>
          </cell>
          <cell r="P45">
            <v>294</v>
          </cell>
          <cell r="Q45">
            <v>0</v>
          </cell>
          <cell r="R45">
            <v>295</v>
          </cell>
          <cell r="S45">
            <v>0</v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e">
            <v>#NUM!</v>
          </cell>
          <cell r="Z45">
            <v>291</v>
          </cell>
          <cell r="AA45">
            <v>295</v>
          </cell>
          <cell r="AB45" t="str">
            <v>291-295</v>
          </cell>
        </row>
        <row r="46">
          <cell r="B46">
            <v>60</v>
          </cell>
          <cell r="C46">
            <v>60</v>
          </cell>
          <cell r="D46">
            <v>296</v>
          </cell>
          <cell r="E46" t="str">
            <v>Улытауская область</v>
          </cell>
          <cell r="F46" t="str">
            <v>Абдигаппарова Г.Б.</v>
          </cell>
          <cell r="G46" t="str">
            <v>Улытауская обл.</v>
          </cell>
          <cell r="H46" t="str">
            <v>Улытауская область</v>
          </cell>
          <cell r="I46">
            <v>0</v>
          </cell>
          <cell r="J46">
            <v>296</v>
          </cell>
          <cell r="K46">
            <v>0</v>
          </cell>
          <cell r="L46">
            <v>297</v>
          </cell>
          <cell r="M46">
            <v>0</v>
          </cell>
          <cell r="N46">
            <v>298</v>
          </cell>
          <cell r="O46">
            <v>0</v>
          </cell>
          <cell r="P46">
            <v>299</v>
          </cell>
          <cell r="Q46">
            <v>0</v>
          </cell>
          <cell r="R46">
            <v>300</v>
          </cell>
          <cell r="S46">
            <v>0</v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e">
            <v>#NUM!</v>
          </cell>
          <cell r="Z46">
            <v>296</v>
          </cell>
          <cell r="AA46">
            <v>300</v>
          </cell>
          <cell r="AB46" t="str">
            <v>296-300</v>
          </cell>
        </row>
        <row r="47">
          <cell r="B47">
            <v>61</v>
          </cell>
          <cell r="C47">
            <v>61</v>
          </cell>
          <cell r="D47">
            <v>301</v>
          </cell>
          <cell r="E47" t="str">
            <v>Карагандинская обл.-2</v>
          </cell>
          <cell r="F47" t="str">
            <v>Алиева Э.К., Ким Т.А., Брижевский А.Ф.</v>
          </cell>
          <cell r="G47" t="str">
            <v>Карагандинская обл.-2</v>
          </cell>
          <cell r="H47" t="str">
            <v>Карагандинская обл.-2</v>
          </cell>
          <cell r="I47">
            <v>0</v>
          </cell>
          <cell r="J47">
            <v>301</v>
          </cell>
          <cell r="K47" t="str">
            <v xml:space="preserve">ФУ Дарья  </v>
          </cell>
          <cell r="L47">
            <v>302</v>
          </cell>
          <cell r="M47" t="str">
            <v xml:space="preserve">ЛУКЬЯНОВА Мария  </v>
          </cell>
          <cell r="N47">
            <v>303</v>
          </cell>
          <cell r="O47" t="str">
            <v xml:space="preserve">ГАМОВА Дарья  </v>
          </cell>
          <cell r="P47">
            <v>304</v>
          </cell>
          <cell r="Q47" t="str">
            <v xml:space="preserve">КОШЕЛЕВА Алиса  </v>
          </cell>
          <cell r="R47">
            <v>305</v>
          </cell>
          <cell r="S47" t="str">
            <v xml:space="preserve">ИБРАЕВА Юрана  </v>
          </cell>
          <cell r="T47">
            <v>46</v>
          </cell>
          <cell r="U47">
            <v>33</v>
          </cell>
          <cell r="V47">
            <v>32</v>
          </cell>
          <cell r="W47">
            <v>29</v>
          </cell>
          <cell r="X47">
            <v>27</v>
          </cell>
          <cell r="Y47">
            <v>111</v>
          </cell>
          <cell r="Z47">
            <v>301</v>
          </cell>
          <cell r="AA47">
            <v>305</v>
          </cell>
          <cell r="AB47" t="str">
            <v>301-305</v>
          </cell>
        </row>
        <row r="48">
          <cell r="B48" t="str">
            <v>-</v>
          </cell>
          <cell r="C48" t="str">
            <v xml:space="preserve"> 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  <cell r="M48" t="str">
            <v xml:space="preserve"> </v>
          </cell>
          <cell r="N48" t="str">
            <v xml:space="preserve"> </v>
          </cell>
          <cell r="O48" t="str">
            <v xml:space="preserve"> </v>
          </cell>
          <cell r="T48" t="str">
            <v xml:space="preserve"> </v>
          </cell>
          <cell r="U48" t="str">
            <v xml:space="preserve"> </v>
          </cell>
          <cell r="V48" t="str">
            <v xml:space="preserve"> </v>
          </cell>
          <cell r="Y48" t="str">
            <v xml:space="preserve"> </v>
          </cell>
          <cell r="Z48" t="str">
            <v xml:space="preserve"> </v>
          </cell>
          <cell r="AA48" t="str">
            <v xml:space="preserve"> </v>
          </cell>
          <cell r="AB48" t="str">
            <v xml:space="preserve"> </v>
          </cell>
        </row>
        <row r="49">
          <cell r="B49">
            <v>0</v>
          </cell>
          <cell r="C49" t="str">
            <v xml:space="preserve"> </v>
          </cell>
          <cell r="D49" t="str">
            <v xml:space="preserve"> </v>
          </cell>
          <cell r="E49" t="str">
            <v xml:space="preserve"> </v>
          </cell>
          <cell r="F49" t="str">
            <v xml:space="preserve"> </v>
          </cell>
          <cell r="G49" t="str">
            <v xml:space="preserve"> </v>
          </cell>
          <cell r="H49" t="str">
            <v xml:space="preserve"> </v>
          </cell>
          <cell r="I49" t="str">
            <v xml:space="preserve"> </v>
          </cell>
          <cell r="J49" t="str">
            <v xml:space="preserve"> </v>
          </cell>
          <cell r="K49" t="str">
            <v xml:space="preserve"> </v>
          </cell>
          <cell r="L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T49" t="str">
            <v xml:space="preserve"> </v>
          </cell>
          <cell r="U49" t="str">
            <v xml:space="preserve"> </v>
          </cell>
          <cell r="V49" t="str">
            <v xml:space="preserve"> </v>
          </cell>
          <cell r="Y49" t="str">
            <v xml:space="preserve"> </v>
          </cell>
          <cell r="Z49" t="str">
            <v xml:space="preserve"> </v>
          </cell>
          <cell r="AA49" t="str">
            <v xml:space="preserve"> </v>
          </cell>
          <cell r="AB49" t="str">
            <v xml:space="preserve"> </v>
          </cell>
        </row>
        <row r="50">
          <cell r="B50" t="str">
            <v>Х</v>
          </cell>
          <cell r="C50" t="str">
            <v>Х</v>
          </cell>
          <cell r="D50" t="str">
            <v>Х</v>
          </cell>
          <cell r="E50" t="str">
            <v>Х</v>
          </cell>
          <cell r="F50" t="str">
            <v>Х</v>
          </cell>
          <cell r="G50" t="str">
            <v>Х</v>
          </cell>
          <cell r="H50" t="str">
            <v>Х</v>
          </cell>
          <cell r="I50" t="str">
            <v>Х</v>
          </cell>
          <cell r="J50" t="str">
            <v>Х</v>
          </cell>
          <cell r="K50" t="str">
            <v>Х</v>
          </cell>
          <cell r="L50" t="str">
            <v>Х</v>
          </cell>
          <cell r="M50" t="str">
            <v>Х</v>
          </cell>
          <cell r="N50" t="str">
            <v>Х</v>
          </cell>
          <cell r="O50" t="str">
            <v>Х</v>
          </cell>
          <cell r="T50" t="str">
            <v>Х</v>
          </cell>
          <cell r="U50" t="str">
            <v>Х</v>
          </cell>
          <cell r="V50" t="str">
            <v>Х</v>
          </cell>
          <cell r="Y50" t="str">
            <v>Х</v>
          </cell>
          <cell r="Z50" t="str">
            <v>Х</v>
          </cell>
          <cell r="AA50" t="str">
            <v>Х</v>
          </cell>
          <cell r="AB50" t="str">
            <v>Х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7">
          <cell r="C7">
            <v>1</v>
          </cell>
          <cell r="F7">
            <v>2</v>
          </cell>
          <cell r="I7">
            <v>3</v>
          </cell>
          <cell r="L7">
            <v>4</v>
          </cell>
          <cell r="O7">
            <v>5</v>
          </cell>
          <cell r="R7">
            <v>6</v>
          </cell>
          <cell r="U7">
            <v>7</v>
          </cell>
          <cell r="X7">
            <v>8</v>
          </cell>
        </row>
        <row r="8">
          <cell r="B8">
            <v>1</v>
          </cell>
          <cell r="C8">
            <v>2</v>
          </cell>
          <cell r="D8" t="str">
            <v>г.Алматы</v>
          </cell>
          <cell r="E8">
            <v>165</v>
          </cell>
          <cell r="F8">
            <v>10</v>
          </cell>
          <cell r="G8" t="str">
            <v>Костанайская обл.</v>
          </cell>
          <cell r="H8">
            <v>101</v>
          </cell>
          <cell r="I8">
            <v>13</v>
          </cell>
          <cell r="J8" t="str">
            <v>Туркестанская обл.</v>
          </cell>
          <cell r="K8">
            <v>100</v>
          </cell>
          <cell r="M8" t="str">
            <v/>
          </cell>
          <cell r="N8" t="str">
            <v/>
          </cell>
          <cell r="P8" t="str">
            <v/>
          </cell>
          <cell r="Q8" t="str">
            <v/>
          </cell>
          <cell r="S8" t="str">
            <v/>
          </cell>
          <cell r="T8" t="str">
            <v/>
          </cell>
          <cell r="U8">
            <v>7</v>
          </cell>
          <cell r="V8" t="str">
            <v>Западно-Казахстанская обл.</v>
          </cell>
          <cell r="W8" t="e">
            <v>#NUM!</v>
          </cell>
          <cell r="X8">
            <v>8</v>
          </cell>
          <cell r="Y8" t="str">
            <v>Жамбылская обл.</v>
          </cell>
          <cell r="Z8">
            <v>115</v>
          </cell>
        </row>
        <row r="9">
          <cell r="B9">
            <v>2</v>
          </cell>
          <cell r="C9">
            <v>9</v>
          </cell>
          <cell r="D9" t="str">
            <v>Карагандинская обл.</v>
          </cell>
          <cell r="E9">
            <v>158</v>
          </cell>
          <cell r="F9">
            <v>1</v>
          </cell>
          <cell r="G9" t="str">
            <v>г. Астана</v>
          </cell>
          <cell r="H9">
            <v>113</v>
          </cell>
          <cell r="I9">
            <v>19</v>
          </cell>
          <cell r="J9" t="str">
            <v>Жетысуская обл.</v>
          </cell>
          <cell r="K9">
            <v>45</v>
          </cell>
          <cell r="M9" t="str">
            <v/>
          </cell>
          <cell r="N9" t="str">
            <v/>
          </cell>
          <cell r="P9" t="str">
            <v/>
          </cell>
          <cell r="Q9" t="str">
            <v/>
          </cell>
          <cell r="S9" t="str">
            <v/>
          </cell>
          <cell r="T9" t="str">
            <v/>
          </cell>
          <cell r="V9" t="str">
            <v/>
          </cell>
          <cell r="W9" t="str">
            <v/>
          </cell>
          <cell r="Y9" t="str">
            <v/>
          </cell>
          <cell r="Z9" t="str">
            <v/>
          </cell>
        </row>
        <row r="10">
          <cell r="B10">
            <v>3</v>
          </cell>
          <cell r="C10">
            <v>16</v>
          </cell>
          <cell r="D10" t="str">
            <v>Восточно-Казахстанская обл.</v>
          </cell>
          <cell r="E10">
            <v>147</v>
          </cell>
          <cell r="F10">
            <v>8</v>
          </cell>
          <cell r="G10" t="str">
            <v>Жамбылская обл.</v>
          </cell>
          <cell r="H10">
            <v>115</v>
          </cell>
          <cell r="I10">
            <v>21</v>
          </cell>
          <cell r="J10" t="str">
            <v>Карагандинская обл.-2</v>
          </cell>
          <cell r="K10">
            <v>62</v>
          </cell>
          <cell r="L10">
            <v>12</v>
          </cell>
          <cell r="M10" t="str">
            <v>Мангистауская обл.</v>
          </cell>
          <cell r="N10">
            <v>27</v>
          </cell>
          <cell r="P10" t="str">
            <v/>
          </cell>
          <cell r="Q10" t="str">
            <v/>
          </cell>
          <cell r="S10" t="str">
            <v/>
          </cell>
          <cell r="T10" t="str">
            <v/>
          </cell>
          <cell r="V10" t="str">
            <v/>
          </cell>
          <cell r="W10" t="str">
            <v/>
          </cell>
          <cell r="Y10" t="str">
            <v/>
          </cell>
          <cell r="Z10" t="str">
            <v/>
          </cell>
        </row>
        <row r="11">
          <cell r="B11">
            <v>4</v>
          </cell>
          <cell r="C11">
            <v>14</v>
          </cell>
          <cell r="D11" t="str">
            <v>Павлодарская обл.</v>
          </cell>
          <cell r="E11">
            <v>125</v>
          </cell>
          <cell r="F11">
            <v>17</v>
          </cell>
          <cell r="G11" t="str">
            <v>г. Шымкент</v>
          </cell>
          <cell r="H11">
            <v>121</v>
          </cell>
          <cell r="I11">
            <v>18</v>
          </cell>
          <cell r="J11" t="str">
            <v>Абайская обл.</v>
          </cell>
          <cell r="K11">
            <v>41</v>
          </cell>
          <cell r="L11">
            <v>4</v>
          </cell>
          <cell r="M11" t="str">
            <v>Актюбинская обл.</v>
          </cell>
          <cell r="N11">
            <v>37</v>
          </cell>
          <cell r="P11" t="str">
            <v/>
          </cell>
          <cell r="Q11" t="str">
            <v/>
          </cell>
          <cell r="S11" t="str">
            <v/>
          </cell>
          <cell r="T11" t="str">
            <v/>
          </cell>
          <cell r="V11" t="str">
            <v/>
          </cell>
          <cell r="W11" t="str">
            <v/>
          </cell>
          <cell r="Y11" t="str">
            <v/>
          </cell>
          <cell r="Z11" t="str">
            <v/>
          </cell>
        </row>
        <row r="12">
          <cell r="B12">
            <v>5</v>
          </cell>
          <cell r="D12" t="str">
            <v/>
          </cell>
          <cell r="E12" t="str">
            <v/>
          </cell>
          <cell r="G12" t="str">
            <v/>
          </cell>
          <cell r="H12" t="str">
            <v/>
          </cell>
          <cell r="J12" t="str">
            <v/>
          </cell>
          <cell r="K12" t="str">
            <v/>
          </cell>
          <cell r="M12" t="str">
            <v/>
          </cell>
          <cell r="N12" t="str">
            <v/>
          </cell>
          <cell r="P12" t="str">
            <v/>
          </cell>
          <cell r="Q12" t="str">
            <v/>
          </cell>
          <cell r="S12" t="str">
            <v/>
          </cell>
          <cell r="T12" t="str">
            <v/>
          </cell>
          <cell r="V12" t="str">
            <v/>
          </cell>
          <cell r="W12" t="str">
            <v/>
          </cell>
          <cell r="Y12" t="str">
            <v/>
          </cell>
          <cell r="Z12" t="str">
            <v/>
          </cell>
        </row>
        <row r="13">
          <cell r="B13">
            <v>6</v>
          </cell>
          <cell r="D13" t="str">
            <v/>
          </cell>
          <cell r="E13" t="str">
            <v/>
          </cell>
          <cell r="G13" t="str">
            <v/>
          </cell>
          <cell r="H13" t="str">
            <v/>
          </cell>
          <cell r="J13" t="str">
            <v/>
          </cell>
          <cell r="K13" t="str">
            <v/>
          </cell>
          <cell r="M13" t="str">
            <v/>
          </cell>
          <cell r="N13" t="str">
            <v/>
          </cell>
          <cell r="P13" t="str">
            <v/>
          </cell>
          <cell r="Q13" t="str">
            <v/>
          </cell>
          <cell r="S13" t="str">
            <v/>
          </cell>
          <cell r="T13" t="str">
            <v/>
          </cell>
          <cell r="V13" t="str">
            <v/>
          </cell>
          <cell r="W13" t="str">
            <v/>
          </cell>
          <cell r="Y13" t="str">
            <v/>
          </cell>
          <cell r="Z13" t="str">
            <v/>
          </cell>
        </row>
        <row r="14">
          <cell r="B14">
            <v>7</v>
          </cell>
          <cell r="D14" t="str">
            <v/>
          </cell>
          <cell r="E14" t="str">
            <v/>
          </cell>
          <cell r="G14" t="str">
            <v/>
          </cell>
          <cell r="H14" t="str">
            <v/>
          </cell>
          <cell r="J14" t="str">
            <v/>
          </cell>
          <cell r="K14" t="str">
            <v/>
          </cell>
          <cell r="M14" t="str">
            <v/>
          </cell>
          <cell r="N14" t="str">
            <v/>
          </cell>
          <cell r="P14" t="str">
            <v/>
          </cell>
          <cell r="Q14" t="str">
            <v/>
          </cell>
          <cell r="S14" t="str">
            <v/>
          </cell>
          <cell r="T14" t="str">
            <v/>
          </cell>
          <cell r="V14" t="str">
            <v/>
          </cell>
          <cell r="W14" t="str">
            <v/>
          </cell>
          <cell r="Y14" t="str">
            <v/>
          </cell>
          <cell r="Z14" t="str">
            <v/>
          </cell>
        </row>
        <row r="15">
          <cell r="B15">
            <v>8</v>
          </cell>
          <cell r="D15" t="str">
            <v/>
          </cell>
          <cell r="E15" t="str">
            <v/>
          </cell>
          <cell r="G15" t="str">
            <v/>
          </cell>
          <cell r="H15" t="str">
            <v/>
          </cell>
          <cell r="J15" t="str">
            <v/>
          </cell>
          <cell r="K15" t="str">
            <v/>
          </cell>
          <cell r="M15" t="str">
            <v/>
          </cell>
          <cell r="N15" t="str">
            <v/>
          </cell>
          <cell r="P15" t="str">
            <v/>
          </cell>
          <cell r="Q15" t="str">
            <v/>
          </cell>
          <cell r="S15" t="str">
            <v/>
          </cell>
          <cell r="T15" t="str">
            <v/>
          </cell>
          <cell r="V15" t="str">
            <v/>
          </cell>
          <cell r="W15" t="str">
            <v/>
          </cell>
          <cell r="Y15" t="str">
            <v/>
          </cell>
          <cell r="Z15" t="str">
            <v/>
          </cell>
        </row>
        <row r="16">
          <cell r="B16">
            <v>9</v>
          </cell>
          <cell r="C16">
            <v>49</v>
          </cell>
          <cell r="D16" t="str">
            <v>Карагандинская обл.</v>
          </cell>
          <cell r="E16">
            <v>169</v>
          </cell>
          <cell r="F16">
            <v>52</v>
          </cell>
          <cell r="G16" t="str">
            <v>Мангистауская обл.</v>
          </cell>
          <cell r="H16">
            <v>90</v>
          </cell>
          <cell r="I16">
            <v>50</v>
          </cell>
          <cell r="J16" t="str">
            <v>Костанайская обл.</v>
          </cell>
          <cell r="K16">
            <v>69</v>
          </cell>
          <cell r="M16" t="str">
            <v/>
          </cell>
          <cell r="N16" t="str">
            <v/>
          </cell>
          <cell r="P16" t="str">
            <v/>
          </cell>
          <cell r="Q16" t="str">
            <v/>
          </cell>
          <cell r="S16" t="str">
            <v/>
          </cell>
          <cell r="T16" t="str">
            <v/>
          </cell>
          <cell r="V16" t="str">
            <v/>
          </cell>
          <cell r="W16" t="str">
            <v/>
          </cell>
          <cell r="Y16" t="str">
            <v/>
          </cell>
          <cell r="Z16" t="str">
            <v/>
          </cell>
        </row>
        <row r="17">
          <cell r="B17">
            <v>10</v>
          </cell>
          <cell r="C17">
            <v>42</v>
          </cell>
          <cell r="D17" t="str">
            <v>г.Алматы</v>
          </cell>
          <cell r="E17">
            <v>163</v>
          </cell>
          <cell r="F17">
            <v>57</v>
          </cell>
          <cell r="G17" t="str">
            <v>г. Шымкент</v>
          </cell>
          <cell r="H17">
            <v>95</v>
          </cell>
          <cell r="I17">
            <v>56</v>
          </cell>
          <cell r="J17" t="str">
            <v>Восточно-Казахстанская обл.</v>
          </cell>
          <cell r="K17">
            <v>65</v>
          </cell>
          <cell r="M17" t="str">
            <v/>
          </cell>
          <cell r="N17" t="str">
            <v/>
          </cell>
          <cell r="P17" t="str">
            <v/>
          </cell>
          <cell r="Q17" t="str">
            <v/>
          </cell>
          <cell r="S17" t="str">
            <v/>
          </cell>
          <cell r="T17" t="str">
            <v/>
          </cell>
          <cell r="V17" t="str">
            <v/>
          </cell>
          <cell r="W17" t="str">
            <v/>
          </cell>
          <cell r="Y17" t="str">
            <v/>
          </cell>
          <cell r="Z17" t="str">
            <v/>
          </cell>
        </row>
        <row r="18">
          <cell r="B18">
            <v>11</v>
          </cell>
          <cell r="C18">
            <v>41</v>
          </cell>
          <cell r="D18" t="str">
            <v>г. Астана</v>
          </cell>
          <cell r="E18">
            <v>139</v>
          </cell>
          <cell r="F18">
            <v>61</v>
          </cell>
          <cell r="G18" t="str">
            <v>Карагандинская обл.-2</v>
          </cell>
          <cell r="H18">
            <v>111</v>
          </cell>
          <cell r="I18">
            <v>48</v>
          </cell>
          <cell r="J18" t="str">
            <v>Жамбылская обл.</v>
          </cell>
          <cell r="K18">
            <v>50</v>
          </cell>
          <cell r="M18" t="str">
            <v/>
          </cell>
          <cell r="N18" t="str">
            <v/>
          </cell>
          <cell r="P18" t="str">
            <v/>
          </cell>
          <cell r="Q18" t="str">
            <v/>
          </cell>
          <cell r="S18" t="str">
            <v/>
          </cell>
          <cell r="T18" t="str">
            <v/>
          </cell>
          <cell r="V18" t="str">
            <v/>
          </cell>
          <cell r="W18" t="str">
            <v/>
          </cell>
          <cell r="Y18" t="str">
            <v/>
          </cell>
          <cell r="Z18" t="str">
            <v/>
          </cell>
        </row>
        <row r="19">
          <cell r="B19">
            <v>12</v>
          </cell>
          <cell r="C19">
            <v>53</v>
          </cell>
          <cell r="D19" t="str">
            <v>Туркестанская обл.</v>
          </cell>
          <cell r="E19">
            <v>131</v>
          </cell>
          <cell r="F19">
            <v>54</v>
          </cell>
          <cell r="G19" t="str">
            <v>Павлодарская обл.</v>
          </cell>
          <cell r="H19">
            <v>127</v>
          </cell>
          <cell r="I19">
            <v>44</v>
          </cell>
          <cell r="J19" t="str">
            <v>Актюбинская обл.</v>
          </cell>
          <cell r="K19">
            <v>20</v>
          </cell>
          <cell r="M19" t="str">
            <v/>
          </cell>
          <cell r="N19" t="str">
            <v/>
          </cell>
          <cell r="P19" t="str">
            <v/>
          </cell>
          <cell r="Q19" t="str">
            <v/>
          </cell>
          <cell r="S19" t="str">
            <v/>
          </cell>
          <cell r="T19" t="str">
            <v/>
          </cell>
          <cell r="V19" t="str">
            <v/>
          </cell>
          <cell r="W19" t="str">
            <v/>
          </cell>
          <cell r="Y19" t="str">
            <v/>
          </cell>
          <cell r="Z19" t="str">
            <v/>
          </cell>
        </row>
        <row r="20">
          <cell r="B20">
            <v>13</v>
          </cell>
          <cell r="D20" t="str">
            <v/>
          </cell>
          <cell r="E20" t="str">
            <v/>
          </cell>
          <cell r="G20" t="str">
            <v/>
          </cell>
          <cell r="H20" t="str">
            <v/>
          </cell>
          <cell r="J20" t="str">
            <v/>
          </cell>
          <cell r="K20" t="str">
            <v/>
          </cell>
          <cell r="M20" t="str">
            <v/>
          </cell>
          <cell r="N20" t="str">
            <v/>
          </cell>
          <cell r="P20" t="str">
            <v/>
          </cell>
          <cell r="Q20" t="str">
            <v/>
          </cell>
          <cell r="S20" t="str">
            <v/>
          </cell>
          <cell r="T20" t="str">
            <v/>
          </cell>
          <cell r="V20" t="str">
            <v/>
          </cell>
          <cell r="W20" t="str">
            <v/>
          </cell>
          <cell r="Y20" t="str">
            <v/>
          </cell>
          <cell r="Z20" t="str">
            <v/>
          </cell>
        </row>
        <row r="21">
          <cell r="B21">
            <v>14</v>
          </cell>
          <cell r="D21" t="str">
            <v/>
          </cell>
          <cell r="E21" t="str">
            <v/>
          </cell>
          <cell r="G21" t="str">
            <v/>
          </cell>
          <cell r="H21" t="str">
            <v/>
          </cell>
          <cell r="J21" t="str">
            <v/>
          </cell>
          <cell r="K21" t="str">
            <v/>
          </cell>
          <cell r="M21" t="str">
            <v/>
          </cell>
          <cell r="N21" t="str">
            <v/>
          </cell>
          <cell r="P21" t="str">
            <v/>
          </cell>
          <cell r="Q21" t="str">
            <v/>
          </cell>
          <cell r="S21" t="str">
            <v/>
          </cell>
          <cell r="T21" t="str">
            <v/>
          </cell>
          <cell r="V21" t="str">
            <v/>
          </cell>
          <cell r="W21" t="str">
            <v/>
          </cell>
          <cell r="Y21" t="str">
            <v/>
          </cell>
          <cell r="Z21" t="str">
            <v/>
          </cell>
        </row>
        <row r="22">
          <cell r="B22">
            <v>15</v>
          </cell>
          <cell r="D22" t="str">
            <v/>
          </cell>
          <cell r="E22" t="str">
            <v/>
          </cell>
          <cell r="G22" t="str">
            <v/>
          </cell>
          <cell r="H22" t="str">
            <v/>
          </cell>
          <cell r="J22" t="str">
            <v/>
          </cell>
          <cell r="K22" t="str">
            <v/>
          </cell>
          <cell r="M22" t="str">
            <v/>
          </cell>
          <cell r="N22" t="str">
            <v/>
          </cell>
          <cell r="P22" t="str">
            <v/>
          </cell>
          <cell r="Q22" t="str">
            <v/>
          </cell>
          <cell r="S22" t="str">
            <v/>
          </cell>
          <cell r="T22" t="str">
            <v/>
          </cell>
          <cell r="V22" t="str">
            <v/>
          </cell>
          <cell r="W22" t="str">
            <v/>
          </cell>
          <cell r="Y22" t="str">
            <v/>
          </cell>
          <cell r="Z22" t="str">
            <v/>
          </cell>
        </row>
        <row r="23">
          <cell r="B23">
            <v>16</v>
          </cell>
          <cell r="D23" t="str">
            <v/>
          </cell>
          <cell r="E23" t="str">
            <v/>
          </cell>
          <cell r="G23" t="str">
            <v/>
          </cell>
          <cell r="H23" t="str">
            <v/>
          </cell>
          <cell r="J23" t="str">
            <v/>
          </cell>
          <cell r="K23" t="str">
            <v/>
          </cell>
          <cell r="M23" t="str">
            <v/>
          </cell>
          <cell r="N23" t="str">
            <v/>
          </cell>
          <cell r="P23" t="str">
            <v/>
          </cell>
          <cell r="Q23" t="str">
            <v/>
          </cell>
          <cell r="S23" t="str">
            <v/>
          </cell>
          <cell r="T23" t="str">
            <v/>
          </cell>
          <cell r="V23" t="str">
            <v/>
          </cell>
          <cell r="W23" t="str">
            <v/>
          </cell>
          <cell r="Y23" t="str">
            <v/>
          </cell>
          <cell r="Z23" t="str">
            <v/>
          </cell>
        </row>
        <row r="24">
          <cell r="B24">
            <v>17</v>
          </cell>
          <cell r="D24" t="str">
            <v/>
          </cell>
          <cell r="E24" t="str">
            <v/>
          </cell>
          <cell r="G24" t="str">
            <v/>
          </cell>
          <cell r="H24" t="str">
            <v/>
          </cell>
          <cell r="J24" t="str">
            <v/>
          </cell>
          <cell r="K24" t="str">
            <v/>
          </cell>
          <cell r="M24" t="str">
            <v/>
          </cell>
          <cell r="N24" t="str">
            <v/>
          </cell>
          <cell r="P24" t="str">
            <v/>
          </cell>
          <cell r="Q24" t="str">
            <v/>
          </cell>
          <cell r="S24" t="str">
            <v/>
          </cell>
          <cell r="T24" t="str">
            <v/>
          </cell>
          <cell r="V24" t="str">
            <v/>
          </cell>
          <cell r="W24" t="str">
            <v/>
          </cell>
          <cell r="Y24" t="str">
            <v/>
          </cell>
          <cell r="Z24" t="str">
            <v/>
          </cell>
        </row>
        <row r="25">
          <cell r="B25">
            <v>18</v>
          </cell>
          <cell r="D25" t="str">
            <v/>
          </cell>
          <cell r="E25" t="str">
            <v/>
          </cell>
          <cell r="G25" t="str">
            <v/>
          </cell>
          <cell r="H25" t="str">
            <v/>
          </cell>
          <cell r="J25" t="str">
            <v/>
          </cell>
          <cell r="K25" t="str">
            <v/>
          </cell>
          <cell r="M25" t="str">
            <v/>
          </cell>
          <cell r="N25" t="str">
            <v/>
          </cell>
          <cell r="P25" t="str">
            <v/>
          </cell>
          <cell r="Q25" t="str">
            <v/>
          </cell>
          <cell r="S25" t="str">
            <v/>
          </cell>
          <cell r="T25" t="str">
            <v/>
          </cell>
          <cell r="V25" t="str">
            <v/>
          </cell>
          <cell r="W25" t="str">
            <v/>
          </cell>
          <cell r="Y25" t="str">
            <v/>
          </cell>
          <cell r="Z25" t="str">
            <v/>
          </cell>
        </row>
        <row r="26">
          <cell r="B26">
            <v>19</v>
          </cell>
          <cell r="D26" t="str">
            <v/>
          </cell>
          <cell r="E26" t="str">
            <v/>
          </cell>
          <cell r="G26" t="str">
            <v/>
          </cell>
          <cell r="H26" t="str">
            <v/>
          </cell>
          <cell r="J26" t="str">
            <v/>
          </cell>
          <cell r="K26" t="str">
            <v/>
          </cell>
          <cell r="M26" t="str">
            <v/>
          </cell>
          <cell r="N26" t="str">
            <v/>
          </cell>
          <cell r="P26" t="str">
            <v/>
          </cell>
          <cell r="Q26" t="str">
            <v/>
          </cell>
          <cell r="S26" t="str">
            <v/>
          </cell>
          <cell r="T26" t="str">
            <v/>
          </cell>
          <cell r="V26" t="str">
            <v/>
          </cell>
          <cell r="W26" t="str">
            <v/>
          </cell>
          <cell r="Y26" t="str">
            <v/>
          </cell>
          <cell r="Z26" t="str">
            <v/>
          </cell>
        </row>
        <row r="27">
          <cell r="B27">
            <v>20</v>
          </cell>
          <cell r="D27" t="str">
            <v/>
          </cell>
          <cell r="E27" t="str">
            <v/>
          </cell>
          <cell r="G27" t="str">
            <v/>
          </cell>
          <cell r="H27" t="str">
            <v/>
          </cell>
          <cell r="J27" t="str">
            <v/>
          </cell>
          <cell r="K27" t="str">
            <v/>
          </cell>
          <cell r="M27" t="str">
            <v/>
          </cell>
          <cell r="N27" t="str">
            <v/>
          </cell>
          <cell r="P27" t="str">
            <v/>
          </cell>
          <cell r="Q27" t="str">
            <v/>
          </cell>
          <cell r="S27" t="str">
            <v/>
          </cell>
          <cell r="T27" t="str">
            <v/>
          </cell>
          <cell r="V27" t="str">
            <v/>
          </cell>
          <cell r="W27" t="str">
            <v/>
          </cell>
          <cell r="Y27" t="str">
            <v/>
          </cell>
          <cell r="Z27" t="str">
            <v/>
          </cell>
        </row>
        <row r="28">
          <cell r="B28">
            <v>21</v>
          </cell>
          <cell r="D28" t="str">
            <v/>
          </cell>
          <cell r="E28" t="str">
            <v/>
          </cell>
          <cell r="G28" t="str">
            <v/>
          </cell>
          <cell r="H28" t="str">
            <v/>
          </cell>
          <cell r="J28" t="str">
            <v/>
          </cell>
          <cell r="K28" t="str">
            <v/>
          </cell>
          <cell r="M28" t="str">
            <v/>
          </cell>
          <cell r="N28" t="str">
            <v/>
          </cell>
          <cell r="P28" t="str">
            <v/>
          </cell>
          <cell r="Q28" t="str">
            <v/>
          </cell>
          <cell r="S28" t="str">
            <v/>
          </cell>
          <cell r="T28" t="str">
            <v/>
          </cell>
          <cell r="V28" t="str">
            <v/>
          </cell>
          <cell r="W28" t="str">
            <v/>
          </cell>
          <cell r="Y28" t="str">
            <v/>
          </cell>
          <cell r="Z28" t="str">
            <v/>
          </cell>
        </row>
        <row r="29">
          <cell r="B29">
            <v>22</v>
          </cell>
          <cell r="D29" t="str">
            <v/>
          </cell>
          <cell r="E29" t="str">
            <v/>
          </cell>
          <cell r="G29" t="str">
            <v/>
          </cell>
          <cell r="H29" t="str">
            <v/>
          </cell>
          <cell r="J29" t="str">
            <v/>
          </cell>
          <cell r="K29" t="str">
            <v/>
          </cell>
          <cell r="M29" t="str">
            <v/>
          </cell>
          <cell r="N29" t="str">
            <v/>
          </cell>
          <cell r="P29" t="str">
            <v/>
          </cell>
          <cell r="Q29" t="str">
            <v/>
          </cell>
          <cell r="S29" t="str">
            <v/>
          </cell>
          <cell r="T29" t="str">
            <v/>
          </cell>
          <cell r="V29" t="str">
            <v/>
          </cell>
          <cell r="W29" t="str">
            <v/>
          </cell>
          <cell r="Y29" t="str">
            <v/>
          </cell>
          <cell r="Z29" t="str">
            <v/>
          </cell>
        </row>
        <row r="30">
          <cell r="B30">
            <v>23</v>
          </cell>
          <cell r="D30" t="str">
            <v/>
          </cell>
          <cell r="E30" t="str">
            <v/>
          </cell>
          <cell r="G30" t="str">
            <v/>
          </cell>
          <cell r="H30" t="str">
            <v/>
          </cell>
          <cell r="J30" t="str">
            <v/>
          </cell>
          <cell r="K30" t="str">
            <v/>
          </cell>
          <cell r="M30" t="str">
            <v/>
          </cell>
          <cell r="N30" t="str">
            <v/>
          </cell>
          <cell r="P30" t="str">
            <v/>
          </cell>
          <cell r="Q30" t="str">
            <v/>
          </cell>
          <cell r="S30" t="str">
            <v/>
          </cell>
          <cell r="T30" t="str">
            <v/>
          </cell>
          <cell r="V30" t="str">
            <v/>
          </cell>
          <cell r="W30" t="str">
            <v/>
          </cell>
          <cell r="Y30" t="str">
            <v/>
          </cell>
          <cell r="Z30" t="str">
            <v/>
          </cell>
        </row>
        <row r="31">
          <cell r="B31">
            <v>24</v>
          </cell>
          <cell r="D31" t="str">
            <v/>
          </cell>
          <cell r="E31" t="str">
            <v/>
          </cell>
          <cell r="G31" t="str">
            <v/>
          </cell>
          <cell r="H31" t="str">
            <v/>
          </cell>
          <cell r="J31" t="str">
            <v/>
          </cell>
          <cell r="K31" t="str">
            <v/>
          </cell>
          <cell r="M31" t="str">
            <v/>
          </cell>
          <cell r="N31" t="str">
            <v/>
          </cell>
          <cell r="P31" t="str">
            <v/>
          </cell>
          <cell r="Q31" t="str">
            <v/>
          </cell>
          <cell r="S31" t="str">
            <v/>
          </cell>
          <cell r="T31" t="str">
            <v/>
          </cell>
          <cell r="V31" t="str">
            <v/>
          </cell>
          <cell r="W31" t="str">
            <v/>
          </cell>
          <cell r="Y31" t="str">
            <v/>
          </cell>
          <cell r="Z31" t="str">
            <v/>
          </cell>
        </row>
        <row r="32">
          <cell r="B32">
            <v>25</v>
          </cell>
          <cell r="D32" t="str">
            <v/>
          </cell>
          <cell r="E32" t="str">
            <v/>
          </cell>
          <cell r="G32" t="str">
            <v/>
          </cell>
          <cell r="H32" t="str">
            <v/>
          </cell>
          <cell r="J32" t="str">
            <v/>
          </cell>
          <cell r="K32" t="str">
            <v/>
          </cell>
          <cell r="M32" t="str">
            <v/>
          </cell>
          <cell r="N32" t="str">
            <v/>
          </cell>
          <cell r="P32" t="str">
            <v/>
          </cell>
          <cell r="Q32" t="str">
            <v/>
          </cell>
          <cell r="S32" t="str">
            <v/>
          </cell>
          <cell r="T32" t="str">
            <v/>
          </cell>
          <cell r="V32" t="str">
            <v/>
          </cell>
          <cell r="W32" t="str">
            <v/>
          </cell>
          <cell r="Y32" t="str">
            <v/>
          </cell>
          <cell r="Z32" t="str">
            <v/>
          </cell>
        </row>
        <row r="33">
          <cell r="B33">
            <v>26</v>
          </cell>
          <cell r="D33" t="str">
            <v/>
          </cell>
          <cell r="E33" t="str">
            <v/>
          </cell>
          <cell r="G33" t="str">
            <v/>
          </cell>
          <cell r="H33" t="str">
            <v/>
          </cell>
          <cell r="J33" t="str">
            <v/>
          </cell>
          <cell r="K33" t="str">
            <v/>
          </cell>
          <cell r="M33" t="str">
            <v/>
          </cell>
          <cell r="N33" t="str">
            <v/>
          </cell>
          <cell r="P33" t="str">
            <v/>
          </cell>
          <cell r="Q33" t="str">
            <v/>
          </cell>
          <cell r="S33" t="str">
            <v/>
          </cell>
          <cell r="T33" t="str">
            <v/>
          </cell>
          <cell r="V33" t="str">
            <v/>
          </cell>
          <cell r="W33" t="str">
            <v/>
          </cell>
          <cell r="Y33" t="str">
            <v/>
          </cell>
          <cell r="Z33" t="str">
            <v/>
          </cell>
        </row>
        <row r="34">
          <cell r="B34">
            <v>27</v>
          </cell>
          <cell r="D34" t="str">
            <v/>
          </cell>
          <cell r="E34" t="str">
            <v/>
          </cell>
          <cell r="G34" t="str">
            <v/>
          </cell>
          <cell r="H34" t="str">
            <v/>
          </cell>
          <cell r="J34" t="str">
            <v/>
          </cell>
          <cell r="K34" t="str">
            <v/>
          </cell>
          <cell r="M34" t="str">
            <v/>
          </cell>
          <cell r="N34" t="str">
            <v/>
          </cell>
          <cell r="P34" t="str">
            <v/>
          </cell>
          <cell r="Q34" t="str">
            <v/>
          </cell>
          <cell r="S34" t="str">
            <v/>
          </cell>
          <cell r="T34" t="str">
            <v/>
          </cell>
          <cell r="V34" t="str">
            <v/>
          </cell>
          <cell r="W34" t="str">
            <v/>
          </cell>
          <cell r="Y34" t="str">
            <v/>
          </cell>
          <cell r="Z34" t="str">
            <v/>
          </cell>
        </row>
        <row r="35">
          <cell r="B35">
            <v>28</v>
          </cell>
          <cell r="D35" t="str">
            <v/>
          </cell>
          <cell r="E35" t="str">
            <v/>
          </cell>
          <cell r="G35" t="str">
            <v/>
          </cell>
          <cell r="H35" t="str">
            <v/>
          </cell>
          <cell r="J35" t="str">
            <v/>
          </cell>
          <cell r="K35" t="str">
            <v/>
          </cell>
          <cell r="M35" t="str">
            <v/>
          </cell>
          <cell r="N35" t="str">
            <v/>
          </cell>
          <cell r="P35" t="str">
            <v/>
          </cell>
          <cell r="Q35" t="str">
            <v/>
          </cell>
          <cell r="S35" t="str">
            <v/>
          </cell>
          <cell r="T35" t="str">
            <v/>
          </cell>
          <cell r="V35" t="str">
            <v/>
          </cell>
          <cell r="W35" t="str">
            <v/>
          </cell>
          <cell r="Y35" t="str">
            <v/>
          </cell>
          <cell r="Z35" t="str">
            <v/>
          </cell>
        </row>
        <row r="36">
          <cell r="B36">
            <v>29</v>
          </cell>
          <cell r="D36" t="str">
            <v/>
          </cell>
          <cell r="E36" t="str">
            <v/>
          </cell>
          <cell r="G36" t="str">
            <v/>
          </cell>
          <cell r="H36" t="str">
            <v/>
          </cell>
          <cell r="J36" t="str">
            <v/>
          </cell>
          <cell r="K36" t="str">
            <v/>
          </cell>
          <cell r="M36" t="str">
            <v/>
          </cell>
          <cell r="N36" t="str">
            <v/>
          </cell>
          <cell r="P36" t="str">
            <v/>
          </cell>
          <cell r="Q36" t="str">
            <v/>
          </cell>
          <cell r="S36" t="str">
            <v/>
          </cell>
          <cell r="T36" t="str">
            <v/>
          </cell>
          <cell r="V36" t="str">
            <v/>
          </cell>
          <cell r="W36" t="str">
            <v/>
          </cell>
          <cell r="Y36" t="str">
            <v/>
          </cell>
          <cell r="Z36" t="str">
            <v/>
          </cell>
        </row>
        <row r="37">
          <cell r="B37">
            <v>30</v>
          </cell>
          <cell r="D37" t="str">
            <v/>
          </cell>
          <cell r="E37" t="str">
            <v/>
          </cell>
          <cell r="G37" t="str">
            <v/>
          </cell>
          <cell r="H37" t="str">
            <v/>
          </cell>
          <cell r="J37" t="str">
            <v/>
          </cell>
          <cell r="K37" t="str">
            <v/>
          </cell>
          <cell r="M37" t="str">
            <v/>
          </cell>
          <cell r="N37" t="str">
            <v/>
          </cell>
          <cell r="P37" t="str">
            <v/>
          </cell>
          <cell r="Q37" t="str">
            <v/>
          </cell>
          <cell r="S37" t="str">
            <v/>
          </cell>
          <cell r="T37" t="str">
            <v/>
          </cell>
          <cell r="V37" t="str">
            <v/>
          </cell>
          <cell r="W37" t="str">
            <v/>
          </cell>
          <cell r="Y37" t="str">
            <v/>
          </cell>
          <cell r="Z37" t="str">
            <v/>
          </cell>
        </row>
        <row r="38">
          <cell r="B38">
            <v>31</v>
          </cell>
          <cell r="D38" t="str">
            <v/>
          </cell>
          <cell r="E38" t="str">
            <v/>
          </cell>
          <cell r="G38" t="str">
            <v/>
          </cell>
          <cell r="H38" t="str">
            <v/>
          </cell>
          <cell r="J38" t="str">
            <v/>
          </cell>
          <cell r="K38" t="str">
            <v/>
          </cell>
          <cell r="M38" t="str">
            <v/>
          </cell>
          <cell r="N38" t="str">
            <v/>
          </cell>
          <cell r="P38" t="str">
            <v/>
          </cell>
          <cell r="Q38" t="str">
            <v/>
          </cell>
          <cell r="S38" t="str">
            <v/>
          </cell>
          <cell r="T38" t="str">
            <v/>
          </cell>
          <cell r="V38" t="str">
            <v/>
          </cell>
          <cell r="W38" t="str">
            <v/>
          </cell>
          <cell r="Y38" t="str">
            <v/>
          </cell>
          <cell r="Z38" t="str">
            <v/>
          </cell>
        </row>
        <row r="39">
          <cell r="B39">
            <v>32</v>
          </cell>
          <cell r="D39" t="str">
            <v/>
          </cell>
          <cell r="E39" t="str">
            <v/>
          </cell>
          <cell r="G39" t="str">
            <v/>
          </cell>
          <cell r="H39" t="str">
            <v/>
          </cell>
          <cell r="J39" t="str">
            <v/>
          </cell>
          <cell r="K39" t="str">
            <v/>
          </cell>
          <cell r="M39" t="str">
            <v/>
          </cell>
          <cell r="N39" t="str">
            <v/>
          </cell>
          <cell r="P39" t="str">
            <v/>
          </cell>
          <cell r="Q39" t="str">
            <v/>
          </cell>
          <cell r="S39" t="str">
            <v/>
          </cell>
          <cell r="T39" t="str">
            <v/>
          </cell>
          <cell r="V39" t="str">
            <v/>
          </cell>
          <cell r="W39" t="str">
            <v/>
          </cell>
          <cell r="Y39" t="str">
            <v/>
          </cell>
          <cell r="Z39" t="str">
            <v/>
          </cell>
        </row>
        <row r="40">
          <cell r="B40">
            <v>33</v>
          </cell>
          <cell r="D40" t="str">
            <v/>
          </cell>
          <cell r="E40" t="str">
            <v/>
          </cell>
          <cell r="G40" t="str">
            <v/>
          </cell>
          <cell r="H40" t="str">
            <v/>
          </cell>
          <cell r="J40" t="str">
            <v/>
          </cell>
          <cell r="K40" t="str">
            <v/>
          </cell>
          <cell r="M40" t="str">
            <v/>
          </cell>
          <cell r="N40" t="str">
            <v/>
          </cell>
          <cell r="P40" t="str">
            <v/>
          </cell>
          <cell r="Q40" t="str">
            <v/>
          </cell>
          <cell r="S40" t="str">
            <v/>
          </cell>
          <cell r="T40" t="str">
            <v/>
          </cell>
          <cell r="V40" t="str">
            <v/>
          </cell>
          <cell r="W40" t="str">
            <v/>
          </cell>
          <cell r="Y40" t="str">
            <v/>
          </cell>
          <cell r="Z40" t="str">
            <v/>
          </cell>
        </row>
        <row r="41">
          <cell r="B41">
            <v>34</v>
          </cell>
          <cell r="D41" t="str">
            <v/>
          </cell>
          <cell r="E41" t="str">
            <v/>
          </cell>
          <cell r="G41" t="str">
            <v/>
          </cell>
          <cell r="H41" t="str">
            <v/>
          </cell>
          <cell r="J41" t="str">
            <v/>
          </cell>
          <cell r="K41" t="str">
            <v/>
          </cell>
          <cell r="M41" t="str">
            <v/>
          </cell>
          <cell r="N41" t="str">
            <v/>
          </cell>
          <cell r="P41" t="str">
            <v/>
          </cell>
          <cell r="Q41" t="str">
            <v/>
          </cell>
          <cell r="S41" t="str">
            <v/>
          </cell>
          <cell r="T41" t="str">
            <v/>
          </cell>
          <cell r="V41" t="str">
            <v/>
          </cell>
          <cell r="W41" t="str">
            <v/>
          </cell>
          <cell r="Y41" t="str">
            <v/>
          </cell>
          <cell r="Z41" t="str">
            <v/>
          </cell>
        </row>
        <row r="42">
          <cell r="B42">
            <v>35</v>
          </cell>
          <cell r="D42" t="str">
            <v/>
          </cell>
          <cell r="E42" t="str">
            <v/>
          </cell>
          <cell r="G42" t="str">
            <v/>
          </cell>
          <cell r="H42" t="str">
            <v/>
          </cell>
          <cell r="J42" t="str">
            <v/>
          </cell>
          <cell r="K42" t="str">
            <v/>
          </cell>
          <cell r="M42" t="str">
            <v/>
          </cell>
          <cell r="N42" t="str">
            <v/>
          </cell>
          <cell r="P42" t="str">
            <v/>
          </cell>
          <cell r="Q42" t="str">
            <v/>
          </cell>
          <cell r="S42" t="str">
            <v/>
          </cell>
          <cell r="T42" t="str">
            <v/>
          </cell>
          <cell r="V42" t="str">
            <v/>
          </cell>
          <cell r="W42" t="str">
            <v/>
          </cell>
          <cell r="Y42" t="str">
            <v/>
          </cell>
          <cell r="Z42" t="str">
            <v/>
          </cell>
        </row>
        <row r="43">
          <cell r="B43">
            <v>36</v>
          </cell>
          <cell r="D43" t="str">
            <v/>
          </cell>
          <cell r="E43" t="str">
            <v/>
          </cell>
          <cell r="G43" t="str">
            <v/>
          </cell>
          <cell r="H43" t="str">
            <v/>
          </cell>
          <cell r="J43" t="str">
            <v/>
          </cell>
          <cell r="K43" t="str">
            <v/>
          </cell>
          <cell r="M43" t="str">
            <v/>
          </cell>
          <cell r="N43" t="str">
            <v/>
          </cell>
          <cell r="P43" t="str">
            <v/>
          </cell>
          <cell r="Q43" t="str">
            <v/>
          </cell>
          <cell r="S43" t="str">
            <v/>
          </cell>
          <cell r="T43" t="str">
            <v/>
          </cell>
          <cell r="V43" t="str">
            <v/>
          </cell>
          <cell r="W43" t="str">
            <v/>
          </cell>
          <cell r="Y43" t="str">
            <v/>
          </cell>
          <cell r="Z43" t="str">
            <v/>
          </cell>
        </row>
        <row r="44">
          <cell r="B44">
            <v>37</v>
          </cell>
          <cell r="D44" t="str">
            <v/>
          </cell>
          <cell r="E44" t="str">
            <v/>
          </cell>
          <cell r="G44" t="str">
            <v/>
          </cell>
          <cell r="H44" t="str">
            <v/>
          </cell>
          <cell r="J44" t="str">
            <v/>
          </cell>
          <cell r="K44" t="str">
            <v/>
          </cell>
          <cell r="M44" t="str">
            <v/>
          </cell>
          <cell r="N44" t="str">
            <v/>
          </cell>
          <cell r="P44" t="str">
            <v/>
          </cell>
          <cell r="Q44" t="str">
            <v/>
          </cell>
          <cell r="S44" t="str">
            <v/>
          </cell>
          <cell r="T44" t="str">
            <v/>
          </cell>
          <cell r="V44" t="str">
            <v/>
          </cell>
          <cell r="W44" t="str">
            <v/>
          </cell>
          <cell r="Y44" t="str">
            <v/>
          </cell>
          <cell r="Z44" t="str">
            <v/>
          </cell>
        </row>
        <row r="45">
          <cell r="B45">
            <v>38</v>
          </cell>
          <cell r="D45" t="str">
            <v/>
          </cell>
          <cell r="E45" t="str">
            <v/>
          </cell>
          <cell r="G45" t="str">
            <v/>
          </cell>
          <cell r="H45" t="str">
            <v/>
          </cell>
          <cell r="J45" t="str">
            <v/>
          </cell>
          <cell r="K45" t="str">
            <v/>
          </cell>
          <cell r="M45" t="str">
            <v/>
          </cell>
          <cell r="N45" t="str">
            <v/>
          </cell>
          <cell r="P45" t="str">
            <v/>
          </cell>
          <cell r="Q45" t="str">
            <v/>
          </cell>
          <cell r="S45" t="str">
            <v/>
          </cell>
          <cell r="T45" t="str">
            <v/>
          </cell>
          <cell r="V45" t="str">
            <v/>
          </cell>
          <cell r="W45" t="str">
            <v/>
          </cell>
          <cell r="Y45" t="str">
            <v/>
          </cell>
          <cell r="Z45" t="str">
            <v/>
          </cell>
        </row>
        <row r="46">
          <cell r="B46">
            <v>39</v>
          </cell>
          <cell r="D46" t="str">
            <v/>
          </cell>
          <cell r="E46" t="str">
            <v/>
          </cell>
          <cell r="G46" t="str">
            <v/>
          </cell>
          <cell r="H46" t="str">
            <v/>
          </cell>
          <cell r="J46" t="str">
            <v/>
          </cell>
          <cell r="K46" t="str">
            <v/>
          </cell>
          <cell r="M46" t="str">
            <v/>
          </cell>
          <cell r="N46" t="str">
            <v/>
          </cell>
          <cell r="P46" t="str">
            <v/>
          </cell>
          <cell r="Q46" t="str">
            <v/>
          </cell>
          <cell r="S46" t="str">
            <v/>
          </cell>
          <cell r="T46" t="str">
            <v/>
          </cell>
          <cell r="V46" t="str">
            <v/>
          </cell>
          <cell r="W46" t="str">
            <v/>
          </cell>
          <cell r="Y46" t="str">
            <v/>
          </cell>
          <cell r="Z46" t="str">
            <v/>
          </cell>
        </row>
        <row r="47">
          <cell r="B47">
            <v>40</v>
          </cell>
          <cell r="D47" t="str">
            <v/>
          </cell>
          <cell r="E47" t="str">
            <v/>
          </cell>
          <cell r="G47" t="str">
            <v/>
          </cell>
          <cell r="H47" t="str">
            <v/>
          </cell>
          <cell r="J47" t="str">
            <v/>
          </cell>
          <cell r="K47" t="str">
            <v/>
          </cell>
          <cell r="M47" t="str">
            <v/>
          </cell>
          <cell r="N47" t="str">
            <v/>
          </cell>
          <cell r="P47" t="str">
            <v/>
          </cell>
          <cell r="Q47" t="str">
            <v/>
          </cell>
          <cell r="S47" t="str">
            <v/>
          </cell>
          <cell r="T47" t="str">
            <v/>
          </cell>
          <cell r="V47" t="str">
            <v/>
          </cell>
          <cell r="W47" t="str">
            <v/>
          </cell>
          <cell r="Y47" t="str">
            <v/>
          </cell>
          <cell r="Z47" t="str">
            <v/>
          </cell>
        </row>
        <row r="48">
          <cell r="B48">
            <v>41</v>
          </cell>
          <cell r="D48" t="str">
            <v/>
          </cell>
          <cell r="E48" t="str">
            <v/>
          </cell>
          <cell r="G48" t="str">
            <v/>
          </cell>
          <cell r="H48" t="str">
            <v/>
          </cell>
          <cell r="J48" t="str">
            <v/>
          </cell>
          <cell r="K48" t="str">
            <v/>
          </cell>
          <cell r="M48" t="str">
            <v/>
          </cell>
          <cell r="N48" t="str">
            <v/>
          </cell>
          <cell r="P48" t="str">
            <v/>
          </cell>
          <cell r="Q48" t="str">
            <v/>
          </cell>
          <cell r="S48" t="str">
            <v/>
          </cell>
          <cell r="T48" t="str">
            <v/>
          </cell>
          <cell r="V48" t="str">
            <v/>
          </cell>
          <cell r="W48" t="str">
            <v/>
          </cell>
          <cell r="Y48" t="str">
            <v/>
          </cell>
          <cell r="Z48" t="str">
            <v/>
          </cell>
        </row>
        <row r="49">
          <cell r="B49">
            <v>42</v>
          </cell>
          <cell r="D49" t="str">
            <v/>
          </cell>
          <cell r="E49" t="str">
            <v/>
          </cell>
          <cell r="G49" t="str">
            <v/>
          </cell>
          <cell r="H49" t="str">
            <v/>
          </cell>
          <cell r="J49" t="str">
            <v/>
          </cell>
          <cell r="K49" t="str">
            <v/>
          </cell>
          <cell r="M49" t="str">
            <v/>
          </cell>
          <cell r="N49" t="str">
            <v/>
          </cell>
          <cell r="P49" t="str">
            <v/>
          </cell>
          <cell r="Q49" t="str">
            <v/>
          </cell>
          <cell r="S49" t="str">
            <v/>
          </cell>
          <cell r="T49" t="str">
            <v/>
          </cell>
          <cell r="V49" t="str">
            <v/>
          </cell>
          <cell r="W49" t="str">
            <v/>
          </cell>
          <cell r="Y49" t="str">
            <v/>
          </cell>
          <cell r="Z49" t="str">
            <v/>
          </cell>
        </row>
        <row r="50">
          <cell r="B50">
            <v>43</v>
          </cell>
          <cell r="D50" t="str">
            <v/>
          </cell>
          <cell r="E50" t="str">
            <v/>
          </cell>
          <cell r="G50" t="str">
            <v/>
          </cell>
          <cell r="H50" t="str">
            <v/>
          </cell>
          <cell r="J50" t="str">
            <v/>
          </cell>
          <cell r="K50" t="str">
            <v/>
          </cell>
          <cell r="M50" t="str">
            <v/>
          </cell>
          <cell r="N50" t="str">
            <v/>
          </cell>
          <cell r="P50" t="str">
            <v/>
          </cell>
          <cell r="Q50" t="str">
            <v/>
          </cell>
          <cell r="S50" t="str">
            <v/>
          </cell>
          <cell r="T50" t="str">
            <v/>
          </cell>
          <cell r="V50" t="str">
            <v/>
          </cell>
          <cell r="W50" t="str">
            <v/>
          </cell>
          <cell r="Y50" t="str">
            <v/>
          </cell>
          <cell r="Z50" t="str">
            <v/>
          </cell>
        </row>
        <row r="51">
          <cell r="B51">
            <v>44</v>
          </cell>
          <cell r="D51" t="str">
            <v/>
          </cell>
          <cell r="E51" t="str">
            <v/>
          </cell>
          <cell r="G51" t="str">
            <v/>
          </cell>
          <cell r="H51" t="str">
            <v/>
          </cell>
          <cell r="J51" t="str">
            <v/>
          </cell>
          <cell r="K51" t="str">
            <v/>
          </cell>
          <cell r="M51" t="str">
            <v/>
          </cell>
          <cell r="N51" t="str">
            <v/>
          </cell>
          <cell r="P51" t="str">
            <v/>
          </cell>
          <cell r="Q51" t="str">
            <v/>
          </cell>
          <cell r="S51" t="str">
            <v/>
          </cell>
          <cell r="T51" t="str">
            <v/>
          </cell>
          <cell r="V51" t="str">
            <v/>
          </cell>
          <cell r="W51" t="str">
            <v/>
          </cell>
          <cell r="Y51" t="str">
            <v/>
          </cell>
          <cell r="Z51" t="str">
            <v/>
          </cell>
        </row>
        <row r="52">
          <cell r="B52">
            <v>45</v>
          </cell>
          <cell r="D52" t="str">
            <v/>
          </cell>
          <cell r="E52" t="str">
            <v/>
          </cell>
          <cell r="G52" t="str">
            <v/>
          </cell>
          <cell r="H52" t="str">
            <v/>
          </cell>
          <cell r="J52" t="str">
            <v/>
          </cell>
          <cell r="K52" t="str">
            <v/>
          </cell>
          <cell r="M52" t="str">
            <v/>
          </cell>
          <cell r="N52" t="str">
            <v/>
          </cell>
          <cell r="P52" t="str">
            <v/>
          </cell>
          <cell r="Q52" t="str">
            <v/>
          </cell>
          <cell r="S52" t="str">
            <v/>
          </cell>
          <cell r="T52" t="str">
            <v/>
          </cell>
          <cell r="V52" t="str">
            <v/>
          </cell>
          <cell r="W52" t="str">
            <v/>
          </cell>
          <cell r="Y52" t="str">
            <v/>
          </cell>
          <cell r="Z52" t="str">
            <v/>
          </cell>
        </row>
        <row r="53">
          <cell r="B53">
            <v>46</v>
          </cell>
          <cell r="D53" t="str">
            <v/>
          </cell>
          <cell r="E53" t="str">
            <v/>
          </cell>
          <cell r="G53" t="str">
            <v/>
          </cell>
          <cell r="H53" t="str">
            <v/>
          </cell>
          <cell r="J53" t="str">
            <v/>
          </cell>
          <cell r="K53" t="str">
            <v/>
          </cell>
          <cell r="M53" t="str">
            <v/>
          </cell>
          <cell r="N53" t="str">
            <v/>
          </cell>
          <cell r="P53" t="str">
            <v/>
          </cell>
          <cell r="Q53" t="str">
            <v/>
          </cell>
          <cell r="S53" t="str">
            <v/>
          </cell>
          <cell r="T53" t="str">
            <v/>
          </cell>
          <cell r="V53" t="str">
            <v/>
          </cell>
          <cell r="W53" t="str">
            <v/>
          </cell>
          <cell r="Y53" t="str">
            <v/>
          </cell>
          <cell r="Z53" t="str">
            <v/>
          </cell>
        </row>
        <row r="54">
          <cell r="B54">
            <v>47</v>
          </cell>
          <cell r="D54" t="str">
            <v/>
          </cell>
          <cell r="E54" t="str">
            <v/>
          </cell>
          <cell r="G54" t="str">
            <v/>
          </cell>
          <cell r="H54" t="str">
            <v/>
          </cell>
          <cell r="J54" t="str">
            <v/>
          </cell>
          <cell r="K54" t="str">
            <v/>
          </cell>
          <cell r="M54" t="str">
            <v/>
          </cell>
          <cell r="N54" t="str">
            <v/>
          </cell>
          <cell r="P54" t="str">
            <v/>
          </cell>
          <cell r="Q54" t="str">
            <v/>
          </cell>
          <cell r="S54" t="str">
            <v/>
          </cell>
          <cell r="T54" t="str">
            <v/>
          </cell>
          <cell r="V54" t="str">
            <v/>
          </cell>
          <cell r="W54" t="str">
            <v/>
          </cell>
          <cell r="Y54" t="str">
            <v/>
          </cell>
          <cell r="Z54" t="str">
            <v/>
          </cell>
        </row>
        <row r="55">
          <cell r="B55">
            <v>48</v>
          </cell>
          <cell r="D55" t="str">
            <v/>
          </cell>
          <cell r="E55" t="str">
            <v/>
          </cell>
          <cell r="G55" t="str">
            <v/>
          </cell>
          <cell r="H55" t="str">
            <v/>
          </cell>
          <cell r="J55" t="str">
            <v/>
          </cell>
          <cell r="K55" t="str">
            <v/>
          </cell>
          <cell r="M55" t="str">
            <v/>
          </cell>
          <cell r="N55" t="str">
            <v/>
          </cell>
          <cell r="P55" t="str">
            <v/>
          </cell>
          <cell r="Q55" t="str">
            <v/>
          </cell>
          <cell r="S55" t="str">
            <v/>
          </cell>
          <cell r="T55" t="str">
            <v/>
          </cell>
          <cell r="V55" t="str">
            <v/>
          </cell>
          <cell r="W55" t="str">
            <v/>
          </cell>
          <cell r="Y55" t="str">
            <v/>
          </cell>
          <cell r="Z55" t="str">
            <v/>
          </cell>
        </row>
        <row r="56">
          <cell r="B56">
            <v>49</v>
          </cell>
          <cell r="D56" t="str">
            <v/>
          </cell>
          <cell r="E56" t="str">
            <v/>
          </cell>
          <cell r="G56" t="str">
            <v/>
          </cell>
          <cell r="H56" t="str">
            <v/>
          </cell>
          <cell r="J56" t="str">
            <v/>
          </cell>
          <cell r="K56" t="str">
            <v/>
          </cell>
          <cell r="M56" t="str">
            <v/>
          </cell>
          <cell r="N56" t="str">
            <v/>
          </cell>
          <cell r="P56" t="str">
            <v/>
          </cell>
          <cell r="Q56" t="str">
            <v/>
          </cell>
          <cell r="S56" t="str">
            <v/>
          </cell>
          <cell r="T56" t="str">
            <v/>
          </cell>
          <cell r="V56" t="str">
            <v/>
          </cell>
          <cell r="W56" t="str">
            <v/>
          </cell>
          <cell r="Y56" t="str">
            <v/>
          </cell>
          <cell r="Z56" t="str">
            <v/>
          </cell>
        </row>
        <row r="57">
          <cell r="B57">
            <v>50</v>
          </cell>
          <cell r="D57" t="str">
            <v/>
          </cell>
          <cell r="E57" t="str">
            <v/>
          </cell>
          <cell r="G57" t="str">
            <v/>
          </cell>
          <cell r="H57" t="str">
            <v/>
          </cell>
          <cell r="J57" t="str">
            <v/>
          </cell>
          <cell r="K57" t="str">
            <v/>
          </cell>
          <cell r="M57" t="str">
            <v/>
          </cell>
          <cell r="N57" t="str">
            <v/>
          </cell>
          <cell r="P57" t="str">
            <v/>
          </cell>
          <cell r="Q57" t="str">
            <v/>
          </cell>
          <cell r="S57" t="str">
            <v/>
          </cell>
          <cell r="T57" t="str">
            <v/>
          </cell>
          <cell r="V57" t="str">
            <v/>
          </cell>
          <cell r="W57" t="str">
            <v/>
          </cell>
          <cell r="Y57" t="str">
            <v/>
          </cell>
          <cell r="Z57" t="str">
            <v/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ИД"/>
      <sheetName val="Рейтинг"/>
      <sheetName val="Coach-list"/>
      <sheetName val="Общий список участников команд"/>
      <sheetName val="Список КМ-отчет"/>
      <sheetName val="Список КД-отчет"/>
      <sheetName val="Список команд мальчики"/>
      <sheetName val="Список команд девочек"/>
      <sheetName val="Boy's Team"/>
      <sheetName val="Girl's Team"/>
      <sheetName val="Сводный протокол команд"/>
      <sheetName val="Бланк протокола"/>
      <sheetName val="Заявка"/>
      <sheetName val="Протокол команд"/>
      <sheetName val="Список участников-регистрация"/>
      <sheetName val="Список участников"/>
      <sheetName val="Список мальчики-отчет"/>
      <sheetName val="Список девочки-отчет"/>
      <sheetName val="Лист Регистрации"/>
      <sheetName val="Подгруппы-Boy"/>
      <sheetName val="Подгруппы-Boy-17"/>
      <sheetName val="Подгруппы-Girl"/>
      <sheetName val="Подгруппы-Girl-17"/>
      <sheetName val="ПРОТОКОЛ ОБЩИЙ"/>
      <sheetName val="БЕГУНОК (5)"/>
      <sheetName val="Места в группк"/>
      <sheetName val="Протокол подгрупп-Boy"/>
      <sheetName val="Протокол подгрупп-Boy-17"/>
      <sheetName val="Протокол подгрупп-Girl"/>
      <sheetName val="Протокол подгрупп-Girl-17"/>
      <sheetName val="бегунок групп-Воу"/>
      <sheetName val="бегунок групп-Воу-17"/>
      <sheetName val="бегунок групп-Girl"/>
      <sheetName val="бегунок групп-Girl-17"/>
      <sheetName val="Бегунок финала"/>
      <sheetName val="BS-16"/>
      <sheetName val="GS-16"/>
      <sheetName val="BS-32"/>
      <sheetName val="GS-32"/>
      <sheetName val="GS-48"/>
      <sheetName val="BS-48"/>
      <sheetName val="Заявка на пары"/>
      <sheetName val="Список пар"/>
      <sheetName val="Пары-жеребьевка"/>
      <sheetName val="BD-16"/>
      <sheetName val="GD-16"/>
      <sheetName val="BD-32"/>
      <sheetName val="GD-32"/>
      <sheetName val="Финальные результаты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BQ11" t="str">
            <v>-</v>
          </cell>
        </row>
        <row r="30">
          <cell r="BQ30" t="str">
            <v>-</v>
          </cell>
        </row>
        <row r="37">
          <cell r="BA37" t="str">
            <v>-</v>
          </cell>
        </row>
        <row r="67">
          <cell r="BA67" t="str">
            <v>-</v>
          </cell>
        </row>
      </sheetData>
      <sheetData sheetId="37" refreshError="1">
        <row r="11">
          <cell r="BQ11" t="str">
            <v>-</v>
          </cell>
        </row>
        <row r="30">
          <cell r="BQ30" t="str">
            <v>-</v>
          </cell>
        </row>
        <row r="37">
          <cell r="BA37" t="str">
            <v>-</v>
          </cell>
        </row>
        <row r="67">
          <cell r="BA67" t="str">
            <v>-</v>
          </cell>
        </row>
      </sheetData>
      <sheetData sheetId="38" refreshError="1">
        <row r="9">
          <cell r="CJ9">
            <v>24</v>
          </cell>
        </row>
        <row r="11">
          <cell r="BZ11" t="str">
            <v>-</v>
          </cell>
        </row>
        <row r="38">
          <cell r="BD38" t="str">
            <v>-</v>
          </cell>
        </row>
        <row r="52">
          <cell r="BZ52" t="str">
            <v>-</v>
          </cell>
        </row>
        <row r="65">
          <cell r="BD65" t="str">
            <v>-</v>
          </cell>
        </row>
      </sheetData>
      <sheetData sheetId="39" refreshError="1">
        <row r="9">
          <cell r="CJ9">
            <v>185</v>
          </cell>
        </row>
        <row r="11">
          <cell r="BZ11" t="str">
            <v>-</v>
          </cell>
        </row>
        <row r="38">
          <cell r="BD38" t="str">
            <v>-</v>
          </cell>
        </row>
        <row r="52">
          <cell r="BZ52" t="str">
            <v>-</v>
          </cell>
        </row>
        <row r="65">
          <cell r="BD65" t="str">
            <v>-</v>
          </cell>
        </row>
      </sheetData>
      <sheetData sheetId="40" refreshError="1">
        <row r="13">
          <cell r="CT13" t="str">
            <v>-</v>
          </cell>
        </row>
        <row r="14">
          <cell r="CF14" t="str">
            <v>-</v>
          </cell>
        </row>
        <row r="68">
          <cell r="BG68" t="str">
            <v>-</v>
          </cell>
        </row>
        <row r="93">
          <cell r="CF93" t="str">
            <v>-</v>
          </cell>
        </row>
        <row r="122">
          <cell r="BG122" t="str">
            <v>-</v>
          </cell>
        </row>
      </sheetData>
      <sheetData sheetId="41" refreshError="1">
        <row r="13">
          <cell r="CT13" t="str">
            <v>-</v>
          </cell>
        </row>
        <row r="14">
          <cell r="CF14" t="str">
            <v>-</v>
          </cell>
        </row>
        <row r="68">
          <cell r="BG68" t="str">
            <v>-</v>
          </cell>
        </row>
        <row r="93">
          <cell r="CF93" t="str">
            <v>-</v>
          </cell>
        </row>
        <row r="122">
          <cell r="BG122" t="str">
            <v>-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Лист3"/>
      <sheetName val="Список"/>
      <sheetName val="Спис.Л."/>
      <sheetName val="R-муж"/>
      <sheetName val="R-жен"/>
      <sheetName val="R-муж0"/>
      <sheetName val="R-жен0"/>
      <sheetName val="Список (М-алф)"/>
      <sheetName val="Список (Ж-алф)"/>
      <sheetName val="Шахматка"/>
      <sheetName val="32 &quot;-2&quot;"/>
      <sheetName val="Посев групп"/>
      <sheetName val="Группы (3)"/>
      <sheetName val="Группы (4)"/>
      <sheetName val="РасчетОчков"/>
      <sheetName val="Группы жен"/>
      <sheetName val="Группы (5)"/>
      <sheetName val="Группы (6)"/>
      <sheetName val="Группы (7)"/>
      <sheetName val="Группы (8)"/>
      <sheetName val="Группы (9)"/>
      <sheetName val="Группы (10)"/>
      <sheetName val="Группы (16)"/>
      <sheetName val="32 &quot;-2&quot; два 3"/>
      <sheetName val="24 &quot;-2&quot;"/>
      <sheetName val="24 &quot;-2&quot; два 3"/>
      <sheetName val="16 &quot;-2&quot;"/>
      <sheetName val="16 &quot;-2&quot; (2)"/>
      <sheetName val="16 &quot;-2&quot; два 3"/>
      <sheetName val="12 &quot;-2&quot;"/>
      <sheetName val="12 &quot;-2&quot; два 3"/>
      <sheetName val="8 &quot;-2&quot;"/>
      <sheetName val="8 &quot;-2&quot; два 3"/>
      <sheetName val="МестаВГруппах"/>
      <sheetName val="32-прог"/>
      <sheetName val="32-прог два 3"/>
      <sheetName val="24-прог"/>
      <sheetName val="24-прог два 3"/>
      <sheetName val="16-прог"/>
      <sheetName val="16-прог два 3"/>
      <sheetName val="12-прог"/>
      <sheetName val="12-прог два 3"/>
      <sheetName val="8-прог"/>
      <sheetName val="8-прог два 3"/>
      <sheetName val="64-ол"/>
      <sheetName val="64-ол два 3"/>
      <sheetName val="32-ол"/>
      <sheetName val="32-ол два 3"/>
      <sheetName val="24-ол"/>
      <sheetName val="24-ол два 3"/>
      <sheetName val="16-ол"/>
      <sheetName val="16-ол два 3"/>
      <sheetName val="12-ол"/>
      <sheetName val="12-ол два 3"/>
      <sheetName val="8-ол"/>
      <sheetName val="Итоги"/>
      <sheetName val="8-ол два 3"/>
      <sheetName val="Бегунок лич (5)"/>
      <sheetName val="Бегунок лич (7)"/>
      <sheetName val="Бегунок пар"/>
      <sheetName val="ПРОТОКОЛ ОБЩИЙ"/>
      <sheetName val="Пары"/>
      <sheetName val="64-ол (пары)"/>
      <sheetName val="32-ол (пары)"/>
      <sheetName val="24-ол (пары)"/>
      <sheetName val="16-ол (пары)"/>
      <sheetName val="12-ол (пары)"/>
      <sheetName val="8-ол (пары)"/>
      <sheetName val="ЖЕР (8)"/>
      <sheetName val="ЖЕР (16)"/>
      <sheetName val="Лист1"/>
      <sheetName val="Д1"/>
      <sheetName val="ПЮЮ"/>
      <sheetName val="ПДД"/>
      <sheetName val="ПД"/>
      <sheetName val="ПЮ"/>
      <sheetName val="Лист2"/>
      <sheetName val="ДФ1"/>
      <sheetName val="ДФ2"/>
      <sheetName val="ДФ3"/>
      <sheetName val="ЮФ1"/>
      <sheetName val="ЮФ2"/>
      <sheetName val="ЮФ3"/>
      <sheetName val="ЮФ"/>
      <sheetName val="ДФ"/>
      <sheetName val="Лист4"/>
      <sheetName val="Лист5"/>
      <sheetName val="Лист6"/>
      <sheetName val="Пары Д"/>
      <sheetName val="ПарыЮ"/>
      <sheetName val="Пары СМ"/>
      <sheetName val="Расписание"/>
      <sheetName val="ВЛ"/>
      <sheetName val="Лист7"/>
    </sheetNames>
    <sheetDataSet>
      <sheetData sheetId="0"/>
      <sheetData sheetId="1"/>
      <sheetData sheetId="2">
        <row r="1">
          <cell r="A1" t="str">
            <v xml:space="preserve">МОЛОДЕЖНЫЙ ЧЕМПИОНАТ РЕСПУБЛИКИ КАЗАХСТАН </v>
          </cell>
        </row>
        <row r="2">
          <cell r="A2" t="str">
            <v>ПО НАСТОЛЬНОМУ ТЕННИСУ</v>
          </cell>
        </row>
        <row r="3">
          <cell r="A3" t="str">
            <v>г. Караганда                                                            22-28 апреля  2024 г.</v>
          </cell>
        </row>
        <row r="4">
          <cell r="A4" t="str">
            <v>ЮНОШИ</v>
          </cell>
        </row>
        <row r="5">
          <cell r="A5" t="str">
            <v>Nr.</v>
          </cell>
          <cell r="B5" t="str">
            <v>№</v>
          </cell>
          <cell r="C5" t="str">
            <v>ФАМИЛИЯ Имя</v>
          </cell>
          <cell r="D5" t="str">
            <v>Дата рожд.</v>
          </cell>
          <cell r="E5" t="str">
            <v>Разр.</v>
          </cell>
          <cell r="F5" t="str">
            <v>Рейт</v>
          </cell>
          <cell r="G5" t="str">
            <v>Город</v>
          </cell>
          <cell r="H5" t="str">
            <v>Регион</v>
          </cell>
          <cell r="J5" t="str">
            <v>Личный тренер</v>
          </cell>
          <cell r="K5" t="str">
            <v>Рейт</v>
          </cell>
          <cell r="M5" t="str">
            <v>ФАМИЛИЯ</v>
          </cell>
          <cell r="N5" t="str">
            <v>И</v>
          </cell>
          <cell r="O5" t="str">
            <v>ФАМИЛИЯ И.</v>
          </cell>
          <cell r="P5" t="str">
            <v>Имя</v>
          </cell>
          <cell r="Q5" t="str">
            <v>Рейт</v>
          </cell>
          <cell r="R5" t="str">
            <v>*</v>
          </cell>
          <cell r="S5" t="str">
            <v>Вес</v>
          </cell>
          <cell r="V5" t="str">
            <v>ОТЧЕСТВО</v>
          </cell>
        </row>
        <row r="6">
          <cell r="A6">
            <v>1</v>
          </cell>
          <cell r="B6">
            <v>1</v>
          </cell>
          <cell r="C6" t="str">
            <v xml:space="preserve">КУРМАМБАЕВ Сагантай  </v>
          </cell>
          <cell r="D6" t="str">
            <v>02.06.2003</v>
          </cell>
          <cell r="F6">
            <v>64</v>
          </cell>
          <cell r="G6" t="str">
            <v>ВКО</v>
          </cell>
          <cell r="H6" t="str">
            <v>ВКО</v>
          </cell>
          <cell r="I6">
            <v>0</v>
          </cell>
          <cell r="K6">
            <v>64</v>
          </cell>
          <cell r="M6" t="str">
            <v>КУРМАМБАЕВ</v>
          </cell>
          <cell r="N6" t="str">
            <v>С</v>
          </cell>
          <cell r="O6" t="str">
            <v>КУРМАМБАЕВ С.</v>
          </cell>
          <cell r="P6" t="str">
            <v xml:space="preserve">Сагантай  </v>
          </cell>
          <cell r="Q6">
            <v>64</v>
          </cell>
          <cell r="R6">
            <v>0</v>
          </cell>
          <cell r="S6">
            <v>33</v>
          </cell>
          <cell r="T6">
            <v>0</v>
          </cell>
          <cell r="U6">
            <v>16</v>
          </cell>
        </row>
        <row r="7">
          <cell r="A7">
            <v>2</v>
          </cell>
          <cell r="B7">
            <v>2</v>
          </cell>
          <cell r="C7" t="str">
            <v xml:space="preserve">ХАРКИ Искандер  </v>
          </cell>
          <cell r="D7" t="str">
            <v>17.05.2003</v>
          </cell>
          <cell r="F7">
            <v>62</v>
          </cell>
          <cell r="G7" t="str">
            <v>Жамбылск. обл.</v>
          </cell>
          <cell r="H7" t="str">
            <v>Жамбылск. обл.</v>
          </cell>
          <cell r="I7">
            <v>0</v>
          </cell>
          <cell r="K7">
            <v>62</v>
          </cell>
          <cell r="M7" t="str">
            <v>ХАРКИ</v>
          </cell>
          <cell r="N7" t="str">
            <v>И</v>
          </cell>
          <cell r="O7" t="str">
            <v>ХАРКИ И.</v>
          </cell>
          <cell r="P7" t="str">
            <v xml:space="preserve">Искандер  </v>
          </cell>
          <cell r="Q7">
            <v>62</v>
          </cell>
          <cell r="R7">
            <v>0</v>
          </cell>
          <cell r="S7">
            <v>37</v>
          </cell>
          <cell r="T7">
            <v>0</v>
          </cell>
          <cell r="U7">
            <v>12</v>
          </cell>
        </row>
        <row r="8">
          <cell r="A8">
            <v>3</v>
          </cell>
          <cell r="B8">
            <v>3</v>
          </cell>
          <cell r="C8" t="str">
            <v xml:space="preserve">ЖУБАНОВ Санжар  </v>
          </cell>
          <cell r="D8" t="str">
            <v>16.04.2003</v>
          </cell>
          <cell r="F8">
            <v>61</v>
          </cell>
          <cell r="G8" t="str">
            <v>г. Алматы</v>
          </cell>
          <cell r="H8" t="str">
            <v>г. Алматы</v>
          </cell>
          <cell r="I8">
            <v>0</v>
          </cell>
          <cell r="K8">
            <v>61</v>
          </cell>
          <cell r="M8" t="str">
            <v>ЖУБАНОВ</v>
          </cell>
          <cell r="N8" t="str">
            <v>С</v>
          </cell>
          <cell r="O8" t="str">
            <v>ЖУБАНОВ С.</v>
          </cell>
          <cell r="P8" t="str">
            <v xml:space="preserve">Санжар  </v>
          </cell>
          <cell r="Q8">
            <v>61</v>
          </cell>
          <cell r="R8">
            <v>0</v>
          </cell>
          <cell r="S8">
            <v>35</v>
          </cell>
          <cell r="T8">
            <v>0</v>
          </cell>
          <cell r="U8">
            <v>1</v>
          </cell>
        </row>
        <row r="9">
          <cell r="A9">
            <v>4</v>
          </cell>
          <cell r="B9">
            <v>4</v>
          </cell>
          <cell r="C9" t="str">
            <v xml:space="preserve">ГЕРАСИМЕНКО Тимофей  </v>
          </cell>
          <cell r="D9" t="str">
            <v>04.05.2004</v>
          </cell>
          <cell r="F9">
            <v>54</v>
          </cell>
          <cell r="G9" t="str">
            <v>г. Астана</v>
          </cell>
          <cell r="H9" t="str">
            <v>г. Астана</v>
          </cell>
          <cell r="I9">
            <v>0</v>
          </cell>
          <cell r="K9">
            <v>54</v>
          </cell>
          <cell r="M9" t="str">
            <v>ГЕРАСИМЕНКО</v>
          </cell>
          <cell r="N9" t="str">
            <v>Т</v>
          </cell>
          <cell r="O9" t="str">
            <v>ГЕРАСИМЕНКО Т.</v>
          </cell>
          <cell r="P9" t="str">
            <v xml:space="preserve">Тимофей  </v>
          </cell>
          <cell r="Q9">
            <v>54</v>
          </cell>
          <cell r="R9">
            <v>0</v>
          </cell>
          <cell r="S9">
            <v>37</v>
          </cell>
          <cell r="T9">
            <v>0</v>
          </cell>
          <cell r="U9">
            <v>1</v>
          </cell>
        </row>
        <row r="10">
          <cell r="A10">
            <v>5</v>
          </cell>
          <cell r="B10">
            <v>5</v>
          </cell>
          <cell r="C10" t="str">
            <v xml:space="preserve">МАМАЙ Абдулла  </v>
          </cell>
          <cell r="D10" t="str">
            <v>19.01.2006</v>
          </cell>
          <cell r="F10">
            <v>52</v>
          </cell>
          <cell r="G10" t="str">
            <v>г. Алматы</v>
          </cell>
          <cell r="H10" t="str">
            <v>г. Алматы</v>
          </cell>
          <cell r="I10">
            <v>0</v>
          </cell>
          <cell r="K10">
            <v>52</v>
          </cell>
          <cell r="M10" t="str">
            <v>МАМАЙ</v>
          </cell>
          <cell r="N10" t="str">
            <v>А</v>
          </cell>
          <cell r="O10" t="str">
            <v>МАМАЙ А.</v>
          </cell>
          <cell r="P10" t="str">
            <v xml:space="preserve">Абдулла  </v>
          </cell>
          <cell r="Q10">
            <v>52</v>
          </cell>
          <cell r="R10">
            <v>0</v>
          </cell>
          <cell r="S10">
            <v>34</v>
          </cell>
          <cell r="T10">
            <v>0</v>
          </cell>
          <cell r="U10">
            <v>1</v>
          </cell>
        </row>
        <row r="11">
          <cell r="A11">
            <v>6</v>
          </cell>
          <cell r="B11">
            <v>6</v>
          </cell>
          <cell r="C11" t="str">
            <v xml:space="preserve">ШИ Данян  </v>
          </cell>
          <cell r="D11" t="str">
            <v>28.10.2006</v>
          </cell>
          <cell r="F11">
            <v>52</v>
          </cell>
          <cell r="G11" t="str">
            <v>г. Алматы</v>
          </cell>
          <cell r="H11" t="str">
            <v>г. Алматы</v>
          </cell>
          <cell r="I11">
            <v>0</v>
          </cell>
          <cell r="K11">
            <v>52</v>
          </cell>
          <cell r="M11" t="str">
            <v>ШИ</v>
          </cell>
          <cell r="N11" t="str">
            <v>Д</v>
          </cell>
          <cell r="O11" t="str">
            <v>ШИ Д.</v>
          </cell>
          <cell r="P11" t="str">
            <v xml:space="preserve">Данян  </v>
          </cell>
          <cell r="Q11">
            <v>52</v>
          </cell>
          <cell r="R11">
            <v>0</v>
          </cell>
          <cell r="S11">
            <v>38</v>
          </cell>
          <cell r="T11">
            <v>0</v>
          </cell>
          <cell r="U11">
            <v>5</v>
          </cell>
        </row>
        <row r="12">
          <cell r="A12">
            <v>7</v>
          </cell>
          <cell r="B12">
            <v>7</v>
          </cell>
          <cell r="C12" t="str">
            <v xml:space="preserve">ТОРГАЙБЕКОВ Амир  </v>
          </cell>
          <cell r="D12" t="str">
            <v>14.02.2006</v>
          </cell>
          <cell r="F12">
            <v>48</v>
          </cell>
          <cell r="G12" t="str">
            <v>Карагандин. обл.</v>
          </cell>
          <cell r="H12" t="str">
            <v>Карагандин. обл.</v>
          </cell>
          <cell r="I12">
            <v>0</v>
          </cell>
          <cell r="K12">
            <v>48</v>
          </cell>
          <cell r="M12" t="str">
            <v>ТОРГАЙБЕКОВ</v>
          </cell>
          <cell r="N12" t="str">
            <v>А</v>
          </cell>
          <cell r="O12" t="str">
            <v>ТОРГАЙБЕКОВ А.</v>
          </cell>
          <cell r="P12" t="str">
            <v xml:space="preserve">Амир  </v>
          </cell>
          <cell r="Q12">
            <v>48</v>
          </cell>
          <cell r="R12">
            <v>0</v>
          </cell>
          <cell r="S12">
            <v>35</v>
          </cell>
          <cell r="T12">
            <v>0</v>
          </cell>
          <cell r="U12">
            <v>1</v>
          </cell>
        </row>
        <row r="13">
          <cell r="A13">
            <v>8</v>
          </cell>
          <cell r="B13">
            <v>8</v>
          </cell>
          <cell r="C13" t="str">
            <v xml:space="preserve">КАБДЫЛУАХИТОВ Қадіралі  </v>
          </cell>
          <cell r="D13" t="str">
            <v>10.08.2007</v>
          </cell>
          <cell r="F13">
            <v>47</v>
          </cell>
          <cell r="G13" t="str">
            <v>Павлодар. обл.</v>
          </cell>
          <cell r="H13" t="str">
            <v>Павлодар. обл.</v>
          </cell>
          <cell r="I13">
            <v>0</v>
          </cell>
          <cell r="K13">
            <v>47</v>
          </cell>
          <cell r="M13" t="str">
            <v>КАБДЫЛУАХИТОВ</v>
          </cell>
          <cell r="N13" t="str">
            <v>Қ</v>
          </cell>
          <cell r="O13" t="str">
            <v>КАБДЫЛУАХИТОВ Қ.</v>
          </cell>
          <cell r="P13" t="str">
            <v xml:space="preserve">Қадіралі  </v>
          </cell>
          <cell r="Q13">
            <v>47</v>
          </cell>
          <cell r="R13">
            <v>0</v>
          </cell>
          <cell r="S13">
            <v>38</v>
          </cell>
          <cell r="T13">
            <v>0</v>
          </cell>
          <cell r="U13">
            <v>6</v>
          </cell>
        </row>
        <row r="14">
          <cell r="A14">
            <v>9</v>
          </cell>
          <cell r="B14">
            <v>9</v>
          </cell>
          <cell r="C14" t="str">
            <v xml:space="preserve">НУГАЙ Нурдаулет  </v>
          </cell>
          <cell r="D14" t="str">
            <v>18.07.2004</v>
          </cell>
          <cell r="F14">
            <v>46</v>
          </cell>
          <cell r="G14" t="str">
            <v>г. Шымкент</v>
          </cell>
          <cell r="H14" t="str">
            <v>г. Шымкент</v>
          </cell>
          <cell r="I14">
            <v>0</v>
          </cell>
          <cell r="K14">
            <v>46</v>
          </cell>
          <cell r="M14" t="str">
            <v>НУГАЙ</v>
          </cell>
          <cell r="N14" t="str">
            <v>Н</v>
          </cell>
          <cell r="O14" t="str">
            <v>НУГАЙ Н.</v>
          </cell>
          <cell r="P14" t="str">
            <v xml:space="preserve">Нурдаулет  </v>
          </cell>
          <cell r="Q14">
            <v>46</v>
          </cell>
          <cell r="R14">
            <v>0</v>
          </cell>
          <cell r="S14">
            <v>29</v>
          </cell>
          <cell r="T14">
            <v>0</v>
          </cell>
          <cell r="U14">
            <v>21</v>
          </cell>
        </row>
        <row r="15">
          <cell r="A15">
            <v>10</v>
          </cell>
          <cell r="B15">
            <v>10</v>
          </cell>
          <cell r="C15" t="str">
            <v xml:space="preserve">САРСЕНБАЙ Дамир  </v>
          </cell>
          <cell r="D15" t="str">
            <v>13.07.2005</v>
          </cell>
          <cell r="F15">
            <v>44</v>
          </cell>
          <cell r="G15" t="str">
            <v>г. Алматы</v>
          </cell>
          <cell r="H15" t="str">
            <v>г. Алматы</v>
          </cell>
          <cell r="I15">
            <v>0</v>
          </cell>
          <cell r="K15">
            <v>44</v>
          </cell>
          <cell r="M15" t="str">
            <v>САРСЕНБАЙ</v>
          </cell>
          <cell r="N15" t="str">
            <v>Д</v>
          </cell>
          <cell r="O15" t="str">
            <v>САРСЕНБАЙ Д.</v>
          </cell>
          <cell r="P15" t="str">
            <v xml:space="preserve">Дамир  </v>
          </cell>
          <cell r="Q15">
            <v>44</v>
          </cell>
          <cell r="R15">
            <v>0</v>
          </cell>
          <cell r="S15">
            <v>26</v>
          </cell>
          <cell r="T15">
            <v>0</v>
          </cell>
          <cell r="U15">
            <v>8</v>
          </cell>
        </row>
        <row r="16">
          <cell r="A16">
            <v>11</v>
          </cell>
          <cell r="B16">
            <v>11</v>
          </cell>
          <cell r="C16" t="str">
            <v xml:space="preserve">ДЖИЕНБАЕВ Темирлан  </v>
          </cell>
          <cell r="D16" t="str">
            <v>02.11.2006</v>
          </cell>
          <cell r="F16">
            <v>42</v>
          </cell>
          <cell r="G16" t="str">
            <v>ВКО</v>
          </cell>
          <cell r="H16" t="str">
            <v>ВКО</v>
          </cell>
          <cell r="I16">
            <v>0</v>
          </cell>
          <cell r="K16">
            <v>42</v>
          </cell>
          <cell r="M16" t="str">
            <v>ДЖИЕНБАЕВ</v>
          </cell>
          <cell r="N16" t="str">
            <v>Т</v>
          </cell>
          <cell r="O16" t="str">
            <v>ДЖИЕНБАЕВ Т.</v>
          </cell>
          <cell r="P16" t="str">
            <v xml:space="preserve">Темирлан  </v>
          </cell>
          <cell r="Q16">
            <v>42</v>
          </cell>
          <cell r="R16">
            <v>0</v>
          </cell>
          <cell r="S16">
            <v>41</v>
          </cell>
          <cell r="T16">
            <v>0</v>
          </cell>
          <cell r="U16">
            <v>17</v>
          </cell>
        </row>
        <row r="17">
          <cell r="A17">
            <v>12</v>
          </cell>
          <cell r="B17">
            <v>12</v>
          </cell>
          <cell r="C17" t="str">
            <v xml:space="preserve">ҚАСЫМ Нұрислам  </v>
          </cell>
          <cell r="D17" t="str">
            <v>26.12.2008</v>
          </cell>
          <cell r="F17">
            <v>42</v>
          </cell>
          <cell r="G17" t="str">
            <v>г. Шымкент</v>
          </cell>
          <cell r="H17" t="str">
            <v>г. Шымкент</v>
          </cell>
          <cell r="I17">
            <v>0</v>
          </cell>
          <cell r="K17">
            <v>42</v>
          </cell>
          <cell r="M17" t="str">
            <v>ҚАСЫМ</v>
          </cell>
          <cell r="N17" t="str">
            <v>Н</v>
          </cell>
          <cell r="O17" t="str">
            <v>ҚАСЫМ Н.</v>
          </cell>
          <cell r="P17" t="str">
            <v xml:space="preserve">Нұрислам  </v>
          </cell>
          <cell r="Q17">
            <v>42</v>
          </cell>
          <cell r="R17">
            <v>0</v>
          </cell>
          <cell r="S17">
            <v>39</v>
          </cell>
          <cell r="T17">
            <v>0</v>
          </cell>
          <cell r="U17">
            <v>22</v>
          </cell>
        </row>
        <row r="18">
          <cell r="A18">
            <v>13</v>
          </cell>
          <cell r="B18">
            <v>13</v>
          </cell>
          <cell r="C18" t="str">
            <v xml:space="preserve">ОРАЛХАНОВ Арнур  </v>
          </cell>
          <cell r="D18" t="str">
            <v>28.09.2007</v>
          </cell>
          <cell r="F18">
            <v>41</v>
          </cell>
          <cell r="G18" t="str">
            <v>ВКО</v>
          </cell>
          <cell r="H18" t="str">
            <v>ВКО</v>
          </cell>
          <cell r="I18">
            <v>0</v>
          </cell>
          <cell r="K18">
            <v>41</v>
          </cell>
          <cell r="M18" t="str">
            <v>ОРАЛХАНОВ</v>
          </cell>
          <cell r="N18" t="str">
            <v>А</v>
          </cell>
          <cell r="O18" t="str">
            <v>ОРАЛХАНОВ А.</v>
          </cell>
          <cell r="P18" t="str">
            <v xml:space="preserve">Арнур  </v>
          </cell>
          <cell r="Q18">
            <v>41</v>
          </cell>
          <cell r="R18">
            <v>0</v>
          </cell>
          <cell r="S18">
            <v>37</v>
          </cell>
          <cell r="T18">
            <v>0</v>
          </cell>
          <cell r="U18">
            <v>18</v>
          </cell>
        </row>
        <row r="19">
          <cell r="A19">
            <v>14</v>
          </cell>
          <cell r="B19">
            <v>14</v>
          </cell>
          <cell r="C19" t="str">
            <v xml:space="preserve">ХАРКИ Абдул-Маджид  </v>
          </cell>
          <cell r="D19" t="str">
            <v>07.01.2004</v>
          </cell>
          <cell r="F19">
            <v>41</v>
          </cell>
          <cell r="G19" t="str">
            <v>Жамбылск. обл.</v>
          </cell>
          <cell r="H19" t="str">
            <v>Жамбылск. обл.</v>
          </cell>
          <cell r="I19">
            <v>0</v>
          </cell>
          <cell r="K19">
            <v>41</v>
          </cell>
          <cell r="M19" t="str">
            <v>ХАРКИ</v>
          </cell>
          <cell r="N19" t="str">
            <v>А</v>
          </cell>
          <cell r="O19" t="str">
            <v>ХАРКИ А.</v>
          </cell>
          <cell r="P19" t="str">
            <v xml:space="preserve">Абдул-Маджид  </v>
          </cell>
          <cell r="Q19">
            <v>41</v>
          </cell>
          <cell r="R19">
            <v>0</v>
          </cell>
          <cell r="S19">
            <v>41</v>
          </cell>
          <cell r="T19">
            <v>0</v>
          </cell>
          <cell r="U19">
            <v>22</v>
          </cell>
        </row>
        <row r="20">
          <cell r="A20">
            <v>15</v>
          </cell>
          <cell r="B20">
            <v>15</v>
          </cell>
          <cell r="C20" t="str">
            <v xml:space="preserve">АМАНГЕЛДІ Әмір  </v>
          </cell>
          <cell r="D20" t="str">
            <v>20.04.2005</v>
          </cell>
          <cell r="F20">
            <v>39</v>
          </cell>
          <cell r="G20" t="str">
            <v>Павлодар. обл.</v>
          </cell>
          <cell r="H20" t="str">
            <v>Павлодар. обл.</v>
          </cell>
          <cell r="I20">
            <v>0</v>
          </cell>
          <cell r="K20">
            <v>39</v>
          </cell>
          <cell r="M20" t="str">
            <v>АМАНГЕЛДІ</v>
          </cell>
          <cell r="N20" t="str">
            <v>Ә</v>
          </cell>
          <cell r="O20" t="str">
            <v>АМАНГЕЛДІ Ә.</v>
          </cell>
          <cell r="P20" t="str">
            <v xml:space="preserve">Әмір  </v>
          </cell>
          <cell r="Q20">
            <v>39</v>
          </cell>
          <cell r="R20">
            <v>0</v>
          </cell>
          <cell r="S20">
            <v>44</v>
          </cell>
          <cell r="T20">
            <v>0</v>
          </cell>
          <cell r="U20">
            <v>7</v>
          </cell>
        </row>
        <row r="21">
          <cell r="A21">
            <v>16</v>
          </cell>
          <cell r="B21">
            <v>16</v>
          </cell>
          <cell r="C21" t="str">
            <v xml:space="preserve">ХАЗКЕН Адиль  </v>
          </cell>
          <cell r="D21" t="str">
            <v>02.06.2004</v>
          </cell>
          <cell r="F21">
            <v>39</v>
          </cell>
          <cell r="G21" t="str">
            <v>Павлодар. обл.</v>
          </cell>
          <cell r="H21" t="str">
            <v>Павлодар. обл.</v>
          </cell>
          <cell r="I21">
            <v>0</v>
          </cell>
          <cell r="K21">
            <v>39</v>
          </cell>
          <cell r="M21" t="str">
            <v>ХАЗКЕН</v>
          </cell>
          <cell r="N21" t="str">
            <v>А</v>
          </cell>
          <cell r="O21" t="str">
            <v>ХАЗКЕН А.</v>
          </cell>
          <cell r="P21" t="str">
            <v xml:space="preserve">Адиль  </v>
          </cell>
          <cell r="Q21">
            <v>39</v>
          </cell>
          <cell r="R21">
            <v>0</v>
          </cell>
          <cell r="S21">
            <v>30</v>
          </cell>
          <cell r="T21">
            <v>0</v>
          </cell>
          <cell r="U21">
            <v>8</v>
          </cell>
        </row>
        <row r="22">
          <cell r="A22">
            <v>17</v>
          </cell>
          <cell r="B22">
            <v>17</v>
          </cell>
          <cell r="C22" t="str">
            <v xml:space="preserve">НАЗИР Рамазан  </v>
          </cell>
          <cell r="D22" t="str">
            <v>05.09.2008</v>
          </cell>
          <cell r="F22">
            <v>39</v>
          </cell>
          <cell r="G22" t="str">
            <v>Туркестан. обл.</v>
          </cell>
          <cell r="H22" t="str">
            <v>Туркестан. обл.</v>
          </cell>
          <cell r="I22">
            <v>0</v>
          </cell>
          <cell r="K22">
            <v>39</v>
          </cell>
          <cell r="M22" t="str">
            <v>НАЗИР</v>
          </cell>
          <cell r="N22" t="str">
            <v>Р</v>
          </cell>
          <cell r="O22" t="str">
            <v>НАЗИР Р.</v>
          </cell>
          <cell r="P22" t="str">
            <v xml:space="preserve">Рамазан  </v>
          </cell>
          <cell r="Q22">
            <v>39</v>
          </cell>
          <cell r="R22">
            <v>0</v>
          </cell>
          <cell r="S22">
            <v>42</v>
          </cell>
          <cell r="T22">
            <v>0</v>
          </cell>
          <cell r="U22">
            <v>1</v>
          </cell>
        </row>
        <row r="23">
          <cell r="A23">
            <v>18</v>
          </cell>
          <cell r="B23">
            <v>18</v>
          </cell>
          <cell r="C23" t="str">
            <v xml:space="preserve">ТОЛСУБАЕВ Меиржан  </v>
          </cell>
          <cell r="D23" t="str">
            <v>23.01.2005</v>
          </cell>
          <cell r="F23">
            <v>38</v>
          </cell>
          <cell r="G23" t="str">
            <v>ВКО</v>
          </cell>
          <cell r="H23" t="str">
            <v>ВКО</v>
          </cell>
          <cell r="I23">
            <v>0</v>
          </cell>
          <cell r="K23">
            <v>38</v>
          </cell>
          <cell r="M23" t="str">
            <v>ТОЛСУБАЕВ</v>
          </cell>
          <cell r="N23" t="str">
            <v>М</v>
          </cell>
          <cell r="O23" t="str">
            <v>ТОЛСУБАЕВ М.</v>
          </cell>
          <cell r="P23" t="str">
            <v xml:space="preserve">Меиржан  </v>
          </cell>
          <cell r="Q23">
            <v>38</v>
          </cell>
          <cell r="R23">
            <v>0</v>
          </cell>
          <cell r="S23">
            <v>35</v>
          </cell>
          <cell r="T23">
            <v>0</v>
          </cell>
          <cell r="U23">
            <v>19</v>
          </cell>
        </row>
        <row r="24">
          <cell r="A24">
            <v>19</v>
          </cell>
          <cell r="B24">
            <v>19</v>
          </cell>
          <cell r="C24" t="str">
            <v xml:space="preserve">ШИ Ченян  </v>
          </cell>
          <cell r="D24" t="str">
            <v>27.04.2005</v>
          </cell>
          <cell r="F24">
            <v>38</v>
          </cell>
          <cell r="G24" t="str">
            <v>г. Алматы</v>
          </cell>
          <cell r="H24" t="str">
            <v>г. Алматы</v>
          </cell>
          <cell r="I24">
            <v>0</v>
          </cell>
          <cell r="K24">
            <v>38</v>
          </cell>
          <cell r="M24" t="str">
            <v>ШИ</v>
          </cell>
          <cell r="N24" t="str">
            <v>Ч</v>
          </cell>
          <cell r="O24" t="str">
            <v>ШИ Ч.</v>
          </cell>
          <cell r="P24" t="str">
            <v xml:space="preserve">Ченян  </v>
          </cell>
          <cell r="Q24">
            <v>38</v>
          </cell>
          <cell r="R24">
            <v>0</v>
          </cell>
          <cell r="S24">
            <v>37</v>
          </cell>
          <cell r="T24">
            <v>0</v>
          </cell>
          <cell r="U24">
            <v>1</v>
          </cell>
        </row>
        <row r="25">
          <cell r="A25">
            <v>20</v>
          </cell>
          <cell r="B25">
            <v>20</v>
          </cell>
          <cell r="C25" t="str">
            <v xml:space="preserve">НУРМАТОВ Зиятжан  </v>
          </cell>
          <cell r="D25" t="str">
            <v>14.06.2004</v>
          </cell>
          <cell r="F25">
            <v>38</v>
          </cell>
          <cell r="G25" t="str">
            <v>Карагандин. обл.</v>
          </cell>
          <cell r="H25" t="str">
            <v>Карагандин. обл.</v>
          </cell>
          <cell r="I25">
            <v>0</v>
          </cell>
          <cell r="K25">
            <v>38</v>
          </cell>
          <cell r="M25" t="str">
            <v>НУРМАТОВ</v>
          </cell>
          <cell r="N25" t="str">
            <v>З</v>
          </cell>
          <cell r="O25" t="str">
            <v>НУРМАТОВ З.</v>
          </cell>
          <cell r="P25" t="str">
            <v xml:space="preserve">Зиятжан  </v>
          </cell>
          <cell r="Q25">
            <v>38</v>
          </cell>
          <cell r="R25">
            <v>0</v>
          </cell>
          <cell r="S25">
            <v>37</v>
          </cell>
          <cell r="T25">
            <v>0</v>
          </cell>
          <cell r="U25">
            <v>1</v>
          </cell>
        </row>
        <row r="26">
          <cell r="A26">
            <v>21</v>
          </cell>
          <cell r="B26">
            <v>21</v>
          </cell>
          <cell r="C26" t="str">
            <v xml:space="preserve">ГАЙНЕДЕНОВ Ерасыл  </v>
          </cell>
          <cell r="D26" t="str">
            <v>01.08.2004</v>
          </cell>
          <cell r="F26">
            <v>37</v>
          </cell>
          <cell r="G26" t="str">
            <v>Актюбинск. обл.</v>
          </cell>
          <cell r="H26" t="str">
            <v>Актюбинск. обл.</v>
          </cell>
          <cell r="I26">
            <v>0</v>
          </cell>
          <cell r="K26">
            <v>37</v>
          </cell>
          <cell r="M26" t="str">
            <v>ГАЙНЕДЕНОВ</v>
          </cell>
          <cell r="N26" t="str">
            <v>Е</v>
          </cell>
          <cell r="O26" t="str">
            <v>ГАЙНЕДЕНОВ Е.</v>
          </cell>
          <cell r="P26" t="str">
            <v xml:space="preserve">Ерасыл  </v>
          </cell>
          <cell r="Q26">
            <v>37</v>
          </cell>
          <cell r="R26">
            <v>0</v>
          </cell>
          <cell r="S26">
            <v>27</v>
          </cell>
          <cell r="T26">
            <v>0</v>
          </cell>
          <cell r="U26">
            <v>6</v>
          </cell>
        </row>
        <row r="27">
          <cell r="A27">
            <v>22</v>
          </cell>
          <cell r="B27">
            <v>22</v>
          </cell>
          <cell r="C27" t="str">
            <v xml:space="preserve">СИПАЧЕВ Артем  </v>
          </cell>
          <cell r="D27" t="str">
            <v>20.02.2004</v>
          </cell>
          <cell r="F27">
            <v>36</v>
          </cell>
          <cell r="G27" t="str">
            <v>Костанай. обл</v>
          </cell>
          <cell r="H27" t="str">
            <v>Костанай. обл</v>
          </cell>
          <cell r="I27">
            <v>0</v>
          </cell>
          <cell r="K27">
            <v>36</v>
          </cell>
          <cell r="M27" t="str">
            <v>СИПАЧЕВ</v>
          </cell>
          <cell r="N27" t="str">
            <v>А</v>
          </cell>
          <cell r="O27" t="str">
            <v>СИПАЧЕВ А.</v>
          </cell>
          <cell r="P27" t="str">
            <v xml:space="preserve">Артем  </v>
          </cell>
          <cell r="Q27">
            <v>36</v>
          </cell>
          <cell r="R27">
            <v>0</v>
          </cell>
          <cell r="S27">
            <v>27</v>
          </cell>
          <cell r="T27">
            <v>0</v>
          </cell>
          <cell r="U27">
            <v>1</v>
          </cell>
        </row>
        <row r="28">
          <cell r="A28">
            <v>23</v>
          </cell>
          <cell r="B28">
            <v>23</v>
          </cell>
          <cell r="C28" t="str">
            <v xml:space="preserve">ИНЫРБАЕВ Алишер  </v>
          </cell>
          <cell r="D28" t="str">
            <v>27.07.2004</v>
          </cell>
          <cell r="F28">
            <v>36</v>
          </cell>
          <cell r="G28" t="str">
            <v>Павлодар. обл.</v>
          </cell>
          <cell r="H28" t="str">
            <v>Павлодар. обл.</v>
          </cell>
          <cell r="I28">
            <v>0</v>
          </cell>
          <cell r="K28">
            <v>36</v>
          </cell>
          <cell r="M28" t="str">
            <v>ИНЫРБАЕВ</v>
          </cell>
          <cell r="N28" t="str">
            <v>А</v>
          </cell>
          <cell r="O28" t="str">
            <v>ИНЫРБАЕВ А.</v>
          </cell>
          <cell r="P28" t="str">
            <v xml:space="preserve">Алишер  </v>
          </cell>
          <cell r="Q28">
            <v>36</v>
          </cell>
          <cell r="R28">
            <v>0</v>
          </cell>
          <cell r="S28">
            <v>25</v>
          </cell>
          <cell r="T28">
            <v>0</v>
          </cell>
          <cell r="U28">
            <v>9</v>
          </cell>
        </row>
        <row r="29">
          <cell r="A29">
            <v>24</v>
          </cell>
          <cell r="B29">
            <v>24</v>
          </cell>
          <cell r="C29" t="str">
            <v xml:space="preserve">ТОҚТАРХАН Тілек  </v>
          </cell>
          <cell r="D29">
            <v>39057</v>
          </cell>
          <cell r="F29">
            <v>35</v>
          </cell>
          <cell r="G29" t="str">
            <v>Абайская обл.</v>
          </cell>
          <cell r="H29" t="str">
            <v>Абайская обл.</v>
          </cell>
          <cell r="I29">
            <v>0</v>
          </cell>
          <cell r="K29">
            <v>35</v>
          </cell>
          <cell r="M29" t="str">
            <v>ТОҚТАРХАН</v>
          </cell>
          <cell r="N29" t="str">
            <v>Т</v>
          </cell>
          <cell r="O29" t="str">
            <v>ТОҚТАРХАН Т.</v>
          </cell>
          <cell r="P29" t="str">
            <v xml:space="preserve">Тілек  </v>
          </cell>
          <cell r="Q29">
            <v>35</v>
          </cell>
          <cell r="R29">
            <v>0</v>
          </cell>
          <cell r="S29">
            <v>37</v>
          </cell>
          <cell r="T29">
            <v>0</v>
          </cell>
          <cell r="U29">
            <v>26</v>
          </cell>
        </row>
        <row r="30">
          <cell r="A30">
            <v>25</v>
          </cell>
          <cell r="B30">
            <v>25</v>
          </cell>
          <cell r="C30" t="str">
            <v xml:space="preserve">НҰРТАЗИН Акнур  </v>
          </cell>
          <cell r="D30" t="str">
            <v>28.08.2005</v>
          </cell>
          <cell r="F30">
            <v>33</v>
          </cell>
          <cell r="G30" t="str">
            <v>ВКО</v>
          </cell>
          <cell r="H30" t="str">
            <v>ВКО</v>
          </cell>
          <cell r="I30">
            <v>0</v>
          </cell>
          <cell r="K30">
            <v>33</v>
          </cell>
          <cell r="M30" t="str">
            <v>НҰРТАЗИН</v>
          </cell>
          <cell r="N30" t="str">
            <v>А</v>
          </cell>
          <cell r="O30" t="str">
            <v>НҰРТАЗИН А.</v>
          </cell>
          <cell r="P30" t="str">
            <v xml:space="preserve">Акнур  </v>
          </cell>
          <cell r="Q30">
            <v>33</v>
          </cell>
          <cell r="R30">
            <v>0</v>
          </cell>
          <cell r="S30">
            <v>30</v>
          </cell>
          <cell r="T30">
            <v>0</v>
          </cell>
          <cell r="U30">
            <v>20</v>
          </cell>
        </row>
        <row r="31">
          <cell r="A31">
            <v>26</v>
          </cell>
          <cell r="B31">
            <v>26</v>
          </cell>
          <cell r="C31" t="str">
            <v xml:space="preserve">АБДЫХАЛЫК Нурхат  </v>
          </cell>
          <cell r="D31" t="str">
            <v>12.06.2007</v>
          </cell>
          <cell r="F31">
            <v>33</v>
          </cell>
          <cell r="G31" t="str">
            <v>г. Алматы</v>
          </cell>
          <cell r="H31" t="str">
            <v>г. Алматы</v>
          </cell>
          <cell r="I31">
            <v>0</v>
          </cell>
          <cell r="K31">
            <v>33</v>
          </cell>
          <cell r="M31" t="str">
            <v>АБДЫХАЛЫК</v>
          </cell>
          <cell r="N31" t="str">
            <v>Н</v>
          </cell>
          <cell r="O31" t="str">
            <v>АБДЫХАЛЫК Н.</v>
          </cell>
          <cell r="P31" t="str">
            <v xml:space="preserve">Нурхат  </v>
          </cell>
          <cell r="Q31">
            <v>33</v>
          </cell>
          <cell r="R31">
            <v>0</v>
          </cell>
          <cell r="S31">
            <v>36</v>
          </cell>
          <cell r="T31">
            <v>0</v>
          </cell>
          <cell r="U31">
            <v>51</v>
          </cell>
        </row>
        <row r="32">
          <cell r="A32">
            <v>27</v>
          </cell>
          <cell r="B32">
            <v>27</v>
          </cell>
          <cell r="C32" t="str">
            <v xml:space="preserve">АБИЛ Тамерлан  </v>
          </cell>
          <cell r="D32" t="str">
            <v>12.03.2006</v>
          </cell>
          <cell r="F32">
            <v>33</v>
          </cell>
          <cell r="G32" t="str">
            <v>г. Астана</v>
          </cell>
          <cell r="H32" t="str">
            <v>г. Астана</v>
          </cell>
          <cell r="I32">
            <v>0</v>
          </cell>
          <cell r="K32">
            <v>33</v>
          </cell>
          <cell r="M32" t="str">
            <v>АБИЛ</v>
          </cell>
          <cell r="N32" t="str">
            <v>Т</v>
          </cell>
          <cell r="O32" t="str">
            <v>АБИЛ Т.</v>
          </cell>
          <cell r="P32" t="str">
            <v xml:space="preserve">Тамерлан  </v>
          </cell>
          <cell r="Q32">
            <v>33</v>
          </cell>
          <cell r="R32">
            <v>0</v>
          </cell>
          <cell r="S32">
            <v>32</v>
          </cell>
          <cell r="T32">
            <v>0</v>
          </cell>
          <cell r="U32">
            <v>1</v>
          </cell>
        </row>
        <row r="33">
          <cell r="A33">
            <v>28</v>
          </cell>
          <cell r="B33">
            <v>28</v>
          </cell>
          <cell r="C33" t="str">
            <v xml:space="preserve">МОМИНЖАНОВ Атхамбек </v>
          </cell>
          <cell r="D33" t="str">
            <v>30.05.2007</v>
          </cell>
          <cell r="F33">
            <v>33</v>
          </cell>
          <cell r="G33" t="str">
            <v>г. Шымкент</v>
          </cell>
          <cell r="H33" t="str">
            <v>г. Шымкент</v>
          </cell>
          <cell r="I33">
            <v>0</v>
          </cell>
          <cell r="K33">
            <v>33</v>
          </cell>
          <cell r="M33" t="str">
            <v>МОМИНЖАНОВ</v>
          </cell>
          <cell r="N33" t="str">
            <v>А</v>
          </cell>
          <cell r="O33" t="str">
            <v>МОМИНЖАНОВ А.</v>
          </cell>
          <cell r="P33" t="str">
            <v xml:space="preserve">Атхамбек </v>
          </cell>
          <cell r="Q33">
            <v>33</v>
          </cell>
          <cell r="R33">
            <v>0</v>
          </cell>
          <cell r="S33">
            <v>44</v>
          </cell>
          <cell r="T33">
            <v>0</v>
          </cell>
          <cell r="U33">
            <v>23</v>
          </cell>
        </row>
        <row r="34">
          <cell r="A34">
            <v>29</v>
          </cell>
          <cell r="B34">
            <v>29</v>
          </cell>
          <cell r="C34" t="str">
            <v xml:space="preserve">БАЛТАШ Тамерлан  </v>
          </cell>
          <cell r="D34" t="str">
            <v>17.04.2007</v>
          </cell>
          <cell r="F34">
            <v>33</v>
          </cell>
          <cell r="G34" t="str">
            <v>Костанай. обл</v>
          </cell>
          <cell r="H34" t="str">
            <v>Костанай. обл</v>
          </cell>
          <cell r="I34">
            <v>0</v>
          </cell>
          <cell r="K34">
            <v>33</v>
          </cell>
          <cell r="M34" t="str">
            <v>БАЛТАШ</v>
          </cell>
          <cell r="N34" t="str">
            <v>Т</v>
          </cell>
          <cell r="O34" t="str">
            <v>БАЛТАШ Т.</v>
          </cell>
          <cell r="P34" t="str">
            <v xml:space="preserve">Тамерлан  </v>
          </cell>
          <cell r="Q34">
            <v>33</v>
          </cell>
          <cell r="R34">
            <v>0</v>
          </cell>
          <cell r="S34">
            <v>40</v>
          </cell>
          <cell r="T34">
            <v>0</v>
          </cell>
          <cell r="U34">
            <v>1</v>
          </cell>
        </row>
        <row r="35">
          <cell r="A35">
            <v>30</v>
          </cell>
          <cell r="B35">
            <v>30</v>
          </cell>
          <cell r="C35" t="str">
            <v xml:space="preserve">КУРБАНТАЕВ Мухаммадали  </v>
          </cell>
          <cell r="D35" t="str">
            <v>26.05.2008</v>
          </cell>
          <cell r="F35">
            <v>32</v>
          </cell>
          <cell r="G35" t="str">
            <v>г. Шымкент</v>
          </cell>
          <cell r="H35" t="str">
            <v>г. Шымкент</v>
          </cell>
          <cell r="I35">
            <v>0</v>
          </cell>
          <cell r="K35">
            <v>32</v>
          </cell>
          <cell r="M35" t="str">
            <v>КУРБАНТАЕВ</v>
          </cell>
          <cell r="N35" t="str">
            <v>М</v>
          </cell>
          <cell r="O35" t="str">
            <v>КУРБАНТАЕВ М.</v>
          </cell>
          <cell r="P35" t="str">
            <v xml:space="preserve">Мухаммадали  </v>
          </cell>
          <cell r="Q35">
            <v>32</v>
          </cell>
          <cell r="R35">
            <v>0</v>
          </cell>
          <cell r="S35">
            <v>41</v>
          </cell>
          <cell r="T35">
            <v>0</v>
          </cell>
          <cell r="U35">
            <v>24</v>
          </cell>
        </row>
        <row r="36">
          <cell r="A36">
            <v>31</v>
          </cell>
          <cell r="B36">
            <v>31</v>
          </cell>
          <cell r="C36" t="str">
            <v xml:space="preserve">АЛЬМАГАМБЕТОВ Айдын  </v>
          </cell>
          <cell r="D36" t="str">
            <v>19.11.2007</v>
          </cell>
          <cell r="F36">
            <v>32</v>
          </cell>
          <cell r="G36" t="str">
            <v>Костанай. обл</v>
          </cell>
          <cell r="H36" t="str">
            <v>Костанай. обл</v>
          </cell>
          <cell r="I36">
            <v>0</v>
          </cell>
          <cell r="K36">
            <v>32</v>
          </cell>
          <cell r="M36" t="str">
            <v>АЛЬМАГАМБЕТОВ</v>
          </cell>
          <cell r="N36" t="str">
            <v>А</v>
          </cell>
          <cell r="O36" t="str">
            <v>АЛЬМАГАМБЕТОВ А.</v>
          </cell>
          <cell r="P36" t="str">
            <v xml:space="preserve">Айдын  </v>
          </cell>
          <cell r="Q36">
            <v>32</v>
          </cell>
          <cell r="R36">
            <v>0</v>
          </cell>
          <cell r="S36">
            <v>38</v>
          </cell>
          <cell r="T36">
            <v>0</v>
          </cell>
          <cell r="U36">
            <v>1</v>
          </cell>
        </row>
        <row r="37">
          <cell r="A37">
            <v>32</v>
          </cell>
          <cell r="B37">
            <v>32</v>
          </cell>
          <cell r="C37" t="str">
            <v xml:space="preserve">МАРКИН Алексей  </v>
          </cell>
          <cell r="D37" t="str">
            <v>10.10.2010</v>
          </cell>
          <cell r="F37">
            <v>31</v>
          </cell>
          <cell r="G37" t="str">
            <v>г. Алматы</v>
          </cell>
          <cell r="H37" t="str">
            <v>г. Алматы</v>
          </cell>
          <cell r="I37">
            <v>0</v>
          </cell>
          <cell r="K37">
            <v>31</v>
          </cell>
          <cell r="M37" t="str">
            <v>МАРКИН</v>
          </cell>
          <cell r="N37" t="str">
            <v>А</v>
          </cell>
          <cell r="O37" t="str">
            <v>МАРКИН А.</v>
          </cell>
          <cell r="P37" t="str">
            <v xml:space="preserve">Алексей  </v>
          </cell>
          <cell r="Q37">
            <v>31</v>
          </cell>
          <cell r="R37">
            <v>0</v>
          </cell>
          <cell r="S37">
            <v>53</v>
          </cell>
          <cell r="T37">
            <v>0</v>
          </cell>
          <cell r="U37">
            <v>52</v>
          </cell>
        </row>
        <row r="38">
          <cell r="A38">
            <v>33</v>
          </cell>
          <cell r="B38">
            <v>33</v>
          </cell>
          <cell r="C38" t="str">
            <v>КАБДЫЛУАХИТОВ Әміралі</v>
          </cell>
          <cell r="D38" t="str">
            <v>20.06.2005</v>
          </cell>
          <cell r="F38">
            <v>31</v>
          </cell>
          <cell r="G38" t="str">
            <v>Павлодар. обл.</v>
          </cell>
          <cell r="H38" t="str">
            <v>Павлодар. обл.</v>
          </cell>
          <cell r="I38">
            <v>0</v>
          </cell>
          <cell r="K38">
            <v>31</v>
          </cell>
          <cell r="M38" t="str">
            <v>КАБДЫЛУАХИТОВ</v>
          </cell>
          <cell r="N38" t="str">
            <v>Ә</v>
          </cell>
          <cell r="O38" t="str">
            <v>КАБДЫЛУАХИТОВ Ә.</v>
          </cell>
          <cell r="P38" t="str">
            <v>Әміралі</v>
          </cell>
          <cell r="Q38">
            <v>31</v>
          </cell>
          <cell r="R38">
            <v>0</v>
          </cell>
          <cell r="S38">
            <v>20</v>
          </cell>
          <cell r="T38">
            <v>0</v>
          </cell>
          <cell r="U38">
            <v>10</v>
          </cell>
        </row>
        <row r="39">
          <cell r="A39">
            <v>34</v>
          </cell>
          <cell r="B39">
            <v>34</v>
          </cell>
          <cell r="C39" t="str">
            <v xml:space="preserve">ЖОЛДЫБАЙ Нұржігіт  </v>
          </cell>
          <cell r="D39" t="str">
            <v>26.06.2008</v>
          </cell>
          <cell r="F39">
            <v>31</v>
          </cell>
          <cell r="G39" t="str">
            <v>Туркестан. обл.</v>
          </cell>
          <cell r="H39" t="str">
            <v>Туркестан. обл.</v>
          </cell>
          <cell r="I39">
            <v>0</v>
          </cell>
          <cell r="K39">
            <v>31</v>
          </cell>
          <cell r="M39" t="str">
            <v>ЖОЛДЫБАЙ</v>
          </cell>
          <cell r="N39" t="str">
            <v>Н</v>
          </cell>
          <cell r="O39" t="str">
            <v>ЖОЛДЫБАЙ Н.</v>
          </cell>
          <cell r="P39" t="str">
            <v xml:space="preserve">Нұржігіт  </v>
          </cell>
          <cell r="Q39">
            <v>31</v>
          </cell>
          <cell r="R39">
            <v>0</v>
          </cell>
          <cell r="S39">
            <v>35</v>
          </cell>
          <cell r="T39">
            <v>0</v>
          </cell>
          <cell r="U39">
            <v>2</v>
          </cell>
        </row>
        <row r="40">
          <cell r="A40">
            <v>35</v>
          </cell>
          <cell r="B40">
            <v>35</v>
          </cell>
          <cell r="C40" t="str">
            <v xml:space="preserve">СӘУРБАЙ Бақдәулет  </v>
          </cell>
          <cell r="D40" t="str">
            <v>28.01.2009</v>
          </cell>
          <cell r="F40">
            <v>30</v>
          </cell>
          <cell r="G40" t="str">
            <v>г. Шымкент</v>
          </cell>
          <cell r="H40" t="str">
            <v>г. Шымкент</v>
          </cell>
          <cell r="I40">
            <v>0</v>
          </cell>
          <cell r="K40">
            <v>30</v>
          </cell>
          <cell r="M40" t="str">
            <v>СӘУРБАЙ</v>
          </cell>
          <cell r="N40" t="str">
            <v>Б</v>
          </cell>
          <cell r="O40" t="str">
            <v>СӘУРБАЙ Б.</v>
          </cell>
          <cell r="P40" t="str">
            <v xml:space="preserve">Бақдәулет  </v>
          </cell>
          <cell r="Q40">
            <v>30</v>
          </cell>
          <cell r="R40">
            <v>0</v>
          </cell>
          <cell r="S40">
            <v>44</v>
          </cell>
          <cell r="T40">
            <v>0</v>
          </cell>
          <cell r="U40">
            <v>62</v>
          </cell>
        </row>
        <row r="41">
          <cell r="A41">
            <v>36</v>
          </cell>
          <cell r="B41">
            <v>36</v>
          </cell>
          <cell r="C41" t="str">
            <v xml:space="preserve">ШЕКТІБАЙ Бауыржан  </v>
          </cell>
          <cell r="D41" t="str">
            <v>11.01.2008</v>
          </cell>
          <cell r="F41">
            <v>30</v>
          </cell>
          <cell r="G41" t="str">
            <v>Туркестан. обл.</v>
          </cell>
          <cell r="H41" t="str">
            <v>Туркестан. обл.</v>
          </cell>
          <cell r="I41">
            <v>0</v>
          </cell>
          <cell r="K41">
            <v>30</v>
          </cell>
          <cell r="M41" t="str">
            <v>ШЕКТІБАЙ</v>
          </cell>
          <cell r="N41" t="str">
            <v>Б</v>
          </cell>
          <cell r="O41" t="str">
            <v>ШЕКТІБАЙ Б.</v>
          </cell>
          <cell r="P41" t="str">
            <v xml:space="preserve">Бауыржан  </v>
          </cell>
          <cell r="Q41">
            <v>30</v>
          </cell>
          <cell r="R41">
            <v>0</v>
          </cell>
          <cell r="S41">
            <v>17</v>
          </cell>
          <cell r="T41">
            <v>0</v>
          </cell>
          <cell r="U41">
            <v>4</v>
          </cell>
        </row>
        <row r="42">
          <cell r="A42">
            <v>37</v>
          </cell>
          <cell r="B42">
            <v>37</v>
          </cell>
          <cell r="C42" t="str">
            <v xml:space="preserve">МАГЗУМБЕКОВ Асылхан  </v>
          </cell>
          <cell r="D42" t="str">
            <v>21.07.2010</v>
          </cell>
          <cell r="F42">
            <v>29</v>
          </cell>
          <cell r="G42" t="str">
            <v>Карагандин. обл.</v>
          </cell>
          <cell r="H42" t="str">
            <v>Карагандин. обл.</v>
          </cell>
          <cell r="I42">
            <v>0</v>
          </cell>
          <cell r="K42">
            <v>29</v>
          </cell>
          <cell r="M42" t="str">
            <v>МАГЗУМБЕКОВ</v>
          </cell>
          <cell r="N42" t="str">
            <v>А</v>
          </cell>
          <cell r="O42" t="str">
            <v>МАГЗУМБЕКОВ А.</v>
          </cell>
          <cell r="P42" t="str">
            <v xml:space="preserve">Асылхан  </v>
          </cell>
          <cell r="Q42">
            <v>29</v>
          </cell>
          <cell r="R42">
            <v>0</v>
          </cell>
          <cell r="S42">
            <v>49</v>
          </cell>
          <cell r="T42">
            <v>0</v>
          </cell>
          <cell r="U42">
            <v>41</v>
          </cell>
        </row>
        <row r="43">
          <cell r="A43">
            <v>38</v>
          </cell>
          <cell r="B43">
            <v>38</v>
          </cell>
          <cell r="C43" t="str">
            <v xml:space="preserve">АБИШЕВ Алимжан  </v>
          </cell>
          <cell r="D43" t="str">
            <v>16.04.2008</v>
          </cell>
          <cell r="F43">
            <v>27</v>
          </cell>
          <cell r="G43" t="str">
            <v>Павлодар. обл.</v>
          </cell>
          <cell r="H43" t="str">
            <v>Павлодар. обл.</v>
          </cell>
          <cell r="I43">
            <v>0</v>
          </cell>
          <cell r="K43">
            <v>27</v>
          </cell>
          <cell r="M43" t="str">
            <v>АБИШЕВ</v>
          </cell>
          <cell r="N43" t="str">
            <v>А</v>
          </cell>
          <cell r="O43" t="str">
            <v>АБИШЕВ А.</v>
          </cell>
          <cell r="P43" t="str">
            <v xml:space="preserve">Алимжан  </v>
          </cell>
          <cell r="Q43">
            <v>27</v>
          </cell>
          <cell r="R43">
            <v>0</v>
          </cell>
          <cell r="S43">
            <v>42</v>
          </cell>
          <cell r="T43">
            <v>0</v>
          </cell>
          <cell r="U43">
            <v>54</v>
          </cell>
        </row>
        <row r="44">
          <cell r="A44">
            <v>39</v>
          </cell>
          <cell r="B44">
            <v>39</v>
          </cell>
          <cell r="C44" t="str">
            <v xml:space="preserve">КАСЕНОВ Динмухаммед  </v>
          </cell>
          <cell r="D44" t="str">
            <v>11.03.2008</v>
          </cell>
          <cell r="F44">
            <v>26</v>
          </cell>
          <cell r="G44" t="str">
            <v>г. Астана</v>
          </cell>
          <cell r="H44" t="str">
            <v>г. Астана</v>
          </cell>
          <cell r="I44">
            <v>0</v>
          </cell>
          <cell r="K44">
            <v>26</v>
          </cell>
          <cell r="M44" t="str">
            <v>КАСЕНОВ</v>
          </cell>
          <cell r="N44" t="str">
            <v>Д</v>
          </cell>
          <cell r="O44" t="str">
            <v>КАСЕНОВ Д.</v>
          </cell>
          <cell r="P44" t="str">
            <v xml:space="preserve">Динмухаммед  </v>
          </cell>
          <cell r="Q44">
            <v>26</v>
          </cell>
          <cell r="R44">
            <v>0</v>
          </cell>
          <cell r="S44">
            <v>25</v>
          </cell>
          <cell r="T44">
            <v>0</v>
          </cell>
          <cell r="U44">
            <v>1</v>
          </cell>
        </row>
        <row r="45">
          <cell r="A45">
            <v>40</v>
          </cell>
          <cell r="B45">
            <v>40</v>
          </cell>
          <cell r="C45" t="str">
            <v xml:space="preserve">НУРУМОВ Медет  </v>
          </cell>
          <cell r="D45" t="str">
            <v>28.05.2009</v>
          </cell>
          <cell r="F45">
            <v>25</v>
          </cell>
          <cell r="G45" t="str">
            <v>Карагандин. обл.</v>
          </cell>
          <cell r="H45" t="str">
            <v>Карагандин. обл.</v>
          </cell>
          <cell r="I45">
            <v>0</v>
          </cell>
          <cell r="K45">
            <v>25</v>
          </cell>
          <cell r="M45" t="str">
            <v>НУРУМОВ</v>
          </cell>
          <cell r="N45" t="str">
            <v>М</v>
          </cell>
          <cell r="O45" t="str">
            <v>НУРУМОВ М.</v>
          </cell>
          <cell r="P45" t="str">
            <v xml:space="preserve">Медет  </v>
          </cell>
          <cell r="Q45">
            <v>25</v>
          </cell>
          <cell r="R45">
            <v>0</v>
          </cell>
          <cell r="S45">
            <v>55</v>
          </cell>
          <cell r="T45">
            <v>0</v>
          </cell>
          <cell r="U45">
            <v>1</v>
          </cell>
        </row>
        <row r="46">
          <cell r="A46">
            <v>41</v>
          </cell>
          <cell r="B46">
            <v>41</v>
          </cell>
          <cell r="C46" t="str">
            <v xml:space="preserve">ТОЛЕБАЕВ  Самат  </v>
          </cell>
          <cell r="D46" t="str">
            <v>28.01.2008</v>
          </cell>
          <cell r="F46">
            <v>25</v>
          </cell>
          <cell r="G46" t="str">
            <v>Туркестан. обл.</v>
          </cell>
          <cell r="H46" t="str">
            <v>Туркестан. обл.</v>
          </cell>
          <cell r="I46">
            <v>0</v>
          </cell>
          <cell r="K46">
            <v>25</v>
          </cell>
          <cell r="M46" t="str">
            <v>ТОЛЕБАЕВ</v>
          </cell>
          <cell r="N46" t="str">
            <v xml:space="preserve"> </v>
          </cell>
          <cell r="O46" t="str">
            <v>ТОЛЕБАЕВ  .</v>
          </cell>
          <cell r="P46" t="str">
            <v xml:space="preserve"> Самат  </v>
          </cell>
          <cell r="Q46">
            <v>25</v>
          </cell>
          <cell r="R46">
            <v>0</v>
          </cell>
          <cell r="S46">
            <v>27</v>
          </cell>
          <cell r="T46">
            <v>0</v>
          </cell>
          <cell r="U46">
            <v>5</v>
          </cell>
        </row>
        <row r="47">
          <cell r="A47">
            <v>42</v>
          </cell>
          <cell r="B47">
            <v>42</v>
          </cell>
          <cell r="C47" t="str">
            <v xml:space="preserve">ЖОЛЖАКСЫ Рамазан  </v>
          </cell>
          <cell r="D47" t="str">
            <v>06.08.2006</v>
          </cell>
          <cell r="F47">
            <v>23</v>
          </cell>
          <cell r="G47" t="str">
            <v>Жетисуская  обл.</v>
          </cell>
          <cell r="H47" t="str">
            <v>Жетисуская  обл.</v>
          </cell>
          <cell r="I47">
            <v>0</v>
          </cell>
          <cell r="K47">
            <v>23</v>
          </cell>
          <cell r="M47" t="str">
            <v>ЖОЛЖАКСЫ</v>
          </cell>
          <cell r="N47" t="str">
            <v>Р</v>
          </cell>
          <cell r="O47" t="str">
            <v>ЖОЛЖАКСЫ Р.</v>
          </cell>
          <cell r="P47" t="str">
            <v xml:space="preserve">Рамазан  </v>
          </cell>
          <cell r="Q47">
            <v>23</v>
          </cell>
          <cell r="R47">
            <v>0</v>
          </cell>
          <cell r="S47">
            <v>34</v>
          </cell>
          <cell r="T47">
            <v>0</v>
          </cell>
          <cell r="U47">
            <v>31</v>
          </cell>
        </row>
        <row r="48">
          <cell r="A48">
            <v>43</v>
          </cell>
          <cell r="B48">
            <v>43</v>
          </cell>
          <cell r="C48" t="str">
            <v xml:space="preserve">КАДЫРИ Алихан  </v>
          </cell>
          <cell r="D48" t="str">
            <v>19.03.2010</v>
          </cell>
          <cell r="F48">
            <v>22</v>
          </cell>
          <cell r="G48" t="str">
            <v>г. Алматы</v>
          </cell>
          <cell r="H48" t="str">
            <v>г. Алматы</v>
          </cell>
          <cell r="I48">
            <v>0</v>
          </cell>
          <cell r="K48">
            <v>22</v>
          </cell>
          <cell r="M48" t="str">
            <v>КАДЫРИ</v>
          </cell>
          <cell r="N48" t="str">
            <v>А</v>
          </cell>
          <cell r="O48" t="str">
            <v>КАДЫРИ А.</v>
          </cell>
          <cell r="P48" t="str">
            <v xml:space="preserve">Алихан  </v>
          </cell>
          <cell r="Q48">
            <v>22</v>
          </cell>
          <cell r="R48">
            <v>0</v>
          </cell>
          <cell r="S48">
            <v>52</v>
          </cell>
          <cell r="T48">
            <v>0</v>
          </cell>
          <cell r="U48">
            <v>53</v>
          </cell>
        </row>
        <row r="49">
          <cell r="A49">
            <v>44</v>
          </cell>
          <cell r="B49">
            <v>44</v>
          </cell>
          <cell r="C49" t="str">
            <v xml:space="preserve">ЖҰМАҒҰЛ Марлен  </v>
          </cell>
          <cell r="D49" t="str">
            <v>25.10.2011</v>
          </cell>
          <cell r="F49">
            <v>22</v>
          </cell>
          <cell r="G49" t="str">
            <v>г. Шымкент</v>
          </cell>
          <cell r="H49" t="str">
            <v>г. Шымкент</v>
          </cell>
          <cell r="I49">
            <v>0</v>
          </cell>
          <cell r="K49">
            <v>22</v>
          </cell>
          <cell r="M49" t="str">
            <v>ЖҰМАҒҰЛ</v>
          </cell>
          <cell r="N49" t="str">
            <v>М</v>
          </cell>
          <cell r="O49" t="str">
            <v>ЖҰМАҒҰЛ М.</v>
          </cell>
          <cell r="P49" t="str">
            <v xml:space="preserve">Марлен  </v>
          </cell>
          <cell r="Q49">
            <v>22</v>
          </cell>
          <cell r="R49">
            <v>0</v>
          </cell>
          <cell r="S49">
            <v>38</v>
          </cell>
          <cell r="T49">
            <v>0</v>
          </cell>
          <cell r="U49">
            <v>63</v>
          </cell>
        </row>
        <row r="50">
          <cell r="A50">
            <v>45</v>
          </cell>
          <cell r="B50">
            <v>45</v>
          </cell>
          <cell r="C50" t="str">
            <v xml:space="preserve">ШАРИПХАН Табигат  </v>
          </cell>
          <cell r="D50" t="str">
            <v>15.01.2010</v>
          </cell>
          <cell r="F50">
            <v>22</v>
          </cell>
          <cell r="G50" t="str">
            <v>Жетисуская  обл.</v>
          </cell>
          <cell r="H50" t="str">
            <v>Жетисуская  обл.</v>
          </cell>
          <cell r="I50">
            <v>0</v>
          </cell>
          <cell r="K50">
            <v>22</v>
          </cell>
          <cell r="M50" t="str">
            <v>ШАРИПХАН</v>
          </cell>
          <cell r="N50" t="str">
            <v>Т</v>
          </cell>
          <cell r="O50" t="str">
            <v>ШАРИПХАН Т.</v>
          </cell>
          <cell r="P50" t="str">
            <v xml:space="preserve">Табигат  </v>
          </cell>
          <cell r="Q50">
            <v>22</v>
          </cell>
          <cell r="R50">
            <v>0</v>
          </cell>
          <cell r="S50">
            <v>50</v>
          </cell>
          <cell r="T50">
            <v>0</v>
          </cell>
          <cell r="U50">
            <v>32</v>
          </cell>
        </row>
        <row r="51">
          <cell r="A51">
            <v>46</v>
          </cell>
          <cell r="B51">
            <v>46</v>
          </cell>
          <cell r="C51" t="str">
            <v xml:space="preserve">КАБДУЛОВ Арсен  </v>
          </cell>
          <cell r="D51" t="str">
            <v>12.09.2007</v>
          </cell>
          <cell r="F51">
            <v>22</v>
          </cell>
          <cell r="G51" t="str">
            <v>Карагандин. обл.</v>
          </cell>
          <cell r="H51" t="str">
            <v>Карагандин. обл.</v>
          </cell>
          <cell r="I51">
            <v>0</v>
          </cell>
          <cell r="K51">
            <v>22</v>
          </cell>
          <cell r="M51" t="str">
            <v>КАБДУЛОВ</v>
          </cell>
          <cell r="N51" t="str">
            <v>А</v>
          </cell>
          <cell r="O51" t="str">
            <v>КАБДУЛОВ А.</v>
          </cell>
          <cell r="P51" t="str">
            <v xml:space="preserve">Арсен  </v>
          </cell>
          <cell r="Q51">
            <v>22</v>
          </cell>
          <cell r="R51">
            <v>0</v>
          </cell>
          <cell r="S51">
            <v>44</v>
          </cell>
          <cell r="T51">
            <v>0</v>
          </cell>
          <cell r="U51">
            <v>9</v>
          </cell>
        </row>
        <row r="52">
          <cell r="A52">
            <v>47</v>
          </cell>
          <cell r="B52">
            <v>47</v>
          </cell>
          <cell r="C52" t="str">
            <v xml:space="preserve">БОЛАТБЕК Мерей  </v>
          </cell>
          <cell r="D52" t="str">
            <v>26.03.2009</v>
          </cell>
          <cell r="F52">
            <v>21</v>
          </cell>
          <cell r="G52" t="str">
            <v>г. Шымкент</v>
          </cell>
          <cell r="H52" t="str">
            <v>г. Шымкент</v>
          </cell>
          <cell r="I52">
            <v>0</v>
          </cell>
          <cell r="K52">
            <v>21</v>
          </cell>
          <cell r="M52" t="str">
            <v>БОЛАТБЕК</v>
          </cell>
          <cell r="N52" t="str">
            <v>М</v>
          </cell>
          <cell r="O52" t="str">
            <v>БОЛАТБЕК М.</v>
          </cell>
          <cell r="P52" t="str">
            <v xml:space="preserve">Мерей  </v>
          </cell>
          <cell r="Q52">
            <v>21</v>
          </cell>
          <cell r="R52">
            <v>0</v>
          </cell>
          <cell r="S52">
            <v>39</v>
          </cell>
          <cell r="T52">
            <v>0</v>
          </cell>
          <cell r="U52">
            <v>25</v>
          </cell>
        </row>
        <row r="53">
          <cell r="A53">
            <v>48</v>
          </cell>
          <cell r="B53">
            <v>48</v>
          </cell>
          <cell r="C53" t="str">
            <v xml:space="preserve">ТОРАВЕКОВ Достонбек  </v>
          </cell>
          <cell r="D53" t="str">
            <v>30.05.2007</v>
          </cell>
          <cell r="F53">
            <v>21</v>
          </cell>
          <cell r="G53" t="str">
            <v>г. Шымкент</v>
          </cell>
          <cell r="H53" t="str">
            <v>г. Шымкент</v>
          </cell>
          <cell r="I53">
            <v>0</v>
          </cell>
          <cell r="K53">
            <v>21</v>
          </cell>
          <cell r="M53" t="str">
            <v>ТОРАВЕКОВ</v>
          </cell>
          <cell r="N53" t="str">
            <v>Д</v>
          </cell>
          <cell r="O53" t="str">
            <v>ТОРАВЕКОВ Д.</v>
          </cell>
          <cell r="P53" t="str">
            <v xml:space="preserve">Достонбек  </v>
          </cell>
          <cell r="Q53">
            <v>21</v>
          </cell>
          <cell r="R53">
            <v>0</v>
          </cell>
          <cell r="S53">
            <v>22</v>
          </cell>
          <cell r="T53">
            <v>0</v>
          </cell>
          <cell r="U53">
            <v>61</v>
          </cell>
        </row>
        <row r="54">
          <cell r="A54">
            <v>49</v>
          </cell>
          <cell r="B54">
            <v>49</v>
          </cell>
          <cell r="C54" t="str">
            <v xml:space="preserve">СЕРЕКЕ Султан  </v>
          </cell>
          <cell r="D54" t="str">
            <v>29.09.2010</v>
          </cell>
          <cell r="F54">
            <v>19</v>
          </cell>
          <cell r="G54" t="str">
            <v>г. Астана</v>
          </cell>
          <cell r="H54" t="str">
            <v>г. Астана</v>
          </cell>
          <cell r="I54">
            <v>0</v>
          </cell>
          <cell r="K54">
            <v>19</v>
          </cell>
          <cell r="M54" t="str">
            <v>СЕРЕКЕ</v>
          </cell>
          <cell r="N54" t="str">
            <v>С</v>
          </cell>
          <cell r="O54" t="str">
            <v>СЕРЕКЕ С.</v>
          </cell>
          <cell r="P54" t="str">
            <v xml:space="preserve">Султан  </v>
          </cell>
          <cell r="Q54">
            <v>19</v>
          </cell>
          <cell r="R54">
            <v>0</v>
          </cell>
          <cell r="S54">
            <v>51</v>
          </cell>
          <cell r="T54">
            <v>0</v>
          </cell>
          <cell r="U54">
            <v>1</v>
          </cell>
        </row>
        <row r="55">
          <cell r="A55">
            <v>50</v>
          </cell>
          <cell r="B55">
            <v>50</v>
          </cell>
          <cell r="C55" t="str">
            <v xml:space="preserve">КЕЛЬБУГАНОВ Раймбек  </v>
          </cell>
          <cell r="D55" t="str">
            <v>28.12.2008</v>
          </cell>
          <cell r="F55">
            <v>19</v>
          </cell>
          <cell r="G55" t="str">
            <v>Карагандин. обл.</v>
          </cell>
          <cell r="H55" t="str">
            <v>Карагандин. обл.</v>
          </cell>
          <cell r="I55">
            <v>0</v>
          </cell>
          <cell r="K55">
            <v>19</v>
          </cell>
          <cell r="M55" t="str">
            <v>КЕЛЬБУГАНОВ</v>
          </cell>
          <cell r="N55" t="str">
            <v>Р</v>
          </cell>
          <cell r="O55" t="str">
            <v>КЕЛЬБУГАНОВ Р.</v>
          </cell>
          <cell r="P55" t="str">
            <v xml:space="preserve">Раймбек  </v>
          </cell>
          <cell r="Q55">
            <v>19</v>
          </cell>
          <cell r="R55">
            <v>0</v>
          </cell>
          <cell r="S55">
            <v>45</v>
          </cell>
          <cell r="T55">
            <v>0</v>
          </cell>
          <cell r="U55">
            <v>42</v>
          </cell>
        </row>
        <row r="56">
          <cell r="A56">
            <v>51</v>
          </cell>
          <cell r="B56">
            <v>51</v>
          </cell>
          <cell r="C56" t="str">
            <v xml:space="preserve">МУРАТОВ Алдияр  </v>
          </cell>
          <cell r="D56" t="str">
            <v>18.03.2008</v>
          </cell>
          <cell r="F56">
            <v>19</v>
          </cell>
          <cell r="G56" t="str">
            <v>Павлодар. обл.</v>
          </cell>
          <cell r="H56" t="str">
            <v>Павлодар. обл.</v>
          </cell>
          <cell r="I56">
            <v>0</v>
          </cell>
          <cell r="K56">
            <v>19</v>
          </cell>
          <cell r="M56" t="str">
            <v>МУРАТОВ</v>
          </cell>
          <cell r="N56" t="str">
            <v>А</v>
          </cell>
          <cell r="O56" t="str">
            <v>МУРАТОВ А.</v>
          </cell>
          <cell r="P56" t="str">
            <v xml:space="preserve">Алдияр  </v>
          </cell>
          <cell r="Q56">
            <v>19</v>
          </cell>
          <cell r="R56">
            <v>0</v>
          </cell>
          <cell r="S56">
            <v>31</v>
          </cell>
          <cell r="T56">
            <v>0</v>
          </cell>
          <cell r="U56">
            <v>55</v>
          </cell>
        </row>
        <row r="57">
          <cell r="A57">
            <v>52</v>
          </cell>
          <cell r="B57">
            <v>52</v>
          </cell>
          <cell r="C57" t="str">
            <v xml:space="preserve">УКЛЕИН Родион  </v>
          </cell>
          <cell r="D57" t="str">
            <v>04.05.2006</v>
          </cell>
          <cell r="F57">
            <v>15</v>
          </cell>
          <cell r="G57" t="str">
            <v>Мангистау. обл.</v>
          </cell>
          <cell r="H57" t="str">
            <v>Мангистау. обл.</v>
          </cell>
          <cell r="I57">
            <v>0</v>
          </cell>
          <cell r="K57">
            <v>15</v>
          </cell>
          <cell r="M57" t="str">
            <v>УКЛЕИН</v>
          </cell>
          <cell r="N57" t="str">
            <v>Р</v>
          </cell>
          <cell r="O57" t="str">
            <v>УКЛЕИН Р.</v>
          </cell>
          <cell r="P57" t="str">
            <v xml:space="preserve">Родион  </v>
          </cell>
          <cell r="Q57">
            <v>15</v>
          </cell>
          <cell r="R57">
            <v>0</v>
          </cell>
          <cell r="S57">
            <v>9</v>
          </cell>
          <cell r="T57">
            <v>0</v>
          </cell>
          <cell r="U57">
            <v>1</v>
          </cell>
        </row>
        <row r="58">
          <cell r="A58">
            <v>53</v>
          </cell>
          <cell r="B58">
            <v>53</v>
          </cell>
          <cell r="C58" t="str">
            <v xml:space="preserve">МОЧАЛКИН Андрей  </v>
          </cell>
          <cell r="D58" t="str">
            <v>17.05.2012</v>
          </cell>
          <cell r="F58">
            <v>14</v>
          </cell>
          <cell r="G58" t="str">
            <v>Карагандин. обл.</v>
          </cell>
          <cell r="H58" t="str">
            <v>Карагандин. обл.</v>
          </cell>
          <cell r="I58">
            <v>0</v>
          </cell>
          <cell r="K58">
            <v>14</v>
          </cell>
          <cell r="M58" t="str">
            <v>МОЧАЛКИН</v>
          </cell>
          <cell r="N58" t="str">
            <v>А</v>
          </cell>
          <cell r="O58" t="str">
            <v>МОЧАЛКИН А.</v>
          </cell>
          <cell r="P58" t="str">
            <v xml:space="preserve">Андрей  </v>
          </cell>
          <cell r="Q58">
            <v>14</v>
          </cell>
          <cell r="R58">
            <v>0</v>
          </cell>
          <cell r="S58">
            <v>33</v>
          </cell>
          <cell r="T58">
            <v>0</v>
          </cell>
          <cell r="U58">
            <v>43</v>
          </cell>
        </row>
        <row r="59">
          <cell r="A59">
            <v>54</v>
          </cell>
          <cell r="B59">
            <v>54</v>
          </cell>
          <cell r="C59" t="str">
            <v xml:space="preserve">ТУЗЕЛХАН Ердаулет  </v>
          </cell>
          <cell r="D59" t="str">
            <v>05.11.2003</v>
          </cell>
          <cell r="F59">
            <v>14</v>
          </cell>
          <cell r="G59" t="str">
            <v>Туркестан. обл.</v>
          </cell>
          <cell r="H59" t="str">
            <v>Туркестан. обл.</v>
          </cell>
          <cell r="I59">
            <v>0</v>
          </cell>
          <cell r="K59">
            <v>14</v>
          </cell>
          <cell r="M59" t="str">
            <v>ТУЗЕЛХАН</v>
          </cell>
          <cell r="N59" t="str">
            <v>Е</v>
          </cell>
          <cell r="O59" t="str">
            <v>ТУЗЕЛХАН Е.</v>
          </cell>
          <cell r="P59" t="str">
            <v xml:space="preserve">Ердаулет  </v>
          </cell>
          <cell r="Q59">
            <v>14</v>
          </cell>
          <cell r="R59">
            <v>0</v>
          </cell>
          <cell r="S59">
            <v>8</v>
          </cell>
          <cell r="T59">
            <v>0</v>
          </cell>
          <cell r="U59">
            <v>3</v>
          </cell>
        </row>
        <row r="60">
          <cell r="A60">
            <v>55</v>
          </cell>
          <cell r="B60">
            <v>55</v>
          </cell>
          <cell r="C60" t="str">
            <v xml:space="preserve">МУХАТ Нұрасыл  </v>
          </cell>
          <cell r="D60" t="str">
            <v>05.03.2007</v>
          </cell>
          <cell r="F60">
            <v>12</v>
          </cell>
          <cell r="G60" t="str">
            <v>Жамбылск. обл.</v>
          </cell>
          <cell r="H60" t="str">
            <v>Жамбылск. обл.</v>
          </cell>
          <cell r="I60">
            <v>0</v>
          </cell>
          <cell r="K60">
            <v>12</v>
          </cell>
          <cell r="M60" t="str">
            <v>МУХАТ</v>
          </cell>
          <cell r="N60" t="str">
            <v>Н</v>
          </cell>
          <cell r="O60" t="str">
            <v>МУХАТ Н.</v>
          </cell>
          <cell r="P60" t="str">
            <v xml:space="preserve">Нұрасыл  </v>
          </cell>
          <cell r="Q60">
            <v>12</v>
          </cell>
          <cell r="R60">
            <v>0</v>
          </cell>
          <cell r="S60">
            <v>17</v>
          </cell>
          <cell r="T60">
            <v>0</v>
          </cell>
          <cell r="U60">
            <v>23</v>
          </cell>
        </row>
        <row r="61">
          <cell r="A61">
            <v>56</v>
          </cell>
          <cell r="B61">
            <v>56</v>
          </cell>
          <cell r="C61" t="str">
            <v xml:space="preserve">АХМЕТБЕКОВ Азат  </v>
          </cell>
          <cell r="D61" t="str">
            <v>04.04.2010</v>
          </cell>
          <cell r="F61">
            <v>12</v>
          </cell>
          <cell r="G61" t="str">
            <v>Карагандин. обл.</v>
          </cell>
          <cell r="H61" t="str">
            <v>Карагандин. обл.</v>
          </cell>
          <cell r="I61">
            <v>0</v>
          </cell>
          <cell r="K61">
            <v>12</v>
          </cell>
          <cell r="M61" t="str">
            <v>АХМЕТБЕКОВ</v>
          </cell>
          <cell r="N61" t="str">
            <v>А</v>
          </cell>
          <cell r="O61" t="str">
            <v>АХМЕТБЕКОВ А.</v>
          </cell>
          <cell r="P61" t="str">
            <v xml:space="preserve">Азат  </v>
          </cell>
          <cell r="Q61">
            <v>12</v>
          </cell>
          <cell r="R61">
            <v>0</v>
          </cell>
          <cell r="S61">
            <v>38</v>
          </cell>
          <cell r="T61">
            <v>0</v>
          </cell>
          <cell r="U61">
            <v>44</v>
          </cell>
        </row>
        <row r="62">
          <cell r="A62">
            <v>57</v>
          </cell>
          <cell r="B62">
            <v>57</v>
          </cell>
          <cell r="C62" t="str">
            <v xml:space="preserve">КАРПТАШАРОВ Данияр  </v>
          </cell>
          <cell r="D62" t="str">
            <v>20.01.2007</v>
          </cell>
          <cell r="F62">
            <v>12</v>
          </cell>
          <cell r="G62" t="str">
            <v>Костанай. обл</v>
          </cell>
          <cell r="H62" t="str">
            <v>Костанай. обл</v>
          </cell>
          <cell r="I62">
            <v>0</v>
          </cell>
          <cell r="K62">
            <v>12</v>
          </cell>
          <cell r="M62" t="str">
            <v>КАРПТАШАРОВ</v>
          </cell>
          <cell r="N62" t="str">
            <v>Д</v>
          </cell>
          <cell r="O62" t="str">
            <v>КАРПТАШАРОВ Д.</v>
          </cell>
          <cell r="P62" t="str">
            <v xml:space="preserve">Данияр  </v>
          </cell>
          <cell r="Q62">
            <v>12</v>
          </cell>
          <cell r="R62">
            <v>0</v>
          </cell>
          <cell r="S62">
            <v>23</v>
          </cell>
          <cell r="T62">
            <v>0</v>
          </cell>
          <cell r="U62">
            <v>1</v>
          </cell>
        </row>
        <row r="63">
          <cell r="A63">
            <v>58</v>
          </cell>
          <cell r="B63">
            <v>58</v>
          </cell>
          <cell r="C63" t="str">
            <v xml:space="preserve">САРСЕНҒАЛИ Мансур  </v>
          </cell>
          <cell r="D63" t="str">
            <v>03.01.2010</v>
          </cell>
          <cell r="F63">
            <v>12</v>
          </cell>
          <cell r="G63" t="str">
            <v>Мангистау. обл.</v>
          </cell>
          <cell r="H63" t="str">
            <v>Мангистау. обл.</v>
          </cell>
          <cell r="I63">
            <v>0</v>
          </cell>
          <cell r="K63">
            <v>12</v>
          </cell>
          <cell r="M63" t="str">
            <v>САРСЕНҒАЛИ</v>
          </cell>
          <cell r="N63" t="str">
            <v>М</v>
          </cell>
          <cell r="O63" t="str">
            <v>САРСЕНҒАЛИ М.</v>
          </cell>
          <cell r="P63" t="str">
            <v xml:space="preserve">Мансур  </v>
          </cell>
          <cell r="Q63">
            <v>12</v>
          </cell>
          <cell r="R63">
            <v>0</v>
          </cell>
          <cell r="S63">
            <v>33</v>
          </cell>
          <cell r="T63">
            <v>0</v>
          </cell>
          <cell r="U63">
            <v>24</v>
          </cell>
        </row>
        <row r="64">
          <cell r="A64">
            <v>59</v>
          </cell>
          <cell r="B64">
            <v>59</v>
          </cell>
          <cell r="C64" t="str">
            <v xml:space="preserve">ОРЫНБАСАР Ернар  </v>
          </cell>
          <cell r="D64" t="str">
            <v>26.03.2006</v>
          </cell>
          <cell r="F64">
            <v>10</v>
          </cell>
          <cell r="G64" t="str">
            <v>Атырауск. обл.</v>
          </cell>
          <cell r="H64" t="str">
            <v>Атырауск. обл.</v>
          </cell>
          <cell r="I64">
            <v>0</v>
          </cell>
          <cell r="K64">
            <v>10</v>
          </cell>
          <cell r="M64" t="str">
            <v>ОРЫНБАСАР</v>
          </cell>
          <cell r="N64" t="str">
            <v>Е</v>
          </cell>
          <cell r="O64" t="str">
            <v>ОРЫНБАСАР Е.</v>
          </cell>
          <cell r="P64" t="str">
            <v xml:space="preserve">Ернар  </v>
          </cell>
          <cell r="Q64">
            <v>10</v>
          </cell>
          <cell r="R64">
            <v>0</v>
          </cell>
          <cell r="S64">
            <v>27</v>
          </cell>
          <cell r="T64">
            <v>0</v>
          </cell>
          <cell r="U64">
            <v>1</v>
          </cell>
        </row>
        <row r="65">
          <cell r="A65">
            <v>60</v>
          </cell>
          <cell r="B65">
            <v>60</v>
          </cell>
          <cell r="C65" t="str">
            <v xml:space="preserve">КАЙРАТБЕК Алинур  </v>
          </cell>
          <cell r="D65" t="str">
            <v>20.01.2012</v>
          </cell>
          <cell r="F65">
            <v>10</v>
          </cell>
          <cell r="G65" t="str">
            <v>Карагандин. обл.</v>
          </cell>
          <cell r="H65" t="str">
            <v>Карагандин. обл.</v>
          </cell>
          <cell r="I65">
            <v>0</v>
          </cell>
          <cell r="K65">
            <v>10</v>
          </cell>
          <cell r="M65" t="str">
            <v>КАЙРАТБЕК</v>
          </cell>
          <cell r="N65" t="str">
            <v>А</v>
          </cell>
          <cell r="O65" t="str">
            <v>КАЙРАТБЕК А.</v>
          </cell>
          <cell r="P65" t="str">
            <v xml:space="preserve">Алинур  </v>
          </cell>
          <cell r="Q65">
            <v>10</v>
          </cell>
          <cell r="R65">
            <v>0</v>
          </cell>
          <cell r="S65">
            <v>15</v>
          </cell>
          <cell r="T65">
            <v>0</v>
          </cell>
          <cell r="U65">
            <v>45</v>
          </cell>
        </row>
        <row r="66">
          <cell r="A66">
            <v>61</v>
          </cell>
          <cell r="B66">
            <v>61</v>
          </cell>
          <cell r="C66" t="str">
            <v xml:space="preserve">КРАУЗЕ Павел  </v>
          </cell>
          <cell r="D66" t="str">
            <v>25.08.2009</v>
          </cell>
          <cell r="F66">
            <v>10</v>
          </cell>
          <cell r="G66" t="str">
            <v>Павлодар. обл.</v>
          </cell>
          <cell r="H66" t="str">
            <v>Павлодар. обл.</v>
          </cell>
          <cell r="I66">
            <v>0</v>
          </cell>
          <cell r="K66">
            <v>10</v>
          </cell>
          <cell r="M66" t="str">
            <v>КРАУЗЕ</v>
          </cell>
          <cell r="N66" t="str">
            <v>П</v>
          </cell>
          <cell r="O66" t="str">
            <v>КРАУЗЕ П.</v>
          </cell>
          <cell r="P66" t="str">
            <v xml:space="preserve">Павел  </v>
          </cell>
          <cell r="Q66">
            <v>10</v>
          </cell>
          <cell r="R66">
            <v>0</v>
          </cell>
          <cell r="S66">
            <v>7</v>
          </cell>
          <cell r="T66">
            <v>0</v>
          </cell>
          <cell r="U66">
            <v>56</v>
          </cell>
        </row>
        <row r="67">
          <cell r="A67">
            <v>62</v>
          </cell>
          <cell r="B67">
            <v>62</v>
          </cell>
          <cell r="C67" t="str">
            <v xml:space="preserve">МУСТАФА Расылхан  </v>
          </cell>
          <cell r="D67" t="str">
            <v>28.07.2008</v>
          </cell>
          <cell r="F67">
            <v>9</v>
          </cell>
          <cell r="G67" t="str">
            <v>Мангистау. обл.</v>
          </cell>
          <cell r="H67" t="str">
            <v>Мангистау. обл.</v>
          </cell>
          <cell r="I67">
            <v>0</v>
          </cell>
          <cell r="K67">
            <v>9</v>
          </cell>
          <cell r="M67" t="str">
            <v>МУСТАФА</v>
          </cell>
          <cell r="N67" t="str">
            <v>Р</v>
          </cell>
          <cell r="O67" t="str">
            <v>МУСТАФА Р.</v>
          </cell>
          <cell r="P67" t="str">
            <v xml:space="preserve">Расылхан  </v>
          </cell>
          <cell r="Q67">
            <v>9</v>
          </cell>
          <cell r="R67">
            <v>0</v>
          </cell>
          <cell r="S67">
            <v>25</v>
          </cell>
          <cell r="T67">
            <v>0</v>
          </cell>
          <cell r="U67">
            <v>25</v>
          </cell>
        </row>
        <row r="68">
          <cell r="A68">
            <v>63</v>
          </cell>
          <cell r="B68">
            <v>63</v>
          </cell>
          <cell r="C68" t="str">
            <v xml:space="preserve">АНУАРБЕКОВ Фаизкарим  </v>
          </cell>
          <cell r="D68" t="str">
            <v>22.01.2009</v>
          </cell>
          <cell r="F68">
            <v>8</v>
          </cell>
          <cell r="G68" t="str">
            <v>г. Астана</v>
          </cell>
          <cell r="H68" t="str">
            <v>г. Астана</v>
          </cell>
          <cell r="I68">
            <v>0</v>
          </cell>
          <cell r="K68">
            <v>8</v>
          </cell>
          <cell r="M68" t="str">
            <v>АНУАРБЕКОВ</v>
          </cell>
          <cell r="N68" t="str">
            <v>Ф</v>
          </cell>
          <cell r="O68" t="str">
            <v>АНУАРБЕКОВ Ф.</v>
          </cell>
          <cell r="P68" t="str">
            <v xml:space="preserve">Фаизкарим  </v>
          </cell>
          <cell r="Q68">
            <v>8</v>
          </cell>
          <cell r="R68">
            <v>0</v>
          </cell>
          <cell r="S68">
            <v>25</v>
          </cell>
          <cell r="T68">
            <v>0</v>
          </cell>
          <cell r="U68">
            <v>1</v>
          </cell>
        </row>
        <row r="69">
          <cell r="A69">
            <v>64</v>
          </cell>
          <cell r="B69">
            <v>64</v>
          </cell>
          <cell r="C69" t="str">
            <v xml:space="preserve">МАКАТАЙ Ескендир  </v>
          </cell>
          <cell r="D69" t="str">
            <v>14.03.2008</v>
          </cell>
          <cell r="F69">
            <v>8</v>
          </cell>
          <cell r="G69" t="str">
            <v>Карагандин. обл.</v>
          </cell>
          <cell r="H69" t="str">
            <v>Карагандин. обл.</v>
          </cell>
          <cell r="I69">
            <v>0</v>
          </cell>
          <cell r="K69">
            <v>8</v>
          </cell>
          <cell r="M69" t="str">
            <v>МАКАТАЙ</v>
          </cell>
          <cell r="N69" t="str">
            <v>Е</v>
          </cell>
          <cell r="O69" t="str">
            <v>МАКАТАЙ Е.</v>
          </cell>
          <cell r="P69" t="str">
            <v xml:space="preserve">Ескендир  </v>
          </cell>
          <cell r="Q69">
            <v>8</v>
          </cell>
          <cell r="R69">
            <v>0</v>
          </cell>
          <cell r="S69">
            <v>19</v>
          </cell>
          <cell r="T69">
            <v>0</v>
          </cell>
          <cell r="U69">
            <v>64</v>
          </cell>
        </row>
        <row r="70">
          <cell r="A70">
            <v>65</v>
          </cell>
          <cell r="B70">
            <v>65</v>
          </cell>
          <cell r="C70" t="str">
            <v xml:space="preserve">ЖУМАГАЛИ Арсен  </v>
          </cell>
          <cell r="D70" t="str">
            <v>29.08.2010</v>
          </cell>
          <cell r="F70">
            <v>7</v>
          </cell>
          <cell r="G70" t="str">
            <v>Карагандин. обл.</v>
          </cell>
          <cell r="H70" t="str">
            <v>Карагандин. обл.</v>
          </cell>
          <cell r="I70">
            <v>0</v>
          </cell>
          <cell r="K70">
            <v>7</v>
          </cell>
          <cell r="M70" t="str">
            <v>ЖУМАГАЛИ</v>
          </cell>
          <cell r="N70" t="str">
            <v>А</v>
          </cell>
          <cell r="O70" t="str">
            <v>ЖУМАГАЛИ А.</v>
          </cell>
          <cell r="P70" t="str">
            <v xml:space="preserve">Арсен  </v>
          </cell>
          <cell r="Q70">
            <v>7</v>
          </cell>
          <cell r="R70">
            <v>0</v>
          </cell>
          <cell r="S70">
            <v>31</v>
          </cell>
          <cell r="T70">
            <v>0</v>
          </cell>
          <cell r="U70">
            <v>57</v>
          </cell>
        </row>
        <row r="71">
          <cell r="A71">
            <v>66</v>
          </cell>
          <cell r="B71">
            <v>66</v>
          </cell>
          <cell r="C71" t="str">
            <v xml:space="preserve">ЕРЛАНҰЛЫ Әкежан  </v>
          </cell>
          <cell r="D71" t="str">
            <v>13.01.2012</v>
          </cell>
          <cell r="F71">
            <v>6</v>
          </cell>
          <cell r="G71" t="str">
            <v>Абайская обл.</v>
          </cell>
          <cell r="H71" t="str">
            <v>Абайская обл.</v>
          </cell>
          <cell r="I71">
            <v>0</v>
          </cell>
          <cell r="K71">
            <v>6</v>
          </cell>
          <cell r="M71" t="str">
            <v>ЕРЛАНҰЛЫ</v>
          </cell>
          <cell r="N71" t="str">
            <v>Ә</v>
          </cell>
          <cell r="O71" t="str">
            <v>ЕРЛАНҰЛЫ Ә.</v>
          </cell>
          <cell r="P71" t="str">
            <v xml:space="preserve">Әкежан  </v>
          </cell>
          <cell r="Q71">
            <v>6</v>
          </cell>
          <cell r="R71">
            <v>0</v>
          </cell>
          <cell r="S71">
            <v>14</v>
          </cell>
          <cell r="T71">
            <v>0</v>
          </cell>
          <cell r="U71">
            <v>27</v>
          </cell>
        </row>
        <row r="72">
          <cell r="A72">
            <v>67</v>
          </cell>
          <cell r="B72">
            <v>67</v>
          </cell>
          <cell r="C72" t="str">
            <v xml:space="preserve">ТУРДУГОЖАЕВ Манас  </v>
          </cell>
          <cell r="D72" t="str">
            <v>30.03.2011</v>
          </cell>
          <cell r="F72">
            <v>1</v>
          </cell>
          <cell r="G72" t="str">
            <v>Карагандин. обл.</v>
          </cell>
          <cell r="H72" t="str">
            <v>Карагандин. обл.</v>
          </cell>
          <cell r="I72">
            <v>0</v>
          </cell>
          <cell r="K72">
            <v>1</v>
          </cell>
          <cell r="M72" t="str">
            <v>ТУРДУГОЖАЕВ</v>
          </cell>
          <cell r="N72" t="str">
            <v>М</v>
          </cell>
          <cell r="O72" t="str">
            <v>ТУРДУГОЖАЕВ М.</v>
          </cell>
          <cell r="P72" t="str">
            <v xml:space="preserve">Манас  </v>
          </cell>
          <cell r="Q72">
            <v>1</v>
          </cell>
          <cell r="R72">
            <v>0</v>
          </cell>
          <cell r="S72">
            <v>16</v>
          </cell>
          <cell r="T72">
            <v>0</v>
          </cell>
          <cell r="U72">
            <v>58</v>
          </cell>
        </row>
        <row r="73">
          <cell r="A73">
            <v>68</v>
          </cell>
          <cell r="B73">
            <v>68</v>
          </cell>
          <cell r="C73" t="str">
            <v>САБИТ Нұрасыл</v>
          </cell>
          <cell r="D73">
            <v>39206</v>
          </cell>
          <cell r="F73">
            <v>0</v>
          </cell>
          <cell r="G73" t="str">
            <v>Жамбылск. обл.</v>
          </cell>
          <cell r="H73" t="str">
            <v>Жамбылск. обл.</v>
          </cell>
          <cell r="I73">
            <v>0</v>
          </cell>
          <cell r="K73">
            <v>0</v>
          </cell>
          <cell r="M73" t="str">
            <v>САБИТ</v>
          </cell>
          <cell r="N73" t="str">
            <v>Н</v>
          </cell>
          <cell r="O73" t="str">
            <v>САБИТ Н.</v>
          </cell>
          <cell r="P73" t="str">
            <v>Нұрасыл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59</v>
          </cell>
        </row>
        <row r="74">
          <cell r="A74">
            <v>69</v>
          </cell>
          <cell r="B74">
            <v>69</v>
          </cell>
          <cell r="C74" t="str">
            <v>БАЙМАХАМБЕТ Нұртас</v>
          </cell>
          <cell r="D74">
            <v>40930</v>
          </cell>
          <cell r="F74">
            <v>0</v>
          </cell>
          <cell r="G74" t="str">
            <v>Жамбылск. обл.</v>
          </cell>
          <cell r="H74" t="str">
            <v>Жамбылск. обл.</v>
          </cell>
          <cell r="I74">
            <v>0</v>
          </cell>
          <cell r="K74">
            <v>0</v>
          </cell>
          <cell r="M74" t="str">
            <v>БАЙМАХАМБЕТ</v>
          </cell>
          <cell r="N74" t="str">
            <v>Н</v>
          </cell>
          <cell r="O74" t="str">
            <v>БАЙМАХАМБЕТ Н.</v>
          </cell>
          <cell r="P74" t="str">
            <v>Нұртас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60</v>
          </cell>
        </row>
        <row r="75">
          <cell r="A75">
            <v>70</v>
          </cell>
          <cell r="B75">
            <v>70</v>
          </cell>
          <cell r="C75" t="str">
            <v>ТУЛЕБАЕВ Бижан</v>
          </cell>
          <cell r="D75">
            <v>39350</v>
          </cell>
          <cell r="F75">
            <v>0</v>
          </cell>
          <cell r="G75" t="str">
            <v>Костанай. обл</v>
          </cell>
          <cell r="H75" t="str">
            <v>Костанай. обл</v>
          </cell>
          <cell r="I75">
            <v>0</v>
          </cell>
          <cell r="K75">
            <v>0</v>
          </cell>
          <cell r="M75" t="str">
            <v>ТУЛЕБАЕВ</v>
          </cell>
          <cell r="N75" t="str">
            <v>Б</v>
          </cell>
          <cell r="O75" t="str">
            <v>ТУЛЕБАЕВ Б.</v>
          </cell>
          <cell r="P75" t="str">
            <v>Бижан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61</v>
          </cell>
        </row>
        <row r="76">
          <cell r="A76">
            <v>71</v>
          </cell>
          <cell r="B76">
            <v>71</v>
          </cell>
          <cell r="C76" t="str">
            <v>ИСКАКОВ Ильяс</v>
          </cell>
          <cell r="D76">
            <v>40524</v>
          </cell>
          <cell r="F76">
            <v>0</v>
          </cell>
          <cell r="G76" t="str">
            <v>Абайская обл.</v>
          </cell>
          <cell r="H76" t="str">
            <v>Абайская обл.</v>
          </cell>
          <cell r="I76">
            <v>0</v>
          </cell>
          <cell r="K76">
            <v>0</v>
          </cell>
          <cell r="M76" t="str">
            <v>ИСКАКОВ</v>
          </cell>
          <cell r="N76" t="str">
            <v>И</v>
          </cell>
          <cell r="O76" t="str">
            <v>ИСКАКОВ И.</v>
          </cell>
          <cell r="P76" t="str">
            <v>Ильяс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62</v>
          </cell>
        </row>
        <row r="77">
          <cell r="A77">
            <v>72</v>
          </cell>
          <cell r="B77">
            <v>72</v>
          </cell>
          <cell r="C77" t="str">
            <v>ТУРСЫНТАЕВ Арман</v>
          </cell>
          <cell r="D77">
            <v>38314</v>
          </cell>
          <cell r="F77">
            <v>0</v>
          </cell>
          <cell r="G77" t="str">
            <v>Абайская обл.</v>
          </cell>
          <cell r="H77" t="str">
            <v>Абайская обл.</v>
          </cell>
          <cell r="I77">
            <v>0</v>
          </cell>
          <cell r="K77">
            <v>0</v>
          </cell>
          <cell r="M77" t="str">
            <v>ТУРСЫНТАЕВ</v>
          </cell>
          <cell r="N77" t="str">
            <v>А</v>
          </cell>
          <cell r="O77" t="str">
            <v>ТУРСЫНТАЕВ А.</v>
          </cell>
          <cell r="P77" t="str">
            <v>Арман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63</v>
          </cell>
        </row>
        <row r="78">
          <cell r="A78">
            <v>73</v>
          </cell>
          <cell r="B78">
            <v>73</v>
          </cell>
          <cell r="C78" t="str">
            <v>НУРЫМБЕТОВ Нуржан</v>
          </cell>
          <cell r="D78">
            <v>39597</v>
          </cell>
          <cell r="F78">
            <v>0</v>
          </cell>
          <cell r="G78" t="str">
            <v>Актюбинск. обл.</v>
          </cell>
          <cell r="H78" t="str">
            <v>Актюбинск. обл.</v>
          </cell>
          <cell r="I78">
            <v>0</v>
          </cell>
          <cell r="K78">
            <v>0</v>
          </cell>
          <cell r="M78" t="str">
            <v>НУРЫМБЕТОВ</v>
          </cell>
          <cell r="N78" t="str">
            <v>Н</v>
          </cell>
          <cell r="O78" t="str">
            <v>НУРЫМБЕТОВ Н.</v>
          </cell>
          <cell r="P78" t="str">
            <v>Нуржан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64</v>
          </cell>
        </row>
        <row r="79">
          <cell r="A79">
            <v>74</v>
          </cell>
          <cell r="B79">
            <v>74</v>
          </cell>
          <cell r="C79" t="str">
            <v>БОХАНОВ Алишер</v>
          </cell>
          <cell r="D79">
            <v>38090</v>
          </cell>
          <cell r="F79">
            <v>0</v>
          </cell>
          <cell r="G79" t="str">
            <v>Актюбинск. обл.</v>
          </cell>
          <cell r="H79" t="str">
            <v>Актюбинск. обл.</v>
          </cell>
          <cell r="I79">
            <v>0</v>
          </cell>
          <cell r="K79">
            <v>0</v>
          </cell>
          <cell r="M79" t="str">
            <v>БОХАНОВ</v>
          </cell>
          <cell r="N79" t="str">
            <v>А</v>
          </cell>
          <cell r="O79" t="str">
            <v>БОХАНОВ А.</v>
          </cell>
          <cell r="P79" t="str">
            <v>Алишер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65</v>
          </cell>
        </row>
        <row r="80">
          <cell r="A80">
            <v>75</v>
          </cell>
          <cell r="B80">
            <v>75</v>
          </cell>
          <cell r="C80" t="str">
            <v>РИНАТҰЛЫ Рамазан</v>
          </cell>
          <cell r="D80">
            <v>40726</v>
          </cell>
          <cell r="F80">
            <v>0</v>
          </cell>
          <cell r="G80" t="str">
            <v>Жетисуская  обл.</v>
          </cell>
          <cell r="H80" t="str">
            <v>Жетисуская  обл.</v>
          </cell>
          <cell r="I80">
            <v>0</v>
          </cell>
          <cell r="K80">
            <v>0</v>
          </cell>
          <cell r="M80" t="str">
            <v>РИНАТҰЛЫ</v>
          </cell>
          <cell r="N80" t="str">
            <v>Р</v>
          </cell>
          <cell r="O80" t="str">
            <v>РИНАТҰЛЫ Р.</v>
          </cell>
          <cell r="P80" t="str">
            <v>Рамазан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66</v>
          </cell>
        </row>
        <row r="81">
          <cell r="A81">
            <v>76</v>
          </cell>
          <cell r="B81">
            <v>76</v>
          </cell>
          <cell r="C81" t="str">
            <v>МЫКТЫБЕКОВ Ерасыл</v>
          </cell>
          <cell r="D81">
            <v>38683</v>
          </cell>
          <cell r="F81">
            <v>0</v>
          </cell>
          <cell r="G81" t="str">
            <v>Жетисуская  обл.</v>
          </cell>
          <cell r="H81" t="str">
            <v>Жетисуская  обл.</v>
          </cell>
          <cell r="I81">
            <v>0</v>
          </cell>
          <cell r="K81">
            <v>0</v>
          </cell>
          <cell r="M81" t="str">
            <v>МЫКТЫБЕКОВ</v>
          </cell>
          <cell r="N81" t="str">
            <v>Е</v>
          </cell>
          <cell r="O81" t="str">
            <v>МЫКТЫБЕКОВ Е.</v>
          </cell>
          <cell r="P81" t="str">
            <v>Ерасыл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67</v>
          </cell>
        </row>
        <row r="82">
          <cell r="A82">
            <v>77</v>
          </cell>
          <cell r="B82">
            <v>77</v>
          </cell>
          <cell r="C82" t="str">
            <v>ДИКАЕВ Диас</v>
          </cell>
          <cell r="D82">
            <v>38557</v>
          </cell>
          <cell r="F82">
            <v>0</v>
          </cell>
          <cell r="G82" t="str">
            <v>Мангистау. обл.</v>
          </cell>
          <cell r="H82" t="str">
            <v>Мангистау. обл.</v>
          </cell>
          <cell r="I82">
            <v>0</v>
          </cell>
          <cell r="K82">
            <v>0</v>
          </cell>
          <cell r="M82" t="str">
            <v>ДИКАЕВ</v>
          </cell>
          <cell r="N82" t="str">
            <v>Д</v>
          </cell>
          <cell r="O82" t="str">
            <v>ДИКАЕВ Д.</v>
          </cell>
          <cell r="P82" t="str">
            <v>Диас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68</v>
          </cell>
        </row>
        <row r="83">
          <cell r="A83">
            <v>78</v>
          </cell>
          <cell r="B83">
            <v>78</v>
          </cell>
          <cell r="C83" t="str">
            <v>АХМЕТ Нурбек</v>
          </cell>
          <cell r="D83">
            <v>42552</v>
          </cell>
          <cell r="F83">
            <v>0</v>
          </cell>
          <cell r="G83" t="str">
            <v>Мангистау. обл.</v>
          </cell>
          <cell r="H83" t="str">
            <v>Мангистау. обл.</v>
          </cell>
          <cell r="I83">
            <v>0</v>
          </cell>
          <cell r="K83">
            <v>0</v>
          </cell>
          <cell r="M83" t="str">
            <v>АХМЕТ</v>
          </cell>
          <cell r="N83" t="str">
            <v>Н</v>
          </cell>
          <cell r="O83" t="str">
            <v>АХМЕТ Н.</v>
          </cell>
          <cell r="P83" t="str">
            <v>Нурбек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69</v>
          </cell>
        </row>
        <row r="84">
          <cell r="A84">
            <v>79</v>
          </cell>
          <cell r="B84">
            <v>79</v>
          </cell>
          <cell r="C84" t="str">
            <v>ЛАПТЕВ Матвей</v>
          </cell>
          <cell r="D84">
            <v>40243</v>
          </cell>
          <cell r="F84">
            <v>0</v>
          </cell>
          <cell r="G84" t="str">
            <v>Карагандин. обл.</v>
          </cell>
          <cell r="H84" t="str">
            <v>Карагандин. обл.</v>
          </cell>
          <cell r="I84">
            <v>0</v>
          </cell>
          <cell r="K84">
            <v>0</v>
          </cell>
          <cell r="M84" t="str">
            <v>ЛАПТЕВ</v>
          </cell>
          <cell r="N84" t="str">
            <v>М</v>
          </cell>
          <cell r="O84" t="str">
            <v>ЛАПТЕВ М.</v>
          </cell>
          <cell r="P84" t="str">
            <v>Матвей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28</v>
          </cell>
        </row>
        <row r="85">
          <cell r="A85">
            <v>80</v>
          </cell>
          <cell r="B85">
            <v>80</v>
          </cell>
          <cell r="C85" t="str">
            <v>БОРОВИКОВ Леонид</v>
          </cell>
          <cell r="D85">
            <v>40321</v>
          </cell>
          <cell r="F85">
            <v>0</v>
          </cell>
          <cell r="G85" t="str">
            <v>Карагандин. обл.</v>
          </cell>
          <cell r="H85" t="str">
            <v>Карагандин. обл.</v>
          </cell>
          <cell r="I85">
            <v>0</v>
          </cell>
          <cell r="K85">
            <v>0</v>
          </cell>
          <cell r="M85" t="str">
            <v>БОРОВИКОВ</v>
          </cell>
          <cell r="N85" t="str">
            <v>Л</v>
          </cell>
          <cell r="O85" t="str">
            <v>БОРОВИКОВ Л.</v>
          </cell>
          <cell r="P85" t="str">
            <v>Леонид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29</v>
          </cell>
        </row>
        <row r="86">
          <cell r="A86">
            <v>81</v>
          </cell>
          <cell r="B86">
            <v>81</v>
          </cell>
          <cell r="C86" t="str">
            <v>БЫКОВ Леонид</v>
          </cell>
          <cell r="D86">
            <v>40582</v>
          </cell>
          <cell r="F86">
            <v>0</v>
          </cell>
          <cell r="G86" t="str">
            <v>Карагандин. обл.</v>
          </cell>
          <cell r="H86" t="str">
            <v>Карагандин. обл.</v>
          </cell>
          <cell r="I86">
            <v>0</v>
          </cell>
          <cell r="K86">
            <v>0</v>
          </cell>
          <cell r="M86" t="str">
            <v>БЫКОВ</v>
          </cell>
          <cell r="N86" t="str">
            <v>Л</v>
          </cell>
          <cell r="O86" t="str">
            <v>БЫКОВ Л.</v>
          </cell>
          <cell r="P86" t="str">
            <v>Леонид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1</v>
          </cell>
        </row>
        <row r="87">
          <cell r="A87">
            <v>82</v>
          </cell>
          <cell r="B87">
            <v>82</v>
          </cell>
          <cell r="D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K87" t="str">
            <v/>
          </cell>
          <cell r="M87" t="e">
            <v>#VALUE!</v>
          </cell>
          <cell r="N87" t="e">
            <v>#VALUE!</v>
          </cell>
          <cell r="O87" t="e">
            <v>#VALUE!</v>
          </cell>
          <cell r="P87" t="e">
            <v>#VALUE!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>
            <v>1</v>
          </cell>
        </row>
        <row r="88">
          <cell r="A88">
            <v>83</v>
          </cell>
          <cell r="B88">
            <v>83</v>
          </cell>
          <cell r="D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K88" t="str">
            <v/>
          </cell>
          <cell r="M88" t="e">
            <v>#VALUE!</v>
          </cell>
          <cell r="N88" t="e">
            <v>#VALUE!</v>
          </cell>
          <cell r="O88" t="e">
            <v>#VALUE!</v>
          </cell>
          <cell r="P88" t="e">
            <v>#VALUE!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>
            <v>1</v>
          </cell>
        </row>
        <row r="89">
          <cell r="A89">
            <v>84</v>
          </cell>
          <cell r="B89">
            <v>84</v>
          </cell>
          <cell r="D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K89" t="str">
            <v/>
          </cell>
          <cell r="M89" t="e">
            <v>#VALUE!</v>
          </cell>
          <cell r="N89" t="e">
            <v>#VALUE!</v>
          </cell>
          <cell r="O89" t="e">
            <v>#VALUE!</v>
          </cell>
          <cell r="P89" t="e">
            <v>#VALUE!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>
            <v>16</v>
          </cell>
        </row>
        <row r="90">
          <cell r="A90">
            <v>85</v>
          </cell>
          <cell r="B90">
            <v>85</v>
          </cell>
          <cell r="D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K90" t="str">
            <v/>
          </cell>
          <cell r="M90" t="e">
            <v>#VALUE!</v>
          </cell>
          <cell r="N90" t="e">
            <v>#VALUE!</v>
          </cell>
          <cell r="O90" t="e">
            <v>#VALUE!</v>
          </cell>
          <cell r="P90" t="e">
            <v>#VALUE!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>
            <v>33</v>
          </cell>
        </row>
        <row r="91">
          <cell r="A91">
            <v>86</v>
          </cell>
          <cell r="B91">
            <v>86</v>
          </cell>
          <cell r="D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K91" t="str">
            <v/>
          </cell>
          <cell r="M91" t="e">
            <v>#VALUE!</v>
          </cell>
          <cell r="N91" t="e">
            <v>#VALUE!</v>
          </cell>
          <cell r="O91" t="e">
            <v>#VALUE!</v>
          </cell>
          <cell r="P91" t="e">
            <v>#VALUE!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>
            <v>34</v>
          </cell>
        </row>
        <row r="92">
          <cell r="A92">
            <v>87</v>
          </cell>
          <cell r="B92">
            <v>87</v>
          </cell>
          <cell r="D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K92" t="str">
            <v/>
          </cell>
          <cell r="M92" t="e">
            <v>#VALUE!</v>
          </cell>
          <cell r="N92" t="e">
            <v>#VALUE!</v>
          </cell>
          <cell r="O92" t="e">
            <v>#VALUE!</v>
          </cell>
          <cell r="P92" t="e">
            <v>#VALUE!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>
            <v>59</v>
          </cell>
        </row>
        <row r="93">
          <cell r="A93">
            <v>88</v>
          </cell>
          <cell r="B93">
            <v>88</v>
          </cell>
          <cell r="D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K93" t="str">
            <v/>
          </cell>
          <cell r="M93" t="e">
            <v>#VALUE!</v>
          </cell>
          <cell r="N93" t="e">
            <v>#VALUE!</v>
          </cell>
          <cell r="O93" t="e">
            <v>#VALUE!</v>
          </cell>
          <cell r="P93" t="e">
            <v>#VALUE!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>
            <v>60</v>
          </cell>
        </row>
        <row r="94">
          <cell r="A94">
            <v>89</v>
          </cell>
          <cell r="B94">
            <v>89</v>
          </cell>
          <cell r="D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K94" t="str">
            <v/>
          </cell>
          <cell r="M94" t="e">
            <v>#VALUE!</v>
          </cell>
          <cell r="N94" t="e">
            <v>#VALUE!</v>
          </cell>
          <cell r="O94" t="e">
            <v>#VALUE!</v>
          </cell>
          <cell r="P94" t="e">
            <v>#VALUE!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>
            <v>65</v>
          </cell>
        </row>
        <row r="95">
          <cell r="A95">
            <v>90</v>
          </cell>
          <cell r="B95">
            <v>90</v>
          </cell>
          <cell r="D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K95" t="str">
            <v/>
          </cell>
          <cell r="M95" t="e">
            <v>#VALUE!</v>
          </cell>
          <cell r="N95" t="e">
            <v>#VALUE!</v>
          </cell>
          <cell r="O95" t="e">
            <v>#VALUE!</v>
          </cell>
          <cell r="P95" t="e">
            <v>#VALUE!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>
            <v>18</v>
          </cell>
        </row>
        <row r="96">
          <cell r="A96">
            <v>80</v>
          </cell>
          <cell r="B96">
            <v>80</v>
          </cell>
          <cell r="D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K96" t="str">
            <v/>
          </cell>
          <cell r="M96" t="e">
            <v>#VALUE!</v>
          </cell>
          <cell r="N96" t="e">
            <v>#VALUE!</v>
          </cell>
          <cell r="O96" t="e">
            <v>#VALUE!</v>
          </cell>
          <cell r="P96" t="e">
            <v>#VALUE!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>
            <v>1</v>
          </cell>
        </row>
        <row r="97">
          <cell r="A97">
            <v>81</v>
          </cell>
          <cell r="B97">
            <v>81</v>
          </cell>
          <cell r="D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K97" t="str">
            <v/>
          </cell>
          <cell r="M97" t="e">
            <v>#VALUE!</v>
          </cell>
          <cell r="N97" t="e">
            <v>#VALUE!</v>
          </cell>
          <cell r="O97" t="e">
            <v>#VALUE!</v>
          </cell>
          <cell r="P97" t="e">
            <v>#VALUE!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>
            <v>1</v>
          </cell>
        </row>
        <row r="98">
          <cell r="A98">
            <v>82</v>
          </cell>
          <cell r="B98">
            <v>82</v>
          </cell>
          <cell r="D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K98" t="str">
            <v/>
          </cell>
          <cell r="M98" t="e">
            <v>#VALUE!</v>
          </cell>
          <cell r="N98" t="e">
            <v>#VALUE!</v>
          </cell>
          <cell r="O98" t="e">
            <v>#VALUE!</v>
          </cell>
          <cell r="P98" t="e">
            <v>#VALUE!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>
            <v>66</v>
          </cell>
        </row>
        <row r="99">
          <cell r="A99">
            <v>83</v>
          </cell>
          <cell r="B99">
            <v>83</v>
          </cell>
          <cell r="D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K99" t="str">
            <v/>
          </cell>
          <cell r="M99" t="e">
            <v>#VALUE!</v>
          </cell>
          <cell r="N99" t="e">
            <v>#VALUE!</v>
          </cell>
          <cell r="O99" t="e">
            <v>#VALUE!</v>
          </cell>
          <cell r="P99" t="e">
            <v>#VALUE!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>
            <v>67</v>
          </cell>
        </row>
        <row r="100">
          <cell r="A100">
            <v>84</v>
          </cell>
          <cell r="B100">
            <v>84</v>
          </cell>
          <cell r="D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K100" t="str">
            <v/>
          </cell>
          <cell r="M100" t="e">
            <v>#VALUE!</v>
          </cell>
          <cell r="N100" t="e">
            <v>#VALUE!</v>
          </cell>
          <cell r="O100" t="e">
            <v>#VALUE!</v>
          </cell>
          <cell r="P100" t="e">
            <v>#VALUE!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>
            <v>68</v>
          </cell>
        </row>
        <row r="101">
          <cell r="A101">
            <v>85</v>
          </cell>
          <cell r="B101">
            <v>85</v>
          </cell>
          <cell r="D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K101" t="str">
            <v/>
          </cell>
          <cell r="M101" t="e">
            <v>#VALUE!</v>
          </cell>
          <cell r="N101" t="e">
            <v>#VALUE!</v>
          </cell>
          <cell r="O101" t="e">
            <v>#VALUE!</v>
          </cell>
          <cell r="P101" t="e">
            <v>#VALUE!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>
            <v>69</v>
          </cell>
        </row>
        <row r="102">
          <cell r="A102">
            <v>86</v>
          </cell>
          <cell r="B102">
            <v>86</v>
          </cell>
          <cell r="D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K102" t="str">
            <v/>
          </cell>
          <cell r="M102" t="e">
            <v>#VALUE!</v>
          </cell>
          <cell r="N102" t="e">
            <v>#VALUE!</v>
          </cell>
          <cell r="O102" t="e">
            <v>#VALUE!</v>
          </cell>
          <cell r="P102" t="e">
            <v>#VALUE!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>
            <v>70</v>
          </cell>
        </row>
        <row r="103">
          <cell r="A103">
            <v>87</v>
          </cell>
          <cell r="B103">
            <v>87</v>
          </cell>
          <cell r="D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K103" t="str">
            <v/>
          </cell>
          <cell r="M103" t="e">
            <v>#VALUE!</v>
          </cell>
          <cell r="N103" t="e">
            <v>#VALUE!</v>
          </cell>
          <cell r="O103" t="e">
            <v>#VALUE!</v>
          </cell>
          <cell r="P103" t="e">
            <v>#VALUE!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>
            <v>71</v>
          </cell>
        </row>
        <row r="104">
          <cell r="A104">
            <v>88</v>
          </cell>
          <cell r="B104">
            <v>88</v>
          </cell>
          <cell r="D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K104" t="str">
            <v/>
          </cell>
          <cell r="M104" t="e">
            <v>#VALUE!</v>
          </cell>
          <cell r="N104" t="e">
            <v>#VALUE!</v>
          </cell>
          <cell r="O104" t="e">
            <v>#VALUE!</v>
          </cell>
          <cell r="P104" t="e">
            <v>#VALUE!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>
            <v>72</v>
          </cell>
        </row>
        <row r="105">
          <cell r="A105">
            <v>89</v>
          </cell>
          <cell r="B105">
            <v>89</v>
          </cell>
          <cell r="D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K105" t="str">
            <v/>
          </cell>
          <cell r="M105" t="e">
            <v>#VALUE!</v>
          </cell>
          <cell r="N105" t="e">
            <v>#VALUE!</v>
          </cell>
          <cell r="O105" t="e">
            <v>#VALUE!</v>
          </cell>
          <cell r="P105" t="e">
            <v>#VALUE!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>
            <v>73</v>
          </cell>
        </row>
        <row r="106">
          <cell r="A106">
            <v>90</v>
          </cell>
          <cell r="B106">
            <v>90</v>
          </cell>
          <cell r="D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K106" t="str">
            <v/>
          </cell>
          <cell r="M106" t="e">
            <v>#VALUE!</v>
          </cell>
          <cell r="N106" t="e">
            <v>#VALUE!</v>
          </cell>
          <cell r="O106" t="e">
            <v>#VALUE!</v>
          </cell>
          <cell r="P106" t="e">
            <v>#VALUE!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>
            <v>74</v>
          </cell>
        </row>
        <row r="107">
          <cell r="A107">
            <v>91</v>
          </cell>
          <cell r="B107">
            <v>91</v>
          </cell>
          <cell r="D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K107" t="str">
            <v/>
          </cell>
          <cell r="M107" t="e">
            <v>#VALUE!</v>
          </cell>
          <cell r="N107" t="e">
            <v>#VALUE!</v>
          </cell>
          <cell r="O107" t="e">
            <v>#VALUE!</v>
          </cell>
          <cell r="P107" t="e">
            <v>#VALUE!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>
            <v>75</v>
          </cell>
        </row>
        <row r="108">
          <cell r="A108">
            <v>92</v>
          </cell>
          <cell r="B108">
            <v>92</v>
          </cell>
          <cell r="D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K108" t="str">
            <v/>
          </cell>
          <cell r="M108" t="e">
            <v>#VALUE!</v>
          </cell>
          <cell r="N108" t="e">
            <v>#VALUE!</v>
          </cell>
          <cell r="O108" t="e">
            <v>#VALUE!</v>
          </cell>
          <cell r="P108" t="e">
            <v>#VALUE!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>
            <v>76</v>
          </cell>
        </row>
        <row r="109">
          <cell r="A109">
            <v>93</v>
          </cell>
          <cell r="B109">
            <v>93</v>
          </cell>
          <cell r="D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K109" t="str">
            <v/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>
            <v>77</v>
          </cell>
        </row>
        <row r="110">
          <cell r="D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K110" t="str">
            <v/>
          </cell>
          <cell r="M110" t="e">
            <v>#VALUE!</v>
          </cell>
          <cell r="N110" t="e">
            <v>#VALUE!</v>
          </cell>
          <cell r="O110" t="e">
            <v>#VALUE!</v>
          </cell>
          <cell r="P110" t="e">
            <v>#VALUE!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>
            <v>78</v>
          </cell>
        </row>
        <row r="111">
          <cell r="D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K111" t="str">
            <v/>
          </cell>
          <cell r="M111" t="e">
            <v>#VALUE!</v>
          </cell>
          <cell r="N111" t="e">
            <v>#VALUE!</v>
          </cell>
          <cell r="O111" t="e">
            <v>#VALUE!</v>
          </cell>
          <cell r="P111" t="e">
            <v>#VALUE!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>
            <v>79</v>
          </cell>
        </row>
        <row r="126">
          <cell r="D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K126" t="str">
            <v/>
          </cell>
          <cell r="M126" t="e">
            <v>#VALUE!</v>
          </cell>
          <cell r="N126" t="e">
            <v>#VALUE!</v>
          </cell>
          <cell r="O126" t="e">
            <v>#VALUE!</v>
          </cell>
          <cell r="P126" t="e">
            <v>#VALUE!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>
            <v>1</v>
          </cell>
        </row>
        <row r="127">
          <cell r="D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K127" t="str">
            <v/>
          </cell>
          <cell r="M127" t="e">
            <v>#VALUE!</v>
          </cell>
          <cell r="N127" t="e">
            <v>#VALUE!</v>
          </cell>
          <cell r="O127" t="e">
            <v>#VALUE!</v>
          </cell>
          <cell r="P127" t="e">
            <v>#VALUE!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>
            <v>1</v>
          </cell>
        </row>
        <row r="128">
          <cell r="D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K128" t="str">
            <v/>
          </cell>
          <cell r="M128" t="e">
            <v>#VALUE!</v>
          </cell>
          <cell r="N128" t="e">
            <v>#VALUE!</v>
          </cell>
          <cell r="O128" t="e">
            <v>#VALUE!</v>
          </cell>
          <cell r="P128" t="e">
            <v>#VALUE!</v>
          </cell>
          <cell r="Q128" t="str">
            <v/>
          </cell>
          <cell r="R128" t="str">
            <v/>
          </cell>
          <cell r="S128" t="str">
            <v/>
          </cell>
        </row>
        <row r="129">
          <cell r="D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K129" t="str">
            <v/>
          </cell>
          <cell r="M129" t="e">
            <v>#VALUE!</v>
          </cell>
          <cell r="N129" t="e">
            <v>#VALUE!</v>
          </cell>
          <cell r="O129" t="e">
            <v>#VALUE!</v>
          </cell>
          <cell r="P129" t="e">
            <v>#VALUE!</v>
          </cell>
          <cell r="Q129" t="str">
            <v/>
          </cell>
          <cell r="R129" t="str">
            <v/>
          </cell>
          <cell r="S129" t="str">
            <v/>
          </cell>
        </row>
        <row r="130">
          <cell r="A130" t="str">
            <v>х</v>
          </cell>
          <cell r="B130" t="str">
            <v>Х</v>
          </cell>
          <cell r="C130" t="str">
            <v>Х</v>
          </cell>
          <cell r="D130" t="str">
            <v>Х</v>
          </cell>
          <cell r="E130" t="str">
            <v>Х</v>
          </cell>
          <cell r="F130" t="str">
            <v>Х</v>
          </cell>
          <cell r="G130" t="str">
            <v>Х</v>
          </cell>
          <cell r="H130" t="str">
            <v>Х</v>
          </cell>
          <cell r="I130" t="str">
            <v>Х</v>
          </cell>
          <cell r="J130" t="str">
            <v>Х</v>
          </cell>
          <cell r="K130" t="str">
            <v>Х</v>
          </cell>
          <cell r="L130" t="str">
            <v>Х</v>
          </cell>
          <cell r="M130" t="str">
            <v>Х</v>
          </cell>
          <cell r="N130" t="str">
            <v>Х</v>
          </cell>
          <cell r="O130" t="str">
            <v>Х</v>
          </cell>
          <cell r="P130" t="str">
            <v>Х</v>
          </cell>
          <cell r="Q130" t="str">
            <v>Х</v>
          </cell>
          <cell r="R130" t="str">
            <v>Х</v>
          </cell>
          <cell r="S130" t="str">
            <v>Х</v>
          </cell>
          <cell r="T130" t="str">
            <v>Х</v>
          </cell>
          <cell r="U130" t="str">
            <v>Х</v>
          </cell>
        </row>
        <row r="131">
          <cell r="A131" t="str">
            <v>ДЕВУШКИ</v>
          </cell>
        </row>
        <row r="132">
          <cell r="A132" t="str">
            <v>Nr.</v>
          </cell>
          <cell r="B132" t="str">
            <v>№</v>
          </cell>
          <cell r="C132" t="str">
            <v>ФАМИЛИЯ Имя</v>
          </cell>
          <cell r="D132" t="str">
            <v>Дата рожд.</v>
          </cell>
          <cell r="E132" t="str">
            <v>Разр.</v>
          </cell>
          <cell r="F132" t="str">
            <v>Рейт</v>
          </cell>
          <cell r="G132" t="str">
            <v>Территория</v>
          </cell>
          <cell r="H132" t="str">
            <v>Регион</v>
          </cell>
          <cell r="J132" t="str">
            <v>Личный тренер</v>
          </cell>
          <cell r="K132" t="str">
            <v>Рейт</v>
          </cell>
          <cell r="M132" t="str">
            <v>ФАМИЛИЯ</v>
          </cell>
          <cell r="N132" t="str">
            <v>И</v>
          </cell>
          <cell r="O132" t="str">
            <v>ФАМИЛИЯ И.</v>
          </cell>
          <cell r="P132" t="str">
            <v>Имя</v>
          </cell>
          <cell r="Q132" t="str">
            <v>Рейт</v>
          </cell>
          <cell r="R132" t="str">
            <v>*</v>
          </cell>
          <cell r="S132" t="str">
            <v>Вес</v>
          </cell>
          <cell r="V132" t="str">
            <v>ОТЧЕСТВО</v>
          </cell>
        </row>
        <row r="133">
          <cell r="A133">
            <v>201</v>
          </cell>
          <cell r="B133">
            <v>1</v>
          </cell>
          <cell r="C133" t="str">
            <v xml:space="preserve">БАХЫТ Анель  </v>
          </cell>
          <cell r="D133" t="str">
            <v>12.02.2003</v>
          </cell>
          <cell r="F133">
            <v>67</v>
          </cell>
          <cell r="G133" t="str">
            <v>г. Алматы</v>
          </cell>
          <cell r="H133" t="str">
            <v>г. Алматы</v>
          </cell>
          <cell r="I133">
            <v>0</v>
          </cell>
          <cell r="K133">
            <v>67</v>
          </cell>
          <cell r="M133" t="str">
            <v>БАХЫТ</v>
          </cell>
          <cell r="N133" t="str">
            <v>А</v>
          </cell>
          <cell r="O133" t="str">
            <v>БАХЫТ А.</v>
          </cell>
          <cell r="P133" t="str">
            <v xml:space="preserve">Анель  </v>
          </cell>
          <cell r="Q133">
            <v>67</v>
          </cell>
          <cell r="R133">
            <v>0</v>
          </cell>
          <cell r="S133" t="e">
            <v>#REF!</v>
          </cell>
          <cell r="T133">
            <v>0</v>
          </cell>
          <cell r="U133">
            <v>55</v>
          </cell>
        </row>
        <row r="134">
          <cell r="A134">
            <v>202</v>
          </cell>
          <cell r="B134">
            <v>2</v>
          </cell>
          <cell r="C134" t="str">
            <v xml:space="preserve">РОМАНОВСКАЯ Ангелина  </v>
          </cell>
          <cell r="D134" t="str">
            <v>18.03.2003</v>
          </cell>
          <cell r="F134">
            <v>63</v>
          </cell>
          <cell r="G134" t="str">
            <v>Павлодар. обл.</v>
          </cell>
          <cell r="H134" t="str">
            <v>Павлодар. обл.</v>
          </cell>
          <cell r="I134">
            <v>0</v>
          </cell>
          <cell r="K134">
            <v>63</v>
          </cell>
          <cell r="M134" t="str">
            <v>РОМАНОВСКАЯ</v>
          </cell>
          <cell r="N134" t="str">
            <v>А</v>
          </cell>
          <cell r="O134" t="str">
            <v>РОМАНОВСКАЯ А.</v>
          </cell>
          <cell r="P134" t="str">
            <v xml:space="preserve">Ангелина  </v>
          </cell>
          <cell r="Q134">
            <v>63</v>
          </cell>
          <cell r="R134">
            <v>0</v>
          </cell>
          <cell r="S134">
            <v>30</v>
          </cell>
          <cell r="T134">
            <v>0</v>
          </cell>
          <cell r="U134">
            <v>1</v>
          </cell>
        </row>
        <row r="135">
          <cell r="A135">
            <v>203</v>
          </cell>
          <cell r="B135">
            <v>3</v>
          </cell>
          <cell r="C135" t="str">
            <v xml:space="preserve">АШКЕЕВА Арай  </v>
          </cell>
          <cell r="D135" t="str">
            <v>08.07.2003</v>
          </cell>
          <cell r="F135">
            <v>61</v>
          </cell>
          <cell r="G135" t="str">
            <v>Карагандин. обл.</v>
          </cell>
          <cell r="H135" t="str">
            <v>Карагандин. обл.</v>
          </cell>
          <cell r="I135">
            <v>0</v>
          </cell>
          <cell r="K135">
            <v>61</v>
          </cell>
          <cell r="M135" t="str">
            <v>АШКЕЕВА</v>
          </cell>
          <cell r="N135" t="str">
            <v>А</v>
          </cell>
          <cell r="O135" t="str">
            <v>АШКЕЕВА А.</v>
          </cell>
          <cell r="P135" t="str">
            <v xml:space="preserve">Арай  </v>
          </cell>
          <cell r="Q135">
            <v>61</v>
          </cell>
          <cell r="R135">
            <v>0</v>
          </cell>
          <cell r="S135">
            <v>29</v>
          </cell>
          <cell r="T135">
            <v>0</v>
          </cell>
          <cell r="U135">
            <v>28</v>
          </cell>
        </row>
        <row r="136">
          <cell r="A136">
            <v>204</v>
          </cell>
          <cell r="B136">
            <v>4</v>
          </cell>
          <cell r="C136" t="str">
            <v xml:space="preserve">КОШКУМБАЕВА Жанерке  </v>
          </cell>
          <cell r="D136" t="str">
            <v>16.09.2005</v>
          </cell>
          <cell r="F136">
            <v>58</v>
          </cell>
          <cell r="G136" t="str">
            <v>Карагандин. обл.</v>
          </cell>
          <cell r="H136" t="str">
            <v>Карагандин. обл.</v>
          </cell>
          <cell r="I136">
            <v>0</v>
          </cell>
          <cell r="K136">
            <v>58</v>
          </cell>
          <cell r="M136" t="str">
            <v>КОШКУМБАЕВА</v>
          </cell>
          <cell r="N136" t="str">
            <v>Ж</v>
          </cell>
          <cell r="O136" t="str">
            <v>КОШКУМБАЕВА Ж.</v>
          </cell>
          <cell r="P136" t="str">
            <v xml:space="preserve">Жанерке  </v>
          </cell>
          <cell r="Q136">
            <v>58</v>
          </cell>
          <cell r="R136">
            <v>0</v>
          </cell>
          <cell r="S136">
            <v>40</v>
          </cell>
          <cell r="T136">
            <v>0</v>
          </cell>
          <cell r="U136">
            <v>29</v>
          </cell>
        </row>
        <row r="137">
          <cell r="A137">
            <v>205</v>
          </cell>
          <cell r="B137">
            <v>5</v>
          </cell>
          <cell r="C137" t="str">
            <v xml:space="preserve">ТОРШАЕВА Гузель  </v>
          </cell>
          <cell r="D137" t="str">
            <v>03.12.2004</v>
          </cell>
          <cell r="F137">
            <v>55</v>
          </cell>
          <cell r="G137" t="str">
            <v>г. Алматы</v>
          </cell>
          <cell r="H137" t="str">
            <v>г. Алматы</v>
          </cell>
          <cell r="I137">
            <v>0</v>
          </cell>
          <cell r="K137">
            <v>55</v>
          </cell>
          <cell r="M137" t="str">
            <v>ТОРШАЕВА</v>
          </cell>
          <cell r="N137" t="str">
            <v>Г</v>
          </cell>
          <cell r="O137" t="str">
            <v>ТОРШАЕВА Г.</v>
          </cell>
          <cell r="P137" t="str">
            <v xml:space="preserve">Гузель  </v>
          </cell>
          <cell r="Q137">
            <v>55</v>
          </cell>
          <cell r="R137">
            <v>0</v>
          </cell>
          <cell r="S137">
            <v>28</v>
          </cell>
          <cell r="T137">
            <v>0</v>
          </cell>
          <cell r="U137">
            <v>56</v>
          </cell>
        </row>
        <row r="138">
          <cell r="A138">
            <v>206</v>
          </cell>
          <cell r="B138">
            <v>6</v>
          </cell>
          <cell r="C138" t="str">
            <v xml:space="preserve">САНДЫБАЕВА Малика  </v>
          </cell>
          <cell r="D138" t="str">
            <v>15.11.2005</v>
          </cell>
          <cell r="F138">
            <v>51</v>
          </cell>
          <cell r="G138" t="str">
            <v>г. Астана</v>
          </cell>
          <cell r="H138" t="str">
            <v>г. Астана</v>
          </cell>
          <cell r="I138">
            <v>0</v>
          </cell>
          <cell r="K138">
            <v>51</v>
          </cell>
          <cell r="M138" t="str">
            <v>САНДЫБАЕВА</v>
          </cell>
          <cell r="N138" t="str">
            <v>М</v>
          </cell>
          <cell r="O138" t="str">
            <v>САНДЫБАЕВА М.</v>
          </cell>
          <cell r="P138" t="str">
            <v xml:space="preserve">Малика  </v>
          </cell>
          <cell r="Q138">
            <v>51</v>
          </cell>
          <cell r="R138">
            <v>0</v>
          </cell>
          <cell r="S138">
            <v>10</v>
          </cell>
          <cell r="T138">
            <v>0</v>
          </cell>
          <cell r="U138">
            <v>59</v>
          </cell>
        </row>
        <row r="139">
          <cell r="A139">
            <v>207</v>
          </cell>
          <cell r="B139">
            <v>7</v>
          </cell>
          <cell r="C139" t="str">
            <v xml:space="preserve">ЖАКСЫЛЫКОВА Альбина  </v>
          </cell>
          <cell r="D139" t="str">
            <v>11.05.2007</v>
          </cell>
          <cell r="F139">
            <v>50</v>
          </cell>
          <cell r="G139" t="str">
            <v>Карагандин. обл.</v>
          </cell>
          <cell r="H139" t="str">
            <v>Карагандин. обл.</v>
          </cell>
          <cell r="I139">
            <v>0</v>
          </cell>
          <cell r="K139">
            <v>50</v>
          </cell>
          <cell r="M139" t="str">
            <v>ЖАКСЫЛЫКОВА</v>
          </cell>
          <cell r="N139" t="str">
            <v>А</v>
          </cell>
          <cell r="O139" t="str">
            <v>ЖАКСЫЛЫКОВА А.</v>
          </cell>
          <cell r="P139" t="str">
            <v xml:space="preserve">Альбина  </v>
          </cell>
          <cell r="Q139">
            <v>50</v>
          </cell>
          <cell r="R139">
            <v>0</v>
          </cell>
          <cell r="S139">
            <v>36</v>
          </cell>
          <cell r="T139">
            <v>0</v>
          </cell>
          <cell r="U139">
            <v>14</v>
          </cell>
        </row>
        <row r="140">
          <cell r="A140">
            <v>208</v>
          </cell>
          <cell r="B140">
            <v>8</v>
          </cell>
          <cell r="C140" t="str">
            <v xml:space="preserve">ЦВИГУН Алиса  </v>
          </cell>
          <cell r="D140" t="str">
            <v>24.10.2007</v>
          </cell>
          <cell r="F140">
            <v>47</v>
          </cell>
          <cell r="G140" t="str">
            <v>г. Астана</v>
          </cell>
          <cell r="H140" t="str">
            <v>г. Астана</v>
          </cell>
          <cell r="I140">
            <v>0</v>
          </cell>
          <cell r="K140">
            <v>47</v>
          </cell>
          <cell r="M140" t="str">
            <v>ЦВИГУН</v>
          </cell>
          <cell r="N140" t="str">
            <v>А</v>
          </cell>
          <cell r="O140" t="str">
            <v>ЦВИГУН А.</v>
          </cell>
          <cell r="P140" t="str">
            <v xml:space="preserve">Алиса  </v>
          </cell>
          <cell r="Q140">
            <v>47</v>
          </cell>
          <cell r="R140">
            <v>0</v>
          </cell>
          <cell r="S140">
            <v>36</v>
          </cell>
          <cell r="T140">
            <v>0</v>
          </cell>
          <cell r="U140">
            <v>60</v>
          </cell>
        </row>
        <row r="141">
          <cell r="A141">
            <v>209</v>
          </cell>
          <cell r="B141">
            <v>9</v>
          </cell>
          <cell r="C141" t="str">
            <v xml:space="preserve">ФУ Дарья  </v>
          </cell>
          <cell r="D141" t="str">
            <v>31.01.2009</v>
          </cell>
          <cell r="F141">
            <v>46</v>
          </cell>
          <cell r="G141" t="str">
            <v>Карагандин. обл.</v>
          </cell>
          <cell r="H141" t="str">
            <v>Карагандин. обл.</v>
          </cell>
          <cell r="I141">
            <v>0</v>
          </cell>
          <cell r="K141">
            <v>46</v>
          </cell>
          <cell r="M141" t="str">
            <v>ФУ</v>
          </cell>
          <cell r="N141" t="str">
            <v>Д</v>
          </cell>
          <cell r="O141" t="str">
            <v>ФУ Д.</v>
          </cell>
          <cell r="P141" t="str">
            <v xml:space="preserve">Дарья  </v>
          </cell>
          <cell r="Q141">
            <v>46</v>
          </cell>
          <cell r="R141">
            <v>0</v>
          </cell>
          <cell r="S141">
            <v>44</v>
          </cell>
          <cell r="T141">
            <v>0</v>
          </cell>
          <cell r="U141">
            <v>84</v>
          </cell>
        </row>
        <row r="142">
          <cell r="A142">
            <v>210</v>
          </cell>
          <cell r="B142">
            <v>10</v>
          </cell>
          <cell r="C142" t="str">
            <v xml:space="preserve">СЕРИКБАЙ Назым  </v>
          </cell>
          <cell r="D142" t="str">
            <v>06.01.2007</v>
          </cell>
          <cell r="F142">
            <v>45</v>
          </cell>
          <cell r="G142" t="str">
            <v>Туркестан. обл.</v>
          </cell>
          <cell r="H142" t="str">
            <v>Туркестан. обл.</v>
          </cell>
          <cell r="I142">
            <v>0</v>
          </cell>
          <cell r="K142">
            <v>45</v>
          </cell>
          <cell r="M142" t="str">
            <v>СЕРИКБАЙ</v>
          </cell>
          <cell r="N142" t="str">
            <v>Н</v>
          </cell>
          <cell r="O142" t="str">
            <v>СЕРИКБАЙ Н.</v>
          </cell>
          <cell r="P142" t="str">
            <v xml:space="preserve">Назым  </v>
          </cell>
          <cell r="Q142">
            <v>45</v>
          </cell>
          <cell r="R142">
            <v>0</v>
          </cell>
          <cell r="S142">
            <v>41</v>
          </cell>
          <cell r="T142">
            <v>0</v>
          </cell>
          <cell r="U142">
            <v>15</v>
          </cell>
        </row>
        <row r="143">
          <cell r="A143">
            <v>211</v>
          </cell>
          <cell r="B143">
            <v>11</v>
          </cell>
          <cell r="C143" t="str">
            <v xml:space="preserve">АХМАДАЛИЕВА Шахзода  </v>
          </cell>
          <cell r="D143" t="str">
            <v>22.05.2006</v>
          </cell>
          <cell r="F143">
            <v>45</v>
          </cell>
          <cell r="G143" t="str">
            <v>Туркестан. обл.</v>
          </cell>
          <cell r="H143" t="str">
            <v>Туркестан. обл.</v>
          </cell>
          <cell r="I143">
            <v>0</v>
          </cell>
          <cell r="K143">
            <v>45</v>
          </cell>
          <cell r="M143" t="str">
            <v>АХМАДАЛИЕВА</v>
          </cell>
          <cell r="N143" t="str">
            <v>Ш</v>
          </cell>
          <cell r="O143" t="str">
            <v>АХМАДАЛИЕВА Ш.</v>
          </cell>
          <cell r="P143" t="str">
            <v xml:space="preserve">Шахзода  </v>
          </cell>
          <cell r="Q143">
            <v>45</v>
          </cell>
          <cell r="R143">
            <v>0</v>
          </cell>
          <cell r="S143">
            <v>38</v>
          </cell>
          <cell r="T143">
            <v>0</v>
          </cell>
          <cell r="U143">
            <v>1</v>
          </cell>
        </row>
        <row r="144">
          <cell r="A144">
            <v>212</v>
          </cell>
          <cell r="B144">
            <v>12</v>
          </cell>
          <cell r="C144" t="str">
            <v xml:space="preserve">МОЧАЛКИНА Виктория  </v>
          </cell>
          <cell r="D144" t="str">
            <v>06.12.2008</v>
          </cell>
          <cell r="F144">
            <v>44</v>
          </cell>
          <cell r="G144" t="str">
            <v>Карагандин. обл.</v>
          </cell>
          <cell r="H144" t="str">
            <v>Карагандин. обл.</v>
          </cell>
          <cell r="I144">
            <v>0</v>
          </cell>
          <cell r="K144">
            <v>44</v>
          </cell>
          <cell r="M144" t="str">
            <v>МОЧАЛКИНА</v>
          </cell>
          <cell r="N144" t="str">
            <v>В</v>
          </cell>
          <cell r="O144" t="str">
            <v>МОЧАЛКИНА В.</v>
          </cell>
          <cell r="P144" t="str">
            <v xml:space="preserve">Виктория  </v>
          </cell>
          <cell r="Q144">
            <v>44</v>
          </cell>
          <cell r="R144">
            <v>0</v>
          </cell>
          <cell r="S144">
            <v>32</v>
          </cell>
          <cell r="T144">
            <v>0</v>
          </cell>
          <cell r="U144">
            <v>1</v>
          </cell>
        </row>
        <row r="145">
          <cell r="A145">
            <v>213</v>
          </cell>
          <cell r="B145">
            <v>13</v>
          </cell>
          <cell r="C145" t="str">
            <v xml:space="preserve">ПЮРКО Екатерина  </v>
          </cell>
          <cell r="D145" t="str">
            <v>21.05.2005</v>
          </cell>
          <cell r="F145">
            <v>41</v>
          </cell>
          <cell r="G145" t="str">
            <v>г. Алматы</v>
          </cell>
          <cell r="H145" t="str">
            <v>г. Алматы</v>
          </cell>
          <cell r="I145">
            <v>0</v>
          </cell>
          <cell r="K145">
            <v>41</v>
          </cell>
          <cell r="M145" t="str">
            <v>ПЮРКО</v>
          </cell>
          <cell r="N145" t="str">
            <v>Е</v>
          </cell>
          <cell r="O145" t="str">
            <v>ПЮРКО Е.</v>
          </cell>
          <cell r="P145" t="str">
            <v xml:space="preserve">Екатерина  </v>
          </cell>
          <cell r="Q145">
            <v>41</v>
          </cell>
          <cell r="R145">
            <v>0</v>
          </cell>
          <cell r="S145">
            <v>33</v>
          </cell>
          <cell r="T145">
            <v>0</v>
          </cell>
          <cell r="U145">
            <v>16</v>
          </cell>
        </row>
        <row r="146">
          <cell r="A146">
            <v>214</v>
          </cell>
          <cell r="B146">
            <v>14</v>
          </cell>
          <cell r="C146" t="str">
            <v xml:space="preserve">ЛАВРОВА Елизавета  </v>
          </cell>
          <cell r="D146" t="str">
            <v>02.04.2007</v>
          </cell>
          <cell r="F146">
            <v>41</v>
          </cell>
          <cell r="G146" t="str">
            <v>г. Астана</v>
          </cell>
          <cell r="H146" t="str">
            <v>г. Астана</v>
          </cell>
          <cell r="I146">
            <v>0</v>
          </cell>
          <cell r="K146">
            <v>41</v>
          </cell>
          <cell r="M146" t="str">
            <v>ЛАВРОВА</v>
          </cell>
          <cell r="N146" t="str">
            <v>Е</v>
          </cell>
          <cell r="O146" t="str">
            <v>ЛАВРОВА Е.</v>
          </cell>
          <cell r="P146" t="str">
            <v xml:space="preserve">Елизавета  </v>
          </cell>
          <cell r="Q146">
            <v>41</v>
          </cell>
          <cell r="R146">
            <v>0</v>
          </cell>
          <cell r="S146">
            <v>38</v>
          </cell>
          <cell r="T146">
            <v>0</v>
          </cell>
          <cell r="U146">
            <v>57</v>
          </cell>
        </row>
        <row r="147">
          <cell r="A147">
            <v>215</v>
          </cell>
          <cell r="B147">
            <v>15</v>
          </cell>
          <cell r="C147" t="str">
            <v xml:space="preserve">ХАНИЯЗОВА Ноила  </v>
          </cell>
          <cell r="D147" t="str">
            <v>01.09.2009</v>
          </cell>
          <cell r="F147">
            <v>41</v>
          </cell>
          <cell r="G147" t="str">
            <v>Туркестан. обл.</v>
          </cell>
          <cell r="H147" t="str">
            <v>Туркестан. обл.</v>
          </cell>
          <cell r="I147">
            <v>0</v>
          </cell>
          <cell r="K147">
            <v>41</v>
          </cell>
          <cell r="M147" t="str">
            <v>ХАНИЯЗОВА</v>
          </cell>
          <cell r="N147" t="str">
            <v>Н</v>
          </cell>
          <cell r="O147" t="str">
            <v>ХАНИЯЗОВА Н.</v>
          </cell>
          <cell r="P147" t="str">
            <v xml:space="preserve">Ноила  </v>
          </cell>
          <cell r="Q147">
            <v>41</v>
          </cell>
          <cell r="R147">
            <v>0</v>
          </cell>
          <cell r="S147">
            <v>42</v>
          </cell>
          <cell r="T147">
            <v>0</v>
          </cell>
          <cell r="U147">
            <v>61</v>
          </cell>
        </row>
        <row r="148">
          <cell r="A148">
            <v>216</v>
          </cell>
          <cell r="B148">
            <v>16</v>
          </cell>
          <cell r="C148" t="str">
            <v xml:space="preserve">НҰРМАН Нұрсая  </v>
          </cell>
          <cell r="D148" t="str">
            <v>14.06.2009</v>
          </cell>
          <cell r="F148">
            <v>38</v>
          </cell>
          <cell r="G148" t="str">
            <v>ВКО</v>
          </cell>
          <cell r="H148" t="str">
            <v>ВКО</v>
          </cell>
          <cell r="I148">
            <v>0</v>
          </cell>
          <cell r="K148">
            <v>38</v>
          </cell>
          <cell r="M148" t="str">
            <v>НҰРМАН</v>
          </cell>
          <cell r="N148" t="str">
            <v>Н</v>
          </cell>
          <cell r="O148" t="str">
            <v>НҰРМАН Н.</v>
          </cell>
          <cell r="P148" t="str">
            <v xml:space="preserve">Нұрсая  </v>
          </cell>
          <cell r="Q148">
            <v>38</v>
          </cell>
          <cell r="R148">
            <v>0</v>
          </cell>
          <cell r="S148">
            <v>45</v>
          </cell>
          <cell r="T148">
            <v>0</v>
          </cell>
          <cell r="U148">
            <v>1</v>
          </cell>
        </row>
        <row r="149">
          <cell r="A149">
            <v>217</v>
          </cell>
          <cell r="B149">
            <v>17</v>
          </cell>
          <cell r="C149" t="str">
            <v xml:space="preserve">АДИЛЬГЕРЕЕВА Айназ  </v>
          </cell>
          <cell r="D149" t="str">
            <v>09.01.2010</v>
          </cell>
          <cell r="F149">
            <v>36</v>
          </cell>
          <cell r="G149" t="str">
            <v>г. Шымкент</v>
          </cell>
          <cell r="H149" t="str">
            <v>г. Шымкент</v>
          </cell>
          <cell r="I149">
            <v>0</v>
          </cell>
          <cell r="K149">
            <v>36</v>
          </cell>
          <cell r="M149" t="str">
            <v>АДИЛЬГЕРЕЕВА</v>
          </cell>
          <cell r="N149" t="str">
            <v>А</v>
          </cell>
          <cell r="O149" t="str">
            <v>АДИЛЬГЕРЕЕВА А.</v>
          </cell>
          <cell r="P149" t="str">
            <v xml:space="preserve">Айназ  </v>
          </cell>
          <cell r="Q149">
            <v>36</v>
          </cell>
          <cell r="R149">
            <v>0</v>
          </cell>
          <cell r="S149">
            <v>46</v>
          </cell>
          <cell r="T149">
            <v>0</v>
          </cell>
          <cell r="U149">
            <v>1</v>
          </cell>
        </row>
        <row r="150">
          <cell r="A150">
            <v>218</v>
          </cell>
          <cell r="B150">
            <v>18</v>
          </cell>
          <cell r="C150" t="str">
            <v xml:space="preserve">ЕРЖАНКЫЗЫ Алтынай  </v>
          </cell>
          <cell r="D150" t="str">
            <v>06.10.2004</v>
          </cell>
          <cell r="F150">
            <v>35</v>
          </cell>
          <cell r="G150" t="str">
            <v>г. Астана</v>
          </cell>
          <cell r="H150" t="str">
            <v>г. Астана</v>
          </cell>
          <cell r="I150">
            <v>0</v>
          </cell>
          <cell r="K150">
            <v>35</v>
          </cell>
          <cell r="M150" t="str">
            <v>ЕРЖАНКЫЗЫ</v>
          </cell>
          <cell r="N150" t="str">
            <v>А</v>
          </cell>
          <cell r="O150" t="str">
            <v>ЕРЖАНКЫЗЫ А.</v>
          </cell>
          <cell r="P150" t="str">
            <v xml:space="preserve">Алтынай  </v>
          </cell>
          <cell r="Q150">
            <v>35</v>
          </cell>
          <cell r="R150">
            <v>0</v>
          </cell>
          <cell r="S150">
            <v>24</v>
          </cell>
          <cell r="T150">
            <v>0</v>
          </cell>
          <cell r="U150">
            <v>73</v>
          </cell>
        </row>
        <row r="151">
          <cell r="A151">
            <v>219</v>
          </cell>
          <cell r="B151">
            <v>19</v>
          </cell>
          <cell r="C151" t="str">
            <v xml:space="preserve">АМАНГЕЛДІ Ақниет  </v>
          </cell>
          <cell r="D151" t="str">
            <v>11.03.2009</v>
          </cell>
          <cell r="F151">
            <v>34</v>
          </cell>
          <cell r="G151" t="str">
            <v>г. Шымкент</v>
          </cell>
          <cell r="H151" t="str">
            <v>г. Шымкент</v>
          </cell>
          <cell r="I151">
            <v>0</v>
          </cell>
          <cell r="K151">
            <v>34</v>
          </cell>
          <cell r="M151" t="str">
            <v>АМАНГЕЛДІ</v>
          </cell>
          <cell r="N151" t="str">
            <v>А</v>
          </cell>
          <cell r="O151" t="str">
            <v>АМАНГЕЛДІ А.</v>
          </cell>
          <cell r="P151" t="str">
            <v xml:space="preserve">Ақниет  </v>
          </cell>
          <cell r="Q151">
            <v>34</v>
          </cell>
          <cell r="R151">
            <v>0</v>
          </cell>
          <cell r="S151">
            <v>45</v>
          </cell>
          <cell r="T151">
            <v>0</v>
          </cell>
          <cell r="U151">
            <v>62</v>
          </cell>
        </row>
        <row r="152">
          <cell r="A152">
            <v>220</v>
          </cell>
          <cell r="B152">
            <v>20</v>
          </cell>
          <cell r="C152" t="str">
            <v xml:space="preserve">БОРСАКБАЕВА Карина  </v>
          </cell>
          <cell r="D152" t="str">
            <v>04.01.2003</v>
          </cell>
          <cell r="F152">
            <v>34</v>
          </cell>
          <cell r="G152" t="str">
            <v>Мангистау. обл.</v>
          </cell>
          <cell r="H152" t="str">
            <v>Мангистау. обл.</v>
          </cell>
          <cell r="I152">
            <v>0</v>
          </cell>
          <cell r="K152">
            <v>34</v>
          </cell>
          <cell r="M152" t="str">
            <v>БОРСАКБАЕВА</v>
          </cell>
          <cell r="N152" t="str">
            <v>К</v>
          </cell>
          <cell r="O152" t="str">
            <v>БОРСАКБАЕВА К.</v>
          </cell>
          <cell r="P152" t="str">
            <v xml:space="preserve">Карина  </v>
          </cell>
          <cell r="Q152">
            <v>34</v>
          </cell>
          <cell r="R152">
            <v>0</v>
          </cell>
          <cell r="S152">
            <v>27</v>
          </cell>
          <cell r="T152">
            <v>0</v>
          </cell>
          <cell r="U152">
            <v>74</v>
          </cell>
        </row>
        <row r="153">
          <cell r="A153">
            <v>221</v>
          </cell>
          <cell r="B153">
            <v>21</v>
          </cell>
          <cell r="C153" t="str">
            <v xml:space="preserve">ТАЖИМОВА Меруерт  </v>
          </cell>
          <cell r="D153" t="str">
            <v>22.04.2009</v>
          </cell>
          <cell r="F153">
            <v>34</v>
          </cell>
          <cell r="G153" t="str">
            <v>Павлодар. обл.</v>
          </cell>
          <cell r="H153" t="str">
            <v>Павлодар. обл.</v>
          </cell>
          <cell r="I153">
            <v>0</v>
          </cell>
          <cell r="K153">
            <v>34</v>
          </cell>
          <cell r="M153" t="str">
            <v>ТАЖИМОВА</v>
          </cell>
          <cell r="N153" t="str">
            <v>М</v>
          </cell>
          <cell r="O153" t="str">
            <v>ТАЖИМОВА М.</v>
          </cell>
          <cell r="P153" t="str">
            <v xml:space="preserve">Меруерт  </v>
          </cell>
          <cell r="Q153">
            <v>34</v>
          </cell>
          <cell r="R153">
            <v>0</v>
          </cell>
          <cell r="S153">
            <v>44</v>
          </cell>
          <cell r="T153">
            <v>0</v>
          </cell>
          <cell r="U153">
            <v>9</v>
          </cell>
        </row>
        <row r="154">
          <cell r="A154">
            <v>222</v>
          </cell>
          <cell r="B154">
            <v>22</v>
          </cell>
          <cell r="C154" t="str">
            <v xml:space="preserve">ЛУКЬЯНОВА Мария  </v>
          </cell>
          <cell r="D154" t="str">
            <v>22.10.2011</v>
          </cell>
          <cell r="F154">
            <v>33</v>
          </cell>
          <cell r="G154" t="str">
            <v>Карагандин. обл.</v>
          </cell>
          <cell r="H154" t="str">
            <v>Карагандин. обл.</v>
          </cell>
          <cell r="I154">
            <v>0</v>
          </cell>
          <cell r="K154">
            <v>33</v>
          </cell>
          <cell r="M154" t="str">
            <v>ЛУКЬЯНОВА</v>
          </cell>
          <cell r="N154" t="str">
            <v>М</v>
          </cell>
          <cell r="O154" t="str">
            <v>ЛУКЬЯНОВА М.</v>
          </cell>
          <cell r="P154" t="str">
            <v xml:space="preserve">Мария  </v>
          </cell>
          <cell r="Q154">
            <v>33</v>
          </cell>
          <cell r="R154">
            <v>0</v>
          </cell>
          <cell r="S154">
            <v>46</v>
          </cell>
          <cell r="T154">
            <v>0</v>
          </cell>
          <cell r="U154">
            <v>1</v>
          </cell>
        </row>
        <row r="155">
          <cell r="A155">
            <v>223</v>
          </cell>
          <cell r="B155">
            <v>23</v>
          </cell>
          <cell r="C155" t="str">
            <v xml:space="preserve">БЕКМУХАМБЕТОВА Жания  </v>
          </cell>
          <cell r="D155" t="str">
            <v>16.05.2013</v>
          </cell>
          <cell r="F155">
            <v>33</v>
          </cell>
          <cell r="G155" t="str">
            <v>Костанай. обл</v>
          </cell>
          <cell r="H155" t="str">
            <v>Костанай. обл</v>
          </cell>
          <cell r="I155">
            <v>0</v>
          </cell>
          <cell r="K155">
            <v>33</v>
          </cell>
          <cell r="M155" t="str">
            <v>БЕКМУХАМБЕТОВА</v>
          </cell>
          <cell r="N155" t="str">
            <v>Ж</v>
          </cell>
          <cell r="O155" t="str">
            <v>БЕКМУХАМБЕТОВА Ж.</v>
          </cell>
          <cell r="P155" t="str">
            <v xml:space="preserve">Жания  </v>
          </cell>
          <cell r="Q155">
            <v>33</v>
          </cell>
          <cell r="R155">
            <v>0</v>
          </cell>
          <cell r="S155">
            <v>35</v>
          </cell>
          <cell r="T155">
            <v>0</v>
          </cell>
          <cell r="U155">
            <v>85</v>
          </cell>
        </row>
        <row r="156">
          <cell r="A156">
            <v>224</v>
          </cell>
          <cell r="B156">
            <v>24</v>
          </cell>
          <cell r="C156" t="str">
            <v xml:space="preserve">ГАМОВА Дарья  </v>
          </cell>
          <cell r="D156" t="str">
            <v>23.04.2008</v>
          </cell>
          <cell r="F156">
            <v>32</v>
          </cell>
          <cell r="G156" t="str">
            <v>Карагандин. обл.</v>
          </cell>
          <cell r="H156" t="str">
            <v>Карагандин. обл.</v>
          </cell>
          <cell r="I156">
            <v>0</v>
          </cell>
          <cell r="K156">
            <v>32</v>
          </cell>
          <cell r="M156" t="str">
            <v>ГАМОВА</v>
          </cell>
          <cell r="N156" t="str">
            <v>Д</v>
          </cell>
          <cell r="O156" t="str">
            <v>ГАМОВА Д.</v>
          </cell>
          <cell r="P156" t="str">
            <v xml:space="preserve">Дарья  </v>
          </cell>
          <cell r="Q156">
            <v>32</v>
          </cell>
          <cell r="R156">
            <v>0</v>
          </cell>
          <cell r="S156">
            <v>28</v>
          </cell>
          <cell r="T156">
            <v>0</v>
          </cell>
          <cell r="U156">
            <v>35</v>
          </cell>
        </row>
        <row r="157">
          <cell r="A157">
            <v>225</v>
          </cell>
          <cell r="B157">
            <v>25</v>
          </cell>
          <cell r="C157" t="str">
            <v xml:space="preserve">МҰҚАШ Шұғыла  </v>
          </cell>
          <cell r="D157" t="str">
            <v>07.01.2007</v>
          </cell>
          <cell r="F157">
            <v>31</v>
          </cell>
          <cell r="G157" t="str">
            <v>Жамбылск. обл.</v>
          </cell>
          <cell r="H157" t="str">
            <v>Жамбылск. обл.</v>
          </cell>
          <cell r="I157">
            <v>0</v>
          </cell>
          <cell r="K157">
            <v>31</v>
          </cell>
          <cell r="M157" t="str">
            <v>МҰҚАШ</v>
          </cell>
          <cell r="N157" t="str">
            <v>Ш</v>
          </cell>
          <cell r="O157" t="str">
            <v>МҰҚАШ Ш.</v>
          </cell>
          <cell r="P157" t="str">
            <v xml:space="preserve">Шұғыла  </v>
          </cell>
          <cell r="Q157">
            <v>31</v>
          </cell>
          <cell r="R157">
            <v>0</v>
          </cell>
          <cell r="S157">
            <v>37</v>
          </cell>
          <cell r="T157">
            <v>0</v>
          </cell>
          <cell r="U157">
            <v>86</v>
          </cell>
        </row>
        <row r="158">
          <cell r="A158">
            <v>226</v>
          </cell>
          <cell r="B158">
            <v>26</v>
          </cell>
          <cell r="C158" t="str">
            <v xml:space="preserve">ТЕМИРХАНОВА Акку  </v>
          </cell>
          <cell r="D158" t="str">
            <v>23.01.2009</v>
          </cell>
          <cell r="F158">
            <v>30</v>
          </cell>
          <cell r="G158" t="str">
            <v>Мангистау. обл.</v>
          </cell>
          <cell r="H158" t="str">
            <v>Мангистау. обл.</v>
          </cell>
          <cell r="I158">
            <v>0</v>
          </cell>
          <cell r="K158">
            <v>30</v>
          </cell>
          <cell r="M158" t="str">
            <v>ТЕМИРХАНОВА</v>
          </cell>
          <cell r="N158" t="str">
            <v>А</v>
          </cell>
          <cell r="O158" t="str">
            <v>ТЕМИРХАНОВА А.</v>
          </cell>
          <cell r="P158" t="str">
            <v xml:space="preserve">Акку  </v>
          </cell>
          <cell r="Q158">
            <v>30</v>
          </cell>
          <cell r="R158">
            <v>0</v>
          </cell>
          <cell r="S158">
            <v>48</v>
          </cell>
          <cell r="T158">
            <v>0</v>
          </cell>
          <cell r="U158">
            <v>82</v>
          </cell>
        </row>
        <row r="159">
          <cell r="A159">
            <v>227</v>
          </cell>
          <cell r="B159">
            <v>27</v>
          </cell>
          <cell r="C159" t="str">
            <v xml:space="preserve">ЗЕЙНУЛЛА Айзере  </v>
          </cell>
          <cell r="D159" t="str">
            <v>18.03.2005</v>
          </cell>
          <cell r="F159">
            <v>30</v>
          </cell>
          <cell r="G159" t="str">
            <v>Павлодар. обл.</v>
          </cell>
          <cell r="H159" t="str">
            <v>Павлодар. обл.</v>
          </cell>
          <cell r="I159">
            <v>0</v>
          </cell>
          <cell r="K159">
            <v>30</v>
          </cell>
          <cell r="M159" t="str">
            <v>ЗЕЙНУЛЛА</v>
          </cell>
          <cell r="N159" t="str">
            <v>А</v>
          </cell>
          <cell r="O159" t="str">
            <v>ЗЕЙНУЛЛА А.</v>
          </cell>
          <cell r="P159" t="str">
            <v xml:space="preserve">Айзере  </v>
          </cell>
          <cell r="Q159">
            <v>30</v>
          </cell>
          <cell r="R159">
            <v>0</v>
          </cell>
          <cell r="S159">
            <v>35</v>
          </cell>
          <cell r="T159">
            <v>0</v>
          </cell>
          <cell r="U159">
            <v>8</v>
          </cell>
        </row>
        <row r="160">
          <cell r="A160">
            <v>228</v>
          </cell>
          <cell r="B160">
            <v>28</v>
          </cell>
          <cell r="C160" t="str">
            <v xml:space="preserve">КОШЕЛЕВА Алиса  </v>
          </cell>
          <cell r="D160" t="str">
            <v>10.09.2008</v>
          </cell>
          <cell r="F160">
            <v>29</v>
          </cell>
          <cell r="G160" t="str">
            <v>Карагандин. обл.</v>
          </cell>
          <cell r="H160" t="str">
            <v>Карагандин. обл.</v>
          </cell>
          <cell r="I160">
            <v>0</v>
          </cell>
          <cell r="K160">
            <v>29</v>
          </cell>
          <cell r="M160" t="str">
            <v>КОШЕЛЕВА</v>
          </cell>
          <cell r="N160" t="str">
            <v>А</v>
          </cell>
          <cell r="O160" t="str">
            <v>КОШЕЛЕВА А.</v>
          </cell>
          <cell r="P160" t="str">
            <v xml:space="preserve">Алиса  </v>
          </cell>
          <cell r="Q160">
            <v>29</v>
          </cell>
          <cell r="R160">
            <v>0</v>
          </cell>
          <cell r="S160">
            <v>25</v>
          </cell>
          <cell r="T160">
            <v>0</v>
          </cell>
          <cell r="U160">
            <v>1</v>
          </cell>
        </row>
        <row r="161">
          <cell r="A161">
            <v>229</v>
          </cell>
          <cell r="B161">
            <v>29</v>
          </cell>
          <cell r="C161" t="str">
            <v xml:space="preserve">ШАВКАТОВА Шахруза  </v>
          </cell>
          <cell r="D161" t="str">
            <v>11.02.2010</v>
          </cell>
          <cell r="F161">
            <v>29</v>
          </cell>
          <cell r="G161" t="str">
            <v>Туркестан. обл.</v>
          </cell>
          <cell r="H161" t="str">
            <v>Туркестан. обл.</v>
          </cell>
          <cell r="I161">
            <v>0</v>
          </cell>
          <cell r="K161">
            <v>29</v>
          </cell>
          <cell r="M161" t="str">
            <v>ШАВКАТОВА</v>
          </cell>
          <cell r="N161" t="str">
            <v>Ш</v>
          </cell>
          <cell r="O161" t="str">
            <v>ШАВКАТОВА Ш.</v>
          </cell>
          <cell r="P161" t="str">
            <v xml:space="preserve">Шахруза  </v>
          </cell>
          <cell r="Q161">
            <v>29</v>
          </cell>
          <cell r="R161">
            <v>0</v>
          </cell>
          <cell r="S161">
            <v>39</v>
          </cell>
          <cell r="T161">
            <v>0</v>
          </cell>
          <cell r="U161">
            <v>87</v>
          </cell>
        </row>
        <row r="162">
          <cell r="A162">
            <v>230</v>
          </cell>
          <cell r="B162">
            <v>30</v>
          </cell>
          <cell r="C162" t="str">
            <v xml:space="preserve">НУРЖАНКЫЗЫ Аружан  </v>
          </cell>
          <cell r="D162" t="str">
            <v>11.05.2004</v>
          </cell>
          <cell r="F162">
            <v>29</v>
          </cell>
          <cell r="G162" t="str">
            <v>Туркестан. обл.</v>
          </cell>
          <cell r="H162" t="str">
            <v>Туркестан. обл.</v>
          </cell>
          <cell r="I162">
            <v>0</v>
          </cell>
          <cell r="K162">
            <v>29</v>
          </cell>
          <cell r="M162" t="str">
            <v>НУРЖАНКЫЗЫ</v>
          </cell>
          <cell r="N162" t="str">
            <v>А</v>
          </cell>
          <cell r="O162" t="str">
            <v>НУРЖАНКЫЗЫ А.</v>
          </cell>
          <cell r="P162" t="str">
            <v xml:space="preserve">Аружан  </v>
          </cell>
          <cell r="Q162">
            <v>29</v>
          </cell>
          <cell r="R162">
            <v>0</v>
          </cell>
          <cell r="S162">
            <v>17</v>
          </cell>
          <cell r="T162">
            <v>0</v>
          </cell>
          <cell r="U162">
            <v>1</v>
          </cell>
        </row>
        <row r="163">
          <cell r="A163">
            <v>231</v>
          </cell>
          <cell r="B163">
            <v>31</v>
          </cell>
          <cell r="C163" t="str">
            <v xml:space="preserve">ИБРАЕВА Юрана  </v>
          </cell>
          <cell r="D163" t="str">
            <v>14.01.2009</v>
          </cell>
          <cell r="F163">
            <v>27</v>
          </cell>
          <cell r="G163" t="str">
            <v>Карагандин. обл.</v>
          </cell>
          <cell r="H163" t="str">
            <v>Карагандин. обл.</v>
          </cell>
          <cell r="I163">
            <v>0</v>
          </cell>
          <cell r="K163">
            <v>27</v>
          </cell>
          <cell r="M163" t="str">
            <v>ИБРАЕВА</v>
          </cell>
          <cell r="N163" t="str">
            <v>Ю</v>
          </cell>
          <cell r="O163" t="str">
            <v>ИБРАЕВА Ю.</v>
          </cell>
          <cell r="P163" t="str">
            <v xml:space="preserve">Юрана  </v>
          </cell>
          <cell r="Q163">
            <v>27</v>
          </cell>
          <cell r="R163">
            <v>0</v>
          </cell>
          <cell r="S163">
            <v>34</v>
          </cell>
          <cell r="T163">
            <v>0</v>
          </cell>
          <cell r="U163">
            <v>1</v>
          </cell>
        </row>
        <row r="164">
          <cell r="A164">
            <v>232</v>
          </cell>
          <cell r="B164">
            <v>32</v>
          </cell>
          <cell r="C164" t="str">
            <v xml:space="preserve">БОРСАКБАЕВА Зарина  </v>
          </cell>
          <cell r="D164" t="str">
            <v>04.01.2003</v>
          </cell>
          <cell r="F164">
            <v>26</v>
          </cell>
          <cell r="G164" t="str">
            <v>Мангистау. обл.</v>
          </cell>
          <cell r="H164" t="str">
            <v>Мангистау. обл.</v>
          </cell>
          <cell r="I164">
            <v>0</v>
          </cell>
          <cell r="K164">
            <v>26</v>
          </cell>
          <cell r="M164" t="str">
            <v>БОРСАКБАЕВА</v>
          </cell>
          <cell r="N164" t="str">
            <v>З</v>
          </cell>
          <cell r="O164" t="str">
            <v>БОРСАКБАЕВА З.</v>
          </cell>
          <cell r="P164" t="str">
            <v xml:space="preserve">Зарина  </v>
          </cell>
          <cell r="Q164">
            <v>26</v>
          </cell>
          <cell r="R164">
            <v>0</v>
          </cell>
          <cell r="S164">
            <v>17</v>
          </cell>
          <cell r="T164">
            <v>0</v>
          </cell>
          <cell r="U164">
            <v>88</v>
          </cell>
        </row>
        <row r="165">
          <cell r="A165">
            <v>233</v>
          </cell>
          <cell r="B165">
            <v>33</v>
          </cell>
          <cell r="C165" t="str">
            <v xml:space="preserve">МЕНДИГАЛИЕВА Айша  </v>
          </cell>
          <cell r="D165" t="str">
            <v>30.06.2009</v>
          </cell>
          <cell r="F165">
            <v>25</v>
          </cell>
          <cell r="G165" t="str">
            <v>г. Алматы</v>
          </cell>
          <cell r="H165" t="str">
            <v>г. Алматы</v>
          </cell>
          <cell r="I165">
            <v>0</v>
          </cell>
          <cell r="K165">
            <v>25</v>
          </cell>
          <cell r="M165" t="str">
            <v>МЕНДИГАЛИЕВА</v>
          </cell>
          <cell r="N165" t="str">
            <v>А</v>
          </cell>
          <cell r="O165" t="str">
            <v>МЕНДИГАЛИЕВА А.</v>
          </cell>
          <cell r="P165" t="str">
            <v xml:space="preserve">Айша  </v>
          </cell>
          <cell r="Q165">
            <v>25</v>
          </cell>
          <cell r="R165">
            <v>0</v>
          </cell>
          <cell r="S165">
            <v>43</v>
          </cell>
          <cell r="T165">
            <v>0</v>
          </cell>
          <cell r="U165">
            <v>1</v>
          </cell>
        </row>
        <row r="166">
          <cell r="A166">
            <v>234</v>
          </cell>
          <cell r="B166">
            <v>34</v>
          </cell>
          <cell r="C166" t="str">
            <v xml:space="preserve">ШЫМКЕНТБАЙ Руана  </v>
          </cell>
          <cell r="D166" t="str">
            <v>26.08.2009</v>
          </cell>
          <cell r="F166">
            <v>25</v>
          </cell>
          <cell r="G166" t="str">
            <v>г. Шымкент</v>
          </cell>
          <cell r="H166" t="str">
            <v>г. Шымкент</v>
          </cell>
          <cell r="I166">
            <v>0</v>
          </cell>
          <cell r="K166">
            <v>25</v>
          </cell>
          <cell r="M166" t="str">
            <v>ШЫМКЕНТБАЙ</v>
          </cell>
          <cell r="N166" t="str">
            <v>Р</v>
          </cell>
          <cell r="O166" t="str">
            <v>ШЫМКЕНТБАЙ Р.</v>
          </cell>
          <cell r="P166" t="str">
            <v xml:space="preserve">Руана  </v>
          </cell>
          <cell r="Q166">
            <v>25</v>
          </cell>
          <cell r="R166">
            <v>0</v>
          </cell>
          <cell r="S166">
            <v>45</v>
          </cell>
          <cell r="T166">
            <v>0</v>
          </cell>
          <cell r="U166">
            <v>58</v>
          </cell>
        </row>
        <row r="167">
          <cell r="A167">
            <v>235</v>
          </cell>
          <cell r="B167">
            <v>35</v>
          </cell>
          <cell r="C167" t="str">
            <v xml:space="preserve">ЯСАКОВА Анна  </v>
          </cell>
          <cell r="D167" t="str">
            <v>06.07.2006</v>
          </cell>
          <cell r="F167">
            <v>24</v>
          </cell>
          <cell r="G167" t="str">
            <v>ВКО</v>
          </cell>
          <cell r="H167" t="str">
            <v>ВКО</v>
          </cell>
          <cell r="I167">
            <v>0</v>
          </cell>
          <cell r="K167">
            <v>24</v>
          </cell>
          <cell r="M167" t="str">
            <v>ЯСАКОВА</v>
          </cell>
          <cell r="N167" t="str">
            <v>А</v>
          </cell>
          <cell r="O167" t="str">
            <v>ЯСАКОВА А.</v>
          </cell>
          <cell r="P167" t="str">
            <v xml:space="preserve">Анна  </v>
          </cell>
          <cell r="Q167">
            <v>24</v>
          </cell>
          <cell r="R167">
            <v>0</v>
          </cell>
          <cell r="S167">
            <v>27</v>
          </cell>
          <cell r="T167">
            <v>0</v>
          </cell>
          <cell r="U167">
            <v>75</v>
          </cell>
        </row>
        <row r="168">
          <cell r="A168">
            <v>236</v>
          </cell>
          <cell r="B168">
            <v>36</v>
          </cell>
          <cell r="C168" t="str">
            <v xml:space="preserve">ҚОСАР Томирис  </v>
          </cell>
          <cell r="D168" t="str">
            <v>27.05.2010</v>
          </cell>
          <cell r="F168">
            <v>24</v>
          </cell>
          <cell r="G168" t="str">
            <v>г. Шымкент</v>
          </cell>
          <cell r="H168" t="str">
            <v>г. Шымкент</v>
          </cell>
          <cell r="I168">
            <v>0</v>
          </cell>
          <cell r="K168">
            <v>24</v>
          </cell>
          <cell r="M168" t="str">
            <v>ҚОСАР</v>
          </cell>
          <cell r="N168" t="str">
            <v>Т</v>
          </cell>
          <cell r="O168" t="str">
            <v>ҚОСАР Т.</v>
          </cell>
          <cell r="P168" t="str">
            <v xml:space="preserve">Томирис  </v>
          </cell>
          <cell r="Q168">
            <v>24</v>
          </cell>
          <cell r="R168">
            <v>0</v>
          </cell>
          <cell r="S168">
            <v>42</v>
          </cell>
          <cell r="T168">
            <v>0</v>
          </cell>
          <cell r="U168">
            <v>1</v>
          </cell>
        </row>
        <row r="169">
          <cell r="A169">
            <v>237</v>
          </cell>
          <cell r="B169">
            <v>37</v>
          </cell>
          <cell r="C169" t="str">
            <v xml:space="preserve">СУРАГАНОВА Алина  </v>
          </cell>
          <cell r="D169" t="str">
            <v>08.11.2008</v>
          </cell>
          <cell r="F169">
            <v>23</v>
          </cell>
          <cell r="G169" t="str">
            <v>Костанай. обл</v>
          </cell>
          <cell r="H169" t="str">
            <v>Костанай. обл</v>
          </cell>
          <cell r="I169">
            <v>0</v>
          </cell>
          <cell r="K169">
            <v>23</v>
          </cell>
          <cell r="M169" t="str">
            <v>СУРАГАНОВА</v>
          </cell>
          <cell r="N169" t="str">
            <v>А</v>
          </cell>
          <cell r="O169" t="str">
            <v>СУРАГАНОВА А.</v>
          </cell>
          <cell r="P169" t="str">
            <v xml:space="preserve">Алина  </v>
          </cell>
          <cell r="Q169">
            <v>23</v>
          </cell>
          <cell r="R169">
            <v>0</v>
          </cell>
          <cell r="S169">
            <v>26</v>
          </cell>
          <cell r="T169">
            <v>0</v>
          </cell>
          <cell r="U169">
            <v>10</v>
          </cell>
        </row>
        <row r="170">
          <cell r="A170">
            <v>238</v>
          </cell>
          <cell r="B170">
            <v>38</v>
          </cell>
          <cell r="C170" t="str">
            <v xml:space="preserve">ДОШИМОВА Малика  </v>
          </cell>
          <cell r="D170" t="str">
            <v>02.10.2008</v>
          </cell>
          <cell r="F170">
            <v>20</v>
          </cell>
          <cell r="G170" t="str">
            <v>Актюбинск. обл.</v>
          </cell>
          <cell r="H170" t="str">
            <v>Актюбинск. обл.</v>
          </cell>
          <cell r="I170">
            <v>0</v>
          </cell>
          <cell r="K170">
            <v>20</v>
          </cell>
          <cell r="M170" t="str">
            <v>ДОШИМОВА</v>
          </cell>
          <cell r="N170" t="str">
            <v>М</v>
          </cell>
          <cell r="O170" t="str">
            <v>ДОШИМОВА М.</v>
          </cell>
          <cell r="P170" t="str">
            <v xml:space="preserve">Малика  </v>
          </cell>
          <cell r="Q170">
            <v>20</v>
          </cell>
          <cell r="R170">
            <v>0</v>
          </cell>
          <cell r="S170">
            <v>32</v>
          </cell>
          <cell r="T170">
            <v>0</v>
          </cell>
          <cell r="U170">
            <v>36</v>
          </cell>
        </row>
        <row r="171">
          <cell r="A171">
            <v>239</v>
          </cell>
          <cell r="B171">
            <v>39</v>
          </cell>
          <cell r="C171" t="str">
            <v xml:space="preserve">МЕДЕУОВА Анна  </v>
          </cell>
          <cell r="D171" t="str">
            <v>13.05.2005</v>
          </cell>
          <cell r="F171">
            <v>19</v>
          </cell>
          <cell r="G171" t="str">
            <v>Жамбылск. обл.</v>
          </cell>
          <cell r="H171" t="str">
            <v>Жамбылск. обл.</v>
          </cell>
          <cell r="I171">
            <v>0</v>
          </cell>
          <cell r="K171">
            <v>19</v>
          </cell>
          <cell r="M171" t="str">
            <v>МЕДЕУОВА</v>
          </cell>
          <cell r="N171" t="str">
            <v>А</v>
          </cell>
          <cell r="O171" t="str">
            <v>МЕДЕУОВА А.</v>
          </cell>
          <cell r="P171" t="str">
            <v xml:space="preserve">Анна  </v>
          </cell>
          <cell r="Q171">
            <v>19</v>
          </cell>
          <cell r="R171">
            <v>0</v>
          </cell>
          <cell r="S171">
            <v>30</v>
          </cell>
          <cell r="T171">
            <v>0</v>
          </cell>
          <cell r="U171">
            <v>51</v>
          </cell>
        </row>
        <row r="172">
          <cell r="A172">
            <v>240</v>
          </cell>
          <cell r="B172">
            <v>40</v>
          </cell>
          <cell r="C172" t="str">
            <v xml:space="preserve">ӘЛІМГЕРЕЙ Амира  </v>
          </cell>
          <cell r="D172" t="str">
            <v>03.08.2011</v>
          </cell>
          <cell r="F172">
            <v>19</v>
          </cell>
          <cell r="G172" t="str">
            <v>Мангистау. обл.</v>
          </cell>
          <cell r="H172" t="str">
            <v>Мангистау. обл.</v>
          </cell>
          <cell r="I172">
            <v>0</v>
          </cell>
          <cell r="K172">
            <v>19</v>
          </cell>
          <cell r="M172" t="str">
            <v>ӘЛІМГЕРЕЙ</v>
          </cell>
          <cell r="N172" t="str">
            <v>А</v>
          </cell>
          <cell r="O172" t="str">
            <v>ӘЛІМГЕРЕЙ А.</v>
          </cell>
          <cell r="P172" t="str">
            <v xml:space="preserve">Амира  </v>
          </cell>
          <cell r="Q172">
            <v>19</v>
          </cell>
          <cell r="R172">
            <v>0</v>
          </cell>
          <cell r="S172">
            <v>34</v>
          </cell>
          <cell r="T172">
            <v>0</v>
          </cell>
          <cell r="U172">
            <v>83</v>
          </cell>
        </row>
        <row r="173">
          <cell r="A173">
            <v>241</v>
          </cell>
          <cell r="B173">
            <v>41</v>
          </cell>
          <cell r="C173" t="str">
            <v xml:space="preserve">ТЛЕГЕНОВА Еркежан  </v>
          </cell>
          <cell r="D173" t="str">
            <v>05.10.2009</v>
          </cell>
          <cell r="F173">
            <v>14</v>
          </cell>
          <cell r="G173" t="str">
            <v>Карагандин. обл.</v>
          </cell>
          <cell r="H173" t="str">
            <v>Карагандин. обл.</v>
          </cell>
          <cell r="I173">
            <v>0</v>
          </cell>
          <cell r="K173">
            <v>14</v>
          </cell>
          <cell r="M173" t="str">
            <v>ТЛЕГЕНОВА</v>
          </cell>
          <cell r="N173" t="str">
            <v>Е</v>
          </cell>
          <cell r="O173" t="str">
            <v>ТЛЕГЕНОВА Е.</v>
          </cell>
          <cell r="P173" t="str">
            <v xml:space="preserve">Еркежан  </v>
          </cell>
          <cell r="Q173">
            <v>14</v>
          </cell>
          <cell r="R173">
            <v>0</v>
          </cell>
          <cell r="S173">
            <v>10</v>
          </cell>
          <cell r="T173">
            <v>0</v>
          </cell>
          <cell r="U173">
            <v>1</v>
          </cell>
        </row>
        <row r="174">
          <cell r="A174">
            <v>242</v>
          </cell>
          <cell r="B174">
            <v>42</v>
          </cell>
          <cell r="C174" t="str">
            <v xml:space="preserve">ТӨЛЕБАЙ Аружан  </v>
          </cell>
          <cell r="D174" t="str">
            <v>17.05.2011</v>
          </cell>
          <cell r="F174">
            <v>13</v>
          </cell>
          <cell r="G174" t="str">
            <v>Костанай. обл</v>
          </cell>
          <cell r="H174" t="str">
            <v>Костанай. обл</v>
          </cell>
          <cell r="I174">
            <v>0</v>
          </cell>
          <cell r="K174">
            <v>13</v>
          </cell>
          <cell r="M174" t="str">
            <v>ТӨЛЕБАЙ</v>
          </cell>
          <cell r="N174" t="str">
            <v>А</v>
          </cell>
          <cell r="O174" t="str">
            <v>ТӨЛЕБАЙ А.</v>
          </cell>
          <cell r="P174" t="str">
            <v xml:space="preserve">Аружан  </v>
          </cell>
          <cell r="Q174">
            <v>13</v>
          </cell>
          <cell r="R174">
            <v>0</v>
          </cell>
          <cell r="S174">
            <v>5</v>
          </cell>
          <cell r="T174">
            <v>0</v>
          </cell>
          <cell r="U174">
            <v>96</v>
          </cell>
        </row>
        <row r="175">
          <cell r="A175">
            <v>243</v>
          </cell>
          <cell r="B175">
            <v>43</v>
          </cell>
          <cell r="C175" t="str">
            <v xml:space="preserve">АМИРЗА  Айым </v>
          </cell>
          <cell r="D175" t="str">
            <v>23.05.2011</v>
          </cell>
          <cell r="F175">
            <v>10</v>
          </cell>
          <cell r="G175" t="str">
            <v>Карагандин. обл.</v>
          </cell>
          <cell r="H175" t="str">
            <v>Карагандин. обл.</v>
          </cell>
          <cell r="I175">
            <v>0</v>
          </cell>
          <cell r="K175">
            <v>10</v>
          </cell>
          <cell r="M175" t="str">
            <v>АМИРЗА</v>
          </cell>
          <cell r="N175" t="str">
            <v xml:space="preserve"> </v>
          </cell>
          <cell r="O175" t="str">
            <v>АМИРЗА  .</v>
          </cell>
          <cell r="P175" t="str">
            <v xml:space="preserve"> Айым </v>
          </cell>
          <cell r="Q175">
            <v>10</v>
          </cell>
          <cell r="R175">
            <v>0</v>
          </cell>
          <cell r="S175">
            <v>4</v>
          </cell>
          <cell r="T175">
            <v>0</v>
          </cell>
          <cell r="U175">
            <v>37</v>
          </cell>
        </row>
        <row r="176">
          <cell r="A176">
            <v>244</v>
          </cell>
          <cell r="B176">
            <v>44</v>
          </cell>
          <cell r="C176" t="str">
            <v xml:space="preserve">ШАВКАТОВА Гулёра  </v>
          </cell>
          <cell r="D176" t="str">
            <v>15.07.2006</v>
          </cell>
          <cell r="F176">
            <v>10</v>
          </cell>
          <cell r="G176" t="str">
            <v>Туркестан. обл.</v>
          </cell>
          <cell r="H176" t="str">
            <v>Туркестан. обл.</v>
          </cell>
          <cell r="I176">
            <v>0</v>
          </cell>
          <cell r="K176">
            <v>10</v>
          </cell>
          <cell r="M176" t="str">
            <v>ШАВКАТОВА</v>
          </cell>
          <cell r="N176" t="str">
            <v>Г</v>
          </cell>
          <cell r="O176" t="str">
            <v>ШАВКАТОВА Г.</v>
          </cell>
          <cell r="P176" t="str">
            <v xml:space="preserve">Гулёра  </v>
          </cell>
          <cell r="Q176">
            <v>10</v>
          </cell>
          <cell r="R176">
            <v>0</v>
          </cell>
          <cell r="S176">
            <v>6</v>
          </cell>
          <cell r="T176">
            <v>0</v>
          </cell>
          <cell r="U176">
            <v>97</v>
          </cell>
        </row>
        <row r="177">
          <cell r="A177">
            <v>245</v>
          </cell>
          <cell r="B177">
            <v>45</v>
          </cell>
          <cell r="C177" t="str">
            <v xml:space="preserve">ТРАВКИНА Таисия  </v>
          </cell>
          <cell r="D177" t="str">
            <v>18.01.2011</v>
          </cell>
          <cell r="F177">
            <v>4</v>
          </cell>
          <cell r="G177" t="str">
            <v>г. Алматы</v>
          </cell>
          <cell r="H177" t="str">
            <v>г. Алматы</v>
          </cell>
          <cell r="I177">
            <v>0</v>
          </cell>
          <cell r="K177">
            <v>4</v>
          </cell>
          <cell r="M177" t="str">
            <v>ТРАВКИНА</v>
          </cell>
          <cell r="N177" t="str">
            <v>Т</v>
          </cell>
          <cell r="O177" t="str">
            <v>ТРАВКИНА Т.</v>
          </cell>
          <cell r="P177" t="str">
            <v xml:space="preserve">Таисия  </v>
          </cell>
          <cell r="Q177">
            <v>4</v>
          </cell>
          <cell r="R177">
            <v>0</v>
          </cell>
          <cell r="S177">
            <v>13</v>
          </cell>
          <cell r="T177">
            <v>0</v>
          </cell>
          <cell r="U177">
            <v>102</v>
          </cell>
        </row>
        <row r="178">
          <cell r="A178">
            <v>246</v>
          </cell>
          <cell r="B178">
            <v>46</v>
          </cell>
          <cell r="C178" t="str">
            <v xml:space="preserve">БАЙТИКЕНОВА Еркежан  </v>
          </cell>
          <cell r="D178" t="str">
            <v>13.01.2010</v>
          </cell>
          <cell r="F178">
            <v>3</v>
          </cell>
          <cell r="G178" t="str">
            <v>ВКО</v>
          </cell>
          <cell r="H178" t="str">
            <v>ВКО</v>
          </cell>
          <cell r="I178">
            <v>0</v>
          </cell>
          <cell r="K178">
            <v>3</v>
          </cell>
          <cell r="M178" t="str">
            <v>БАЙТИКЕНОВА</v>
          </cell>
          <cell r="N178" t="str">
            <v>Е</v>
          </cell>
          <cell r="O178" t="str">
            <v>БАЙТИКЕНОВА Е.</v>
          </cell>
          <cell r="P178" t="str">
            <v xml:space="preserve">Еркежан  </v>
          </cell>
          <cell r="Q178">
            <v>3</v>
          </cell>
          <cell r="R178">
            <v>0</v>
          </cell>
          <cell r="S178">
            <v>13</v>
          </cell>
          <cell r="T178">
            <v>0</v>
          </cell>
          <cell r="U178">
            <v>30</v>
          </cell>
        </row>
        <row r="179">
          <cell r="A179">
            <v>247</v>
          </cell>
          <cell r="B179">
            <v>47</v>
          </cell>
          <cell r="C179" t="str">
            <v>ШАЙХИНА Алина</v>
          </cell>
          <cell r="D179">
            <v>39385</v>
          </cell>
          <cell r="F179">
            <v>0</v>
          </cell>
          <cell r="G179" t="str">
            <v>г. Астана</v>
          </cell>
          <cell r="H179" t="str">
            <v>г. Астана</v>
          </cell>
          <cell r="I179">
            <v>0</v>
          </cell>
          <cell r="K179">
            <v>0</v>
          </cell>
          <cell r="M179" t="str">
            <v>ШАЙХИНА</v>
          </cell>
          <cell r="N179" t="str">
            <v>А</v>
          </cell>
          <cell r="O179" t="str">
            <v>ШАЙХИНА А.</v>
          </cell>
          <cell r="P179" t="str">
            <v>Алина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31</v>
          </cell>
        </row>
        <row r="180">
          <cell r="A180">
            <v>248</v>
          </cell>
          <cell r="B180">
            <v>48</v>
          </cell>
          <cell r="C180" t="str">
            <v>БАЛТАБЕК Інкар</v>
          </cell>
          <cell r="D180">
            <v>40246</v>
          </cell>
          <cell r="F180">
            <v>0</v>
          </cell>
          <cell r="G180" t="str">
            <v>Павлодар. обл.</v>
          </cell>
          <cell r="H180" t="str">
            <v>Павлодар. обл.</v>
          </cell>
          <cell r="I180">
            <v>0</v>
          </cell>
          <cell r="K180">
            <v>0</v>
          </cell>
          <cell r="M180" t="str">
            <v>БАЛТАБЕК</v>
          </cell>
          <cell r="N180" t="str">
            <v>І</v>
          </cell>
          <cell r="O180" t="str">
            <v>БАЛТАБЕК І.</v>
          </cell>
          <cell r="P180" t="str">
            <v>Інкар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32</v>
          </cell>
        </row>
        <row r="181">
          <cell r="A181">
            <v>249</v>
          </cell>
          <cell r="B181">
            <v>49</v>
          </cell>
          <cell r="C181" t="str">
            <v>РАМАЗАН Томирис</v>
          </cell>
          <cell r="D181">
            <v>41097</v>
          </cell>
          <cell r="F181">
            <v>0</v>
          </cell>
          <cell r="G181" t="str">
            <v>Павлодар. обл.</v>
          </cell>
          <cell r="H181" t="str">
            <v>Павлодар. обл.</v>
          </cell>
          <cell r="I181">
            <v>0</v>
          </cell>
          <cell r="K181">
            <v>0</v>
          </cell>
          <cell r="M181" t="str">
            <v>РАМАЗАН</v>
          </cell>
          <cell r="N181" t="str">
            <v>Т</v>
          </cell>
          <cell r="O181" t="str">
            <v>РАМАЗАН Т.</v>
          </cell>
          <cell r="P181" t="str">
            <v>Томирис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33</v>
          </cell>
        </row>
        <row r="182">
          <cell r="A182">
            <v>250</v>
          </cell>
          <cell r="B182">
            <v>50</v>
          </cell>
          <cell r="C182" t="str">
            <v>ПОЧИНОК Полина</v>
          </cell>
          <cell r="D182">
            <v>40220</v>
          </cell>
          <cell r="F182">
            <v>0</v>
          </cell>
          <cell r="G182" t="str">
            <v>Павлодар. обл.</v>
          </cell>
          <cell r="H182" t="str">
            <v>Павлодар. обл.</v>
          </cell>
          <cell r="I182">
            <v>0</v>
          </cell>
          <cell r="K182">
            <v>0</v>
          </cell>
          <cell r="M182" t="str">
            <v>ПОЧИНОК</v>
          </cell>
          <cell r="N182" t="str">
            <v>П</v>
          </cell>
          <cell r="O182" t="str">
            <v>ПОЧИНОК П.</v>
          </cell>
          <cell r="P182" t="str">
            <v>Полина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34</v>
          </cell>
        </row>
        <row r="183">
          <cell r="A183">
            <v>251</v>
          </cell>
          <cell r="B183">
            <v>51</v>
          </cell>
          <cell r="C183" t="str">
            <v>ЖАНАБЕРДІ Махаббат</v>
          </cell>
          <cell r="D183">
            <v>39899</v>
          </cell>
          <cell r="F183">
            <v>0</v>
          </cell>
          <cell r="G183" t="str">
            <v>Павлодар. обл.</v>
          </cell>
          <cell r="H183" t="str">
            <v>Павлодар. обл.</v>
          </cell>
          <cell r="I183">
            <v>0</v>
          </cell>
          <cell r="K183">
            <v>0</v>
          </cell>
          <cell r="M183" t="str">
            <v>ЖАНАБЕРДІ</v>
          </cell>
          <cell r="N183" t="str">
            <v>М</v>
          </cell>
          <cell r="O183" t="str">
            <v>ЖАНАБЕРДІ М.</v>
          </cell>
          <cell r="P183" t="str">
            <v>Махаббат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</row>
        <row r="184">
          <cell r="A184">
            <v>252</v>
          </cell>
          <cell r="B184">
            <v>52</v>
          </cell>
          <cell r="C184" t="str">
            <v>ГУСЬКОВА Дарья</v>
          </cell>
          <cell r="D184">
            <v>40042</v>
          </cell>
          <cell r="F184">
            <v>0</v>
          </cell>
          <cell r="G184" t="str">
            <v>Карагандин. обл.</v>
          </cell>
          <cell r="H184" t="str">
            <v>Карагандин. обл.</v>
          </cell>
          <cell r="I184">
            <v>0</v>
          </cell>
          <cell r="K184">
            <v>0</v>
          </cell>
          <cell r="M184" t="str">
            <v>ГУСЬКОВА</v>
          </cell>
          <cell r="N184" t="str">
            <v>Д</v>
          </cell>
          <cell r="O184" t="str">
            <v>ГУСЬКОВА Д.</v>
          </cell>
          <cell r="P184" t="str">
            <v>Дарья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36</v>
          </cell>
        </row>
        <row r="185">
          <cell r="A185">
            <v>253</v>
          </cell>
          <cell r="B185">
            <v>53</v>
          </cell>
          <cell r="C185" t="str">
            <v>СЕРИК Рада</v>
          </cell>
          <cell r="D185">
            <v>39827</v>
          </cell>
          <cell r="F185">
            <v>0</v>
          </cell>
          <cell r="G185" t="str">
            <v>Карагандин. обл.</v>
          </cell>
          <cell r="H185" t="str">
            <v>Карагандин. обл.</v>
          </cell>
          <cell r="I185">
            <v>0</v>
          </cell>
          <cell r="K185">
            <v>0</v>
          </cell>
          <cell r="M185" t="str">
            <v>СЕРИК</v>
          </cell>
          <cell r="N185" t="str">
            <v>Р</v>
          </cell>
          <cell r="O185" t="str">
            <v>СЕРИК Р.</v>
          </cell>
          <cell r="P185" t="str">
            <v>Рада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37</v>
          </cell>
        </row>
        <row r="186">
          <cell r="A186">
            <v>254</v>
          </cell>
          <cell r="B186">
            <v>54</v>
          </cell>
          <cell r="C186" t="str">
            <v xml:space="preserve">ТЛЕГЕНОВА Аружан  </v>
          </cell>
          <cell r="D186">
            <v>40091</v>
          </cell>
          <cell r="F186">
            <v>0</v>
          </cell>
          <cell r="G186" t="str">
            <v>Карагандин. обл.</v>
          </cell>
          <cell r="H186" t="str">
            <v>Карагандин. обл.</v>
          </cell>
          <cell r="I186">
            <v>0</v>
          </cell>
          <cell r="K186">
            <v>0</v>
          </cell>
          <cell r="M186" t="str">
            <v>ТЛЕГЕНОВА</v>
          </cell>
          <cell r="N186" t="str">
            <v>А</v>
          </cell>
          <cell r="O186" t="str">
            <v>ТЛЕГЕНОВА А.</v>
          </cell>
          <cell r="P186" t="str">
            <v xml:space="preserve">Аружан  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38</v>
          </cell>
        </row>
        <row r="187">
          <cell r="A187">
            <v>255</v>
          </cell>
          <cell r="B187">
            <v>55</v>
          </cell>
          <cell r="C187" t="str">
            <v>ОМАРОВА Айша</v>
          </cell>
          <cell r="D187">
            <v>40621</v>
          </cell>
          <cell r="F187">
            <v>0</v>
          </cell>
          <cell r="G187" t="str">
            <v>Карагандин. обл.</v>
          </cell>
          <cell r="H187" t="str">
            <v>Карагандин. обл.</v>
          </cell>
          <cell r="I187">
            <v>0</v>
          </cell>
          <cell r="K187">
            <v>0</v>
          </cell>
          <cell r="M187" t="str">
            <v>ОМАРОВА</v>
          </cell>
          <cell r="N187" t="str">
            <v>А</v>
          </cell>
          <cell r="O187" t="str">
            <v>ОМАРОВА А.</v>
          </cell>
          <cell r="P187" t="str">
            <v>Айша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39</v>
          </cell>
        </row>
        <row r="188">
          <cell r="A188">
            <v>256</v>
          </cell>
          <cell r="B188">
            <v>56</v>
          </cell>
          <cell r="C188" t="str">
            <v>КАМИЛЖАНОВА Ойдин</v>
          </cell>
          <cell r="D188">
            <v>40850</v>
          </cell>
          <cell r="F188">
            <v>0</v>
          </cell>
          <cell r="G188" t="str">
            <v>г. Шымкент</v>
          </cell>
          <cell r="H188" t="str">
            <v>г. Шымкент</v>
          </cell>
          <cell r="I188">
            <v>0</v>
          </cell>
          <cell r="K188">
            <v>0</v>
          </cell>
          <cell r="M188" t="str">
            <v>КАМИЛЖАНОВА</v>
          </cell>
          <cell r="N188" t="str">
            <v>О</v>
          </cell>
          <cell r="O188" t="str">
            <v>КАМИЛЖАНОВА О.</v>
          </cell>
          <cell r="P188" t="str">
            <v>Ойдин</v>
          </cell>
          <cell r="Q188">
            <v>0</v>
          </cell>
          <cell r="R188">
            <v>0</v>
          </cell>
          <cell r="S188">
            <v>0</v>
          </cell>
          <cell r="T188">
            <v>1</v>
          </cell>
          <cell r="U188">
            <v>40</v>
          </cell>
        </row>
        <row r="189">
          <cell r="A189">
            <v>257</v>
          </cell>
          <cell r="B189">
            <v>57</v>
          </cell>
          <cell r="C189" t="str">
            <v>КАМИЛЖАНОВА Шодиена</v>
          </cell>
          <cell r="D189">
            <v>41325</v>
          </cell>
          <cell r="F189">
            <v>0</v>
          </cell>
          <cell r="G189" t="str">
            <v>г. Шымкент</v>
          </cell>
          <cell r="H189" t="str">
            <v>г. Шымкент</v>
          </cell>
          <cell r="I189">
            <v>0</v>
          </cell>
          <cell r="K189">
            <v>0</v>
          </cell>
          <cell r="M189" t="str">
            <v>КАМИЛЖАНОВА</v>
          </cell>
          <cell r="N189" t="str">
            <v>Ш</v>
          </cell>
          <cell r="O189" t="str">
            <v>КАМИЛЖАНОВА Ш.</v>
          </cell>
          <cell r="P189" t="str">
            <v>Шодиена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41</v>
          </cell>
        </row>
        <row r="190">
          <cell r="A190">
            <v>258</v>
          </cell>
          <cell r="B190">
            <v>58</v>
          </cell>
          <cell r="C190" t="str">
            <v>ТҰРСЫНБЕК Құралай</v>
          </cell>
          <cell r="D190">
            <v>39453</v>
          </cell>
          <cell r="F190">
            <v>0</v>
          </cell>
          <cell r="G190" t="str">
            <v>г. Шымкент</v>
          </cell>
          <cell r="H190" t="str">
            <v>г. Шымкент</v>
          </cell>
          <cell r="I190">
            <v>0</v>
          </cell>
          <cell r="K190">
            <v>0</v>
          </cell>
          <cell r="M190" t="str">
            <v>ТҰРСЫНБЕК</v>
          </cell>
          <cell r="N190" t="str">
            <v>Қ</v>
          </cell>
          <cell r="O190" t="str">
            <v>ТҰРСЫНБЕК Қ.</v>
          </cell>
          <cell r="P190" t="str">
            <v>Құралай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42</v>
          </cell>
        </row>
        <row r="191">
          <cell r="A191">
            <v>259</v>
          </cell>
          <cell r="B191">
            <v>59</v>
          </cell>
          <cell r="C191" t="str">
            <v>АСҚАР Айзере</v>
          </cell>
          <cell r="D191">
            <v>39753</v>
          </cell>
          <cell r="F191">
            <v>0</v>
          </cell>
          <cell r="G191" t="str">
            <v>г. Шымкент</v>
          </cell>
          <cell r="H191" t="str">
            <v>г. Шымкент</v>
          </cell>
          <cell r="I191">
            <v>0</v>
          </cell>
          <cell r="K191">
            <v>0</v>
          </cell>
          <cell r="M191" t="str">
            <v>АСҚАР</v>
          </cell>
          <cell r="N191" t="str">
            <v>А</v>
          </cell>
          <cell r="O191" t="str">
            <v>АСҚАР А.</v>
          </cell>
          <cell r="P191" t="str">
            <v>Айзере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43</v>
          </cell>
        </row>
        <row r="192">
          <cell r="A192">
            <v>260</v>
          </cell>
          <cell r="B192">
            <v>60</v>
          </cell>
          <cell r="C192" t="str">
            <v>ДҰКЕНБАЙ Жұлдызай</v>
          </cell>
          <cell r="D192">
            <v>41045</v>
          </cell>
          <cell r="F192">
            <v>0</v>
          </cell>
          <cell r="G192" t="str">
            <v>Жамбылск. обл.</v>
          </cell>
          <cell r="H192" t="str">
            <v>Жамбылск. обл.</v>
          </cell>
          <cell r="I192">
            <v>0</v>
          </cell>
          <cell r="K192">
            <v>0</v>
          </cell>
          <cell r="M192" t="str">
            <v>ДҰКЕНБАЙ</v>
          </cell>
          <cell r="N192" t="str">
            <v>Ж</v>
          </cell>
          <cell r="O192" t="str">
            <v>ДҰКЕНБАЙ Ж.</v>
          </cell>
          <cell r="P192" t="str">
            <v>Жұлдызай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44</v>
          </cell>
        </row>
        <row r="193">
          <cell r="A193">
            <v>261</v>
          </cell>
          <cell r="B193">
            <v>61</v>
          </cell>
          <cell r="C193" t="str">
            <v>ЖЕТПИСБАЙ Ұлдана</v>
          </cell>
          <cell r="D193">
            <v>39875</v>
          </cell>
          <cell r="F193">
            <v>0</v>
          </cell>
          <cell r="G193" t="str">
            <v>Жамбылск. обл.</v>
          </cell>
          <cell r="H193" t="str">
            <v>Жамбылск. обл.</v>
          </cell>
          <cell r="I193">
            <v>0</v>
          </cell>
          <cell r="K193">
            <v>0</v>
          </cell>
          <cell r="M193" t="str">
            <v>ЖЕТПИСБАЙ</v>
          </cell>
          <cell r="N193" t="str">
            <v>Ұ</v>
          </cell>
          <cell r="O193" t="str">
            <v>ЖЕТПИСБАЙ Ұ.</v>
          </cell>
          <cell r="P193" t="str">
            <v>Ұлдана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45</v>
          </cell>
        </row>
        <row r="194">
          <cell r="A194">
            <v>262</v>
          </cell>
          <cell r="B194">
            <v>62</v>
          </cell>
          <cell r="C194" t="str">
            <v>МҰҚАШ Мадина</v>
          </cell>
          <cell r="D194">
            <v>37687</v>
          </cell>
          <cell r="F194">
            <v>0</v>
          </cell>
          <cell r="G194" t="str">
            <v>Жамбылск. обл.</v>
          </cell>
          <cell r="H194" t="str">
            <v>Жамбылск. обл.</v>
          </cell>
          <cell r="I194">
            <v>0</v>
          </cell>
          <cell r="K194">
            <v>0</v>
          </cell>
          <cell r="M194" t="str">
            <v>МҰҚАШ</v>
          </cell>
          <cell r="N194" t="str">
            <v>М</v>
          </cell>
          <cell r="O194" t="str">
            <v>МҰҚАШ М.</v>
          </cell>
          <cell r="P194" t="str">
            <v>Мадина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70</v>
          </cell>
        </row>
        <row r="195">
          <cell r="A195">
            <v>263</v>
          </cell>
          <cell r="B195">
            <v>63</v>
          </cell>
          <cell r="C195" t="str">
            <v>ЕСБОЛАЕВА Нұрдана</v>
          </cell>
          <cell r="D195">
            <v>40320</v>
          </cell>
          <cell r="F195">
            <v>0</v>
          </cell>
          <cell r="G195" t="str">
            <v>Актюбинск. обл.</v>
          </cell>
          <cell r="H195" t="str">
            <v>Актюбинск. обл.</v>
          </cell>
          <cell r="I195">
            <v>0</v>
          </cell>
          <cell r="K195">
            <v>0</v>
          </cell>
          <cell r="M195" t="str">
            <v>ЕСБОЛАЕВА</v>
          </cell>
          <cell r="N195" t="str">
            <v>Н</v>
          </cell>
          <cell r="O195" t="str">
            <v>ЕСБОЛАЕВА Н.</v>
          </cell>
          <cell r="P195" t="str">
            <v>Нұрдана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52</v>
          </cell>
        </row>
        <row r="196">
          <cell r="A196">
            <v>264</v>
          </cell>
          <cell r="B196">
            <v>64</v>
          </cell>
          <cell r="C196" t="str">
            <v>ЖОЛАМАН Диана</v>
          </cell>
          <cell r="D196">
            <v>40765</v>
          </cell>
          <cell r="F196">
            <v>0</v>
          </cell>
          <cell r="G196" t="str">
            <v>Актюбинск. обл.</v>
          </cell>
          <cell r="H196" t="str">
            <v>Актюбинск. обл.</v>
          </cell>
          <cell r="I196">
            <v>0</v>
          </cell>
          <cell r="K196">
            <v>0</v>
          </cell>
          <cell r="M196" t="str">
            <v>ЖОЛАМАН</v>
          </cell>
          <cell r="N196" t="str">
            <v>Д</v>
          </cell>
          <cell r="O196" t="str">
            <v>ЖОЛАМАН Д.</v>
          </cell>
          <cell r="P196" t="str">
            <v>Диана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53</v>
          </cell>
        </row>
        <row r="197">
          <cell r="A197">
            <v>265</v>
          </cell>
          <cell r="B197">
            <v>65</v>
          </cell>
          <cell r="C197" t="str">
            <v>ЕГІЗБАЙ Ұлту</v>
          </cell>
          <cell r="D197">
            <v>39146</v>
          </cell>
          <cell r="F197">
            <v>0</v>
          </cell>
          <cell r="G197" t="str">
            <v>Атырауск. обл.</v>
          </cell>
          <cell r="H197" t="str">
            <v>Атырауск. обл.</v>
          </cell>
          <cell r="I197">
            <v>0</v>
          </cell>
          <cell r="K197">
            <v>0</v>
          </cell>
          <cell r="M197" t="str">
            <v>ЕГІЗБАЙ</v>
          </cell>
          <cell r="N197" t="str">
            <v>Ұ</v>
          </cell>
          <cell r="O197" t="str">
            <v>ЕГІЗБАЙ Ұ.</v>
          </cell>
          <cell r="P197" t="str">
            <v>Ұлту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45</v>
          </cell>
        </row>
        <row r="198">
          <cell r="A198">
            <v>266</v>
          </cell>
          <cell r="B198">
            <v>66</v>
          </cell>
          <cell r="C198" t="str">
            <v>АКИМЖАНОВА Диана</v>
          </cell>
          <cell r="D198">
            <v>41289</v>
          </cell>
          <cell r="F198">
            <v>0</v>
          </cell>
          <cell r="G198" t="str">
            <v>Костанай. обл</v>
          </cell>
          <cell r="H198" t="str">
            <v>Костанай. обл</v>
          </cell>
          <cell r="I198">
            <v>0</v>
          </cell>
          <cell r="K198">
            <v>0</v>
          </cell>
          <cell r="M198" t="str">
            <v>АКИМЖАНОВА</v>
          </cell>
          <cell r="N198" t="str">
            <v>Д</v>
          </cell>
          <cell r="O198" t="str">
            <v>АКИМЖАНОВА Д.</v>
          </cell>
          <cell r="P198" t="str">
            <v>Диана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63</v>
          </cell>
        </row>
        <row r="199">
          <cell r="A199">
            <v>267</v>
          </cell>
          <cell r="B199">
            <v>67</v>
          </cell>
          <cell r="D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K199" t="str">
            <v/>
          </cell>
          <cell r="M199" t="e">
            <v>#VALUE!</v>
          </cell>
          <cell r="N199" t="e">
            <v>#VALUE!</v>
          </cell>
          <cell r="O199" t="e">
            <v>#VALUE!</v>
          </cell>
          <cell r="P199" t="e">
            <v>#VALUE!</v>
          </cell>
          <cell r="Q199" t="str">
            <v/>
          </cell>
          <cell r="R199" t="str">
            <v/>
          </cell>
          <cell r="S199">
            <v>0</v>
          </cell>
          <cell r="T199" t="str">
            <v/>
          </cell>
          <cell r="U199">
            <v>11</v>
          </cell>
        </row>
        <row r="200">
          <cell r="A200">
            <v>268</v>
          </cell>
          <cell r="B200">
            <v>68</v>
          </cell>
          <cell r="D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K200" t="str">
            <v/>
          </cell>
          <cell r="M200" t="e">
            <v>#VALUE!</v>
          </cell>
          <cell r="N200" t="e">
            <v>#VALUE!</v>
          </cell>
          <cell r="O200" t="e">
            <v>#VALUE!</v>
          </cell>
          <cell r="P200" t="e">
            <v>#VALUE!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>
            <v>103</v>
          </cell>
        </row>
        <row r="201">
          <cell r="A201">
            <v>269</v>
          </cell>
          <cell r="B201">
            <v>69</v>
          </cell>
          <cell r="D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K201" t="str">
            <v/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>
            <v>104</v>
          </cell>
        </row>
        <row r="202">
          <cell r="A202">
            <v>270</v>
          </cell>
          <cell r="B202">
            <v>70</v>
          </cell>
          <cell r="D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K202" t="str">
            <v/>
          </cell>
          <cell r="M202" t="e">
            <v>#VALUE!</v>
          </cell>
          <cell r="N202" t="e">
            <v>#VALUE!</v>
          </cell>
          <cell r="O202" t="e">
            <v>#VALUE!</v>
          </cell>
          <cell r="P202" t="e">
            <v>#VALUE!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>
            <v>105</v>
          </cell>
        </row>
        <row r="203">
          <cell r="A203">
            <v>271</v>
          </cell>
          <cell r="B203">
            <v>71</v>
          </cell>
          <cell r="D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K203" t="str">
            <v/>
          </cell>
          <cell r="M203" t="e">
            <v>#VALUE!</v>
          </cell>
          <cell r="N203" t="e">
            <v>#VALUE!</v>
          </cell>
          <cell r="O203" t="e">
            <v>#VALUE!</v>
          </cell>
          <cell r="P203" t="e">
            <v>#VALUE!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>
            <v>25</v>
          </cell>
        </row>
        <row r="204">
          <cell r="A204">
            <v>272</v>
          </cell>
          <cell r="B204">
            <v>72</v>
          </cell>
          <cell r="D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K204" t="str">
            <v/>
          </cell>
          <cell r="M204" t="e">
            <v>#VALUE!</v>
          </cell>
          <cell r="N204" t="e">
            <v>#VALUE!</v>
          </cell>
          <cell r="O204" t="e">
            <v>#VALUE!</v>
          </cell>
          <cell r="P204" t="e">
            <v>#VALUE!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>
            <v>26</v>
          </cell>
        </row>
        <row r="205">
          <cell r="A205">
            <v>273</v>
          </cell>
          <cell r="B205">
            <v>73</v>
          </cell>
          <cell r="D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K205" t="str">
            <v/>
          </cell>
          <cell r="M205" t="e">
            <v>#VALUE!</v>
          </cell>
          <cell r="N205" t="e">
            <v>#VALUE!</v>
          </cell>
          <cell r="O205" t="e">
            <v>#VALUE!</v>
          </cell>
          <cell r="P205" t="e">
            <v>#VALUE!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>
            <v>27</v>
          </cell>
        </row>
        <row r="206">
          <cell r="A206">
            <v>274</v>
          </cell>
          <cell r="B206">
            <v>74</v>
          </cell>
          <cell r="D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K206" t="str">
            <v/>
          </cell>
          <cell r="M206" t="e">
            <v>#VALUE!</v>
          </cell>
          <cell r="N206" t="e">
            <v>#VALUE!</v>
          </cell>
          <cell r="O206" t="e">
            <v>#VALUE!</v>
          </cell>
          <cell r="P206" t="e">
            <v>#VALUE!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>
            <v>98</v>
          </cell>
        </row>
        <row r="207">
          <cell r="A207">
            <v>275</v>
          </cell>
          <cell r="B207">
            <v>75</v>
          </cell>
          <cell r="D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K207" t="str">
            <v/>
          </cell>
          <cell r="M207" t="e">
            <v>#VALUE!</v>
          </cell>
          <cell r="N207" t="e">
            <v>#VALUE!</v>
          </cell>
          <cell r="O207" t="e">
            <v>#VALUE!</v>
          </cell>
          <cell r="P207" t="e">
            <v>#VALUE!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>
            <v>99</v>
          </cell>
        </row>
        <row r="208">
          <cell r="A208">
            <v>276</v>
          </cell>
          <cell r="B208">
            <v>76</v>
          </cell>
          <cell r="D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K208" t="str">
            <v/>
          </cell>
          <cell r="M208" t="e">
            <v>#VALUE!</v>
          </cell>
          <cell r="N208" t="e">
            <v>#VALUE!</v>
          </cell>
          <cell r="O208" t="e">
            <v>#VALUE!</v>
          </cell>
          <cell r="P208" t="e">
            <v>#VALUE!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>
            <v>100</v>
          </cell>
        </row>
        <row r="209">
          <cell r="A209">
            <v>277</v>
          </cell>
          <cell r="B209">
            <v>77</v>
          </cell>
          <cell r="D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K209" t="str">
            <v/>
          </cell>
          <cell r="M209" t="e">
            <v>#VALUE!</v>
          </cell>
          <cell r="N209" t="e">
            <v>#VALUE!</v>
          </cell>
          <cell r="O209" t="e">
            <v>#VALUE!</v>
          </cell>
          <cell r="P209" t="e">
            <v>#VALUE!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>
            <v>101</v>
          </cell>
        </row>
        <row r="210">
          <cell r="A210">
            <v>278</v>
          </cell>
          <cell r="B210">
            <v>78</v>
          </cell>
          <cell r="D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K210" t="str">
            <v/>
          </cell>
          <cell r="M210" t="e">
            <v>#VALUE!</v>
          </cell>
          <cell r="N210" t="e">
            <v>#VALUE!</v>
          </cell>
          <cell r="O210" t="e">
            <v>#VALUE!</v>
          </cell>
          <cell r="P210" t="e">
            <v>#VALUE!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>
            <v>38</v>
          </cell>
        </row>
        <row r="211">
          <cell r="A211">
            <v>279</v>
          </cell>
          <cell r="B211">
            <v>79</v>
          </cell>
          <cell r="D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K211" t="str">
            <v/>
          </cell>
          <cell r="M211" t="e">
            <v>#VALUE!</v>
          </cell>
          <cell r="N211" t="e">
            <v>#VALUE!</v>
          </cell>
          <cell r="O211" t="e">
            <v>#VALUE!</v>
          </cell>
          <cell r="P211" t="e">
            <v>#VALUE!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>
            <v>1</v>
          </cell>
        </row>
        <row r="212">
          <cell r="A212">
            <v>280</v>
          </cell>
          <cell r="B212">
            <v>80</v>
          </cell>
          <cell r="D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K212" t="str">
            <v/>
          </cell>
          <cell r="M212" t="e">
            <v>#VALUE!</v>
          </cell>
          <cell r="N212" t="e">
            <v>#VALUE!</v>
          </cell>
          <cell r="O212" t="e">
            <v>#VALUE!</v>
          </cell>
          <cell r="P212" t="e">
            <v>#VALUE!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>
            <v>1</v>
          </cell>
        </row>
        <row r="213">
          <cell r="A213">
            <v>281</v>
          </cell>
          <cell r="B213">
            <v>81</v>
          </cell>
          <cell r="D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K213" t="str">
            <v/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>
            <v>94</v>
          </cell>
        </row>
        <row r="214">
          <cell r="A214">
            <v>282</v>
          </cell>
          <cell r="B214">
            <v>82</v>
          </cell>
          <cell r="D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K214" t="str">
            <v/>
          </cell>
          <cell r="M214" t="e">
            <v>#VALUE!</v>
          </cell>
          <cell r="N214" t="e">
            <v>#VALUE!</v>
          </cell>
          <cell r="O214" t="e">
            <v>#VALUE!</v>
          </cell>
          <cell r="P214" t="e">
            <v>#VALUE!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>
            <v>95</v>
          </cell>
        </row>
        <row r="215">
          <cell r="A215">
            <v>283</v>
          </cell>
          <cell r="B215">
            <v>83</v>
          </cell>
          <cell r="D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K215" t="str">
            <v/>
          </cell>
          <cell r="M215" t="e">
            <v>#VALUE!</v>
          </cell>
          <cell r="N215" t="e">
            <v>#VALUE!</v>
          </cell>
          <cell r="O215" t="e">
            <v>#VALUE!</v>
          </cell>
          <cell r="P215" t="e">
            <v>#VALUE!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>
            <v>106</v>
          </cell>
        </row>
        <row r="216">
          <cell r="A216">
            <v>284</v>
          </cell>
          <cell r="B216">
            <v>84</v>
          </cell>
          <cell r="D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K216" t="str">
            <v/>
          </cell>
          <cell r="M216" t="e">
            <v>#VALUE!</v>
          </cell>
          <cell r="N216" t="e">
            <v>#VALUE!</v>
          </cell>
          <cell r="O216" t="e">
            <v>#VALUE!</v>
          </cell>
          <cell r="P216" t="e">
            <v>#VALUE!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>
            <v>107</v>
          </cell>
        </row>
        <row r="217">
          <cell r="A217">
            <v>285</v>
          </cell>
          <cell r="B217">
            <v>85</v>
          </cell>
          <cell r="D217" t="str">
            <v/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K217" t="str">
            <v/>
          </cell>
          <cell r="M217" t="e">
            <v>#VALUE!</v>
          </cell>
          <cell r="N217" t="e">
            <v>#VALUE!</v>
          </cell>
          <cell r="O217" t="e">
            <v>#VALUE!</v>
          </cell>
          <cell r="P217" t="e">
            <v>#VALUE!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>
            <v>108</v>
          </cell>
        </row>
        <row r="218">
          <cell r="A218">
            <v>278</v>
          </cell>
          <cell r="B218">
            <v>71</v>
          </cell>
          <cell r="D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K218" t="str">
            <v/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>
            <v>109</v>
          </cell>
        </row>
        <row r="219">
          <cell r="A219">
            <v>279</v>
          </cell>
          <cell r="B219">
            <v>72</v>
          </cell>
          <cell r="D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K219" t="str">
            <v/>
          </cell>
          <cell r="M219" t="e">
            <v>#VALUE!</v>
          </cell>
          <cell r="N219" t="e">
            <v>#VALUE!</v>
          </cell>
          <cell r="O219" t="e">
            <v>#VALUE!</v>
          </cell>
          <cell r="P219" t="e">
            <v>#VALUE!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>
            <v>110</v>
          </cell>
        </row>
        <row r="220">
          <cell r="A220">
            <v>280</v>
          </cell>
          <cell r="B220">
            <v>73</v>
          </cell>
          <cell r="D220" t="str">
            <v/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K220" t="str">
            <v/>
          </cell>
          <cell r="M220" t="e">
            <v>#VALUE!</v>
          </cell>
          <cell r="N220" t="e">
            <v>#VALUE!</v>
          </cell>
          <cell r="O220" t="e">
            <v>#VALUE!</v>
          </cell>
          <cell r="P220" t="e">
            <v>#VALUE!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>
            <v>111</v>
          </cell>
        </row>
        <row r="221">
          <cell r="A221">
            <v>281</v>
          </cell>
          <cell r="B221">
            <v>74</v>
          </cell>
          <cell r="D221" t="str">
            <v/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K221" t="str">
            <v/>
          </cell>
          <cell r="M221" t="e">
            <v>#VALUE!</v>
          </cell>
          <cell r="N221" t="e">
            <v>#VALUE!</v>
          </cell>
          <cell r="O221" t="e">
            <v>#VALUE!</v>
          </cell>
          <cell r="P221" t="e">
            <v>#VALUE!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>
            <v>112</v>
          </cell>
        </row>
        <row r="222">
          <cell r="A222">
            <v>282</v>
          </cell>
          <cell r="B222">
            <v>75</v>
          </cell>
          <cell r="D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K222" t="str">
            <v/>
          </cell>
          <cell r="M222" t="e">
            <v>#VALUE!</v>
          </cell>
          <cell r="N222" t="e">
            <v>#VALUE!</v>
          </cell>
          <cell r="O222" t="e">
            <v>#VALUE!</v>
          </cell>
          <cell r="P222" t="e">
            <v>#VALUE!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>
            <v>113</v>
          </cell>
        </row>
        <row r="223">
          <cell r="A223">
            <v>283</v>
          </cell>
          <cell r="B223">
            <v>76</v>
          </cell>
          <cell r="D223" t="str">
            <v/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K223" t="str">
            <v/>
          </cell>
          <cell r="M223" t="e">
            <v>#VALUE!</v>
          </cell>
          <cell r="N223" t="e">
            <v>#VALUE!</v>
          </cell>
          <cell r="O223" t="e">
            <v>#VALUE!</v>
          </cell>
          <cell r="P223" t="e">
            <v>#VALUE!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>
            <v>114</v>
          </cell>
        </row>
        <row r="224">
          <cell r="A224">
            <v>332</v>
          </cell>
          <cell r="B224">
            <v>77</v>
          </cell>
          <cell r="D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K224" t="str">
            <v/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>
            <v>115</v>
          </cell>
        </row>
        <row r="225">
          <cell r="A225">
            <v>337</v>
          </cell>
          <cell r="B225">
            <v>133</v>
          </cell>
          <cell r="D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K225" t="str">
            <v/>
          </cell>
          <cell r="M225" t="e">
            <v>#VALUE!</v>
          </cell>
          <cell r="N225" t="e">
            <v>#VALUE!</v>
          </cell>
          <cell r="O225" t="e">
            <v>#VALUE!</v>
          </cell>
          <cell r="P225" t="e">
            <v>#VALUE!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>
            <v>116</v>
          </cell>
        </row>
        <row r="226">
          <cell r="A226">
            <v>338</v>
          </cell>
          <cell r="B226">
            <v>134</v>
          </cell>
          <cell r="D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K226" t="str">
            <v/>
          </cell>
          <cell r="M226" t="e">
            <v>#VALUE!</v>
          </cell>
          <cell r="N226" t="e">
            <v>#VALUE!</v>
          </cell>
          <cell r="O226" t="e">
            <v>#VALUE!</v>
          </cell>
          <cell r="P226" t="e">
            <v>#VALUE!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>
            <v>117</v>
          </cell>
        </row>
        <row r="227">
          <cell r="A227">
            <v>339</v>
          </cell>
          <cell r="B227">
            <v>135</v>
          </cell>
          <cell r="D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K227" t="str">
            <v/>
          </cell>
          <cell r="M227" t="e">
            <v>#VALUE!</v>
          </cell>
          <cell r="N227" t="e">
            <v>#VALUE!</v>
          </cell>
          <cell r="O227" t="e">
            <v>#VALUE!</v>
          </cell>
          <cell r="P227" t="e">
            <v>#VALUE!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>
            <v>118</v>
          </cell>
        </row>
        <row r="228">
          <cell r="A228">
            <v>340</v>
          </cell>
          <cell r="B228">
            <v>136</v>
          </cell>
          <cell r="D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K228" t="str">
            <v/>
          </cell>
          <cell r="M228" t="e">
            <v>#VALUE!</v>
          </cell>
          <cell r="N228" t="e">
            <v>#VALUE!</v>
          </cell>
          <cell r="O228" t="e">
            <v>#VALUE!</v>
          </cell>
          <cell r="P228" t="e">
            <v>#VALUE!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>
            <v>119</v>
          </cell>
        </row>
        <row r="229">
          <cell r="A229">
            <v>341</v>
          </cell>
          <cell r="B229">
            <v>137</v>
          </cell>
          <cell r="D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K229" t="str">
            <v/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>
            <v>120</v>
          </cell>
        </row>
        <row r="230">
          <cell r="A230">
            <v>342</v>
          </cell>
          <cell r="B230">
            <v>138</v>
          </cell>
          <cell r="D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K230" t="str">
            <v/>
          </cell>
          <cell r="M230" t="e">
            <v>#VALUE!</v>
          </cell>
          <cell r="N230" t="e">
            <v>#VALUE!</v>
          </cell>
          <cell r="O230" t="e">
            <v>#VALUE!</v>
          </cell>
          <cell r="P230" t="e">
            <v>#VALUE!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>
            <v>121</v>
          </cell>
        </row>
        <row r="231">
          <cell r="A231">
            <v>343</v>
          </cell>
          <cell r="B231">
            <v>139</v>
          </cell>
          <cell r="D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K231" t="str">
            <v/>
          </cell>
          <cell r="M231" t="e">
            <v>#VALUE!</v>
          </cell>
          <cell r="N231" t="e">
            <v>#VALUE!</v>
          </cell>
          <cell r="O231" t="e">
            <v>#VALUE!</v>
          </cell>
          <cell r="P231" t="e">
            <v>#VALUE!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>
            <v>122</v>
          </cell>
        </row>
        <row r="232">
          <cell r="A232">
            <v>344</v>
          </cell>
          <cell r="B232">
            <v>140</v>
          </cell>
          <cell r="D232" t="str">
            <v/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K232" t="str">
            <v/>
          </cell>
          <cell r="M232" t="e">
            <v>#VALUE!</v>
          </cell>
          <cell r="N232" t="e">
            <v>#VALUE!</v>
          </cell>
          <cell r="O232" t="e">
            <v>#VALUE!</v>
          </cell>
          <cell r="P232" t="e">
            <v>#VALUE!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>
            <v>123</v>
          </cell>
        </row>
        <row r="233">
          <cell r="A233">
            <v>345</v>
          </cell>
          <cell r="B233">
            <v>141</v>
          </cell>
          <cell r="D233" t="str">
            <v/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K233" t="str">
            <v/>
          </cell>
          <cell r="M233" t="e">
            <v>#VALUE!</v>
          </cell>
          <cell r="N233" t="e">
            <v>#VALUE!</v>
          </cell>
          <cell r="O233" t="e">
            <v>#VALUE!</v>
          </cell>
          <cell r="P233" t="e">
            <v>#VALUE!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>
            <v>124</v>
          </cell>
        </row>
        <row r="234">
          <cell r="A234">
            <v>346</v>
          </cell>
          <cell r="B234">
            <v>142</v>
          </cell>
          <cell r="D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K234" t="str">
            <v/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>
            <v>125</v>
          </cell>
        </row>
        <row r="235">
          <cell r="A235">
            <v>347</v>
          </cell>
          <cell r="B235">
            <v>143</v>
          </cell>
          <cell r="D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K235" t="str">
            <v/>
          </cell>
          <cell r="M235" t="e">
            <v>#VALUE!</v>
          </cell>
          <cell r="N235" t="e">
            <v>#VALUE!</v>
          </cell>
          <cell r="O235" t="e">
            <v>#VALUE!</v>
          </cell>
          <cell r="P235" t="e">
            <v>#VALUE!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>
            <v>126</v>
          </cell>
        </row>
        <row r="236">
          <cell r="A236">
            <v>348</v>
          </cell>
          <cell r="B236">
            <v>144</v>
          </cell>
          <cell r="D236" t="str">
            <v/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K236" t="str">
            <v/>
          </cell>
          <cell r="M236" t="e">
            <v>#VALUE!</v>
          </cell>
          <cell r="N236" t="e">
            <v>#VALUE!</v>
          </cell>
          <cell r="O236" t="e">
            <v>#VALUE!</v>
          </cell>
          <cell r="P236" t="e">
            <v>#VALUE!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>
            <v>127</v>
          </cell>
        </row>
        <row r="237">
          <cell r="A237">
            <v>349</v>
          </cell>
          <cell r="B237">
            <v>145</v>
          </cell>
          <cell r="D237" t="str">
            <v/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K237" t="str">
            <v/>
          </cell>
          <cell r="M237" t="e">
            <v>#VALUE!</v>
          </cell>
          <cell r="N237" t="e">
            <v>#VALUE!</v>
          </cell>
          <cell r="O237" t="e">
            <v>#VALUE!</v>
          </cell>
          <cell r="P237" t="e">
            <v>#VALUE!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>
            <v>128</v>
          </cell>
        </row>
        <row r="238">
          <cell r="A238">
            <v>350</v>
          </cell>
          <cell r="B238">
            <v>146</v>
          </cell>
          <cell r="D238" t="str">
            <v/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K238" t="str">
            <v/>
          </cell>
          <cell r="M238" t="e">
            <v>#VALUE!</v>
          </cell>
          <cell r="N238" t="e">
            <v>#VALUE!</v>
          </cell>
          <cell r="O238" t="e">
            <v>#VALUE!</v>
          </cell>
          <cell r="P238" t="e">
            <v>#VALUE!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>
            <v>129</v>
          </cell>
        </row>
        <row r="239">
          <cell r="A239">
            <v>351</v>
          </cell>
          <cell r="B239">
            <v>147</v>
          </cell>
          <cell r="D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K239" t="str">
            <v/>
          </cell>
          <cell r="M239" t="e">
            <v>#VALUE!</v>
          </cell>
          <cell r="N239" t="e">
            <v>#VALUE!</v>
          </cell>
          <cell r="O239" t="e">
            <v>#VALUE!</v>
          </cell>
          <cell r="P239" t="e">
            <v>#VALUE!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>
            <v>130</v>
          </cell>
        </row>
        <row r="240">
          <cell r="A240">
            <v>352</v>
          </cell>
          <cell r="B240">
            <v>148</v>
          </cell>
          <cell r="D240" t="str">
            <v/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K240" t="str">
            <v/>
          </cell>
          <cell r="M240" t="e">
            <v>#VALUE!</v>
          </cell>
          <cell r="N240" t="e">
            <v>#VALUE!</v>
          </cell>
          <cell r="O240" t="e">
            <v>#VALUE!</v>
          </cell>
          <cell r="P240" t="e">
            <v>#VALUE!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>
            <v>131</v>
          </cell>
        </row>
        <row r="241">
          <cell r="A241">
            <v>353</v>
          </cell>
          <cell r="B241">
            <v>149</v>
          </cell>
          <cell r="D241" t="str">
            <v/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K241" t="str">
            <v/>
          </cell>
          <cell r="M241" t="e">
            <v>#VALUE!</v>
          </cell>
          <cell r="N241" t="e">
            <v>#VALUE!</v>
          </cell>
          <cell r="O241" t="e">
            <v>#VALUE!</v>
          </cell>
          <cell r="P241" t="e">
            <v>#VALUE!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>
            <v>132</v>
          </cell>
        </row>
        <row r="242">
          <cell r="A242">
            <v>354</v>
          </cell>
          <cell r="B242">
            <v>150</v>
          </cell>
          <cell r="D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K242" t="str">
            <v/>
          </cell>
          <cell r="M242" t="e">
            <v>#VALUE!</v>
          </cell>
          <cell r="N242" t="e">
            <v>#VALUE!</v>
          </cell>
          <cell r="O242" t="e">
            <v>#VALUE!</v>
          </cell>
          <cell r="P242" t="e">
            <v>#VALUE!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>
            <v>133</v>
          </cell>
        </row>
        <row r="243">
          <cell r="A243">
            <v>355</v>
          </cell>
          <cell r="B243">
            <v>151</v>
          </cell>
          <cell r="D243" t="str">
            <v/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K243" t="str">
            <v/>
          </cell>
          <cell r="M243" t="e">
            <v>#VALUE!</v>
          </cell>
          <cell r="N243" t="e">
            <v>#VALUE!</v>
          </cell>
          <cell r="O243" t="e">
            <v>#VALUE!</v>
          </cell>
          <cell r="P243" t="e">
            <v>#VALUE!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>
            <v>134</v>
          </cell>
        </row>
        <row r="244">
          <cell r="A244">
            <v>356</v>
          </cell>
          <cell r="B244">
            <v>156</v>
          </cell>
          <cell r="D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K244" t="str">
            <v/>
          </cell>
          <cell r="M244" t="e">
            <v>#VALUE!</v>
          </cell>
          <cell r="N244" t="e">
            <v>#VALUE!</v>
          </cell>
          <cell r="O244" t="e">
            <v>#VALUE!</v>
          </cell>
          <cell r="P244" t="e">
            <v>#VALUE!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>
            <v>135</v>
          </cell>
        </row>
        <row r="245">
          <cell r="A245">
            <v>357</v>
          </cell>
          <cell r="B245">
            <v>157</v>
          </cell>
          <cell r="D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K245" t="str">
            <v/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>
            <v>136</v>
          </cell>
        </row>
        <row r="246">
          <cell r="A246">
            <v>358</v>
          </cell>
          <cell r="B246">
            <v>158</v>
          </cell>
          <cell r="D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K246" t="str">
            <v/>
          </cell>
          <cell r="M246" t="e">
            <v>#VALUE!</v>
          </cell>
          <cell r="N246" t="e">
            <v>#VALUE!</v>
          </cell>
          <cell r="O246" t="e">
            <v>#VALUE!</v>
          </cell>
          <cell r="P246" t="e">
            <v>#VALUE!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>
            <v>137</v>
          </cell>
        </row>
        <row r="247">
          <cell r="A247">
            <v>359</v>
          </cell>
          <cell r="B247">
            <v>159</v>
          </cell>
          <cell r="D247" t="str">
            <v/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K247" t="str">
            <v/>
          </cell>
          <cell r="M247" t="e">
            <v>#VALUE!</v>
          </cell>
          <cell r="N247" t="e">
            <v>#VALUE!</v>
          </cell>
          <cell r="O247" t="e">
            <v>#VALUE!</v>
          </cell>
          <cell r="P247" t="e">
            <v>#VALUE!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>
            <v>138</v>
          </cell>
        </row>
        <row r="248">
          <cell r="A248">
            <v>360</v>
          </cell>
          <cell r="B248">
            <v>160</v>
          </cell>
          <cell r="D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K248" t="str">
            <v/>
          </cell>
          <cell r="M248" t="e">
            <v>#VALUE!</v>
          </cell>
          <cell r="N248" t="e">
            <v>#VALUE!</v>
          </cell>
          <cell r="O248" t="e">
            <v>#VALUE!</v>
          </cell>
          <cell r="P248" t="e">
            <v>#VALUE!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>
            <v>139</v>
          </cell>
        </row>
        <row r="249">
          <cell r="A249">
            <v>361</v>
          </cell>
          <cell r="B249">
            <v>161</v>
          </cell>
          <cell r="D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K249" t="str">
            <v/>
          </cell>
          <cell r="M249" t="e">
            <v>#VALUE!</v>
          </cell>
          <cell r="N249" t="e">
            <v>#VALUE!</v>
          </cell>
          <cell r="O249" t="e">
            <v>#VALUE!</v>
          </cell>
          <cell r="P249" t="e">
            <v>#VALUE!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>
            <v>140</v>
          </cell>
        </row>
        <row r="250">
          <cell r="A250">
            <v>362</v>
          </cell>
          <cell r="B250">
            <v>162</v>
          </cell>
          <cell r="D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K250" t="str">
            <v/>
          </cell>
          <cell r="M250" t="e">
            <v>#VALUE!</v>
          </cell>
          <cell r="N250" t="e">
            <v>#VALUE!</v>
          </cell>
          <cell r="O250" t="e">
            <v>#VALUE!</v>
          </cell>
          <cell r="P250" t="e">
            <v>#VALUE!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>
            <v>141</v>
          </cell>
        </row>
        <row r="251">
          <cell r="A251">
            <v>363</v>
          </cell>
          <cell r="B251">
            <v>163</v>
          </cell>
          <cell r="D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K251" t="str">
            <v/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>
            <v>142</v>
          </cell>
        </row>
        <row r="252">
          <cell r="A252">
            <v>364</v>
          </cell>
          <cell r="B252">
            <v>164</v>
          </cell>
          <cell r="D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K252" t="str">
            <v/>
          </cell>
          <cell r="M252" t="e">
            <v>#VALUE!</v>
          </cell>
          <cell r="N252" t="e">
            <v>#VALUE!</v>
          </cell>
          <cell r="O252" t="e">
            <v>#VALUE!</v>
          </cell>
          <cell r="P252" t="e">
            <v>#VALUE!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>
            <v>143</v>
          </cell>
        </row>
        <row r="253">
          <cell r="A253">
            <v>365</v>
          </cell>
          <cell r="B253">
            <v>165</v>
          </cell>
          <cell r="D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K253" t="str">
            <v/>
          </cell>
          <cell r="M253" t="e">
            <v>#VALUE!</v>
          </cell>
          <cell r="N253" t="e">
            <v>#VALUE!</v>
          </cell>
          <cell r="O253" t="e">
            <v>#VALUE!</v>
          </cell>
          <cell r="P253" t="e">
            <v>#VALUE!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>
            <v>144</v>
          </cell>
        </row>
        <row r="254">
          <cell r="A254">
            <v>366</v>
          </cell>
          <cell r="B254">
            <v>166</v>
          </cell>
          <cell r="D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K254" t="str">
            <v/>
          </cell>
          <cell r="M254" t="e">
            <v>#VALUE!</v>
          </cell>
          <cell r="N254" t="e">
            <v>#VALUE!</v>
          </cell>
          <cell r="O254" t="e">
            <v>#VALUE!</v>
          </cell>
          <cell r="P254" t="e">
            <v>#VALUE!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>
            <v>145</v>
          </cell>
        </row>
        <row r="255">
          <cell r="A255">
            <v>367</v>
          </cell>
          <cell r="B255">
            <v>167</v>
          </cell>
          <cell r="D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K255" t="str">
            <v/>
          </cell>
          <cell r="M255" t="e">
            <v>#VALUE!</v>
          </cell>
          <cell r="N255" t="e">
            <v>#VALUE!</v>
          </cell>
          <cell r="O255" t="e">
            <v>#VALUE!</v>
          </cell>
          <cell r="P255" t="e">
            <v>#VALUE!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>
            <v>146</v>
          </cell>
        </row>
        <row r="256">
          <cell r="A256">
            <v>368</v>
          </cell>
          <cell r="B256">
            <v>168</v>
          </cell>
          <cell r="D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K256" t="str">
            <v/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>
            <v>147</v>
          </cell>
        </row>
        <row r="257">
          <cell r="A257">
            <v>369</v>
          </cell>
          <cell r="B257">
            <v>169</v>
          </cell>
          <cell r="D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K257" t="str">
            <v/>
          </cell>
          <cell r="M257" t="e">
            <v>#VALUE!</v>
          </cell>
          <cell r="N257" t="e">
            <v>#VALUE!</v>
          </cell>
          <cell r="O257" t="e">
            <v>#VALUE!</v>
          </cell>
          <cell r="P257" t="e">
            <v>#VALUE!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>
            <v>148</v>
          </cell>
        </row>
        <row r="258">
          <cell r="A258" t="str">
            <v>г</v>
          </cell>
          <cell r="C258" t="str">
            <v>Главный судья.  судья МК.</v>
          </cell>
        </row>
        <row r="259">
          <cell r="A259" t="str">
            <v>г1</v>
          </cell>
          <cell r="C259" t="str">
            <v>Перевалов А.Л.</v>
          </cell>
        </row>
        <row r="260">
          <cell r="A260" t="str">
            <v>с</v>
          </cell>
          <cell r="C260" t="str">
            <v>Главный секретарь. судья МК.</v>
          </cell>
        </row>
        <row r="261">
          <cell r="A261" t="str">
            <v>с1</v>
          </cell>
          <cell r="C261" t="str">
            <v>Мирасланов М.К.</v>
          </cell>
        </row>
        <row r="262">
          <cell r="A262" t="str">
            <v>-</v>
          </cell>
          <cell r="B262" t="str">
            <v>-</v>
          </cell>
          <cell r="C262" t="str">
            <v xml:space="preserve">   </v>
          </cell>
          <cell r="D262" t="str">
            <v xml:space="preserve">  </v>
          </cell>
          <cell r="E262" t="str">
            <v xml:space="preserve">  </v>
          </cell>
          <cell r="F262" t="str">
            <v xml:space="preserve">  </v>
          </cell>
          <cell r="G262" t="str">
            <v xml:space="preserve">  </v>
          </cell>
          <cell r="H262" t="str">
            <v xml:space="preserve">  </v>
          </cell>
          <cell r="I262" t="str">
            <v xml:space="preserve"> </v>
          </cell>
          <cell r="J262" t="str">
            <v xml:space="preserve">  </v>
          </cell>
          <cell r="K262" t="str">
            <v xml:space="preserve"> </v>
          </cell>
          <cell r="L262" t="str">
            <v xml:space="preserve"> </v>
          </cell>
          <cell r="M262" t="str">
            <v xml:space="preserve"> </v>
          </cell>
          <cell r="N262" t="str">
            <v xml:space="preserve"> </v>
          </cell>
          <cell r="O262" t="str">
            <v xml:space="preserve">  </v>
          </cell>
          <cell r="P262" t="str">
            <v xml:space="preserve">  </v>
          </cell>
          <cell r="Q262" t="str">
            <v xml:space="preserve"> </v>
          </cell>
          <cell r="R262" t="str">
            <v xml:space="preserve"> </v>
          </cell>
          <cell r="S262" t="str">
            <v xml:space="preserve"> </v>
          </cell>
          <cell r="T262" t="str">
            <v xml:space="preserve">  </v>
          </cell>
          <cell r="U262" t="str">
            <v xml:space="preserve">  </v>
          </cell>
          <cell r="V262" t="str">
            <v xml:space="preserve">  </v>
          </cell>
        </row>
        <row r="263">
          <cell r="A263" t="str">
            <v>x</v>
          </cell>
          <cell r="B263" t="str">
            <v>Х</v>
          </cell>
          <cell r="C263" t="str">
            <v>Х</v>
          </cell>
          <cell r="D263" t="str">
            <v>Х</v>
          </cell>
          <cell r="E263" t="str">
            <v>Х</v>
          </cell>
          <cell r="F263" t="str">
            <v>Х</v>
          </cell>
          <cell r="G263" t="str">
            <v>Х</v>
          </cell>
          <cell r="H263" t="str">
            <v>Х</v>
          </cell>
          <cell r="I263" t="str">
            <v>Х</v>
          </cell>
          <cell r="J263" t="str">
            <v>Х</v>
          </cell>
          <cell r="K263" t="str">
            <v>Х</v>
          </cell>
          <cell r="L263" t="str">
            <v>Х</v>
          </cell>
          <cell r="M263" t="str">
            <v>Х</v>
          </cell>
          <cell r="N263" t="str">
            <v>Х</v>
          </cell>
          <cell r="O263" t="str">
            <v>Х</v>
          </cell>
          <cell r="P263" t="str">
            <v>Х</v>
          </cell>
          <cell r="Q263" t="str">
            <v>Х</v>
          </cell>
          <cell r="R263" t="str">
            <v>Х</v>
          </cell>
          <cell r="S263" t="str">
            <v>Х</v>
          </cell>
          <cell r="T263" t="str">
            <v>Х</v>
          </cell>
          <cell r="U263" t="str">
            <v>Х</v>
          </cell>
        </row>
        <row r="270">
          <cell r="B270" t="str">
            <v>Главный судья.  судья МК.</v>
          </cell>
          <cell r="J270" t="str">
            <v>Перевалов А.Л.</v>
          </cell>
        </row>
        <row r="272">
          <cell r="B272" t="str">
            <v>Главный секретарь. судья МК.</v>
          </cell>
          <cell r="J272" t="str">
            <v>Мирасланов М.К.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workbookViewId="0"/>
  </sheetViews>
  <sheetFormatPr defaultRowHeight="15" outlineLevelCol="2" x14ac:dyDescent="0.25"/>
  <cols>
    <col min="1" max="1" width="12.7109375" customWidth="1"/>
    <col min="2" max="2" width="5.140625" customWidth="1"/>
    <col min="3" max="3" width="3.5703125" hidden="1" customWidth="1" outlineLevel="1"/>
    <col min="4" max="4" width="4.42578125" hidden="1" customWidth="1" outlineLevel="2"/>
    <col min="5" max="5" width="34.28515625" customWidth="1" collapsed="1"/>
    <col min="6" max="6" width="19.85546875" style="2" customWidth="1"/>
    <col min="7" max="7" width="15.5703125" style="2" customWidth="1"/>
    <col min="8" max="8" width="12.7109375" hidden="1" customWidth="1" outlineLevel="1"/>
    <col min="9" max="9" width="30.28515625" style="2" hidden="1" customWidth="1" outlineLevel="1"/>
    <col min="10" max="10" width="45.42578125" style="3" hidden="1" customWidth="1" outlineLevel="1"/>
    <col min="11" max="11" width="6.7109375" customWidth="1" collapsed="1"/>
  </cols>
  <sheetData>
    <row r="1" spans="1:17" ht="12.95" customHeight="1" x14ac:dyDescent="0.25">
      <c r="A1" s="119"/>
      <c r="B1" s="402" t="s">
        <v>45</v>
      </c>
      <c r="C1" s="402"/>
      <c r="D1" s="402"/>
      <c r="E1" s="402"/>
      <c r="F1" s="402"/>
      <c r="G1" s="402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95" customHeight="1" x14ac:dyDescent="0.25">
      <c r="A2" s="119"/>
      <c r="B2" s="402" t="s">
        <v>22</v>
      </c>
      <c r="C2" s="402"/>
      <c r="D2" s="402"/>
      <c r="E2" s="402"/>
      <c r="F2" s="402"/>
      <c r="G2" s="402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11.1" customHeight="1" x14ac:dyDescent="0.25">
      <c r="A3" s="119"/>
      <c r="B3" s="403" t="s">
        <v>46</v>
      </c>
      <c r="C3" s="403"/>
      <c r="D3" s="403"/>
      <c r="E3" s="403"/>
      <c r="F3" s="403"/>
      <c r="G3" s="403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7" ht="11.1" customHeight="1" x14ac:dyDescent="0.25">
      <c r="C4" s="404" t="s">
        <v>47</v>
      </c>
      <c r="D4" s="404"/>
      <c r="E4" s="404"/>
      <c r="F4" s="404"/>
      <c r="G4" s="404"/>
      <c r="H4" s="404"/>
      <c r="I4" s="404"/>
      <c r="J4" s="404"/>
      <c r="K4" s="1"/>
    </row>
    <row r="5" spans="1:17" ht="11.1" customHeight="1" x14ac:dyDescent="0.25">
      <c r="C5" s="404" t="s">
        <v>48</v>
      </c>
      <c r="D5" s="404"/>
      <c r="E5" s="404"/>
      <c r="F5" s="404"/>
      <c r="G5" s="404"/>
      <c r="H5" s="404"/>
      <c r="I5" s="404"/>
      <c r="J5" s="404"/>
    </row>
    <row r="6" spans="1:17" ht="11.1" customHeight="1" x14ac:dyDescent="0.25">
      <c r="A6" s="119"/>
      <c r="B6" s="119"/>
      <c r="C6" s="400" t="s">
        <v>49</v>
      </c>
      <c r="D6" s="400"/>
      <c r="E6" s="400"/>
      <c r="F6" s="400"/>
      <c r="G6" s="400"/>
      <c r="H6" s="400"/>
      <c r="I6" s="401"/>
      <c r="J6" s="123">
        <f>H9+H10+H11</f>
        <v>169</v>
      </c>
      <c r="K6" s="124"/>
    </row>
    <row r="7" spans="1:17" ht="11.1" customHeight="1" x14ac:dyDescent="0.25">
      <c r="B7" s="410" t="s">
        <v>0</v>
      </c>
      <c r="C7" s="410" t="s">
        <v>0</v>
      </c>
      <c r="D7" s="125"/>
      <c r="E7" s="411" t="s">
        <v>1</v>
      </c>
      <c r="F7" s="126" t="s">
        <v>2</v>
      </c>
      <c r="G7" s="412" t="s">
        <v>3</v>
      </c>
      <c r="H7" s="410" t="s">
        <v>4</v>
      </c>
      <c r="I7" s="413" t="s">
        <v>50</v>
      </c>
      <c r="J7" s="405"/>
    </row>
    <row r="8" spans="1:17" ht="11.1" customHeight="1" x14ac:dyDescent="0.25">
      <c r="B8" s="410"/>
      <c r="C8" s="410"/>
      <c r="D8" s="125"/>
      <c r="E8" s="411"/>
      <c r="F8" s="127" t="s">
        <v>5</v>
      </c>
      <c r="G8" s="412"/>
      <c r="H8" s="410"/>
      <c r="I8" s="413"/>
      <c r="J8" s="405"/>
      <c r="O8" s="119"/>
    </row>
    <row r="9" spans="1:17" ht="11.1" customHeight="1" x14ac:dyDescent="0.25">
      <c r="B9" s="128">
        <v>1</v>
      </c>
      <c r="C9" s="129">
        <v>241</v>
      </c>
      <c r="D9" s="129">
        <f>B12*5-4</f>
        <v>16</v>
      </c>
      <c r="E9" s="130" t="str">
        <f>IF($C9="","",VLOOKUP($C9,[1]Список!$A:$W,3,FALSE))</f>
        <v xml:space="preserve">АШКЕЕВА Арай  </v>
      </c>
      <c r="F9" s="131" t="str">
        <f>IF($C9="","",VLOOKUP($C9,[1]Список!$A:$W,4,FALSE))</f>
        <v>08.07.2003</v>
      </c>
      <c r="G9" s="132" t="str">
        <f>IF($C9="","",VLOOKUP($C9,[1]Список!$A:$W,5,FALSE))</f>
        <v>МС</v>
      </c>
      <c r="H9" s="133">
        <f>IF($C9="","",VLOOKUP($C9,[1]Список!$A:$W,6,FALSE))</f>
        <v>61</v>
      </c>
      <c r="I9" s="134" t="str">
        <f>IF($C9="","",VLOOKUP($C9,[1]Список!$A:$W,7,FALSE))</f>
        <v>Карагандин. обл.</v>
      </c>
      <c r="J9" s="135" t="str">
        <f>IF($C9="","",VLOOKUP($C9,[1]Список!$A:$W,8,FALSE))</f>
        <v>Брижевский А.Ф.</v>
      </c>
      <c r="O9" s="119"/>
    </row>
    <row r="10" spans="1:17" ht="11.1" customHeight="1" x14ac:dyDescent="0.25">
      <c r="B10" s="128">
        <v>2</v>
      </c>
      <c r="C10" s="129">
        <v>242</v>
      </c>
      <c r="D10" s="129">
        <f>1+D9</f>
        <v>17</v>
      </c>
      <c r="E10" s="130" t="str">
        <f>IF($C10="","",VLOOKUP($C10,[1]Список!$A:$W,3,FALSE))</f>
        <v xml:space="preserve">КОШКУМБАЕВА Жанерке  </v>
      </c>
      <c r="F10" s="131" t="str">
        <f>IF($C10="","",VLOOKUP($C10,[1]Список!$A:$W,4,FALSE))</f>
        <v>16.09.2005</v>
      </c>
      <c r="G10" s="132" t="str">
        <f>IF($C10="","",VLOOKUP($C10,[1]Список!$A:$W,5,FALSE))</f>
        <v>МС</v>
      </c>
      <c r="H10" s="133">
        <f>IF($C10="","",VLOOKUP($C10,[1]Список!$A:$W,6,FALSE))</f>
        <v>58</v>
      </c>
      <c r="I10" s="134" t="str">
        <f>IF($C10="","",VLOOKUP($C10,[1]Список!$A:$W,7,FALSE))</f>
        <v>Карагандин. обл.</v>
      </c>
      <c r="J10" s="135" t="str">
        <f>IF($C10="","",VLOOKUP($C10,[1]Список!$A:$W,8,FALSE))</f>
        <v>Ким Т.А.</v>
      </c>
      <c r="O10" s="119"/>
    </row>
    <row r="11" spans="1:17" ht="11.1" customHeight="1" x14ac:dyDescent="0.25">
      <c r="B11" s="128">
        <v>3</v>
      </c>
      <c r="C11" s="129">
        <v>243</v>
      </c>
      <c r="D11" s="129">
        <f>1+D10</f>
        <v>18</v>
      </c>
      <c r="E11" s="130" t="str">
        <f>IF($C11="","",VLOOKUP($C11,[1]Список!$A:$W,3,FALSE))</f>
        <v xml:space="preserve">ЖАКСЫЛЫКОВА Альбина  </v>
      </c>
      <c r="F11" s="131" t="str">
        <f>IF($C11="","",VLOOKUP($C11,[1]Список!$A:$W,4,FALSE))</f>
        <v>11.05.2007</v>
      </c>
      <c r="G11" s="132" t="str">
        <f>IF($C11="","",VLOOKUP($C11,[1]Список!$A:$W,5,FALSE))</f>
        <v>КМС</v>
      </c>
      <c r="H11" s="133">
        <f>IF($C11="","",VLOOKUP($C11,[1]Список!$A:$W,6,FALSE))</f>
        <v>50</v>
      </c>
      <c r="I11" s="134" t="str">
        <f>IF($C11="","",VLOOKUP($C11,[1]Список!$A:$W,7,FALSE))</f>
        <v>Карагандин. обл.</v>
      </c>
      <c r="J11" s="135" t="str">
        <f>IF($C11="","",VLOOKUP($C11,[1]Список!$A:$W,8,FALSE))</f>
        <v>Алиева Э.К.</v>
      </c>
      <c r="O11" s="119"/>
    </row>
    <row r="12" spans="1:17" ht="11.1" customHeight="1" x14ac:dyDescent="0.25">
      <c r="B12" s="128">
        <v>4</v>
      </c>
      <c r="C12" s="129">
        <v>244</v>
      </c>
      <c r="D12" s="129">
        <f>1+D11</f>
        <v>19</v>
      </c>
      <c r="E12" s="130" t="str">
        <f>IF($C12="","",VLOOKUP($C12,[1]Список!$A:$W,3,FALSE))</f>
        <v xml:space="preserve">ОХМАК Екатерина  </v>
      </c>
      <c r="F12" s="131" t="str">
        <f>IF($C12="","",VLOOKUP($C12,[1]Список!$A:$W,4,FALSE))</f>
        <v>06.11.2006</v>
      </c>
      <c r="G12" s="132" t="str">
        <f>IF($C12="","",VLOOKUP($C12,[1]Список!$A:$W,5,FALSE))</f>
        <v>КМС</v>
      </c>
      <c r="H12" s="133">
        <f>IF($C12="","",VLOOKUP($C12,[1]Список!$A:$W,6,FALSE))</f>
        <v>45</v>
      </c>
      <c r="I12" s="134" t="str">
        <f>IF($C12="","",VLOOKUP($C12,[1]Список!$A:$W,7,FALSE))</f>
        <v>Карагандин. обл.</v>
      </c>
      <c r="J12" s="135" t="str">
        <f>IF($C12="","",VLOOKUP($C12,[1]Список!$A:$W,8,FALSE))</f>
        <v>Ким Т.А.</v>
      </c>
      <c r="O12" s="119"/>
    </row>
    <row r="13" spans="1:17" ht="11.1" customHeight="1" x14ac:dyDescent="0.25">
      <c r="B13" s="128">
        <v>4</v>
      </c>
      <c r="C13" s="129">
        <v>245</v>
      </c>
      <c r="D13" s="129">
        <f>1+D12</f>
        <v>20</v>
      </c>
      <c r="E13" s="130" t="str">
        <f>IF($C13="","",VLOOKUP($C13,[1]Список!$A:$W,3,FALSE))</f>
        <v xml:space="preserve">МОЧАЛКИНА Виктория  </v>
      </c>
      <c r="F13" s="131" t="str">
        <f>IF($C13="","",VLOOKUP($C13,[1]Список!$A:$W,4,FALSE))</f>
        <v>06.12.2008</v>
      </c>
      <c r="G13" s="132" t="str">
        <f>IF($C13="","",VLOOKUP($C13,[1]Список!$A:$W,5,FALSE))</f>
        <v>КМС</v>
      </c>
      <c r="H13" s="133">
        <f>IF($C13="","",VLOOKUP($C13,[1]Список!$A:$W,6,FALSE))</f>
        <v>44</v>
      </c>
      <c r="I13" s="134" t="str">
        <f>IF($C13="","",VLOOKUP($C13,[1]Список!$A:$W,7,FALSE))</f>
        <v>Карагандин. обл.</v>
      </c>
      <c r="J13" s="135" t="str">
        <f>IF($C13="","",VLOOKUP($C13,[1]Список!$A:$W,8,FALSE))</f>
        <v>Алиева Э.К.</v>
      </c>
      <c r="O13" s="119"/>
    </row>
    <row r="14" spans="1:17" ht="11.1" customHeight="1" x14ac:dyDescent="0.25">
      <c r="C14" s="406" t="s">
        <v>51</v>
      </c>
      <c r="D14" s="406"/>
      <c r="E14" s="406"/>
      <c r="F14" s="406"/>
      <c r="G14" s="406"/>
      <c r="H14" s="406"/>
      <c r="I14" s="406"/>
      <c r="J14" s="406"/>
      <c r="O14" s="136"/>
    </row>
    <row r="15" spans="1:17" ht="11.1" customHeight="1" x14ac:dyDescent="0.25">
      <c r="A15" s="119"/>
      <c r="B15" s="119"/>
      <c r="C15" s="407" t="s">
        <v>52</v>
      </c>
      <c r="D15" s="408"/>
      <c r="E15" s="408"/>
      <c r="F15" s="409"/>
      <c r="G15" s="408"/>
      <c r="H15" s="408"/>
      <c r="I15" s="408"/>
      <c r="J15" s="137">
        <f>H18+H19+H20</f>
        <v>163</v>
      </c>
      <c r="O15" s="136"/>
    </row>
    <row r="16" spans="1:17" ht="11.1" customHeight="1" x14ac:dyDescent="0.25">
      <c r="B16" s="410" t="s">
        <v>0</v>
      </c>
      <c r="C16" s="410" t="s">
        <v>0</v>
      </c>
      <c r="D16" s="125"/>
      <c r="E16" s="411" t="s">
        <v>1</v>
      </c>
      <c r="F16" s="126" t="s">
        <v>2</v>
      </c>
      <c r="G16" s="412" t="s">
        <v>3</v>
      </c>
      <c r="H16" s="410" t="s">
        <v>4</v>
      </c>
      <c r="I16" s="413" t="s">
        <v>50</v>
      </c>
      <c r="J16" s="405"/>
      <c r="O16" s="136"/>
    </row>
    <row r="17" spans="1:15" ht="11.1" customHeight="1" x14ac:dyDescent="0.25">
      <c r="B17" s="410"/>
      <c r="C17" s="410"/>
      <c r="D17" s="125"/>
      <c r="E17" s="411"/>
      <c r="F17" s="127" t="s">
        <v>5</v>
      </c>
      <c r="G17" s="412"/>
      <c r="H17" s="410"/>
      <c r="I17" s="413"/>
      <c r="J17" s="405"/>
      <c r="O17" s="136"/>
    </row>
    <row r="18" spans="1:15" ht="11.1" customHeight="1" x14ac:dyDescent="0.25">
      <c r="B18" s="128">
        <v>1</v>
      </c>
      <c r="C18" s="129">
        <v>206</v>
      </c>
      <c r="D18" s="129">
        <f>B21*5-4</f>
        <v>16</v>
      </c>
      <c r="E18" s="130" t="str">
        <f>IF($C18="","",VLOOKUP($C18,[1]Список!$A:$W,3,FALSE))</f>
        <v xml:space="preserve">БАХЫТ Анель  </v>
      </c>
      <c r="F18" s="131" t="str">
        <f>IF($C18="","",VLOOKUP($C18,[1]Список!$A:$W,4,FALSE))</f>
        <v>12.02.2003</v>
      </c>
      <c r="G18" s="132" t="str">
        <f>IF($C18="","",VLOOKUP($C18,[1]Список!$A:$W,5,FALSE))</f>
        <v>МСМК</v>
      </c>
      <c r="H18" s="138">
        <f>IF($C18="","",VLOOKUP($C18,[1]Список!$A:$W,6,FALSE))</f>
        <v>67</v>
      </c>
      <c r="I18" s="139" t="str">
        <f>IF($C18="","",VLOOKUP($C18,[1]Список!$A:$W,7,FALSE))</f>
        <v>г. Алматы</v>
      </c>
      <c r="J18" s="140" t="str">
        <f>IF($C18="","",VLOOKUP($C18,[1]Список!$A:$W,8,FALSE))</f>
        <v>Тимченко Е.А.</v>
      </c>
      <c r="O18" s="136"/>
    </row>
    <row r="19" spans="1:15" ht="11.1" customHeight="1" x14ac:dyDescent="0.25">
      <c r="B19" s="128">
        <v>2</v>
      </c>
      <c r="C19" s="129">
        <v>207</v>
      </c>
      <c r="D19" s="129">
        <f>1+D18</f>
        <v>17</v>
      </c>
      <c r="E19" s="130" t="str">
        <f>IF($C19="","",VLOOKUP($C19,[1]Список!$A:$W,3,FALSE))</f>
        <v xml:space="preserve">ТОРШАЕВА Гузель  </v>
      </c>
      <c r="F19" s="131" t="str">
        <f>IF($C19="","",VLOOKUP($C19,[1]Список!$A:$W,4,FALSE))</f>
        <v>03.12.2004</v>
      </c>
      <c r="G19" s="132" t="str">
        <f>IF($C19="","",VLOOKUP($C19,[1]Список!$A:$W,5,FALSE))</f>
        <v>КМС</v>
      </c>
      <c r="H19" s="138">
        <f>IF($C19="","",VLOOKUP($C19,[1]Список!$A:$W,6,FALSE))</f>
        <v>55</v>
      </c>
      <c r="I19" s="139" t="str">
        <f>IF($C19="","",VLOOKUP($C19,[1]Список!$A:$W,7,FALSE))</f>
        <v>г. Алматы</v>
      </c>
      <c r="J19" s="140" t="str">
        <f>IF($C19="","",VLOOKUP($C19,[1]Список!$A:$W,8,FALSE))</f>
        <v>Тимченко Е.А.</v>
      </c>
    </row>
    <row r="20" spans="1:15" ht="11.1" customHeight="1" x14ac:dyDescent="0.25">
      <c r="B20" s="128">
        <v>3</v>
      </c>
      <c r="C20" s="129">
        <v>208</v>
      </c>
      <c r="D20" s="129">
        <f>1+D19</f>
        <v>18</v>
      </c>
      <c r="E20" s="130" t="str">
        <f>IF($C20="","",VLOOKUP($C20,[1]Список!$A:$W,3,FALSE))</f>
        <v xml:space="preserve">ПЮРКО Екатерина  </v>
      </c>
      <c r="F20" s="131" t="str">
        <f>IF($C20="","",VLOOKUP($C20,[1]Список!$A:$W,4,FALSE))</f>
        <v>21.05.2005</v>
      </c>
      <c r="G20" s="132" t="str">
        <f>IF($C20="","",VLOOKUP($C20,[1]Список!$A:$W,5,FALSE))</f>
        <v>КМС</v>
      </c>
      <c r="H20" s="138">
        <f>IF($C20="","",VLOOKUP($C20,[1]Список!$A:$W,6,FALSE))</f>
        <v>41</v>
      </c>
      <c r="I20" s="139" t="str">
        <f>IF($C20="","",VLOOKUP($C20,[1]Список!$A:$W,7,FALSE))</f>
        <v>г. Алматы</v>
      </c>
      <c r="J20" s="140" t="str">
        <f>IF($C20="","",VLOOKUP($C20,[1]Список!$A:$W,8,FALSE))</f>
        <v>Тимченко Е.А.</v>
      </c>
    </row>
    <row r="21" spans="1:15" ht="11.1" customHeight="1" x14ac:dyDescent="0.25">
      <c r="B21" s="128">
        <v>4</v>
      </c>
      <c r="C21" s="129">
        <v>209</v>
      </c>
      <c r="D21" s="129">
        <f>1+D20</f>
        <v>19</v>
      </c>
      <c r="E21" s="130" t="str">
        <f>IF($C21="","",VLOOKUP($C21,[1]Список!$A:$W,3,FALSE))</f>
        <v xml:space="preserve">МЕНДИГАЛИЕВА Айша  </v>
      </c>
      <c r="F21" s="131" t="str">
        <f>IF($C21="","",VLOOKUP($C21,[1]Список!$A:$W,4,FALSE))</f>
        <v>30.06.2009</v>
      </c>
      <c r="G21" s="132" t="str">
        <f>IF($C21="","",VLOOKUP($C21,[1]Список!$A:$W,5,FALSE))</f>
        <v>КМС</v>
      </c>
      <c r="H21" s="138">
        <f>IF($C21="","",VLOOKUP($C21,[1]Список!$A:$W,6,FALSE))</f>
        <v>25</v>
      </c>
      <c r="I21" s="139" t="str">
        <f>IF($C21="","",VLOOKUP($C21,[1]Список!$A:$W,7,FALSE))</f>
        <v>г. Алматы</v>
      </c>
      <c r="J21" s="140" t="str">
        <f>IF($C21="","",VLOOKUP($C21,[1]Список!$A:$W,8,FALSE))</f>
        <v>Успанова А.С.</v>
      </c>
    </row>
    <row r="22" spans="1:15" ht="11.1" customHeight="1" x14ac:dyDescent="0.25">
      <c r="B22" s="128">
        <v>5</v>
      </c>
      <c r="C22" s="129">
        <v>210</v>
      </c>
      <c r="D22" s="129">
        <f>1+D21</f>
        <v>20</v>
      </c>
      <c r="E22" s="130" t="str">
        <f>IF($C22="","",VLOOKUP($C22,[1]Список!$A:$W,3,FALSE))</f>
        <v xml:space="preserve">ТРАВКИНА Таисия  </v>
      </c>
      <c r="F22" s="131" t="str">
        <f>IF($C22="","",VLOOKUP($C22,[1]Список!$A:$W,4,FALSE))</f>
        <v>18.01.2011</v>
      </c>
      <c r="G22" s="132" t="str">
        <f>IF($C22="","",VLOOKUP($C22,[1]Список!$A:$W,5,FALSE))</f>
        <v>КМС</v>
      </c>
      <c r="H22" s="141">
        <f>IF($C22="","",VLOOKUP($C22,[1]Список!$A:$W,6,FALSE))</f>
        <v>4</v>
      </c>
      <c r="I22" s="142" t="str">
        <f>IF($C22="","",VLOOKUP($C22,[1]Список!$A:$W,7,FALSE))</f>
        <v>г. Алматы</v>
      </c>
      <c r="J22" s="143" t="str">
        <f>IF($C22="","",VLOOKUP($C22,[1]Список!$A:$W,8,FALSE))</f>
        <v>Успанова А.С.</v>
      </c>
    </row>
    <row r="23" spans="1:15" ht="11.1" customHeight="1" x14ac:dyDescent="0.25">
      <c r="C23" s="406" t="s">
        <v>53</v>
      </c>
      <c r="D23" s="406"/>
      <c r="E23" s="406"/>
      <c r="F23" s="406"/>
      <c r="G23" s="406"/>
      <c r="H23" s="406"/>
      <c r="I23" s="406"/>
      <c r="J23" s="406"/>
    </row>
    <row r="24" spans="1:15" ht="11.1" customHeight="1" x14ac:dyDescent="0.25">
      <c r="A24" s="119"/>
      <c r="B24" s="119"/>
      <c r="C24" s="407" t="s">
        <v>54</v>
      </c>
      <c r="D24" s="408"/>
      <c r="E24" s="408"/>
      <c r="F24" s="409"/>
      <c r="G24" s="408"/>
      <c r="H24" s="408"/>
      <c r="I24" s="408"/>
      <c r="J24" s="137">
        <f>H27+H28+H29</f>
        <v>131</v>
      </c>
      <c r="K24" s="124"/>
    </row>
    <row r="25" spans="1:15" ht="11.1" customHeight="1" x14ac:dyDescent="0.25">
      <c r="B25" s="410" t="s">
        <v>0</v>
      </c>
      <c r="C25" s="410" t="s">
        <v>0</v>
      </c>
      <c r="D25" s="125"/>
      <c r="E25" s="411" t="s">
        <v>1</v>
      </c>
      <c r="F25" s="126" t="s">
        <v>2</v>
      </c>
      <c r="G25" s="412" t="s">
        <v>3</v>
      </c>
      <c r="H25" s="413" t="s">
        <v>4</v>
      </c>
      <c r="I25" s="413" t="s">
        <v>50</v>
      </c>
      <c r="J25" s="405"/>
    </row>
    <row r="26" spans="1:15" ht="11.1" customHeight="1" x14ac:dyDescent="0.25">
      <c r="B26" s="410"/>
      <c r="C26" s="410"/>
      <c r="D26" s="125"/>
      <c r="E26" s="411"/>
      <c r="F26" s="127" t="s">
        <v>5</v>
      </c>
      <c r="G26" s="412"/>
      <c r="H26" s="413"/>
      <c r="I26" s="413"/>
      <c r="J26" s="405"/>
    </row>
    <row r="27" spans="1:15" ht="11.1" customHeight="1" x14ac:dyDescent="0.25">
      <c r="B27" s="128">
        <v>1</v>
      </c>
      <c r="C27" s="129">
        <v>261</v>
      </c>
      <c r="D27" s="129">
        <f>B30*5-4</f>
        <v>16</v>
      </c>
      <c r="E27" s="130" t="str">
        <f>IF($C27="","",VLOOKUP($C27,[1]Список!$A:$W,3,FALSE))</f>
        <v xml:space="preserve">СЕРІКБАЙ Назым  </v>
      </c>
      <c r="F27" s="131" t="str">
        <f>IF($C27="","",VLOOKUP($C27,[1]Список!$A:$W,4,FALSE))</f>
        <v>06.01.2007</v>
      </c>
      <c r="G27" s="132" t="str">
        <f>IF($C27="","",VLOOKUP($C27,[1]Список!$A:$W,5,FALSE))</f>
        <v>КМС</v>
      </c>
      <c r="H27" s="138">
        <f>IF($C27="","",VLOOKUP($C27,[1]Список!$A:$W,6,FALSE))</f>
        <v>45</v>
      </c>
      <c r="I27" s="139" t="str">
        <f>IF($C27="","",VLOOKUP($C27,[1]Список!$A:$W,7,FALSE))</f>
        <v>Туркестан. обл.</v>
      </c>
      <c r="J27" s="140" t="str">
        <f>IF($C27="","",VLOOKUP($C27,[1]Список!$A:$W,8,FALSE))</f>
        <v>Есімханов Е.</v>
      </c>
    </row>
    <row r="28" spans="1:15" ht="11.1" customHeight="1" x14ac:dyDescent="0.25">
      <c r="B28" s="128">
        <v>2</v>
      </c>
      <c r="C28" s="129">
        <v>262</v>
      </c>
      <c r="D28" s="129">
        <f>1+D27</f>
        <v>17</v>
      </c>
      <c r="E28" s="130" t="str">
        <f>IF($C28="","",VLOOKUP($C28,[1]Список!$A:$W,3,FALSE))</f>
        <v xml:space="preserve">АХМАДАЛИЕВА Шахзода  </v>
      </c>
      <c r="F28" s="131" t="str">
        <f>IF($C28="","",VLOOKUP($C28,[1]Список!$A:$W,4,FALSE))</f>
        <v>22.05.2006</v>
      </c>
      <c r="G28" s="132" t="str">
        <f>IF($C28="","",VLOOKUP($C28,[1]Список!$A:$W,5,FALSE))</f>
        <v>КМС</v>
      </c>
      <c r="H28" s="138">
        <f>IF($C28="","",VLOOKUP($C28,[1]Список!$A:$W,6,FALSE))</f>
        <v>45</v>
      </c>
      <c r="I28" s="139" t="str">
        <f>IF($C28="","",VLOOKUP($C28,[1]Список!$A:$W,7,FALSE))</f>
        <v>Туркестан. обл.</v>
      </c>
      <c r="J28" s="140" t="str">
        <f>IF($C28="","",VLOOKUP($C28,[1]Список!$A:$W,8,FALSE))</f>
        <v>Абдазимов Ш.М.</v>
      </c>
    </row>
    <row r="29" spans="1:15" ht="11.1" customHeight="1" x14ac:dyDescent="0.25">
      <c r="B29" s="128">
        <v>3</v>
      </c>
      <c r="C29" s="129">
        <v>263</v>
      </c>
      <c r="D29" s="129">
        <f>1+D28</f>
        <v>18</v>
      </c>
      <c r="E29" s="130" t="str">
        <f>IF($C29="","",VLOOKUP($C29,[1]Список!$A:$W,3,FALSE))</f>
        <v xml:space="preserve">ХАНИЯЗОВА Ноила  </v>
      </c>
      <c r="F29" s="131" t="str">
        <f>IF($C29="","",VLOOKUP($C29,[1]Список!$A:$W,4,FALSE))</f>
        <v>01.09.2009</v>
      </c>
      <c r="G29" s="132" t="str">
        <f>IF($C29="","",VLOOKUP($C29,[1]Список!$A:$W,5,FALSE))</f>
        <v>КМС</v>
      </c>
      <c r="H29" s="138">
        <f>IF($C29="","",VLOOKUP($C29,[1]Список!$A:$W,6,FALSE))</f>
        <v>41</v>
      </c>
      <c r="I29" s="139" t="str">
        <f>IF($C29="","",VLOOKUP($C29,[1]Список!$A:$W,7,FALSE))</f>
        <v>Туркестан. обл.</v>
      </c>
      <c r="J29" s="140" t="str">
        <f>IF($C29="","",VLOOKUP($C29,[1]Список!$A:$W,8,FALSE))</f>
        <v>Абдазимов Ш.М.</v>
      </c>
    </row>
    <row r="30" spans="1:15" ht="11.1" customHeight="1" x14ac:dyDescent="0.25">
      <c r="B30" s="128">
        <v>4</v>
      </c>
      <c r="C30" s="129">
        <v>264</v>
      </c>
      <c r="D30" s="129">
        <f>1+D29</f>
        <v>19</v>
      </c>
      <c r="E30" s="130" t="str">
        <f>IF($C30="","",VLOOKUP($C30,[1]Список!$A:$W,3,FALSE))</f>
        <v xml:space="preserve">ШАВКАТОВА Шахруза  </v>
      </c>
      <c r="F30" s="131" t="str">
        <f>IF($C30="","",VLOOKUP($C30,[1]Список!$A:$W,4,FALSE))</f>
        <v>11.02.2010</v>
      </c>
      <c r="G30" s="132" t="str">
        <f>IF($C30="","",VLOOKUP($C30,[1]Список!$A:$W,5,FALSE))</f>
        <v>КМС</v>
      </c>
      <c r="H30" s="138">
        <f>IF($C30="","",VLOOKUP($C30,[1]Список!$A:$W,6,FALSE))</f>
        <v>29</v>
      </c>
      <c r="I30" s="139" t="str">
        <f>IF($C30="","",VLOOKUP($C30,[1]Список!$A:$W,7,FALSE))</f>
        <v>Туркестан. обл.</v>
      </c>
      <c r="J30" s="140" t="str">
        <f>IF($C30="","",VLOOKUP($C30,[1]Список!$A:$W,8,FALSE))</f>
        <v>Абдазимов Ш.М.</v>
      </c>
    </row>
    <row r="31" spans="1:15" ht="11.1" customHeight="1" x14ac:dyDescent="0.25">
      <c r="B31" s="128">
        <v>5</v>
      </c>
      <c r="C31" s="129">
        <v>265</v>
      </c>
      <c r="D31" s="129">
        <f>1+D30</f>
        <v>20</v>
      </c>
      <c r="E31" s="130" t="str">
        <f>IF($C31="","",VLOOKUP($C31,[1]Список!$A:$W,3,FALSE))</f>
        <v xml:space="preserve">НҰРЖАНҚЫЗЫ Аружан  </v>
      </c>
      <c r="F31" s="131" t="str">
        <f>IF($C31="","",VLOOKUP($C31,[1]Список!$A:$W,4,FALSE))</f>
        <v>11.05.2004</v>
      </c>
      <c r="G31" s="132" t="str">
        <f>IF($C31="","",VLOOKUP($C31,[1]Список!$A:$W,5,FALSE))</f>
        <v>КМС</v>
      </c>
      <c r="H31" s="141">
        <f>IF($C31="","",VLOOKUP($C31,[1]Список!$A:$W,6,FALSE))</f>
        <v>29</v>
      </c>
      <c r="I31" s="142" t="str">
        <f>IF($C31="","",VLOOKUP($C31,[1]Список!$A:$W,7,FALSE))</f>
        <v>Туркестан. обл.</v>
      </c>
      <c r="J31" s="143" t="str">
        <f>IF($C31="","",VLOOKUP($C31,[1]Список!$A:$W,8,FALSE))</f>
        <v>Есімханов Е.</v>
      </c>
    </row>
    <row r="32" spans="1:15" ht="11.1" customHeight="1" x14ac:dyDescent="0.25">
      <c r="C32" s="406" t="s">
        <v>53</v>
      </c>
      <c r="D32" s="406"/>
      <c r="E32" s="406"/>
      <c r="F32" s="406"/>
      <c r="G32" s="406"/>
      <c r="H32" s="406"/>
      <c r="I32" s="406"/>
      <c r="J32" s="406"/>
    </row>
    <row r="33" spans="2:10" ht="11.1" customHeight="1" x14ac:dyDescent="0.25">
      <c r="C33" s="414" t="s">
        <v>55</v>
      </c>
      <c r="D33" s="414"/>
      <c r="E33" s="414"/>
      <c r="F33" s="414"/>
      <c r="G33" s="414"/>
      <c r="H33" s="414"/>
      <c r="I33" s="415"/>
      <c r="J33" s="137">
        <f>H36+H37+H38</f>
        <v>139</v>
      </c>
    </row>
    <row r="34" spans="2:10" ht="11.1" customHeight="1" x14ac:dyDescent="0.25">
      <c r="B34" s="410" t="s">
        <v>0</v>
      </c>
      <c r="C34" s="410" t="s">
        <v>0</v>
      </c>
      <c r="D34" s="125"/>
      <c r="E34" s="411" t="s">
        <v>1</v>
      </c>
      <c r="F34" s="126" t="s">
        <v>2</v>
      </c>
      <c r="G34" s="412" t="s">
        <v>3</v>
      </c>
      <c r="H34" s="413" t="s">
        <v>4</v>
      </c>
      <c r="I34" s="413" t="s">
        <v>50</v>
      </c>
      <c r="J34" s="405"/>
    </row>
    <row r="35" spans="2:10" ht="11.1" customHeight="1" x14ac:dyDescent="0.25">
      <c r="B35" s="410"/>
      <c r="C35" s="410"/>
      <c r="D35" s="125"/>
      <c r="E35" s="411"/>
      <c r="F35" s="127" t="s">
        <v>5</v>
      </c>
      <c r="G35" s="412"/>
      <c r="H35" s="413"/>
      <c r="I35" s="413"/>
      <c r="J35" s="405"/>
    </row>
    <row r="36" spans="2:10" ht="11.1" customHeight="1" x14ac:dyDescent="0.25">
      <c r="B36" s="128">
        <v>1</v>
      </c>
      <c r="C36" s="144">
        <v>201</v>
      </c>
      <c r="D36" s="129">
        <f>B39*5-4</f>
        <v>16</v>
      </c>
      <c r="E36" s="130" t="str">
        <f>IF($C36="","",VLOOKUP($C36,[1]Список!$A:$W,3,FALSE))</f>
        <v xml:space="preserve">САНДЫБАЕВА Малика  </v>
      </c>
      <c r="F36" s="131" t="str">
        <f>IF($C36="","",VLOOKUP($C36,[1]Список!$A:$W,4,FALSE))</f>
        <v>15.11.2005</v>
      </c>
      <c r="G36" s="132" t="str">
        <f>IF($C36="","",VLOOKUP($C36,[1]Список!$A:$W,5,FALSE))</f>
        <v>МС</v>
      </c>
      <c r="H36" s="138">
        <f>IF($C36="","",VLOOKUP($C36,[1]Список!$A:$W,6,FALSE))</f>
        <v>51</v>
      </c>
      <c r="I36" s="139" t="str">
        <f>IF($C36="","",VLOOKUP($C36,[1]Список!$A:$W,7,FALSE))</f>
        <v>г. Астана</v>
      </c>
      <c r="J36" s="140" t="str">
        <f>IF($C36="","",VLOOKUP($C36,[1]Список!$A:$W,8,FALSE))</f>
        <v>Герасименко Г.А.,Герасименко Т.В.</v>
      </c>
    </row>
    <row r="37" spans="2:10" ht="11.1" customHeight="1" x14ac:dyDescent="0.25">
      <c r="B37" s="128">
        <v>2</v>
      </c>
      <c r="C37" s="144">
        <v>202</v>
      </c>
      <c r="D37" s="129">
        <f>1+D36</f>
        <v>17</v>
      </c>
      <c r="E37" s="130" t="str">
        <f>IF($C37="","",VLOOKUP($C37,[1]Список!$A:$W,3,FALSE))</f>
        <v xml:space="preserve">ЦВИГУН Алиса  </v>
      </c>
      <c r="F37" s="131" t="str">
        <f>IF($C37="","",VLOOKUP($C37,[1]Список!$A:$W,4,FALSE))</f>
        <v>24.10.2007</v>
      </c>
      <c r="G37" s="132" t="str">
        <f>IF($C37="","",VLOOKUP($C37,[1]Список!$A:$W,5,FALSE))</f>
        <v>КМС</v>
      </c>
      <c r="H37" s="138">
        <f>IF($C37="","",VLOOKUP($C37,[1]Список!$A:$W,6,FALSE))</f>
        <v>47</v>
      </c>
      <c r="I37" s="139" t="str">
        <f>IF($C37="","",VLOOKUP($C37,[1]Список!$A:$W,7,FALSE))</f>
        <v>г. Астана</v>
      </c>
      <c r="J37" s="140" t="str">
        <f>IF($C37="","",VLOOKUP($C37,[1]Список!$A:$W,8,FALSE))</f>
        <v>Мурзаспаев С.М., Тимченко Е.А.</v>
      </c>
    </row>
    <row r="38" spans="2:10" ht="11.1" customHeight="1" x14ac:dyDescent="0.25">
      <c r="B38" s="128">
        <v>3</v>
      </c>
      <c r="C38" s="144">
        <v>203</v>
      </c>
      <c r="D38" s="129">
        <f>1+D37</f>
        <v>18</v>
      </c>
      <c r="E38" s="130" t="str">
        <f>IF($C38="","",VLOOKUP($C38,[1]Список!$A:$W,3,FALSE))</f>
        <v xml:space="preserve">ЛАВРОВА Елизавета  </v>
      </c>
      <c r="F38" s="131" t="str">
        <f>IF($C38="","",VLOOKUP($C38,[1]Список!$A:$W,4,FALSE))</f>
        <v>02.04.2007</v>
      </c>
      <c r="G38" s="132" t="str">
        <f>IF($C38="","",VLOOKUP($C38,[1]Список!$A:$W,5,FALSE))</f>
        <v>КМС</v>
      </c>
      <c r="H38" s="138">
        <f>IF($C38="","",VLOOKUP($C38,[1]Список!$A:$W,6,FALSE))</f>
        <v>41</v>
      </c>
      <c r="I38" s="139" t="str">
        <f>IF($C38="","",VLOOKUP($C38,[1]Список!$A:$W,7,FALSE))</f>
        <v>г. Астана</v>
      </c>
      <c r="J38" s="140" t="str">
        <f>IF($C38="","",VLOOKUP($C38,[1]Список!$A:$W,8,FALSE))</f>
        <v>Герасименко Г.А.,Герасименко Т.В.</v>
      </c>
    </row>
    <row r="39" spans="2:10" ht="11.1" customHeight="1" x14ac:dyDescent="0.25">
      <c r="B39" s="128">
        <v>4</v>
      </c>
      <c r="C39" s="144">
        <v>204</v>
      </c>
      <c r="D39" s="129">
        <f>1+D38</f>
        <v>19</v>
      </c>
      <c r="E39" s="130" t="str">
        <f>IF($C39="","",VLOOKUP($C39,[1]Список!$A:$W,3,FALSE))</f>
        <v xml:space="preserve">ЕРЖАНКЫЗЫ Алтынай  </v>
      </c>
      <c r="F39" s="131" t="str">
        <f>IF($C39="","",VLOOKUP($C39,[1]Список!$A:$W,4,FALSE))</f>
        <v>06.10.2004</v>
      </c>
      <c r="G39" s="132" t="str">
        <f>IF($C39="","",VLOOKUP($C39,[1]Список!$A:$W,5,FALSE))</f>
        <v>КМС</v>
      </c>
      <c r="H39" s="138">
        <f>IF($C39="","",VLOOKUP($C39,[1]Список!$A:$W,6,FALSE))</f>
        <v>35</v>
      </c>
      <c r="I39" s="139" t="str">
        <f>IF($C39="","",VLOOKUP($C39,[1]Список!$A:$W,7,FALSE))</f>
        <v>г. Астана</v>
      </c>
      <c r="J39" s="140" t="str">
        <f>IF($C39="","",VLOOKUP($C39,[1]Список!$A:$W,8,FALSE))</f>
        <v>Герасименко Г.А.,Герасименко Т.В.</v>
      </c>
    </row>
    <row r="40" spans="2:10" ht="11.1" customHeight="1" x14ac:dyDescent="0.25">
      <c r="B40" s="128">
        <v>5</v>
      </c>
      <c r="C40" s="144">
        <v>205</v>
      </c>
      <c r="D40" s="129">
        <f>1+D39</f>
        <v>20</v>
      </c>
      <c r="E40" s="130" t="str">
        <f>IF($C40="","",VLOOKUP($C40,[1]Список!$A:$W,3,FALSE))</f>
        <v>ШАЙХИНА Алина</v>
      </c>
      <c r="F40" s="131">
        <f>IF($C40="","",VLOOKUP($C40,[1]Список!$A:$W,4,FALSE))</f>
        <v>39385</v>
      </c>
      <c r="G40" s="132" t="str">
        <f>IF($C40="","",VLOOKUP($C40,[1]Список!$A:$W,5,FALSE))</f>
        <v>КМС</v>
      </c>
      <c r="H40" s="141">
        <f>IF($C40="","",VLOOKUP($C40,[1]Список!$A:$W,6,FALSE))</f>
        <v>0</v>
      </c>
      <c r="I40" s="142" t="str">
        <f>IF($C40="","",VLOOKUP($C40,[1]Список!$A:$W,7,FALSE))</f>
        <v>г. Астана</v>
      </c>
      <c r="J40" s="143" t="str">
        <f>IF($C40="","",VLOOKUP($C40,[1]Список!$A:$W,8,FALSE))</f>
        <v>Мурзаспаев С.М.</v>
      </c>
    </row>
    <row r="41" spans="2:10" ht="11.1" customHeight="1" x14ac:dyDescent="0.25">
      <c r="C41" s="406" t="s">
        <v>56</v>
      </c>
      <c r="D41" s="406"/>
      <c r="E41" s="406"/>
      <c r="F41" s="406"/>
      <c r="G41" s="406"/>
      <c r="H41" s="406"/>
      <c r="I41" s="406"/>
      <c r="J41" s="406"/>
    </row>
    <row r="42" spans="2:10" ht="11.1" customHeight="1" x14ac:dyDescent="0.25">
      <c r="C42" s="406" t="s">
        <v>48</v>
      </c>
      <c r="D42" s="406"/>
      <c r="E42" s="406"/>
      <c r="F42" s="406"/>
      <c r="G42" s="406"/>
      <c r="H42" s="406"/>
      <c r="I42" s="406"/>
      <c r="J42" s="406"/>
    </row>
    <row r="43" spans="2:10" ht="11.1" customHeight="1" x14ac:dyDescent="0.25">
      <c r="C43" s="407" t="s">
        <v>52</v>
      </c>
      <c r="D43" s="408"/>
      <c r="E43" s="408"/>
      <c r="F43" s="409"/>
      <c r="G43" s="408"/>
      <c r="H43" s="408"/>
      <c r="I43" s="408"/>
      <c r="J43" s="145"/>
    </row>
    <row r="44" spans="2:10" ht="11.1" customHeight="1" x14ac:dyDescent="0.25">
      <c r="B44" s="410" t="s">
        <v>0</v>
      </c>
      <c r="C44" s="410" t="s">
        <v>0</v>
      </c>
      <c r="D44" s="125"/>
      <c r="E44" s="411" t="s">
        <v>1</v>
      </c>
      <c r="F44" s="126" t="s">
        <v>2</v>
      </c>
      <c r="G44" s="412" t="s">
        <v>3</v>
      </c>
      <c r="H44" s="413" t="s">
        <v>4</v>
      </c>
      <c r="I44" s="413" t="s">
        <v>50</v>
      </c>
      <c r="J44" s="405"/>
    </row>
    <row r="45" spans="2:10" ht="11.1" customHeight="1" x14ac:dyDescent="0.25">
      <c r="B45" s="410"/>
      <c r="C45" s="410"/>
      <c r="D45" s="125"/>
      <c r="E45" s="411"/>
      <c r="F45" s="127" t="s">
        <v>5</v>
      </c>
      <c r="G45" s="412"/>
      <c r="H45" s="413"/>
      <c r="I45" s="413"/>
      <c r="J45" s="405"/>
    </row>
    <row r="46" spans="2:10" ht="11.1" customHeight="1" x14ac:dyDescent="0.25">
      <c r="B46" s="128">
        <v>1</v>
      </c>
      <c r="C46" s="146">
        <v>6</v>
      </c>
      <c r="D46" s="129">
        <f>B49*5-4</f>
        <v>16</v>
      </c>
      <c r="E46" s="130" t="str">
        <f>IF($C46="","",VLOOKUP($C46,[1]Список!$A:$W,3,FALSE))</f>
        <v xml:space="preserve">ЖУБАНОВ Санжар  </v>
      </c>
      <c r="F46" s="131" t="str">
        <f>IF($C46="","",VLOOKUP($C46,[1]Список!$A:$W,4,FALSE))</f>
        <v>16.04.2003</v>
      </c>
      <c r="G46" s="132" t="str">
        <f>IF($C46="","",VLOOKUP($C46,[1]Список!$A:$W,5,FALSE))</f>
        <v>МС</v>
      </c>
      <c r="H46" s="138">
        <f>IF($C46="","",VLOOKUP($C46,[1]Список!$A:$W,6,FALSE))</f>
        <v>61</v>
      </c>
      <c r="I46" s="139" t="str">
        <f>IF($C46="","",VLOOKUP($C46,[1]Список!$A:$W,7,FALSE))</f>
        <v>г. Алматы</v>
      </c>
      <c r="J46" s="140" t="str">
        <f>IF($C46="","",VLOOKUP($C46,[1]Список!$A:$W,8,FALSE))</f>
        <v>Бейсенов С.А.</v>
      </c>
    </row>
    <row r="47" spans="2:10" ht="11.1" customHeight="1" x14ac:dyDescent="0.25">
      <c r="B47" s="128">
        <v>2</v>
      </c>
      <c r="C47" s="146">
        <v>7</v>
      </c>
      <c r="D47" s="129">
        <f>1+D46</f>
        <v>17</v>
      </c>
      <c r="E47" s="130" t="str">
        <f>IF($C47="","",VLOOKUP($C47,[1]Список!$A:$W,3,FALSE))</f>
        <v xml:space="preserve">МАМАЙ Абдулла  </v>
      </c>
      <c r="F47" s="131" t="str">
        <f>IF($C47="","",VLOOKUP($C47,[1]Список!$A:$W,4,FALSE))</f>
        <v>19.01.2006</v>
      </c>
      <c r="G47" s="132" t="str">
        <f>IF($C47="","",VLOOKUP($C47,[1]Список!$A:$W,5,FALSE))</f>
        <v>КМС</v>
      </c>
      <c r="H47" s="138">
        <f>IF($C47="","",VLOOKUP($C47,[1]Список!$A:$W,6,FALSE))</f>
        <v>52</v>
      </c>
      <c r="I47" s="139" t="str">
        <f>IF($C47="","",VLOOKUP($C47,[1]Список!$A:$W,7,FALSE))</f>
        <v>г. Алматы</v>
      </c>
      <c r="J47" s="140" t="str">
        <f>IF($C47="","",VLOOKUP($C47,[1]Список!$A:$W,8,FALSE))</f>
        <v>Тимченко Е.А.</v>
      </c>
    </row>
    <row r="48" spans="2:10" ht="11.1" customHeight="1" x14ac:dyDescent="0.25">
      <c r="B48" s="128">
        <v>3</v>
      </c>
      <c r="C48" s="146">
        <v>8</v>
      </c>
      <c r="D48" s="129">
        <f>1+D47</f>
        <v>18</v>
      </c>
      <c r="E48" s="130" t="str">
        <f>IF($C48="","",VLOOKUP($C48,[1]Список!$A:$W,3,FALSE))</f>
        <v xml:space="preserve">ШИ Данян  </v>
      </c>
      <c r="F48" s="131" t="str">
        <f>IF($C48="","",VLOOKUP($C48,[1]Список!$A:$W,4,FALSE))</f>
        <v>28.10.2006</v>
      </c>
      <c r="G48" s="132" t="str">
        <f>IF($C48="","",VLOOKUP($C48,[1]Список!$A:$W,5,FALSE))</f>
        <v>КМС</v>
      </c>
      <c r="H48" s="138">
        <f>IF($C48="","",VLOOKUP($C48,[1]Список!$A:$W,6,FALSE))</f>
        <v>52</v>
      </c>
      <c r="I48" s="139" t="str">
        <f>IF($C48="","",VLOOKUP($C48,[1]Список!$A:$W,7,FALSE))</f>
        <v>г. Алматы</v>
      </c>
      <c r="J48" s="140" t="str">
        <f>IF($C48="","",VLOOKUP($C48,[1]Список!$A:$W,8,FALSE))</f>
        <v>Бейсенов С.А.</v>
      </c>
    </row>
    <row r="49" spans="1:10" ht="11.1" customHeight="1" x14ac:dyDescent="0.25">
      <c r="B49" s="128">
        <v>4</v>
      </c>
      <c r="C49" s="146">
        <v>9</v>
      </c>
      <c r="D49" s="129">
        <f>1+D48</f>
        <v>19</v>
      </c>
      <c r="E49" s="130" t="str">
        <f>IF($C49="","",VLOOKUP($C49,[1]Список!$A:$W,3,FALSE))</f>
        <v xml:space="preserve">САРСЕНБАЙ Дамир  </v>
      </c>
      <c r="F49" s="131" t="str">
        <f>IF($C49="","",VLOOKUP($C49,[1]Список!$A:$W,4,FALSE))</f>
        <v>13.07.2005</v>
      </c>
      <c r="G49" s="132" t="str">
        <f>IF($C49="","",VLOOKUP($C49,[1]Список!$A:$W,5,FALSE))</f>
        <v>КМС</v>
      </c>
      <c r="H49" s="138">
        <f>IF($C49="","",VLOOKUP($C49,[1]Список!$A:$W,6,FALSE))</f>
        <v>44</v>
      </c>
      <c r="I49" s="139" t="str">
        <f>IF($C49="","",VLOOKUP($C49,[1]Список!$A:$W,7,FALSE))</f>
        <v>г. Алматы</v>
      </c>
      <c r="J49" s="140" t="str">
        <f>IF($C49="","",VLOOKUP($C49,[1]Список!$A:$W,8,FALSE))</f>
        <v>Бейсенов С.А.</v>
      </c>
    </row>
    <row r="50" spans="1:10" ht="11.1" customHeight="1" x14ac:dyDescent="0.25">
      <c r="B50" s="128">
        <v>5</v>
      </c>
      <c r="C50" s="146">
        <v>10</v>
      </c>
      <c r="D50" s="129">
        <f>1+D49</f>
        <v>20</v>
      </c>
      <c r="E50" s="130" t="str">
        <f>IF($C50="","",VLOOKUP($C50,[1]Список!$A:$W,3,FALSE))</f>
        <v xml:space="preserve">ШИ Ченян  </v>
      </c>
      <c r="F50" s="131" t="str">
        <f>IF($C50="","",VLOOKUP($C50,[1]Список!$A:$W,4,FALSE))</f>
        <v>27.04.2005</v>
      </c>
      <c r="G50" s="132" t="str">
        <f>IF($C50="","",VLOOKUP($C50,[1]Список!$A:$W,5,FALSE))</f>
        <v>КМС</v>
      </c>
      <c r="H50" s="141">
        <f>IF($C50="","",VLOOKUP($C50,[1]Список!$A:$W,6,FALSE))</f>
        <v>38</v>
      </c>
      <c r="I50" s="142" t="str">
        <f>IF($C50="","",VLOOKUP($C50,[1]Список!$A:$W,7,FALSE))</f>
        <v>г. Алматы</v>
      </c>
      <c r="J50" s="143" t="str">
        <f>IF($C50="","",VLOOKUP($C50,[1]Список!$A:$W,8,FALSE))</f>
        <v>Бейсенов С.А.</v>
      </c>
    </row>
    <row r="51" spans="1:10" ht="11.1" customHeight="1" x14ac:dyDescent="0.25">
      <c r="C51" s="416" t="s">
        <v>51</v>
      </c>
      <c r="D51" s="416"/>
      <c r="E51" s="416"/>
      <c r="F51" s="416"/>
      <c r="G51" s="416"/>
      <c r="H51" s="416"/>
      <c r="I51" s="416"/>
      <c r="J51" s="416"/>
    </row>
    <row r="52" spans="1:10" ht="11.1" customHeight="1" x14ac:dyDescent="0.25">
      <c r="A52" s="119"/>
      <c r="B52" s="119"/>
      <c r="C52" s="414" t="s">
        <v>57</v>
      </c>
      <c r="D52" s="414"/>
      <c r="E52" s="414"/>
      <c r="F52" s="414"/>
      <c r="G52" s="414"/>
      <c r="H52" s="414"/>
      <c r="I52" s="415"/>
      <c r="J52" s="147">
        <f>H55+H56+H57</f>
        <v>147</v>
      </c>
    </row>
    <row r="53" spans="1:10" ht="11.1" customHeight="1" x14ac:dyDescent="0.25">
      <c r="B53" s="410" t="s">
        <v>0</v>
      </c>
      <c r="C53" s="410" t="s">
        <v>0</v>
      </c>
      <c r="D53" s="125"/>
      <c r="E53" s="411" t="s">
        <v>1</v>
      </c>
      <c r="F53" s="126" t="s">
        <v>2</v>
      </c>
      <c r="G53" s="412" t="s">
        <v>3</v>
      </c>
      <c r="H53" s="413" t="s">
        <v>4</v>
      </c>
      <c r="I53" s="413" t="s">
        <v>50</v>
      </c>
      <c r="J53" s="405"/>
    </row>
    <row r="54" spans="1:10" ht="11.1" customHeight="1" x14ac:dyDescent="0.25">
      <c r="B54" s="410"/>
      <c r="C54" s="410"/>
      <c r="D54" s="125"/>
      <c r="E54" s="411"/>
      <c r="F54" s="127" t="s">
        <v>5</v>
      </c>
      <c r="G54" s="412"/>
      <c r="H54" s="413"/>
      <c r="I54" s="413"/>
      <c r="J54" s="405"/>
    </row>
    <row r="55" spans="1:10" ht="11.1" customHeight="1" x14ac:dyDescent="0.25">
      <c r="B55" s="128">
        <v>1</v>
      </c>
      <c r="C55" s="146">
        <v>76</v>
      </c>
      <c r="D55" s="129">
        <f>B58*5-4</f>
        <v>16</v>
      </c>
      <c r="E55" s="130" t="str">
        <f>IF($C55="","",VLOOKUP($C55,[1]Список!$A:$W,3,FALSE))</f>
        <v xml:space="preserve">КУРМАМБАЕВ Сагантай  </v>
      </c>
      <c r="F55" s="131" t="str">
        <f>IF($C55="","",VLOOKUP($C55,[1]Список!$A:$W,4,FALSE))</f>
        <v>02.06.2003</v>
      </c>
      <c r="G55" s="132" t="str">
        <f>IF($C55="","",VLOOKUP($C55,[1]Список!$A:$W,5,FALSE))</f>
        <v>МС</v>
      </c>
      <c r="H55" s="138">
        <f>IF($C55="","",VLOOKUP($C55,[1]Список!$A:$W,6,FALSE))</f>
        <v>64</v>
      </c>
      <c r="I55" s="139" t="str">
        <f>IF($C55="","",VLOOKUP($C55,[1]Список!$A:$W,7,FALSE))</f>
        <v>ВКО</v>
      </c>
      <c r="J55" s="140" t="str">
        <f>IF($C55="","",VLOOKUP($C55,[1]Список!$A:$W,8,FALSE))</f>
        <v>Жолудев Д.С.</v>
      </c>
    </row>
    <row r="56" spans="1:10" ht="11.1" customHeight="1" x14ac:dyDescent="0.25">
      <c r="B56" s="128">
        <v>2</v>
      </c>
      <c r="C56" s="146">
        <v>77</v>
      </c>
      <c r="D56" s="129">
        <f>1+D55</f>
        <v>17</v>
      </c>
      <c r="E56" s="130" t="str">
        <f>IF($C56="","",VLOOKUP($C56,[1]Список!$A:$W,3,FALSE))</f>
        <v xml:space="preserve">ДЖИЕНБАЕВ Темирлан  </v>
      </c>
      <c r="F56" s="131" t="str">
        <f>IF($C56="","",VLOOKUP($C56,[1]Список!$A:$W,4,FALSE))</f>
        <v>02.11.2006</v>
      </c>
      <c r="G56" s="132" t="str">
        <f>IF($C56="","",VLOOKUP($C56,[1]Список!$A:$W,5,FALSE))</f>
        <v>КМС</v>
      </c>
      <c r="H56" s="138">
        <f>IF($C56="","",VLOOKUP($C56,[1]Список!$A:$W,6,FALSE))</f>
        <v>42</v>
      </c>
      <c r="I56" s="139" t="str">
        <f>IF($C56="","",VLOOKUP($C56,[1]Список!$A:$W,7,FALSE))</f>
        <v>ВКО</v>
      </c>
      <c r="J56" s="140" t="str">
        <f>IF($C56="","",VLOOKUP($C56,[1]Список!$A:$W,8,FALSE))</f>
        <v>Коновалов С.Г.</v>
      </c>
    </row>
    <row r="57" spans="1:10" ht="11.1" customHeight="1" x14ac:dyDescent="0.25">
      <c r="B57" s="128">
        <v>3</v>
      </c>
      <c r="C57" s="146">
        <v>78</v>
      </c>
      <c r="D57" s="129">
        <f>1+D56</f>
        <v>18</v>
      </c>
      <c r="E57" s="130" t="str">
        <f>IF($C57="","",VLOOKUP($C57,[1]Список!$A:$W,3,FALSE))</f>
        <v xml:space="preserve">ОРАЛХАНОВ Арнур  </v>
      </c>
      <c r="F57" s="131" t="str">
        <f>IF($C57="","",VLOOKUP($C57,[1]Список!$A:$W,4,FALSE))</f>
        <v>28.09.2007</v>
      </c>
      <c r="G57" s="132" t="str">
        <f>IF($C57="","",VLOOKUP($C57,[1]Список!$A:$W,5,FALSE))</f>
        <v>КМС</v>
      </c>
      <c r="H57" s="138">
        <f>IF($C57="","",VLOOKUP($C57,[1]Список!$A:$W,6,FALSE))</f>
        <v>41</v>
      </c>
      <c r="I57" s="139" t="str">
        <f>IF($C57="","",VLOOKUP($C57,[1]Список!$A:$W,7,FALSE))</f>
        <v>ВКО</v>
      </c>
      <c r="J57" s="140" t="str">
        <f>IF($C57="","",VLOOKUP($C57,[1]Список!$A:$W,8,FALSE))</f>
        <v>Сотник К.О.</v>
      </c>
    </row>
    <row r="58" spans="1:10" ht="11.1" customHeight="1" x14ac:dyDescent="0.25">
      <c r="B58" s="128">
        <v>4</v>
      </c>
      <c r="C58" s="146">
        <v>79</v>
      </c>
      <c r="D58" s="129">
        <f>1+D57</f>
        <v>19</v>
      </c>
      <c r="E58" s="130" t="str">
        <f>IF($C58="","",VLOOKUP($C58,[1]Список!$A:$W,3,FALSE))</f>
        <v xml:space="preserve">ТОЛСУБАЕВ Меиржан  </v>
      </c>
      <c r="F58" s="131" t="str">
        <f>IF($C58="","",VLOOKUP($C58,[1]Список!$A:$W,4,FALSE))</f>
        <v>23.01.2005</v>
      </c>
      <c r="G58" s="132" t="str">
        <f>IF($C58="","",VLOOKUP($C58,[1]Список!$A:$W,5,FALSE))</f>
        <v>КМС</v>
      </c>
      <c r="H58" s="138">
        <f>IF($C58="","",VLOOKUP($C58,[1]Список!$A:$W,6,FALSE))</f>
        <v>38</v>
      </c>
      <c r="I58" s="139" t="str">
        <f>IF($C58="","",VLOOKUP($C58,[1]Список!$A:$W,7,FALSE))</f>
        <v>ВКО</v>
      </c>
      <c r="J58" s="140" t="str">
        <f>IF($C58="","",VLOOKUP($C58,[1]Список!$A:$W,8,FALSE))</f>
        <v>Сотник К.О.</v>
      </c>
    </row>
    <row r="59" spans="1:10" ht="11.1" customHeight="1" x14ac:dyDescent="0.25">
      <c r="B59" s="128">
        <v>5</v>
      </c>
      <c r="C59" s="146">
        <v>80</v>
      </c>
      <c r="D59" s="129">
        <f>1+D58</f>
        <v>20</v>
      </c>
      <c r="E59" s="130" t="str">
        <f>IF($C59="","",VLOOKUP($C59,[1]Список!$A:$W,3,FALSE))</f>
        <v xml:space="preserve">НҰРТАЗИН Акнур  </v>
      </c>
      <c r="F59" s="131" t="str">
        <f>IF($C59="","",VLOOKUP($C59,[1]Список!$A:$W,4,FALSE))</f>
        <v>28.08.2005</v>
      </c>
      <c r="G59" s="132" t="str">
        <f>IF($C59="","",VLOOKUP($C59,[1]Список!$A:$W,5,FALSE))</f>
        <v>КМС</v>
      </c>
      <c r="H59" s="141">
        <f>IF($C59="","",VLOOKUP($C59,[1]Список!$A:$W,6,FALSE))</f>
        <v>33</v>
      </c>
      <c r="I59" s="142" t="str">
        <f>IF($C59="","",VLOOKUP($C59,[1]Список!$A:$W,7,FALSE))</f>
        <v>ВКО</v>
      </c>
      <c r="J59" s="143" t="str">
        <f>IF($C59="","",VLOOKUP($C59,[1]Список!$A:$W,8,FALSE))</f>
        <v>Сотник К.О.</v>
      </c>
    </row>
    <row r="60" spans="1:10" ht="11.1" customHeight="1" x14ac:dyDescent="0.25">
      <c r="C60" s="416" t="s">
        <v>53</v>
      </c>
      <c r="D60" s="416"/>
      <c r="E60" s="416"/>
      <c r="F60" s="416"/>
      <c r="G60" s="416"/>
      <c r="H60" s="416"/>
      <c r="I60" s="416"/>
      <c r="J60" s="416"/>
    </row>
    <row r="61" spans="1:10" ht="11.1" customHeight="1" x14ac:dyDescent="0.25">
      <c r="A61" s="119"/>
      <c r="B61" s="119"/>
      <c r="C61" s="400" t="s">
        <v>49</v>
      </c>
      <c r="D61" s="400"/>
      <c r="E61" s="400"/>
      <c r="F61" s="400"/>
      <c r="G61" s="400"/>
      <c r="H61" s="400"/>
      <c r="I61" s="401"/>
      <c r="J61" s="137">
        <f>H64+H65+H66</f>
        <v>158</v>
      </c>
    </row>
    <row r="62" spans="1:10" ht="11.1" customHeight="1" x14ac:dyDescent="0.25">
      <c r="B62" s="410" t="s">
        <v>0</v>
      </c>
      <c r="C62" s="410" t="s">
        <v>0</v>
      </c>
      <c r="D62" s="125"/>
      <c r="E62" s="411" t="s">
        <v>1</v>
      </c>
      <c r="F62" s="126" t="s">
        <v>2</v>
      </c>
      <c r="G62" s="412" t="s">
        <v>3</v>
      </c>
      <c r="H62" s="410" t="s">
        <v>4</v>
      </c>
      <c r="I62" s="413" t="s">
        <v>50</v>
      </c>
      <c r="J62" s="405"/>
    </row>
    <row r="63" spans="1:10" ht="11.1" customHeight="1" x14ac:dyDescent="0.25">
      <c r="B63" s="410"/>
      <c r="C63" s="410"/>
      <c r="D63" s="125"/>
      <c r="E63" s="411"/>
      <c r="F63" s="127" t="s">
        <v>5</v>
      </c>
      <c r="G63" s="412"/>
      <c r="H63" s="410"/>
      <c r="I63" s="413"/>
      <c r="J63" s="405"/>
    </row>
    <row r="64" spans="1:10" ht="11.1" customHeight="1" x14ac:dyDescent="0.25">
      <c r="B64" s="128">
        <v>1</v>
      </c>
      <c r="C64" s="146">
        <v>41</v>
      </c>
      <c r="D64" s="129">
        <f>B67*5-4</f>
        <v>16</v>
      </c>
      <c r="E64" s="130" t="str">
        <f>IF($C64="","",VLOOKUP($C64,[1]Список!$A:$W,3,FALSE))</f>
        <v xml:space="preserve">КУРМАНГАЛИЕВ Алан  </v>
      </c>
      <c r="F64" s="131" t="str">
        <f>IF($C64="","",VLOOKUP($C64,[1]Список!$A:$W,4,FALSE))</f>
        <v>12.01.2007</v>
      </c>
      <c r="G64" s="132" t="str">
        <f>IF($C64="","",VLOOKUP($C64,[1]Список!$A:$W,5,FALSE))</f>
        <v>МСМК</v>
      </c>
      <c r="H64" s="138">
        <f>IF($C64="","",VLOOKUP($C64,[1]Список!$A:$W,6,FALSE))</f>
        <v>72</v>
      </c>
      <c r="I64" s="139" t="str">
        <f>IF($C64="","",VLOOKUP($C64,[1]Список!$A:$W,7,FALSE))</f>
        <v>Карагандин. обл.</v>
      </c>
      <c r="J64" s="140" t="str">
        <f>IF($C64="","",VLOOKUP($C64,[1]Список!$A:$W,8,FALSE))</f>
        <v>Алиева Э.К.</v>
      </c>
    </row>
    <row r="65" spans="2:11" ht="11.1" customHeight="1" x14ac:dyDescent="0.25">
      <c r="B65" s="128">
        <v>2</v>
      </c>
      <c r="C65" s="146">
        <v>42</v>
      </c>
      <c r="D65" s="129">
        <f>1+D64</f>
        <v>17</v>
      </c>
      <c r="E65" s="130" t="str">
        <f>IF($C65="","",VLOOKUP($C65,[1]Список!$A:$W,3,FALSE))</f>
        <v xml:space="preserve">ТОРГАЙБЕКОВ Амир  </v>
      </c>
      <c r="F65" s="131" t="str">
        <f>IF($C65="","",VLOOKUP($C65,[1]Список!$A:$W,4,FALSE))</f>
        <v>14.02.2006</v>
      </c>
      <c r="G65" s="132" t="str">
        <f>IF($C65="","",VLOOKUP($C65,[1]Список!$A:$W,5,FALSE))</f>
        <v>МС</v>
      </c>
      <c r="H65" s="138">
        <f>IF($C65="","",VLOOKUP($C65,[1]Список!$A:$W,6,FALSE))</f>
        <v>48</v>
      </c>
      <c r="I65" s="139" t="str">
        <f>IF($C65="","",VLOOKUP($C65,[1]Список!$A:$W,7,FALSE))</f>
        <v>Карагандин. обл.</v>
      </c>
      <c r="J65" s="140" t="str">
        <f>IF($C65="","",VLOOKUP($C65,[1]Список!$A:$W,8,FALSE))</f>
        <v>Алиева Э.К.</v>
      </c>
    </row>
    <row r="66" spans="2:11" ht="11.1" customHeight="1" x14ac:dyDescent="0.25">
      <c r="B66" s="128">
        <v>3</v>
      </c>
      <c r="C66" s="146">
        <v>43</v>
      </c>
      <c r="D66" s="129">
        <f>1+D65</f>
        <v>18</v>
      </c>
      <c r="E66" s="130" t="str">
        <f>IF($C66="","",VLOOKUP($C66,[1]Список!$A:$W,3,FALSE))</f>
        <v xml:space="preserve">НУРМАТОВ Зиятжан  </v>
      </c>
      <c r="F66" s="131" t="str">
        <f>IF($C66="","",VLOOKUP($C66,[1]Список!$A:$W,4,FALSE))</f>
        <v>14.06.2004</v>
      </c>
      <c r="G66" s="132" t="str">
        <f>IF($C66="","",VLOOKUP($C66,[1]Список!$A:$W,5,FALSE))</f>
        <v>КМС</v>
      </c>
      <c r="H66" s="138">
        <f>IF($C66="","",VLOOKUP($C66,[1]Список!$A:$W,6,FALSE))</f>
        <v>38</v>
      </c>
      <c r="I66" s="139" t="str">
        <f>IF($C66="","",VLOOKUP($C66,[1]Список!$A:$W,7,FALSE))</f>
        <v>Карагандин. обл.</v>
      </c>
      <c r="J66" s="140" t="str">
        <f>IF($C66="","",VLOOKUP($C66,[1]Список!$A:$W,8,FALSE))</f>
        <v>Алиева Э.К.</v>
      </c>
    </row>
    <row r="67" spans="2:11" ht="11.1" customHeight="1" x14ac:dyDescent="0.25">
      <c r="B67" s="128">
        <v>4</v>
      </c>
      <c r="C67" s="146">
        <v>44</v>
      </c>
      <c r="D67" s="129">
        <f>1+D66</f>
        <v>19</v>
      </c>
      <c r="E67" s="130" t="str">
        <f>IF($C67="","",VLOOKUP($C67,[1]Список!$A:$W,3,FALSE))</f>
        <v xml:space="preserve">НУРУМОВ Медет  </v>
      </c>
      <c r="F67" s="131" t="str">
        <f>IF($C67="","",VLOOKUP($C67,[1]Список!$A:$W,4,FALSE))</f>
        <v>28.05.2009</v>
      </c>
      <c r="G67" s="132" t="str">
        <f>IF($C67="","",VLOOKUP($C67,[1]Список!$A:$W,5,FALSE))</f>
        <v>КМС</v>
      </c>
      <c r="H67" s="138">
        <f>IF($C67="","",VLOOKUP($C67,[1]Список!$A:$W,6,FALSE))</f>
        <v>25</v>
      </c>
      <c r="I67" s="139" t="str">
        <f>IF($C67="","",VLOOKUP($C67,[1]Список!$A:$W,7,FALSE))</f>
        <v>Карагандин. обл.</v>
      </c>
      <c r="J67" s="140" t="str">
        <f>IF($C67="","",VLOOKUP($C67,[1]Список!$A:$W,8,FALSE))</f>
        <v>Алиева Э.К.</v>
      </c>
    </row>
    <row r="68" spans="2:11" ht="11.1" customHeight="1" x14ac:dyDescent="0.25">
      <c r="B68" s="128">
        <v>5</v>
      </c>
      <c r="C68" s="146">
        <v>45</v>
      </c>
      <c r="D68" s="129">
        <f>1+D67</f>
        <v>20</v>
      </c>
      <c r="E68" s="130" t="str">
        <f>IF($C68="","",VLOOKUP($C68,[1]Список!$A:$W,3,FALSE))</f>
        <v xml:space="preserve">КАБДУЛОВ Арсен  </v>
      </c>
      <c r="F68" s="131" t="str">
        <f>IF($C68="","",VLOOKUP($C68,[1]Список!$A:$W,4,FALSE))</f>
        <v>12.09.2007</v>
      </c>
      <c r="G68" s="132" t="str">
        <f>IF($C68="","",VLOOKUP($C68,[1]Список!$A:$W,5,FALSE))</f>
        <v>КМС</v>
      </c>
      <c r="H68" s="141">
        <f>IF($C68="","",VLOOKUP($C68,[1]Список!$A:$W,6,FALSE))</f>
        <v>22</v>
      </c>
      <c r="I68" s="142" t="str">
        <f>IF($C68="","",VLOOKUP($C68,[1]Список!$A:$W,7,FALSE))</f>
        <v>Карагандин. обл.</v>
      </c>
      <c r="J68" s="143" t="str">
        <f>IF($C68="","",VLOOKUP($C68,[1]Список!$A:$W,8,FALSE))</f>
        <v>Алиева Э.К.</v>
      </c>
    </row>
    <row r="69" spans="2:11" ht="11.1" customHeight="1" x14ac:dyDescent="0.25">
      <c r="C69" s="416" t="s">
        <v>53</v>
      </c>
      <c r="D69" s="416"/>
      <c r="E69" s="416"/>
      <c r="F69" s="416"/>
      <c r="G69" s="416"/>
      <c r="H69" s="416"/>
      <c r="I69" s="416"/>
      <c r="J69" s="416"/>
    </row>
    <row r="70" spans="2:11" ht="11.1" customHeight="1" x14ac:dyDescent="0.25">
      <c r="C70" s="407" t="s">
        <v>58</v>
      </c>
      <c r="D70" s="408"/>
      <c r="E70" s="408"/>
      <c r="F70" s="409"/>
      <c r="G70" s="408"/>
      <c r="H70" s="408"/>
      <c r="I70" s="408"/>
      <c r="J70" s="147">
        <f>H73+H74+H75</f>
        <v>115</v>
      </c>
    </row>
    <row r="71" spans="2:11" ht="11.1" customHeight="1" x14ac:dyDescent="0.25">
      <c r="B71" s="410" t="s">
        <v>0</v>
      </c>
      <c r="C71" s="410" t="s">
        <v>0</v>
      </c>
      <c r="D71" s="125"/>
      <c r="E71" s="411" t="s">
        <v>1</v>
      </c>
      <c r="F71" s="126" t="s">
        <v>2</v>
      </c>
      <c r="G71" s="412" t="s">
        <v>3</v>
      </c>
      <c r="H71" s="413" t="s">
        <v>4</v>
      </c>
      <c r="I71" s="413" t="s">
        <v>50</v>
      </c>
      <c r="J71" s="405"/>
    </row>
    <row r="72" spans="2:11" ht="11.1" customHeight="1" x14ac:dyDescent="0.25">
      <c r="B72" s="410"/>
      <c r="C72" s="410"/>
      <c r="D72" s="125"/>
      <c r="E72" s="411"/>
      <c r="F72" s="127" t="s">
        <v>5</v>
      </c>
      <c r="G72" s="412"/>
      <c r="H72" s="413"/>
      <c r="I72" s="413"/>
      <c r="J72" s="405"/>
    </row>
    <row r="73" spans="2:11" ht="11.1" customHeight="1" x14ac:dyDescent="0.25">
      <c r="B73" s="128">
        <v>1</v>
      </c>
      <c r="C73" s="146">
        <v>36</v>
      </c>
      <c r="D73" s="129">
        <f>B76*5-4</f>
        <v>16</v>
      </c>
      <c r="E73" s="130" t="str">
        <f>IF($C73="","",VLOOKUP($C73,[1]Список!$A:$W,3,FALSE))</f>
        <v xml:space="preserve">ХАРКИ Искандер  </v>
      </c>
      <c r="F73" s="131" t="str">
        <f>IF($C73="","",VLOOKUP($C73,[1]Список!$A:$W,4,FALSE))</f>
        <v>17.05.2003</v>
      </c>
      <c r="G73" s="132" t="str">
        <f>IF($C73="","",VLOOKUP($C73,[1]Список!$A:$W,5,FALSE))</f>
        <v>МС</v>
      </c>
      <c r="H73" s="138">
        <f>IF($C73="","",VLOOKUP($C73,[1]Список!$A:$W,6,FALSE))</f>
        <v>62</v>
      </c>
      <c r="I73" s="139" t="str">
        <f>IF($C73="","",VLOOKUP($C73,[1]Список!$A:$W,7,FALSE))</f>
        <v>Жамбылск. обл.</v>
      </c>
      <c r="J73" s="140" t="str">
        <f>IF($C73="","",VLOOKUP($C73,[1]Список!$A:$W,8,FALSE))</f>
        <v>Харки А.</v>
      </c>
    </row>
    <row r="74" spans="2:11" ht="11.1" customHeight="1" x14ac:dyDescent="0.25">
      <c r="B74" s="128">
        <v>2</v>
      </c>
      <c r="C74" s="146">
        <v>37</v>
      </c>
      <c r="D74" s="129">
        <f>1+D73</f>
        <v>17</v>
      </c>
      <c r="E74" s="130" t="str">
        <f>IF($C74="","",VLOOKUP($C74,[1]Список!$A:$W,3,FALSE))</f>
        <v xml:space="preserve">ХАРКИ Абдул-Маджид  </v>
      </c>
      <c r="F74" s="131" t="str">
        <f>IF($C74="","",VLOOKUP($C74,[1]Список!$A:$W,4,FALSE))</f>
        <v>07.01.2004</v>
      </c>
      <c r="G74" s="132" t="str">
        <f>IF($C74="","",VLOOKUP($C74,[1]Список!$A:$W,5,FALSE))</f>
        <v>КМС</v>
      </c>
      <c r="H74" s="138">
        <f>IF($C74="","",VLOOKUP($C74,[1]Список!$A:$W,6,FALSE))</f>
        <v>41</v>
      </c>
      <c r="I74" s="139" t="str">
        <f>IF($C74="","",VLOOKUP($C74,[1]Список!$A:$W,7,FALSE))</f>
        <v>Жамбылск. обл.</v>
      </c>
      <c r="J74" s="140" t="str">
        <f>IF($C74="","",VLOOKUP($C74,[1]Список!$A:$W,8,FALSE))</f>
        <v>Харки А.</v>
      </c>
    </row>
    <row r="75" spans="2:11" ht="11.1" customHeight="1" x14ac:dyDescent="0.25">
      <c r="B75" s="128">
        <v>3</v>
      </c>
      <c r="C75" s="146">
        <v>38</v>
      </c>
      <c r="D75" s="129">
        <f>1+D74</f>
        <v>18</v>
      </c>
      <c r="E75" s="130" t="str">
        <f>IF($C75="","",VLOOKUP($C75,[1]Список!$A:$W,3,FALSE))</f>
        <v xml:space="preserve">МУХАТ Нұрасыл  </v>
      </c>
      <c r="F75" s="131" t="str">
        <f>IF($C75="","",VLOOKUP($C75,[1]Список!$A:$W,4,FALSE))</f>
        <v>05.03.2007</v>
      </c>
      <c r="G75" s="132" t="str">
        <f>IF($C75="","",VLOOKUP($C75,[1]Список!$A:$W,5,FALSE))</f>
        <v>КМС</v>
      </c>
      <c r="H75" s="138">
        <f>IF($C75="","",VLOOKUP($C75,[1]Список!$A:$W,6,FALSE))</f>
        <v>12</v>
      </c>
      <c r="I75" s="139" t="str">
        <f>IF($C75="","",VLOOKUP($C75,[1]Список!$A:$W,7,FALSE))</f>
        <v>Жамбылск. обл.</v>
      </c>
      <c r="J75" s="140" t="str">
        <f>IF($C75="","",VLOOKUP($C75,[1]Список!$A:$W,8,FALSE))</f>
        <v>Хасанов Н.</v>
      </c>
    </row>
    <row r="76" spans="2:11" ht="11.1" customHeight="1" x14ac:dyDescent="0.25">
      <c r="B76" s="128">
        <v>4</v>
      </c>
      <c r="C76" s="146">
        <v>39</v>
      </c>
      <c r="D76" s="129">
        <f>1+D75</f>
        <v>19</v>
      </c>
      <c r="E76" s="130" t="str">
        <f>IF($C76="","",VLOOKUP($C76,[1]Список!$A:$W,3,FALSE))</f>
        <v>БАЙМАХАМБЕТ Нұртас</v>
      </c>
      <c r="F76" s="131">
        <f>IF($C76="","",VLOOKUP($C76,[1]Список!$A:$W,4,FALSE))</f>
        <v>40930</v>
      </c>
      <c r="G76" s="132">
        <f>IF($C76="","",VLOOKUP($C76,[1]Список!$A:$W,5,FALSE))</f>
        <v>1</v>
      </c>
      <c r="H76" s="138">
        <f>IF($C76="","",VLOOKUP($C76,[1]Список!$A:$W,6,FALSE))</f>
        <v>0</v>
      </c>
      <c r="I76" s="139" t="str">
        <f>IF($C76="","",VLOOKUP($C76,[1]Список!$A:$W,7,FALSE))</f>
        <v>Жамбылск. обл.</v>
      </c>
      <c r="J76" s="140" t="str">
        <f>IF($C76="","",VLOOKUP($C76,[1]Список!$A:$W,8,FALSE))</f>
        <v>Ережепбаев А.</v>
      </c>
    </row>
    <row r="77" spans="2:11" ht="11.1" customHeight="1" x14ac:dyDescent="0.25">
      <c r="B77" s="128">
        <v>5</v>
      </c>
      <c r="C77" s="146">
        <v>40</v>
      </c>
      <c r="D77" s="129">
        <f>1+D76</f>
        <v>20</v>
      </c>
      <c r="E77" s="130" t="str">
        <f>IF($C77="","",VLOOKUP($C77,[1]Список!$A:$W,3,FALSE))</f>
        <v>САБИТ Нұрасыл</v>
      </c>
      <c r="F77" s="131">
        <f>IF($C77="","",VLOOKUP($C77,[1]Список!$A:$W,4,FALSE))</f>
        <v>39206</v>
      </c>
      <c r="G77" s="132" t="str">
        <f>IF($C77="","",VLOOKUP($C77,[1]Список!$A:$W,5,FALSE))</f>
        <v>б.р.</v>
      </c>
      <c r="H77" s="141">
        <f>IF($C77="","",VLOOKUP($C77,[1]Список!$A:$W,6,FALSE))</f>
        <v>0</v>
      </c>
      <c r="I77" s="142" t="str">
        <f>IF($C77="","",VLOOKUP($C77,[1]Список!$A:$W,7,FALSE))</f>
        <v>Жамбылск. обл.</v>
      </c>
      <c r="J77" s="143" t="str">
        <f>IF($C77="","",VLOOKUP($C77,[1]Список!$A:$W,8,FALSE))</f>
        <v>Раймбеков Т.</v>
      </c>
    </row>
    <row r="78" spans="2:11" ht="11.1" customHeight="1" x14ac:dyDescent="0.25">
      <c r="C78" s="148"/>
      <c r="D78" s="148"/>
      <c r="E78" s="149"/>
      <c r="F78" s="150"/>
      <c r="G78" s="150"/>
      <c r="H78" s="150"/>
      <c r="I78" s="151"/>
      <c r="J78" s="152"/>
    </row>
    <row r="79" spans="2:11" ht="11.1" customHeight="1" x14ac:dyDescent="0.25">
      <c r="C79" s="417" t="s">
        <v>59</v>
      </c>
      <c r="D79" s="417"/>
      <c r="E79" s="417"/>
      <c r="F79" s="417"/>
      <c r="G79" s="417"/>
      <c r="H79" s="417"/>
      <c r="I79" s="417"/>
      <c r="J79" s="153"/>
    </row>
    <row r="80" spans="2:11" ht="11.1" customHeight="1" x14ac:dyDescent="0.25">
      <c r="C80" s="417" t="s">
        <v>60</v>
      </c>
      <c r="D80" s="417"/>
      <c r="E80" s="417"/>
      <c r="F80" s="417"/>
      <c r="G80" s="417"/>
      <c r="H80" s="417"/>
      <c r="I80" s="417"/>
      <c r="J80" s="154"/>
      <c r="K80" s="155"/>
    </row>
    <row r="81" customFormat="1" ht="11.1" customHeight="1" x14ac:dyDescent="0.25"/>
  </sheetData>
  <mergeCells count="79">
    <mergeCell ref="C79:I79"/>
    <mergeCell ref="C80:I80"/>
    <mergeCell ref="C69:J69"/>
    <mergeCell ref="C70:I70"/>
    <mergeCell ref="B71:B72"/>
    <mergeCell ref="C71:C72"/>
    <mergeCell ref="E71:E72"/>
    <mergeCell ref="G71:G72"/>
    <mergeCell ref="H71:H72"/>
    <mergeCell ref="I71:I72"/>
    <mergeCell ref="J71:J72"/>
    <mergeCell ref="C60:J60"/>
    <mergeCell ref="C61:I61"/>
    <mergeCell ref="B62:B63"/>
    <mergeCell ref="C62:C63"/>
    <mergeCell ref="E62:E63"/>
    <mergeCell ref="G62:G63"/>
    <mergeCell ref="H62:H63"/>
    <mergeCell ref="I62:I63"/>
    <mergeCell ref="J62:J63"/>
    <mergeCell ref="C51:J51"/>
    <mergeCell ref="C52:I52"/>
    <mergeCell ref="B53:B54"/>
    <mergeCell ref="C53:C54"/>
    <mergeCell ref="E53:E54"/>
    <mergeCell ref="G53:G54"/>
    <mergeCell ref="H53:H54"/>
    <mergeCell ref="I53:I54"/>
    <mergeCell ref="J53:J54"/>
    <mergeCell ref="C41:J41"/>
    <mergeCell ref="C42:J42"/>
    <mergeCell ref="C43:I43"/>
    <mergeCell ref="B44:B45"/>
    <mergeCell ref="C44:C45"/>
    <mergeCell ref="E44:E45"/>
    <mergeCell ref="G44:G45"/>
    <mergeCell ref="H44:H45"/>
    <mergeCell ref="I44:I45"/>
    <mergeCell ref="J44:J45"/>
    <mergeCell ref="C32:J32"/>
    <mergeCell ref="C33:I33"/>
    <mergeCell ref="B34:B35"/>
    <mergeCell ref="C34:C35"/>
    <mergeCell ref="E34:E35"/>
    <mergeCell ref="G34:G35"/>
    <mergeCell ref="H34:H35"/>
    <mergeCell ref="I34:I35"/>
    <mergeCell ref="J34:J35"/>
    <mergeCell ref="C23:J23"/>
    <mergeCell ref="C24:I24"/>
    <mergeCell ref="B25:B26"/>
    <mergeCell ref="C25:C26"/>
    <mergeCell ref="E25:E26"/>
    <mergeCell ref="G25:G26"/>
    <mergeCell ref="H25:H26"/>
    <mergeCell ref="I25:I26"/>
    <mergeCell ref="J25:J26"/>
    <mergeCell ref="J7:J8"/>
    <mergeCell ref="C14:J14"/>
    <mergeCell ref="C15:I15"/>
    <mergeCell ref="B16:B17"/>
    <mergeCell ref="C16:C17"/>
    <mergeCell ref="E16:E17"/>
    <mergeCell ref="G16:G17"/>
    <mergeCell ref="H16:H17"/>
    <mergeCell ref="I16:I17"/>
    <mergeCell ref="J16:J17"/>
    <mergeCell ref="B7:B8"/>
    <mergeCell ref="C7:C8"/>
    <mergeCell ref="E7:E8"/>
    <mergeCell ref="G7:G8"/>
    <mergeCell ref="H7:H8"/>
    <mergeCell ref="I7:I8"/>
    <mergeCell ref="C6:I6"/>
    <mergeCell ref="B1:G1"/>
    <mergeCell ref="B2:G2"/>
    <mergeCell ref="B3:G3"/>
    <mergeCell ref="C4:J4"/>
    <mergeCell ref="C5:J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1"/>
  <sheetViews>
    <sheetView topLeftCell="R1" workbookViewId="0">
      <selection activeCell="R1" sqref="R1"/>
    </sheetView>
  </sheetViews>
  <sheetFormatPr defaultRowHeight="10.5" outlineLevelCol="1" x14ac:dyDescent="0.15"/>
  <cols>
    <col min="1" max="1" width="2.7109375" style="361" hidden="1" customWidth="1" outlineLevel="1"/>
    <col min="2" max="2" width="39.5703125" style="361" hidden="1" customWidth="1" outlineLevel="1"/>
    <col min="3" max="4" width="1.7109375" style="361" hidden="1" customWidth="1" outlineLevel="1"/>
    <col min="5" max="5" width="2.7109375" style="361" hidden="1" customWidth="1" outlineLevel="1"/>
    <col min="6" max="6" width="37.28515625" style="361" hidden="1" customWidth="1" outlineLevel="1"/>
    <col min="7" max="8" width="1.7109375" style="361" hidden="1" customWidth="1" outlineLevel="1"/>
    <col min="9" max="9" width="2.7109375" style="361" hidden="1" customWidth="1" outlineLevel="1"/>
    <col min="10" max="10" width="36.28515625" style="361" hidden="1" customWidth="1" outlineLevel="1"/>
    <col min="11" max="12" width="1.7109375" style="361" hidden="1" customWidth="1" outlineLevel="1"/>
    <col min="13" max="13" width="2.7109375" style="361" hidden="1" customWidth="1" outlineLevel="1"/>
    <col min="14" max="14" width="37.28515625" style="361" hidden="1" customWidth="1" outlineLevel="1"/>
    <col min="15" max="16" width="1.7109375" style="361" hidden="1" customWidth="1" outlineLevel="1"/>
    <col min="17" max="17" width="2.7109375" style="361" hidden="1" customWidth="1" outlineLevel="1"/>
    <col min="18" max="18" width="2.7109375" style="361" customWidth="1" collapsed="1"/>
    <col min="19" max="19" width="31" style="392" customWidth="1"/>
    <col min="20" max="20" width="2.7109375" style="361" customWidth="1"/>
    <col min="21" max="21" width="26.28515625" style="367" customWidth="1"/>
    <col min="22" max="22" width="2.7109375" style="361" customWidth="1"/>
    <col min="23" max="23" width="25.7109375" style="367" customWidth="1"/>
    <col min="24" max="24" width="2.7109375" style="361" customWidth="1"/>
    <col min="25" max="25" width="28" style="367" customWidth="1"/>
    <col min="26" max="26" width="2.85546875" style="361" customWidth="1"/>
    <col min="27" max="27" width="22.140625" style="361" customWidth="1"/>
    <col min="28" max="28" width="3.28515625" style="361" customWidth="1"/>
    <col min="29" max="29" width="25.42578125" style="361" customWidth="1"/>
    <col min="30" max="30" width="2.7109375" style="361" customWidth="1"/>
    <col min="31" max="16384" width="9.140625" style="361"/>
  </cols>
  <sheetData>
    <row r="1" spans="1:39" ht="15" customHeight="1" x14ac:dyDescent="0.15">
      <c r="A1" s="360"/>
      <c r="B1" s="590" t="s">
        <v>357</v>
      </c>
      <c r="C1" s="590"/>
      <c r="D1" s="590"/>
      <c r="E1" s="590"/>
      <c r="F1" s="590"/>
      <c r="G1" s="590"/>
      <c r="H1" s="590"/>
      <c r="I1" s="590"/>
      <c r="J1" s="590"/>
      <c r="K1" s="360"/>
      <c r="S1" s="156"/>
      <c r="T1" s="590" t="s">
        <v>357</v>
      </c>
      <c r="U1" s="590"/>
      <c r="V1" s="590"/>
      <c r="W1" s="590"/>
      <c r="X1" s="590"/>
      <c r="Y1" s="590"/>
      <c r="Z1" s="590"/>
      <c r="AA1" s="590"/>
      <c r="AB1" s="590"/>
      <c r="AC1" s="360"/>
    </row>
    <row r="2" spans="1:39" ht="12" customHeight="1" x14ac:dyDescent="0.15">
      <c r="A2" s="362"/>
      <c r="B2" s="591" t="s">
        <v>358</v>
      </c>
      <c r="C2" s="591"/>
      <c r="D2" s="591"/>
      <c r="E2" s="591"/>
      <c r="F2" s="591"/>
      <c r="G2" s="591"/>
      <c r="H2" s="591"/>
      <c r="I2" s="591"/>
      <c r="J2" s="591"/>
      <c r="K2" s="363"/>
      <c r="S2" s="161"/>
      <c r="T2" s="591" t="s">
        <v>358</v>
      </c>
      <c r="U2" s="591"/>
      <c r="V2" s="591"/>
      <c r="W2" s="591"/>
      <c r="X2" s="591"/>
      <c r="Y2" s="591"/>
      <c r="Z2" s="591"/>
      <c r="AA2" s="591"/>
      <c r="AB2" s="591"/>
      <c r="AC2" s="363"/>
    </row>
    <row r="3" spans="1:39" ht="9" customHeight="1" x14ac:dyDescent="0.15">
      <c r="A3" s="364"/>
      <c r="B3" s="592" t="s">
        <v>359</v>
      </c>
      <c r="C3" s="364"/>
      <c r="D3" s="364"/>
      <c r="E3" s="364"/>
      <c r="F3" s="364"/>
      <c r="G3" s="364"/>
      <c r="H3" s="364"/>
      <c r="I3" s="364"/>
      <c r="J3" s="364"/>
      <c r="K3" s="364"/>
      <c r="M3" s="593">
        <v>2</v>
      </c>
      <c r="N3" s="365"/>
      <c r="Q3" s="366"/>
      <c r="R3" s="367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</row>
    <row r="4" spans="1:39" ht="9.1999999999999993" customHeight="1" x14ac:dyDescent="0.2">
      <c r="B4" s="592"/>
      <c r="I4" s="593">
        <v>2</v>
      </c>
      <c r="J4" s="365"/>
      <c r="M4" s="594"/>
      <c r="N4" s="368"/>
      <c r="O4" s="369"/>
      <c r="P4" s="370"/>
      <c r="Q4" s="595">
        <v>2</v>
      </c>
      <c r="R4" s="371">
        <v>1</v>
      </c>
      <c r="S4" s="97" t="s">
        <v>360</v>
      </c>
      <c r="T4" s="211"/>
      <c r="U4" s="372"/>
      <c r="V4" s="211"/>
      <c r="W4" s="373"/>
      <c r="X4" s="205"/>
      <c r="Y4" s="373"/>
      <c r="Z4" s="205"/>
      <c r="AA4" s="373"/>
      <c r="AB4" s="205"/>
      <c r="AC4" s="374"/>
      <c r="AD4" s="205"/>
    </row>
    <row r="5" spans="1:39" ht="9.1999999999999993" customHeight="1" x14ac:dyDescent="0.2">
      <c r="E5" s="593">
        <v>2</v>
      </c>
      <c r="F5" s="593"/>
      <c r="I5" s="594"/>
      <c r="K5" s="369"/>
      <c r="L5" s="375"/>
      <c r="M5" s="593"/>
      <c r="N5" s="365"/>
      <c r="O5" s="375"/>
      <c r="Q5" s="595"/>
      <c r="R5" s="371"/>
      <c r="S5" s="109"/>
      <c r="T5" s="442">
        <v>1</v>
      </c>
      <c r="U5" s="97" t="s">
        <v>360</v>
      </c>
      <c r="V5" s="211"/>
      <c r="W5" s="373"/>
      <c r="X5" s="205"/>
      <c r="Y5" s="373"/>
      <c r="Z5" s="205"/>
      <c r="AA5" s="596" t="s">
        <v>361</v>
      </c>
      <c r="AB5" s="596"/>
      <c r="AC5" s="376"/>
      <c r="AD5" s="205"/>
    </row>
    <row r="6" spans="1:39" ht="9.1999999999999993" customHeight="1" x14ac:dyDescent="0.2">
      <c r="A6" s="593">
        <v>2</v>
      </c>
      <c r="B6" s="593"/>
      <c r="E6" s="594"/>
      <c r="F6" s="594"/>
      <c r="G6" s="369"/>
      <c r="H6" s="375"/>
      <c r="I6" s="593"/>
      <c r="J6" s="365"/>
      <c r="K6" s="375"/>
      <c r="M6" s="594"/>
      <c r="N6" s="368"/>
      <c r="Q6" s="595"/>
      <c r="R6" s="371">
        <v>2</v>
      </c>
      <c r="S6" s="97" t="s">
        <v>362</v>
      </c>
      <c r="T6" s="443"/>
      <c r="U6" s="102"/>
      <c r="V6" s="442">
        <v>17</v>
      </c>
      <c r="W6" s="106"/>
      <c r="X6" s="205"/>
      <c r="Y6" s="373"/>
      <c r="Z6" s="205"/>
      <c r="AA6" s="376"/>
      <c r="AB6" s="376"/>
      <c r="AC6" s="376"/>
      <c r="AD6" s="205"/>
    </row>
    <row r="7" spans="1:39" ht="9.1999999999999993" customHeight="1" x14ac:dyDescent="0.2">
      <c r="A7" s="594"/>
      <c r="B7" s="594"/>
      <c r="C7" s="369"/>
      <c r="D7" s="375"/>
      <c r="E7" s="593"/>
      <c r="F7" s="593"/>
      <c r="G7" s="375"/>
      <c r="I7" s="594"/>
      <c r="J7" s="368"/>
      <c r="M7" s="593">
        <v>3</v>
      </c>
      <c r="N7" s="365"/>
      <c r="Q7" s="595"/>
      <c r="R7" s="371"/>
      <c r="S7" s="109"/>
      <c r="T7" s="96"/>
      <c r="U7" s="109"/>
      <c r="V7" s="444"/>
      <c r="W7" s="97" t="s">
        <v>360</v>
      </c>
      <c r="X7" s="211"/>
      <c r="Y7" s="373"/>
      <c r="Z7" s="205"/>
      <c r="AA7" s="373"/>
      <c r="AB7" s="205"/>
      <c r="AC7" s="374"/>
      <c r="AD7" s="205"/>
    </row>
    <row r="8" spans="1:39" ht="9.1999999999999993" customHeight="1" x14ac:dyDescent="0.2">
      <c r="A8" s="593"/>
      <c r="B8" s="593"/>
      <c r="C8" s="375"/>
      <c r="E8" s="594"/>
      <c r="F8" s="594"/>
      <c r="I8" s="593">
        <v>3</v>
      </c>
      <c r="J8" s="365"/>
      <c r="M8" s="594"/>
      <c r="N8" s="368"/>
      <c r="O8" s="369"/>
      <c r="P8" s="370"/>
      <c r="Q8" s="595">
        <v>3</v>
      </c>
      <c r="R8" s="371">
        <v>3</v>
      </c>
      <c r="S8" s="97" t="s">
        <v>363</v>
      </c>
      <c r="T8" s="103"/>
      <c r="U8" s="109"/>
      <c r="V8" s="444"/>
      <c r="W8" s="102"/>
      <c r="X8" s="442">
        <v>25</v>
      </c>
      <c r="Y8" s="373"/>
      <c r="Z8" s="205"/>
      <c r="AA8" s="373"/>
      <c r="AB8" s="205"/>
      <c r="AC8" s="374"/>
      <c r="AD8" s="205"/>
    </row>
    <row r="9" spans="1:39" ht="9.1999999999999993" customHeight="1" x14ac:dyDescent="0.2">
      <c r="A9" s="594"/>
      <c r="B9" s="594"/>
      <c r="E9" s="593">
        <v>3</v>
      </c>
      <c r="F9" s="593"/>
      <c r="I9" s="594"/>
      <c r="K9" s="369"/>
      <c r="L9" s="375"/>
      <c r="M9" s="593"/>
      <c r="N9" s="365"/>
      <c r="O9" s="375"/>
      <c r="Q9" s="595"/>
      <c r="R9" s="371"/>
      <c r="S9" s="109"/>
      <c r="T9" s="597">
        <v>2</v>
      </c>
      <c r="U9" s="97" t="s">
        <v>364</v>
      </c>
      <c r="V9" s="443"/>
      <c r="W9" s="109"/>
      <c r="X9" s="444"/>
      <c r="Y9" s="106"/>
      <c r="Z9" s="205"/>
      <c r="AA9" s="373"/>
      <c r="AB9" s="205"/>
      <c r="AC9" s="374"/>
      <c r="AD9" s="205"/>
    </row>
    <row r="10" spans="1:39" ht="9.1999999999999993" customHeight="1" x14ac:dyDescent="0.2">
      <c r="A10" s="593">
        <v>3</v>
      </c>
      <c r="B10" s="593"/>
      <c r="E10" s="594"/>
      <c r="F10" s="594"/>
      <c r="G10" s="369"/>
      <c r="H10" s="375"/>
      <c r="I10" s="593"/>
      <c r="J10" s="365"/>
      <c r="K10" s="375"/>
      <c r="M10" s="594"/>
      <c r="N10" s="368"/>
      <c r="Q10" s="595"/>
      <c r="R10" s="371">
        <v>4</v>
      </c>
      <c r="S10" s="97" t="s">
        <v>364</v>
      </c>
      <c r="T10" s="443"/>
      <c r="U10" s="106"/>
      <c r="V10" s="96"/>
      <c r="W10" s="109"/>
      <c r="X10" s="444"/>
      <c r="Y10" s="106"/>
      <c r="Z10" s="205"/>
      <c r="AA10" s="373"/>
      <c r="AB10" s="205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</row>
    <row r="11" spans="1:39" ht="9.1999999999999993" customHeight="1" x14ac:dyDescent="0.2">
      <c r="A11" s="594"/>
      <c r="B11" s="594"/>
      <c r="C11" s="369"/>
      <c r="D11" s="375"/>
      <c r="E11" s="593"/>
      <c r="F11" s="593"/>
      <c r="G11" s="375"/>
      <c r="I11" s="594"/>
      <c r="J11" s="368"/>
      <c r="M11" s="593">
        <v>6</v>
      </c>
      <c r="N11" s="365"/>
      <c r="Q11" s="595"/>
      <c r="R11" s="371"/>
      <c r="S11" s="109"/>
      <c r="T11" s="96"/>
      <c r="U11" s="106"/>
      <c r="V11" s="96"/>
      <c r="W11" s="109"/>
      <c r="X11" s="444"/>
      <c r="Y11" s="97" t="s">
        <v>360</v>
      </c>
      <c r="Z11" s="211"/>
      <c r="AA11" s="373"/>
      <c r="AB11" s="205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</row>
    <row r="12" spans="1:39" ht="9.1999999999999993" customHeight="1" x14ac:dyDescent="0.2">
      <c r="A12" s="593"/>
      <c r="B12" s="593"/>
      <c r="C12" s="375"/>
      <c r="E12" s="594"/>
      <c r="F12" s="594"/>
      <c r="I12" s="593">
        <v>6</v>
      </c>
      <c r="J12" s="365"/>
      <c r="M12" s="594"/>
      <c r="N12" s="368"/>
      <c r="O12" s="369"/>
      <c r="P12" s="370"/>
      <c r="Q12" s="595">
        <v>6</v>
      </c>
      <c r="R12" s="371">
        <v>5</v>
      </c>
      <c r="S12" s="97" t="s">
        <v>365</v>
      </c>
      <c r="T12" s="103"/>
      <c r="U12" s="106"/>
      <c r="V12" s="96"/>
      <c r="W12" s="109"/>
      <c r="X12" s="444"/>
      <c r="Y12" s="102"/>
      <c r="Z12" s="442">
        <v>29</v>
      </c>
      <c r="AA12" s="373"/>
      <c r="AB12" s="205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</row>
    <row r="13" spans="1:39" ht="9.1999999999999993" customHeight="1" x14ac:dyDescent="0.2">
      <c r="A13" s="594"/>
      <c r="B13" s="594"/>
      <c r="E13" s="593">
        <v>6</v>
      </c>
      <c r="F13" s="593"/>
      <c r="I13" s="594"/>
      <c r="K13" s="369"/>
      <c r="L13" s="375"/>
      <c r="M13" s="593"/>
      <c r="N13" s="365"/>
      <c r="O13" s="375"/>
      <c r="Q13" s="595"/>
      <c r="R13" s="371"/>
      <c r="S13" s="109"/>
      <c r="T13" s="442">
        <v>3</v>
      </c>
      <c r="U13" s="97" t="s">
        <v>365</v>
      </c>
      <c r="V13" s="103"/>
      <c r="W13" s="109"/>
      <c r="X13" s="444"/>
      <c r="Y13" s="109"/>
      <c r="Z13" s="444"/>
      <c r="AA13" s="373"/>
      <c r="AB13" s="205"/>
      <c r="AC13" s="374"/>
      <c r="AD13" s="205"/>
      <c r="AE13" s="378"/>
    </row>
    <row r="14" spans="1:39" ht="9.1999999999999993" customHeight="1" x14ac:dyDescent="0.2">
      <c r="A14" s="593">
        <v>6</v>
      </c>
      <c r="B14" s="593"/>
      <c r="E14" s="594"/>
      <c r="F14" s="594"/>
      <c r="G14" s="369"/>
      <c r="H14" s="375"/>
      <c r="I14" s="593"/>
      <c r="J14" s="365"/>
      <c r="K14" s="375"/>
      <c r="M14" s="594"/>
      <c r="N14" s="368"/>
      <c r="Q14" s="595"/>
      <c r="R14" s="371">
        <v>6</v>
      </c>
      <c r="S14" s="97" t="s">
        <v>366</v>
      </c>
      <c r="T14" s="443"/>
      <c r="U14" s="102"/>
      <c r="V14" s="442">
        <v>18</v>
      </c>
      <c r="W14" s="109"/>
      <c r="X14" s="444"/>
      <c r="Y14" s="109"/>
      <c r="Z14" s="444"/>
      <c r="AA14" s="373"/>
      <c r="AB14" s="205"/>
      <c r="AC14" s="374"/>
      <c r="AD14" s="205"/>
    </row>
    <row r="15" spans="1:39" ht="9.1999999999999993" customHeight="1" x14ac:dyDescent="0.2">
      <c r="A15" s="594"/>
      <c r="B15" s="594"/>
      <c r="C15" s="369"/>
      <c r="D15" s="375"/>
      <c r="E15" s="593"/>
      <c r="F15" s="593"/>
      <c r="G15" s="375"/>
      <c r="I15" s="594"/>
      <c r="J15" s="368"/>
      <c r="M15" s="593">
        <v>7</v>
      </c>
      <c r="N15" s="365"/>
      <c r="Q15" s="595"/>
      <c r="R15" s="371"/>
      <c r="S15" s="102"/>
      <c r="T15" s="96"/>
      <c r="U15" s="109"/>
      <c r="V15" s="444"/>
      <c r="W15" s="97" t="s">
        <v>365</v>
      </c>
      <c r="X15" s="443"/>
      <c r="Y15" s="109"/>
      <c r="Z15" s="444"/>
      <c r="AA15" s="106"/>
      <c r="AB15" s="205"/>
      <c r="AC15" s="374"/>
      <c r="AD15" s="205"/>
    </row>
    <row r="16" spans="1:39" ht="9.1999999999999993" customHeight="1" x14ac:dyDescent="0.2">
      <c r="A16" s="593"/>
      <c r="B16" s="593"/>
      <c r="C16" s="375"/>
      <c r="E16" s="594"/>
      <c r="F16" s="594"/>
      <c r="I16" s="593">
        <v>7</v>
      </c>
      <c r="J16" s="365"/>
      <c r="M16" s="594"/>
      <c r="N16" s="368"/>
      <c r="O16" s="369"/>
      <c r="P16" s="370"/>
      <c r="Q16" s="595">
        <v>7</v>
      </c>
      <c r="R16" s="371">
        <v>7</v>
      </c>
      <c r="S16" s="97" t="s">
        <v>367</v>
      </c>
      <c r="T16" s="103"/>
      <c r="U16" s="109"/>
      <c r="V16" s="444"/>
      <c r="W16" s="106"/>
      <c r="X16" s="96"/>
      <c r="Y16" s="109"/>
      <c r="Z16" s="444"/>
      <c r="AA16" s="106"/>
      <c r="AB16" s="205"/>
      <c r="AC16" s="379"/>
      <c r="AD16" s="205"/>
    </row>
    <row r="17" spans="1:30" ht="9.1999999999999993" customHeight="1" x14ac:dyDescent="0.2">
      <c r="A17" s="594"/>
      <c r="B17" s="594"/>
      <c r="E17" s="593">
        <v>7</v>
      </c>
      <c r="F17" s="593"/>
      <c r="I17" s="594"/>
      <c r="J17" s="380"/>
      <c r="K17" s="369"/>
      <c r="L17" s="375"/>
      <c r="M17" s="593"/>
      <c r="N17" s="365"/>
      <c r="O17" s="375"/>
      <c r="Q17" s="595"/>
      <c r="R17" s="371"/>
      <c r="S17" s="109"/>
      <c r="T17" s="442">
        <v>4</v>
      </c>
      <c r="U17" s="97" t="s">
        <v>368</v>
      </c>
      <c r="V17" s="443"/>
      <c r="W17" s="106"/>
      <c r="X17" s="96"/>
      <c r="Y17" s="109"/>
      <c r="Z17" s="444"/>
      <c r="AA17" s="106"/>
      <c r="AB17" s="205"/>
      <c r="AC17" s="379"/>
      <c r="AD17" s="205"/>
    </row>
    <row r="18" spans="1:30" ht="9.1999999999999993" customHeight="1" x14ac:dyDescent="0.2">
      <c r="A18" s="593">
        <v>7</v>
      </c>
      <c r="B18" s="593"/>
      <c r="E18" s="594"/>
      <c r="F18" s="594"/>
      <c r="G18" s="369"/>
      <c r="H18" s="375"/>
      <c r="I18" s="593"/>
      <c r="J18" s="365"/>
      <c r="K18" s="375"/>
      <c r="M18" s="594"/>
      <c r="N18" s="368"/>
      <c r="Q18" s="595"/>
      <c r="R18" s="371">
        <v>8</v>
      </c>
      <c r="S18" s="97" t="s">
        <v>368</v>
      </c>
      <c r="T18" s="443"/>
      <c r="U18" s="106"/>
      <c r="V18" s="96"/>
      <c r="W18" s="106"/>
      <c r="X18" s="96"/>
      <c r="Y18" s="109"/>
      <c r="Z18" s="444"/>
      <c r="AA18" s="212"/>
      <c r="AB18" s="205"/>
      <c r="AC18" s="379"/>
      <c r="AD18" s="205"/>
    </row>
    <row r="19" spans="1:30" ht="9.1999999999999993" customHeight="1" x14ac:dyDescent="0.2">
      <c r="A19" s="594"/>
      <c r="B19" s="594"/>
      <c r="C19" s="369"/>
      <c r="D19" s="375"/>
      <c r="E19" s="593"/>
      <c r="F19" s="593"/>
      <c r="G19" s="375"/>
      <c r="I19" s="594"/>
      <c r="J19" s="368"/>
      <c r="M19" s="593">
        <v>10</v>
      </c>
      <c r="N19" s="365"/>
      <c r="Q19" s="595"/>
      <c r="R19" s="371"/>
      <c r="S19" s="109"/>
      <c r="T19" s="96"/>
      <c r="U19" s="106"/>
      <c r="V19" s="96"/>
      <c r="W19" s="106"/>
      <c r="X19" s="96"/>
      <c r="Y19" s="109"/>
      <c r="Z19" s="444"/>
      <c r="AA19" s="97" t="s">
        <v>360</v>
      </c>
      <c r="AB19" s="211"/>
      <c r="AC19" s="379"/>
      <c r="AD19" s="205"/>
    </row>
    <row r="20" spans="1:30" ht="9.1999999999999993" customHeight="1" x14ac:dyDescent="0.2">
      <c r="A20" s="593"/>
      <c r="B20" s="593"/>
      <c r="C20" s="375"/>
      <c r="E20" s="594"/>
      <c r="F20" s="594"/>
      <c r="I20" s="593">
        <v>10</v>
      </c>
      <c r="J20" s="365"/>
      <c r="M20" s="594"/>
      <c r="N20" s="368"/>
      <c r="O20" s="369"/>
      <c r="P20" s="370"/>
      <c r="Q20" s="595">
        <v>10</v>
      </c>
      <c r="R20" s="371">
        <v>9</v>
      </c>
      <c r="S20" s="97" t="s">
        <v>369</v>
      </c>
      <c r="T20" s="103"/>
      <c r="U20" s="106"/>
      <c r="V20" s="96"/>
      <c r="W20" s="106"/>
      <c r="X20" s="96"/>
      <c r="Y20" s="109"/>
      <c r="Z20" s="444"/>
      <c r="AA20" s="102"/>
      <c r="AB20" s="442">
        <v>31</v>
      </c>
      <c r="AC20" s="379"/>
      <c r="AD20" s="205"/>
    </row>
    <row r="21" spans="1:30" ht="9.1999999999999993" customHeight="1" x14ac:dyDescent="0.2">
      <c r="A21" s="594"/>
      <c r="B21" s="594"/>
      <c r="E21" s="593">
        <v>10</v>
      </c>
      <c r="F21" s="593"/>
      <c r="I21" s="594"/>
      <c r="K21" s="369"/>
      <c r="L21" s="375"/>
      <c r="M21" s="593"/>
      <c r="N21" s="365"/>
      <c r="O21" s="375"/>
      <c r="Q21" s="595"/>
      <c r="R21" s="371"/>
      <c r="S21" s="109"/>
      <c r="T21" s="442">
        <v>5</v>
      </c>
      <c r="U21" s="97" t="s">
        <v>369</v>
      </c>
      <c r="V21" s="103"/>
      <c r="W21" s="106"/>
      <c r="X21" s="96"/>
      <c r="Y21" s="109"/>
      <c r="Z21" s="444"/>
      <c r="AA21" s="109"/>
      <c r="AB21" s="444"/>
      <c r="AC21" s="379"/>
      <c r="AD21" s="205"/>
    </row>
    <row r="22" spans="1:30" ht="9.1999999999999993" customHeight="1" x14ac:dyDescent="0.2">
      <c r="A22" s="593">
        <v>10</v>
      </c>
      <c r="B22" s="593"/>
      <c r="E22" s="594"/>
      <c r="F22" s="594"/>
      <c r="G22" s="369"/>
      <c r="H22" s="375"/>
      <c r="I22" s="593"/>
      <c r="J22" s="365"/>
      <c r="K22" s="375"/>
      <c r="M22" s="594"/>
      <c r="N22" s="368"/>
      <c r="Q22" s="595"/>
      <c r="R22" s="371">
        <v>10</v>
      </c>
      <c r="S22" s="97" t="s">
        <v>370</v>
      </c>
      <c r="T22" s="443"/>
      <c r="U22" s="102"/>
      <c r="V22" s="442">
        <v>19</v>
      </c>
      <c r="W22" s="106"/>
      <c r="X22" s="96"/>
      <c r="Y22" s="109"/>
      <c r="Z22" s="444"/>
      <c r="AA22" s="109"/>
      <c r="AB22" s="444"/>
      <c r="AC22" s="379"/>
      <c r="AD22" s="205"/>
    </row>
    <row r="23" spans="1:30" ht="9.1999999999999993" customHeight="1" x14ac:dyDescent="0.2">
      <c r="A23" s="594"/>
      <c r="B23" s="594"/>
      <c r="C23" s="369"/>
      <c r="D23" s="375"/>
      <c r="E23" s="593"/>
      <c r="F23" s="593"/>
      <c r="G23" s="375"/>
      <c r="I23" s="594"/>
      <c r="J23" s="368"/>
      <c r="M23" s="593">
        <v>11</v>
      </c>
      <c r="N23" s="365"/>
      <c r="Q23" s="595"/>
      <c r="R23" s="371"/>
      <c r="S23" s="109"/>
      <c r="T23" s="96"/>
      <c r="U23" s="109"/>
      <c r="V23" s="444"/>
      <c r="W23" s="97" t="s">
        <v>369</v>
      </c>
      <c r="X23" s="103"/>
      <c r="Y23" s="109"/>
      <c r="Z23" s="444"/>
      <c r="AA23" s="109"/>
      <c r="AB23" s="444"/>
      <c r="AC23" s="379"/>
      <c r="AD23" s="205"/>
    </row>
    <row r="24" spans="1:30" ht="9.1999999999999993" customHeight="1" x14ac:dyDescent="0.2">
      <c r="A24" s="593"/>
      <c r="B24" s="593"/>
      <c r="C24" s="375"/>
      <c r="E24" s="594"/>
      <c r="F24" s="594"/>
      <c r="I24" s="593">
        <v>11</v>
      </c>
      <c r="J24" s="365"/>
      <c r="M24" s="594"/>
      <c r="N24" s="368"/>
      <c r="O24" s="369"/>
      <c r="P24" s="370"/>
      <c r="Q24" s="595">
        <v>11</v>
      </c>
      <c r="R24" s="371">
        <v>11</v>
      </c>
      <c r="S24" s="97" t="s">
        <v>371</v>
      </c>
      <c r="T24" s="103"/>
      <c r="U24" s="109"/>
      <c r="V24" s="444"/>
      <c r="W24" s="102"/>
      <c r="X24" s="442">
        <v>26</v>
      </c>
      <c r="Y24" s="109"/>
      <c r="Z24" s="444"/>
      <c r="AA24" s="109"/>
      <c r="AB24" s="444"/>
      <c r="AC24" s="379"/>
      <c r="AD24" s="205"/>
    </row>
    <row r="25" spans="1:30" ht="9.1999999999999993" customHeight="1" x14ac:dyDescent="0.2">
      <c r="A25" s="594"/>
      <c r="B25" s="594"/>
      <c r="E25" s="593">
        <v>11</v>
      </c>
      <c r="F25" s="593"/>
      <c r="I25" s="594"/>
      <c r="J25" s="368"/>
      <c r="K25" s="369"/>
      <c r="L25" s="375"/>
      <c r="M25" s="593"/>
      <c r="N25" s="365"/>
      <c r="O25" s="375"/>
      <c r="Q25" s="595"/>
      <c r="R25" s="371"/>
      <c r="S25" s="109"/>
      <c r="T25" s="598">
        <v>6</v>
      </c>
      <c r="U25" s="97" t="s">
        <v>371</v>
      </c>
      <c r="V25" s="443"/>
      <c r="W25" s="109"/>
      <c r="X25" s="444"/>
      <c r="Y25" s="109"/>
      <c r="Z25" s="444"/>
      <c r="AA25" s="109"/>
      <c r="AB25" s="444"/>
      <c r="AC25" s="379"/>
      <c r="AD25" s="205"/>
    </row>
    <row r="26" spans="1:30" ht="9.1999999999999993" customHeight="1" x14ac:dyDescent="0.2">
      <c r="A26" s="593">
        <v>11</v>
      </c>
      <c r="B26" s="593"/>
      <c r="E26" s="594"/>
      <c r="F26" s="594"/>
      <c r="G26" s="369"/>
      <c r="H26" s="375"/>
      <c r="I26" s="593"/>
      <c r="J26" s="365"/>
      <c r="K26" s="375"/>
      <c r="M26" s="594"/>
      <c r="N26" s="368"/>
      <c r="Q26" s="595"/>
      <c r="R26" s="371">
        <v>12</v>
      </c>
      <c r="S26" s="97" t="s">
        <v>372</v>
      </c>
      <c r="T26" s="599"/>
      <c r="U26" s="106"/>
      <c r="V26" s="96"/>
      <c r="W26" s="109"/>
      <c r="X26" s="444"/>
      <c r="Y26" s="109"/>
      <c r="Z26" s="444"/>
      <c r="AA26" s="109"/>
      <c r="AB26" s="444"/>
      <c r="AC26" s="379"/>
      <c r="AD26" s="205"/>
    </row>
    <row r="27" spans="1:30" ht="9.1999999999999993" customHeight="1" x14ac:dyDescent="0.2">
      <c r="A27" s="594"/>
      <c r="B27" s="594"/>
      <c r="C27" s="369"/>
      <c r="D27" s="375"/>
      <c r="E27" s="593"/>
      <c r="F27" s="593"/>
      <c r="G27" s="375"/>
      <c r="I27" s="600"/>
      <c r="J27" s="368"/>
      <c r="M27" s="593">
        <v>14</v>
      </c>
      <c r="N27" s="365"/>
      <c r="Q27" s="595"/>
      <c r="R27" s="371"/>
      <c r="S27" s="109"/>
      <c r="T27" s="96"/>
      <c r="U27" s="106"/>
      <c r="V27" s="96"/>
      <c r="W27" s="109"/>
      <c r="X27" s="444"/>
      <c r="Y27" s="97" t="s">
        <v>369</v>
      </c>
      <c r="Z27" s="443"/>
      <c r="AA27" s="109"/>
      <c r="AB27" s="444"/>
      <c r="AC27" s="379"/>
      <c r="AD27" s="205"/>
    </row>
    <row r="28" spans="1:30" ht="9.1999999999999993" customHeight="1" x14ac:dyDescent="0.2">
      <c r="A28" s="593"/>
      <c r="B28" s="593"/>
      <c r="C28" s="375"/>
      <c r="E28" s="594"/>
      <c r="F28" s="594"/>
      <c r="I28" s="593">
        <v>14</v>
      </c>
      <c r="J28" s="381"/>
      <c r="M28" s="594"/>
      <c r="N28" s="368"/>
      <c r="O28" s="369"/>
      <c r="P28" s="370"/>
      <c r="Q28" s="595">
        <v>14</v>
      </c>
      <c r="R28" s="371">
        <v>13</v>
      </c>
      <c r="S28" s="97" t="s">
        <v>373</v>
      </c>
      <c r="T28" s="103"/>
      <c r="U28" s="106"/>
      <c r="V28" s="96"/>
      <c r="W28" s="109"/>
      <c r="X28" s="444"/>
      <c r="Y28" s="106"/>
      <c r="Z28" s="205"/>
      <c r="AA28" s="109"/>
      <c r="AB28" s="444"/>
      <c r="AC28" s="379"/>
      <c r="AD28" s="205"/>
    </row>
    <row r="29" spans="1:30" ht="9.1999999999999993" customHeight="1" x14ac:dyDescent="0.2">
      <c r="A29" s="594"/>
      <c r="B29" s="594"/>
      <c r="E29" s="593">
        <v>14</v>
      </c>
      <c r="F29" s="593"/>
      <c r="I29" s="594"/>
      <c r="J29" s="368"/>
      <c r="K29" s="369"/>
      <c r="L29" s="375"/>
      <c r="M29" s="593"/>
      <c r="N29" s="365"/>
      <c r="O29" s="375"/>
      <c r="Q29" s="595"/>
      <c r="R29" s="371"/>
      <c r="S29" s="109"/>
      <c r="T29" s="442">
        <v>7</v>
      </c>
      <c r="U29" s="97" t="s">
        <v>373</v>
      </c>
      <c r="V29" s="103"/>
      <c r="W29" s="109"/>
      <c r="X29" s="444"/>
      <c r="Y29" s="106"/>
      <c r="Z29" s="205"/>
      <c r="AA29" s="109"/>
      <c r="AB29" s="444"/>
      <c r="AC29" s="379"/>
      <c r="AD29" s="205"/>
    </row>
    <row r="30" spans="1:30" ht="9.1999999999999993" customHeight="1" x14ac:dyDescent="0.2">
      <c r="A30" s="593">
        <v>14</v>
      </c>
      <c r="B30" s="593"/>
      <c r="E30" s="594"/>
      <c r="F30" s="594"/>
      <c r="G30" s="369"/>
      <c r="H30" s="375"/>
      <c r="I30" s="593"/>
      <c r="J30" s="365"/>
      <c r="K30" s="375"/>
      <c r="M30" s="594"/>
      <c r="N30" s="368"/>
      <c r="Q30" s="595"/>
      <c r="R30" s="371">
        <v>14</v>
      </c>
      <c r="S30" s="97" t="s">
        <v>374</v>
      </c>
      <c r="T30" s="443"/>
      <c r="U30" s="102"/>
      <c r="V30" s="442">
        <v>20</v>
      </c>
      <c r="W30" s="109"/>
      <c r="X30" s="444"/>
      <c r="Y30" s="106"/>
      <c r="Z30" s="205"/>
      <c r="AA30" s="109"/>
      <c r="AB30" s="444"/>
      <c r="AC30" s="379"/>
      <c r="AD30" s="205"/>
    </row>
    <row r="31" spans="1:30" ht="9.1999999999999993" customHeight="1" x14ac:dyDescent="0.2">
      <c r="A31" s="594"/>
      <c r="B31" s="594"/>
      <c r="C31" s="369"/>
      <c r="D31" s="375"/>
      <c r="E31" s="593"/>
      <c r="F31" s="593"/>
      <c r="G31" s="375"/>
      <c r="I31" s="594"/>
      <c r="J31" s="368"/>
      <c r="M31" s="593">
        <v>15</v>
      </c>
      <c r="N31" s="365"/>
      <c r="Q31" s="595"/>
      <c r="R31" s="371"/>
      <c r="S31" s="109"/>
      <c r="T31" s="96"/>
      <c r="U31" s="109"/>
      <c r="V31" s="444"/>
      <c r="W31" s="97" t="s">
        <v>375</v>
      </c>
      <c r="X31" s="443"/>
      <c r="Y31" s="106"/>
      <c r="Z31" s="205"/>
      <c r="AA31" s="109"/>
      <c r="AB31" s="444"/>
      <c r="AC31" s="379"/>
      <c r="AD31" s="205"/>
    </row>
    <row r="32" spans="1:30" ht="9.1999999999999993" customHeight="1" x14ac:dyDescent="0.2">
      <c r="A32" s="593"/>
      <c r="B32" s="593"/>
      <c r="C32" s="375"/>
      <c r="E32" s="594"/>
      <c r="F32" s="594"/>
      <c r="I32" s="593">
        <v>15</v>
      </c>
      <c r="J32" s="365"/>
      <c r="M32" s="594"/>
      <c r="N32" s="368"/>
      <c r="O32" s="369"/>
      <c r="P32" s="370"/>
      <c r="Q32" s="595">
        <v>15</v>
      </c>
      <c r="R32" s="371">
        <v>15</v>
      </c>
      <c r="S32" s="97" t="s">
        <v>376</v>
      </c>
      <c r="T32" s="103"/>
      <c r="U32" s="109"/>
      <c r="V32" s="444"/>
      <c r="W32" s="106"/>
      <c r="X32" s="96"/>
      <c r="Y32" s="106"/>
      <c r="Z32" s="205"/>
      <c r="AA32" s="109"/>
      <c r="AB32" s="444"/>
      <c r="AC32" s="379"/>
      <c r="AD32" s="205"/>
    </row>
    <row r="33" spans="1:30" ht="9.1999999999999993" customHeight="1" x14ac:dyDescent="0.2">
      <c r="A33" s="594"/>
      <c r="B33" s="594"/>
      <c r="E33" s="593">
        <v>15</v>
      </c>
      <c r="F33" s="601"/>
      <c r="I33" s="594"/>
      <c r="K33" s="369"/>
      <c r="L33" s="375"/>
      <c r="M33" s="593"/>
      <c r="N33" s="365"/>
      <c r="O33" s="375"/>
      <c r="Q33" s="595"/>
      <c r="R33" s="371"/>
      <c r="S33" s="109"/>
      <c r="T33" s="442">
        <v>8</v>
      </c>
      <c r="U33" s="97" t="s">
        <v>375</v>
      </c>
      <c r="V33" s="443"/>
      <c r="W33" s="106"/>
      <c r="X33" s="96"/>
      <c r="Y33" s="106"/>
      <c r="Z33" s="205"/>
      <c r="AA33" s="109"/>
      <c r="AB33" s="444"/>
      <c r="AC33" s="379"/>
      <c r="AD33" s="205"/>
    </row>
    <row r="34" spans="1:30" ht="9.1999999999999993" customHeight="1" x14ac:dyDescent="0.2">
      <c r="A34" s="593">
        <v>15</v>
      </c>
      <c r="B34" s="593"/>
      <c r="E34" s="594"/>
      <c r="F34" s="602"/>
      <c r="G34" s="369"/>
      <c r="H34" s="375"/>
      <c r="I34" s="593"/>
      <c r="J34" s="365"/>
      <c r="K34" s="375"/>
      <c r="M34" s="594"/>
      <c r="N34" s="368"/>
      <c r="Q34" s="595"/>
      <c r="R34" s="371">
        <v>16</v>
      </c>
      <c r="S34" s="97" t="s">
        <v>375</v>
      </c>
      <c r="T34" s="443"/>
      <c r="U34" s="106"/>
      <c r="V34" s="96"/>
      <c r="W34" s="106"/>
      <c r="X34" s="96"/>
      <c r="Y34" s="106"/>
      <c r="Z34" s="205"/>
      <c r="AA34" s="109"/>
      <c r="AB34" s="444"/>
      <c r="AC34" s="379"/>
      <c r="AD34" s="205"/>
    </row>
    <row r="35" spans="1:30" ht="9.1999999999999993" customHeight="1" x14ac:dyDescent="0.2">
      <c r="A35" s="594"/>
      <c r="B35" s="594"/>
      <c r="C35" s="369"/>
      <c r="D35" s="375"/>
      <c r="E35" s="593"/>
      <c r="F35" s="601"/>
      <c r="G35" s="375"/>
      <c r="I35" s="594"/>
      <c r="J35" s="368"/>
      <c r="M35" s="593">
        <v>18</v>
      </c>
      <c r="N35" s="365"/>
      <c r="Q35" s="595"/>
      <c r="R35" s="371"/>
      <c r="S35" s="109"/>
      <c r="T35" s="96"/>
      <c r="U35" s="106"/>
      <c r="V35" s="96"/>
      <c r="W35" s="106"/>
      <c r="X35" s="96"/>
      <c r="Y35" s="106"/>
      <c r="Z35" s="205"/>
      <c r="AA35" s="382"/>
      <c r="AB35" s="444"/>
      <c r="AC35" s="97" t="s">
        <v>377</v>
      </c>
      <c r="AD35" s="441">
        <v>1</v>
      </c>
    </row>
    <row r="36" spans="1:30" ht="9.1999999999999993" customHeight="1" x14ac:dyDescent="0.2">
      <c r="A36" s="593"/>
      <c r="B36" s="593"/>
      <c r="C36" s="375"/>
      <c r="E36" s="594"/>
      <c r="F36" s="602"/>
      <c r="I36" s="593">
        <v>18</v>
      </c>
      <c r="J36" s="365"/>
      <c r="M36" s="594"/>
      <c r="N36" s="368"/>
      <c r="O36" s="369"/>
      <c r="P36" s="370"/>
      <c r="Q36" s="595">
        <v>18</v>
      </c>
      <c r="R36" s="371">
        <v>17</v>
      </c>
      <c r="S36" s="97" t="s">
        <v>378</v>
      </c>
      <c r="T36" s="103"/>
      <c r="U36" s="106"/>
      <c r="V36" s="96"/>
      <c r="W36" s="106"/>
      <c r="X36" s="96"/>
      <c r="Y36" s="106"/>
      <c r="Z36" s="205"/>
      <c r="AA36" s="109"/>
      <c r="AB36" s="444"/>
      <c r="AC36" s="379"/>
      <c r="AD36" s="441"/>
    </row>
    <row r="37" spans="1:30" ht="9.1999999999999993" customHeight="1" x14ac:dyDescent="0.2">
      <c r="A37" s="594"/>
      <c r="B37" s="594"/>
      <c r="E37" s="593">
        <v>18</v>
      </c>
      <c r="F37" s="601"/>
      <c r="I37" s="594"/>
      <c r="K37" s="369"/>
      <c r="L37" s="375"/>
      <c r="M37" s="593"/>
      <c r="N37" s="365"/>
      <c r="O37" s="375"/>
      <c r="Q37" s="595"/>
      <c r="R37" s="371"/>
      <c r="S37" s="109"/>
      <c r="T37" s="442">
        <v>9</v>
      </c>
      <c r="U37" s="97" t="s">
        <v>378</v>
      </c>
      <c r="V37" s="103"/>
      <c r="W37" s="106"/>
      <c r="X37" s="96"/>
      <c r="Y37" s="106"/>
      <c r="Z37" s="205"/>
      <c r="AA37" s="109"/>
      <c r="AB37" s="444"/>
      <c r="AC37" s="379"/>
      <c r="AD37" s="205"/>
    </row>
    <row r="38" spans="1:30" ht="9.1999999999999993" customHeight="1" x14ac:dyDescent="0.2">
      <c r="A38" s="593">
        <v>18</v>
      </c>
      <c r="B38" s="593"/>
      <c r="E38" s="594"/>
      <c r="F38" s="602"/>
      <c r="G38" s="369"/>
      <c r="H38" s="375"/>
      <c r="I38" s="593"/>
      <c r="J38" s="365"/>
      <c r="K38" s="375"/>
      <c r="M38" s="594"/>
      <c r="N38" s="368"/>
      <c r="Q38" s="595"/>
      <c r="R38" s="371">
        <v>18</v>
      </c>
      <c r="S38" s="97" t="s">
        <v>379</v>
      </c>
      <c r="T38" s="443"/>
      <c r="U38" s="102"/>
      <c r="V38" s="442">
        <v>21</v>
      </c>
      <c r="W38" s="106"/>
      <c r="X38" s="96"/>
      <c r="Y38" s="106"/>
      <c r="Z38" s="205"/>
      <c r="AA38" s="109"/>
      <c r="AB38" s="444"/>
      <c r="AC38" s="379"/>
      <c r="AD38" s="205"/>
    </row>
    <row r="39" spans="1:30" ht="9.1999999999999993" customHeight="1" x14ac:dyDescent="0.2">
      <c r="A39" s="594"/>
      <c r="B39" s="594"/>
      <c r="C39" s="369"/>
      <c r="D39" s="375"/>
      <c r="E39" s="593"/>
      <c r="F39" s="601"/>
      <c r="G39" s="375"/>
      <c r="I39" s="594"/>
      <c r="J39" s="368"/>
      <c r="M39" s="593">
        <v>19</v>
      </c>
      <c r="N39" s="365"/>
      <c r="Q39" s="595"/>
      <c r="R39" s="371"/>
      <c r="S39" s="109"/>
      <c r="T39" s="96"/>
      <c r="U39" s="109"/>
      <c r="V39" s="444"/>
      <c r="W39" s="97" t="s">
        <v>378</v>
      </c>
      <c r="X39" s="103"/>
      <c r="Y39" s="106"/>
      <c r="Z39" s="205"/>
      <c r="AA39" s="109"/>
      <c r="AB39" s="444"/>
      <c r="AC39" s="379"/>
      <c r="AD39" s="205"/>
    </row>
    <row r="40" spans="1:30" ht="9.1999999999999993" customHeight="1" x14ac:dyDescent="0.2">
      <c r="A40" s="593"/>
      <c r="B40" s="593"/>
      <c r="C40" s="375"/>
      <c r="E40" s="594"/>
      <c r="F40" s="602"/>
      <c r="I40" s="593">
        <v>19</v>
      </c>
      <c r="J40" s="365"/>
      <c r="M40" s="594"/>
      <c r="N40" s="368"/>
      <c r="O40" s="369"/>
      <c r="P40" s="370"/>
      <c r="Q40" s="595">
        <v>19</v>
      </c>
      <c r="R40" s="371">
        <v>19</v>
      </c>
      <c r="S40" s="97" t="s">
        <v>380</v>
      </c>
      <c r="T40" s="103"/>
      <c r="U40" s="109"/>
      <c r="V40" s="444"/>
      <c r="W40" s="102"/>
      <c r="X40" s="442">
        <v>27</v>
      </c>
      <c r="Y40" s="106"/>
      <c r="Z40" s="205"/>
      <c r="AA40" s="109"/>
      <c r="AB40" s="444"/>
      <c r="AC40" s="379"/>
      <c r="AD40" s="205"/>
    </row>
    <row r="41" spans="1:30" ht="9.1999999999999993" customHeight="1" x14ac:dyDescent="0.2">
      <c r="A41" s="594"/>
      <c r="B41" s="594"/>
      <c r="E41" s="593">
        <v>19</v>
      </c>
      <c r="F41" s="593"/>
      <c r="I41" s="594"/>
      <c r="K41" s="369"/>
      <c r="L41" s="375"/>
      <c r="M41" s="593"/>
      <c r="N41" s="365"/>
      <c r="O41" s="375"/>
      <c r="Q41" s="595"/>
      <c r="R41" s="371"/>
      <c r="S41" s="109"/>
      <c r="T41" s="442">
        <v>10</v>
      </c>
      <c r="U41" s="97" t="s">
        <v>381</v>
      </c>
      <c r="V41" s="443"/>
      <c r="W41" s="109"/>
      <c r="X41" s="444"/>
      <c r="Y41" s="106"/>
      <c r="Z41" s="205"/>
      <c r="AA41" s="109"/>
      <c r="AB41" s="444"/>
      <c r="AC41" s="379"/>
      <c r="AD41" s="205"/>
    </row>
    <row r="42" spans="1:30" ht="9.1999999999999993" customHeight="1" x14ac:dyDescent="0.2">
      <c r="A42" s="593">
        <v>19</v>
      </c>
      <c r="B42" s="593"/>
      <c r="E42" s="594"/>
      <c r="F42" s="594"/>
      <c r="G42" s="369"/>
      <c r="H42" s="375"/>
      <c r="I42" s="593"/>
      <c r="J42" s="365"/>
      <c r="K42" s="375"/>
      <c r="M42" s="594"/>
      <c r="N42" s="368"/>
      <c r="Q42" s="595"/>
      <c r="R42" s="371">
        <v>20</v>
      </c>
      <c r="S42" s="97" t="s">
        <v>381</v>
      </c>
      <c r="T42" s="443"/>
      <c r="U42" s="106"/>
      <c r="V42" s="96"/>
      <c r="W42" s="109"/>
      <c r="X42" s="444"/>
      <c r="Y42" s="106"/>
      <c r="Z42" s="205"/>
      <c r="AA42" s="109"/>
      <c r="AB42" s="444"/>
      <c r="AC42" s="379"/>
      <c r="AD42" s="205"/>
    </row>
    <row r="43" spans="1:30" ht="9.1999999999999993" customHeight="1" x14ac:dyDescent="0.2">
      <c r="A43" s="594"/>
      <c r="B43" s="594"/>
      <c r="C43" s="369"/>
      <c r="D43" s="375"/>
      <c r="E43" s="593"/>
      <c r="F43" s="593"/>
      <c r="G43" s="375"/>
      <c r="I43" s="594"/>
      <c r="J43" s="368"/>
      <c r="M43" s="593">
        <v>22</v>
      </c>
      <c r="N43" s="365"/>
      <c r="Q43" s="595"/>
      <c r="R43" s="371"/>
      <c r="S43" s="109"/>
      <c r="T43" s="96"/>
      <c r="U43" s="109"/>
      <c r="V43" s="103"/>
      <c r="W43" s="109"/>
      <c r="X43" s="444"/>
      <c r="Y43" s="97" t="s">
        <v>378</v>
      </c>
      <c r="Z43" s="211"/>
      <c r="AA43" s="109"/>
      <c r="AB43" s="444"/>
      <c r="AC43" s="379"/>
      <c r="AD43" s="205"/>
    </row>
    <row r="44" spans="1:30" ht="9.1999999999999993" customHeight="1" x14ac:dyDescent="0.2">
      <c r="A44" s="593"/>
      <c r="B44" s="593"/>
      <c r="C44" s="375"/>
      <c r="E44" s="594"/>
      <c r="F44" s="594"/>
      <c r="I44" s="593">
        <v>22</v>
      </c>
      <c r="J44" s="365"/>
      <c r="M44" s="594"/>
      <c r="N44" s="368"/>
      <c r="O44" s="369"/>
      <c r="P44" s="370"/>
      <c r="Q44" s="595">
        <v>22</v>
      </c>
      <c r="R44" s="371">
        <v>21</v>
      </c>
      <c r="S44" s="97" t="s">
        <v>382</v>
      </c>
      <c r="T44" s="103"/>
      <c r="U44" s="109"/>
      <c r="V44" s="103"/>
      <c r="W44" s="109"/>
      <c r="X44" s="444"/>
      <c r="Y44" s="102"/>
      <c r="Z44" s="442">
        <v>30</v>
      </c>
      <c r="AA44" s="109"/>
      <c r="AB44" s="444"/>
      <c r="AC44" s="382"/>
      <c r="AD44" s="205"/>
    </row>
    <row r="45" spans="1:30" ht="9.1999999999999993" customHeight="1" x14ac:dyDescent="0.2">
      <c r="A45" s="594"/>
      <c r="B45" s="594"/>
      <c r="E45" s="593">
        <v>22</v>
      </c>
      <c r="F45" s="593"/>
      <c r="I45" s="594"/>
      <c r="J45" s="368"/>
      <c r="K45" s="369"/>
      <c r="L45" s="375"/>
      <c r="M45" s="593"/>
      <c r="N45" s="365"/>
      <c r="O45" s="375"/>
      <c r="Q45" s="595"/>
      <c r="R45" s="371"/>
      <c r="S45" s="109"/>
      <c r="T45" s="442">
        <v>11</v>
      </c>
      <c r="U45" s="97" t="s">
        <v>382</v>
      </c>
      <c r="V45" s="103"/>
      <c r="W45" s="109"/>
      <c r="X45" s="444"/>
      <c r="Y45" s="109"/>
      <c r="Z45" s="444"/>
      <c r="AA45" s="109"/>
      <c r="AB45" s="444"/>
      <c r="AC45" s="382"/>
      <c r="AD45" s="205"/>
    </row>
    <row r="46" spans="1:30" ht="9.1999999999999993" customHeight="1" x14ac:dyDescent="0.2">
      <c r="A46" s="593">
        <v>22</v>
      </c>
      <c r="B46" s="593"/>
      <c r="E46" s="594"/>
      <c r="F46" s="594"/>
      <c r="G46" s="369"/>
      <c r="H46" s="375"/>
      <c r="I46" s="593"/>
      <c r="J46" s="365"/>
      <c r="K46" s="375"/>
      <c r="M46" s="594"/>
      <c r="N46" s="368"/>
      <c r="Q46" s="595"/>
      <c r="R46" s="371">
        <v>22</v>
      </c>
      <c r="S46" s="97" t="s">
        <v>383</v>
      </c>
      <c r="T46" s="443"/>
      <c r="U46" s="102"/>
      <c r="V46" s="442">
        <v>22</v>
      </c>
      <c r="W46" s="109"/>
      <c r="X46" s="444"/>
      <c r="Y46" s="109"/>
      <c r="Z46" s="444"/>
      <c r="AA46" s="109"/>
      <c r="AB46" s="444"/>
      <c r="AC46" s="379"/>
      <c r="AD46" s="205"/>
    </row>
    <row r="47" spans="1:30" ht="9.1999999999999993" customHeight="1" x14ac:dyDescent="0.2">
      <c r="A47" s="594"/>
      <c r="B47" s="594"/>
      <c r="C47" s="369"/>
      <c r="D47" s="375"/>
      <c r="E47" s="593"/>
      <c r="F47" s="593"/>
      <c r="G47" s="375"/>
      <c r="I47" s="594"/>
      <c r="J47" s="368"/>
      <c r="M47" s="593">
        <v>23</v>
      </c>
      <c r="N47" s="365"/>
      <c r="Q47" s="595"/>
      <c r="R47" s="371"/>
      <c r="S47" s="109"/>
      <c r="T47" s="96"/>
      <c r="U47" s="109"/>
      <c r="V47" s="444"/>
      <c r="W47" s="97" t="s">
        <v>382</v>
      </c>
      <c r="X47" s="443"/>
      <c r="Y47" s="109"/>
      <c r="Z47" s="444"/>
      <c r="AA47" s="109"/>
      <c r="AB47" s="444"/>
      <c r="AC47" s="379"/>
      <c r="AD47" s="205"/>
    </row>
    <row r="48" spans="1:30" ht="9.1999999999999993" customHeight="1" x14ac:dyDescent="0.2">
      <c r="A48" s="593"/>
      <c r="B48" s="593"/>
      <c r="C48" s="375"/>
      <c r="E48" s="594"/>
      <c r="F48" s="594"/>
      <c r="I48" s="593">
        <v>23</v>
      </c>
      <c r="J48" s="365"/>
      <c r="M48" s="594"/>
      <c r="N48" s="368"/>
      <c r="O48" s="369"/>
      <c r="P48" s="370"/>
      <c r="Q48" s="595">
        <v>23</v>
      </c>
      <c r="R48" s="371">
        <v>23</v>
      </c>
      <c r="S48" s="97" t="s">
        <v>384</v>
      </c>
      <c r="T48" s="103"/>
      <c r="U48" s="109"/>
      <c r="V48" s="444"/>
      <c r="W48" s="106"/>
      <c r="X48" s="96"/>
      <c r="Y48" s="109"/>
      <c r="Z48" s="444"/>
      <c r="AA48" s="109"/>
      <c r="AB48" s="444"/>
      <c r="AC48" s="379"/>
      <c r="AD48" s="205"/>
    </row>
    <row r="49" spans="1:30" ht="9.1999999999999993" customHeight="1" x14ac:dyDescent="0.2">
      <c r="A49" s="594"/>
      <c r="B49" s="594"/>
      <c r="E49" s="593">
        <v>23</v>
      </c>
      <c r="F49" s="593"/>
      <c r="I49" s="594"/>
      <c r="J49" s="368"/>
      <c r="K49" s="369"/>
      <c r="L49" s="375"/>
      <c r="M49" s="593"/>
      <c r="N49" s="365"/>
      <c r="O49" s="375"/>
      <c r="Q49" s="595"/>
      <c r="R49" s="371"/>
      <c r="S49" s="109"/>
      <c r="T49" s="442">
        <v>12</v>
      </c>
      <c r="U49" s="97" t="s">
        <v>385</v>
      </c>
      <c r="V49" s="443"/>
      <c r="W49" s="106"/>
      <c r="X49" s="96"/>
      <c r="Y49" s="109"/>
      <c r="Z49" s="444"/>
      <c r="AA49" s="109"/>
      <c r="AB49" s="444"/>
      <c r="AC49" s="379"/>
      <c r="AD49" s="205"/>
    </row>
    <row r="50" spans="1:30" ht="9.1999999999999993" customHeight="1" x14ac:dyDescent="0.2">
      <c r="A50" s="593">
        <v>23</v>
      </c>
      <c r="B50" s="593"/>
      <c r="E50" s="594"/>
      <c r="F50" s="594"/>
      <c r="G50" s="369"/>
      <c r="H50" s="375"/>
      <c r="I50" s="593"/>
      <c r="J50" s="365"/>
      <c r="K50" s="375"/>
      <c r="M50" s="594"/>
      <c r="N50" s="368"/>
      <c r="Q50" s="595"/>
      <c r="R50" s="371">
        <v>24</v>
      </c>
      <c r="S50" s="97" t="s">
        <v>385</v>
      </c>
      <c r="T50" s="443"/>
      <c r="U50" s="106"/>
      <c r="V50" s="96"/>
      <c r="W50" s="106"/>
      <c r="X50" s="96"/>
      <c r="Y50" s="109"/>
      <c r="Z50" s="444"/>
      <c r="AA50" s="109"/>
      <c r="AB50" s="444"/>
      <c r="AC50" s="379"/>
      <c r="AD50" s="205"/>
    </row>
    <row r="51" spans="1:30" ht="9.1999999999999993" customHeight="1" x14ac:dyDescent="0.2">
      <c r="A51" s="594"/>
      <c r="B51" s="594"/>
      <c r="C51" s="369"/>
      <c r="D51" s="375"/>
      <c r="E51" s="593"/>
      <c r="F51" s="593"/>
      <c r="G51" s="375"/>
      <c r="I51" s="594"/>
      <c r="J51" s="368"/>
      <c r="M51" s="593">
        <v>26</v>
      </c>
      <c r="N51" s="365"/>
      <c r="Q51" s="595"/>
      <c r="R51" s="371"/>
      <c r="S51" s="109"/>
      <c r="T51" s="96"/>
      <c r="U51" s="106"/>
      <c r="V51" s="96"/>
      <c r="W51" s="106"/>
      <c r="X51" s="96"/>
      <c r="Y51" s="109"/>
      <c r="Z51" s="444"/>
      <c r="AA51" s="97" t="s">
        <v>377</v>
      </c>
      <c r="AB51" s="443"/>
      <c r="AC51" s="379"/>
      <c r="AD51" s="205"/>
    </row>
    <row r="52" spans="1:30" ht="9.1999999999999993" customHeight="1" x14ac:dyDescent="0.2">
      <c r="A52" s="593"/>
      <c r="B52" s="593"/>
      <c r="C52" s="375"/>
      <c r="E52" s="594"/>
      <c r="F52" s="594"/>
      <c r="I52" s="593">
        <v>26</v>
      </c>
      <c r="J52" s="365"/>
      <c r="M52" s="594"/>
      <c r="N52" s="368"/>
      <c r="O52" s="369"/>
      <c r="P52" s="370"/>
      <c r="Q52" s="595">
        <v>26</v>
      </c>
      <c r="R52" s="371">
        <v>25</v>
      </c>
      <c r="S52" s="97" t="s">
        <v>386</v>
      </c>
      <c r="T52" s="103"/>
      <c r="U52" s="383"/>
      <c r="V52" s="96"/>
      <c r="W52" s="106"/>
      <c r="X52" s="96"/>
      <c r="Y52" s="109"/>
      <c r="Z52" s="444"/>
      <c r="AA52" s="106"/>
      <c r="AB52" s="205"/>
      <c r="AC52" s="379"/>
      <c r="AD52" s="205"/>
    </row>
    <row r="53" spans="1:30" ht="9.1999999999999993" customHeight="1" x14ac:dyDescent="0.2">
      <c r="A53" s="594"/>
      <c r="B53" s="594"/>
      <c r="E53" s="593">
        <v>26</v>
      </c>
      <c r="F53" s="593"/>
      <c r="I53" s="594"/>
      <c r="K53" s="369"/>
      <c r="L53" s="375"/>
      <c r="M53" s="593"/>
      <c r="N53" s="365"/>
      <c r="O53" s="375"/>
      <c r="Q53" s="595"/>
      <c r="R53" s="371"/>
      <c r="S53" s="109"/>
      <c r="T53" s="442">
        <v>13</v>
      </c>
      <c r="U53" s="97" t="s">
        <v>386</v>
      </c>
      <c r="V53" s="103"/>
      <c r="W53" s="106"/>
      <c r="X53" s="96"/>
      <c r="Y53" s="109"/>
      <c r="Z53" s="444"/>
      <c r="AA53" s="106"/>
      <c r="AB53" s="205"/>
      <c r="AC53" s="382"/>
      <c r="AD53" s="206"/>
    </row>
    <row r="54" spans="1:30" ht="9.1999999999999993" customHeight="1" x14ac:dyDescent="0.2">
      <c r="A54" s="593">
        <v>26</v>
      </c>
      <c r="B54" s="593"/>
      <c r="E54" s="594"/>
      <c r="F54" s="594"/>
      <c r="G54" s="369"/>
      <c r="H54" s="375"/>
      <c r="I54" s="593"/>
      <c r="J54" s="365"/>
      <c r="K54" s="375"/>
      <c r="M54" s="594"/>
      <c r="N54" s="368"/>
      <c r="Q54" s="595"/>
      <c r="R54" s="371">
        <v>26</v>
      </c>
      <c r="S54" s="97" t="s">
        <v>387</v>
      </c>
      <c r="T54" s="443"/>
      <c r="U54" s="102"/>
      <c r="V54" s="442">
        <v>23</v>
      </c>
      <c r="W54" s="106"/>
      <c r="X54" s="96"/>
      <c r="Y54" s="109"/>
      <c r="Z54" s="444"/>
      <c r="AA54" s="106"/>
      <c r="AB54" s="205"/>
      <c r="AC54" s="379"/>
      <c r="AD54" s="205"/>
    </row>
    <row r="55" spans="1:30" ht="9.1999999999999993" customHeight="1" x14ac:dyDescent="0.15">
      <c r="A55" s="594"/>
      <c r="B55" s="594"/>
      <c r="C55" s="369"/>
      <c r="D55" s="375"/>
      <c r="E55" s="593"/>
      <c r="F55" s="593"/>
      <c r="G55" s="375"/>
      <c r="I55" s="594"/>
      <c r="J55" s="368"/>
      <c r="M55" s="593">
        <v>27</v>
      </c>
      <c r="N55" s="365"/>
      <c r="Q55" s="595"/>
      <c r="R55" s="371"/>
      <c r="S55" s="109"/>
      <c r="T55" s="96"/>
      <c r="U55" s="109"/>
      <c r="V55" s="444"/>
      <c r="W55" s="97" t="s">
        <v>386</v>
      </c>
      <c r="X55" s="103"/>
      <c r="Y55" s="109"/>
      <c r="Z55" s="444"/>
      <c r="AA55" s="106"/>
      <c r="AB55" s="103">
        <v>-31</v>
      </c>
      <c r="AC55" s="97" t="s">
        <v>360</v>
      </c>
      <c r="AD55" s="441">
        <v>2</v>
      </c>
    </row>
    <row r="56" spans="1:30" ht="9.1999999999999993" customHeight="1" x14ac:dyDescent="0.2">
      <c r="A56" s="593"/>
      <c r="B56" s="593"/>
      <c r="C56" s="375"/>
      <c r="E56" s="594"/>
      <c r="F56" s="594"/>
      <c r="I56" s="593">
        <v>27</v>
      </c>
      <c r="J56" s="365"/>
      <c r="M56" s="594"/>
      <c r="N56" s="368"/>
      <c r="O56" s="369"/>
      <c r="P56" s="370"/>
      <c r="Q56" s="595">
        <v>27</v>
      </c>
      <c r="R56" s="371">
        <v>27</v>
      </c>
      <c r="S56" s="97" t="s">
        <v>388</v>
      </c>
      <c r="T56" s="103"/>
      <c r="U56" s="109"/>
      <c r="V56" s="444"/>
      <c r="W56" s="102"/>
      <c r="X56" s="442">
        <v>28</v>
      </c>
      <c r="Y56" s="109"/>
      <c r="Z56" s="444"/>
      <c r="AA56" s="106"/>
      <c r="AB56" s="205"/>
      <c r="AC56" s="379"/>
      <c r="AD56" s="441"/>
    </row>
    <row r="57" spans="1:30" ht="9.1999999999999993" customHeight="1" x14ac:dyDescent="0.2">
      <c r="A57" s="594"/>
      <c r="B57" s="594"/>
      <c r="E57" s="593">
        <v>27</v>
      </c>
      <c r="F57" s="593"/>
      <c r="I57" s="594"/>
      <c r="K57" s="369"/>
      <c r="L57" s="375"/>
      <c r="M57" s="593"/>
      <c r="N57" s="365"/>
      <c r="O57" s="375"/>
      <c r="Q57" s="595"/>
      <c r="R57" s="371"/>
      <c r="S57" s="109"/>
      <c r="T57" s="442">
        <v>14</v>
      </c>
      <c r="U57" s="97" t="s">
        <v>389</v>
      </c>
      <c r="V57" s="443"/>
      <c r="W57" s="109"/>
      <c r="X57" s="444"/>
      <c r="Y57" s="109"/>
      <c r="Z57" s="444"/>
      <c r="AA57" s="106"/>
      <c r="AB57" s="205"/>
      <c r="AC57" s="379"/>
      <c r="AD57" s="205"/>
    </row>
    <row r="58" spans="1:30" ht="9.1999999999999993" customHeight="1" x14ac:dyDescent="0.2">
      <c r="A58" s="593">
        <v>27</v>
      </c>
      <c r="B58" s="593"/>
      <c r="E58" s="594"/>
      <c r="F58" s="594"/>
      <c r="G58" s="369"/>
      <c r="H58" s="375"/>
      <c r="I58" s="593"/>
      <c r="J58" s="365"/>
      <c r="K58" s="375"/>
      <c r="M58" s="594"/>
      <c r="N58" s="368"/>
      <c r="Q58" s="595"/>
      <c r="R58" s="371">
        <v>28</v>
      </c>
      <c r="S58" s="97" t="s">
        <v>389</v>
      </c>
      <c r="T58" s="443"/>
      <c r="U58" s="106"/>
      <c r="V58" s="96"/>
      <c r="W58" s="109"/>
      <c r="X58" s="444"/>
      <c r="Y58" s="109"/>
      <c r="Z58" s="444"/>
      <c r="AA58" s="106"/>
      <c r="AB58" s="205"/>
      <c r="AC58" s="379"/>
      <c r="AD58" s="205"/>
    </row>
    <row r="59" spans="1:30" ht="9.1999999999999993" customHeight="1" x14ac:dyDescent="0.2">
      <c r="A59" s="594"/>
      <c r="B59" s="594"/>
      <c r="C59" s="369"/>
      <c r="D59" s="375"/>
      <c r="E59" s="593"/>
      <c r="F59" s="593"/>
      <c r="G59" s="375"/>
      <c r="I59" s="594"/>
      <c r="J59" s="368"/>
      <c r="M59" s="593">
        <v>30</v>
      </c>
      <c r="N59" s="365"/>
      <c r="Q59" s="595"/>
      <c r="R59" s="371"/>
      <c r="S59" s="109"/>
      <c r="T59" s="96"/>
      <c r="U59" s="106"/>
      <c r="V59" s="96"/>
      <c r="W59" s="109"/>
      <c r="X59" s="444"/>
      <c r="Y59" s="97" t="s">
        <v>377</v>
      </c>
      <c r="Z59" s="443"/>
      <c r="AA59" s="106"/>
      <c r="AB59" s="205"/>
      <c r="AC59" s="379"/>
      <c r="AD59" s="205"/>
    </row>
    <row r="60" spans="1:30" ht="9.1999999999999993" customHeight="1" x14ac:dyDescent="0.2">
      <c r="A60" s="593"/>
      <c r="B60" s="593"/>
      <c r="C60" s="375"/>
      <c r="E60" s="594"/>
      <c r="F60" s="594"/>
      <c r="I60" s="593">
        <v>30</v>
      </c>
      <c r="J60" s="365"/>
      <c r="M60" s="594"/>
      <c r="N60" s="368"/>
      <c r="O60" s="369"/>
      <c r="P60" s="370"/>
      <c r="Q60" s="595">
        <v>30</v>
      </c>
      <c r="R60" s="371">
        <v>29</v>
      </c>
      <c r="S60" s="97" t="s">
        <v>390</v>
      </c>
      <c r="T60" s="103"/>
      <c r="U60" s="106"/>
      <c r="V60" s="96"/>
      <c r="W60" s="109"/>
      <c r="X60" s="444"/>
      <c r="Y60" s="106"/>
      <c r="Z60" s="205"/>
      <c r="AA60" s="106"/>
      <c r="AB60" s="205"/>
      <c r="AC60" s="379"/>
      <c r="AD60" s="205"/>
    </row>
    <row r="61" spans="1:30" ht="9.1999999999999993" customHeight="1" x14ac:dyDescent="0.2">
      <c r="A61" s="594"/>
      <c r="B61" s="594"/>
      <c r="E61" s="593">
        <v>30</v>
      </c>
      <c r="F61" s="593"/>
      <c r="I61" s="594"/>
      <c r="J61" s="380"/>
      <c r="K61" s="369"/>
      <c r="L61" s="375"/>
      <c r="M61" s="593"/>
      <c r="N61" s="365"/>
      <c r="O61" s="375"/>
      <c r="Q61" s="595"/>
      <c r="R61" s="371"/>
      <c r="S61" s="109"/>
      <c r="T61" s="597">
        <v>15</v>
      </c>
      <c r="U61" s="97" t="s">
        <v>390</v>
      </c>
      <c r="V61" s="103"/>
      <c r="W61" s="109"/>
      <c r="X61" s="444"/>
      <c r="Y61" s="106"/>
      <c r="Z61" s="205"/>
      <c r="AA61" s="106"/>
      <c r="AB61" s="384"/>
      <c r="AC61" s="385"/>
      <c r="AD61" s="205"/>
    </row>
    <row r="62" spans="1:30" ht="9.1999999999999993" customHeight="1" x14ac:dyDescent="0.2">
      <c r="A62" s="593">
        <v>30</v>
      </c>
      <c r="B62" s="593"/>
      <c r="E62" s="594"/>
      <c r="F62" s="594"/>
      <c r="G62" s="369"/>
      <c r="H62" s="375"/>
      <c r="I62" s="593"/>
      <c r="J62" s="365"/>
      <c r="K62" s="375"/>
      <c r="M62" s="594"/>
      <c r="N62" s="380"/>
      <c r="Q62" s="595"/>
      <c r="R62" s="371">
        <v>30</v>
      </c>
      <c r="S62" s="97" t="s">
        <v>391</v>
      </c>
      <c r="T62" s="443"/>
      <c r="U62" s="109"/>
      <c r="V62" s="442">
        <v>24</v>
      </c>
      <c r="W62" s="109"/>
      <c r="X62" s="444"/>
      <c r="Y62" s="106"/>
      <c r="Z62" s="205"/>
      <c r="AA62" s="211"/>
      <c r="AB62" s="386"/>
      <c r="AC62" s="387"/>
      <c r="AD62" s="603"/>
    </row>
    <row r="63" spans="1:30" ht="9.1999999999999993" customHeight="1" x14ac:dyDescent="0.2">
      <c r="A63" s="594"/>
      <c r="B63" s="594"/>
      <c r="C63" s="369"/>
      <c r="D63" s="375"/>
      <c r="E63" s="593"/>
      <c r="F63" s="593"/>
      <c r="G63" s="375"/>
      <c r="I63" s="594"/>
      <c r="J63" s="368"/>
      <c r="M63" s="593">
        <v>31</v>
      </c>
      <c r="N63" s="365"/>
      <c r="Q63" s="595"/>
      <c r="R63" s="371"/>
      <c r="S63" s="109"/>
      <c r="T63" s="96"/>
      <c r="U63" s="109"/>
      <c r="V63" s="444"/>
      <c r="W63" s="97" t="s">
        <v>377</v>
      </c>
      <c r="X63" s="443"/>
      <c r="Y63" s="106"/>
      <c r="Z63" s="205"/>
      <c r="AA63" s="211"/>
      <c r="AB63" s="386"/>
      <c r="AC63" s="387"/>
      <c r="AD63" s="603"/>
    </row>
    <row r="64" spans="1:30" ht="9.1999999999999993" customHeight="1" x14ac:dyDescent="0.2">
      <c r="A64" s="593"/>
      <c r="B64" s="593"/>
      <c r="C64" s="375"/>
      <c r="E64" s="594"/>
      <c r="F64" s="594"/>
      <c r="I64" s="593">
        <v>31</v>
      </c>
      <c r="J64" s="365"/>
      <c r="M64" s="594"/>
      <c r="N64" s="368"/>
      <c r="O64" s="369"/>
      <c r="P64" s="370"/>
      <c r="Q64" s="595">
        <v>31</v>
      </c>
      <c r="R64" s="371">
        <v>31</v>
      </c>
      <c r="S64" s="97" t="s">
        <v>392</v>
      </c>
      <c r="T64" s="103"/>
      <c r="U64" s="109"/>
      <c r="V64" s="444"/>
      <c r="W64" s="106"/>
      <c r="X64" s="205"/>
      <c r="Y64" s="106"/>
      <c r="Z64" s="107"/>
      <c r="AA64" s="385"/>
      <c r="AB64" s="96">
        <v>-29</v>
      </c>
      <c r="AC64" s="97" t="s">
        <v>369</v>
      </c>
      <c r="AD64" s="603">
        <v>3</v>
      </c>
    </row>
    <row r="65" spans="1:30" ht="9.1999999999999993" customHeight="1" x14ac:dyDescent="0.2">
      <c r="A65" s="594"/>
      <c r="B65" s="594"/>
      <c r="E65" s="593">
        <v>31</v>
      </c>
      <c r="F65" s="601"/>
      <c r="I65" s="594"/>
      <c r="K65" s="369"/>
      <c r="L65" s="375"/>
      <c r="M65" s="593"/>
      <c r="N65" s="365"/>
      <c r="O65" s="375"/>
      <c r="Q65" s="595"/>
      <c r="R65" s="371"/>
      <c r="S65" s="109"/>
      <c r="T65" s="442">
        <v>16</v>
      </c>
      <c r="U65" s="97" t="s">
        <v>377</v>
      </c>
      <c r="V65" s="443"/>
      <c r="W65" s="106"/>
      <c r="X65" s="205"/>
      <c r="Y65" s="106"/>
      <c r="Z65" s="120"/>
      <c r="AA65" s="109"/>
      <c r="AB65" s="103"/>
      <c r="AC65" s="109"/>
      <c r="AD65" s="603"/>
    </row>
    <row r="66" spans="1:30" ht="9.1999999999999993" customHeight="1" x14ac:dyDescent="0.2">
      <c r="A66" s="593">
        <v>31</v>
      </c>
      <c r="B66" s="593"/>
      <c r="E66" s="594"/>
      <c r="F66" s="602"/>
      <c r="G66" s="369"/>
      <c r="H66" s="375"/>
      <c r="I66" s="593"/>
      <c r="J66" s="365"/>
      <c r="K66" s="375"/>
      <c r="M66" s="594"/>
      <c r="N66" s="368"/>
      <c r="Q66" s="388"/>
      <c r="R66" s="371">
        <v>32</v>
      </c>
      <c r="S66" s="97" t="s">
        <v>377</v>
      </c>
      <c r="T66" s="443"/>
      <c r="U66" s="106"/>
      <c r="V66" s="205"/>
      <c r="W66" s="106"/>
      <c r="X66" s="205"/>
      <c r="Y66" s="205"/>
      <c r="Z66" s="120"/>
      <c r="AA66" s="387"/>
      <c r="AB66" s="103">
        <v>-30</v>
      </c>
      <c r="AC66" s="97" t="s">
        <v>378</v>
      </c>
      <c r="AD66" s="589">
        <v>3</v>
      </c>
    </row>
    <row r="67" spans="1:30" ht="9.1999999999999993" customHeight="1" x14ac:dyDescent="0.2">
      <c r="A67" s="594"/>
      <c r="B67" s="594"/>
      <c r="C67" s="369"/>
      <c r="D67" s="375"/>
      <c r="E67" s="593"/>
      <c r="F67" s="601"/>
      <c r="G67" s="375"/>
      <c r="I67" s="594"/>
      <c r="J67" s="368"/>
      <c r="N67" s="389"/>
      <c r="Q67" s="388"/>
      <c r="R67" s="205"/>
      <c r="S67" s="109"/>
      <c r="T67" s="205"/>
      <c r="U67" s="106"/>
      <c r="V67" s="205"/>
      <c r="W67" s="106"/>
      <c r="X67" s="205"/>
      <c r="Y67" s="205"/>
      <c r="Z67" s="120"/>
      <c r="AA67" s="109"/>
      <c r="AB67" s="103"/>
      <c r="AC67" s="109"/>
      <c r="AD67" s="589"/>
    </row>
    <row r="68" spans="1:30" ht="9.1999999999999993" customHeight="1" x14ac:dyDescent="0.2">
      <c r="A68" s="593"/>
      <c r="B68" s="593"/>
      <c r="C68" s="375"/>
      <c r="E68" s="594"/>
      <c r="F68" s="602"/>
      <c r="J68" s="389"/>
      <c r="R68" s="205"/>
      <c r="S68" s="149" t="s">
        <v>393</v>
      </c>
      <c r="T68" s="390"/>
      <c r="U68" s="390"/>
      <c r="V68" s="390"/>
      <c r="W68" s="390"/>
      <c r="X68" s="390"/>
      <c r="Y68" s="390"/>
      <c r="Z68" s="390"/>
      <c r="AA68" s="390"/>
      <c r="AB68" s="390"/>
      <c r="AC68" s="390"/>
      <c r="AD68" s="205"/>
    </row>
    <row r="69" spans="1:30" ht="9.1999999999999993" customHeight="1" x14ac:dyDescent="0.2">
      <c r="A69" s="594"/>
      <c r="B69" s="594"/>
      <c r="R69" s="205"/>
      <c r="S69" s="391" t="s">
        <v>394</v>
      </c>
      <c r="T69" s="390"/>
      <c r="U69" s="390"/>
      <c r="V69" s="390"/>
      <c r="W69" s="390"/>
      <c r="X69" s="390"/>
      <c r="Y69" s="390"/>
      <c r="Z69" s="390"/>
      <c r="AA69" s="390"/>
      <c r="AB69" s="390"/>
      <c r="AC69" s="390"/>
      <c r="AD69" s="205"/>
    </row>
    <row r="70" spans="1:30" ht="9.1999999999999993" customHeight="1" x14ac:dyDescent="0.25">
      <c r="F70" s="149" t="s">
        <v>393</v>
      </c>
      <c r="R70"/>
      <c r="S70"/>
      <c r="T70"/>
      <c r="U70"/>
      <c r="V70"/>
      <c r="W70"/>
      <c r="X70"/>
      <c r="Y70" s="205"/>
      <c r="Z70"/>
      <c r="AA70" s="205"/>
      <c r="AB70"/>
      <c r="AC70" s="205"/>
      <c r="AD70"/>
    </row>
    <row r="71" spans="1:30" ht="9.1999999999999993" customHeight="1" x14ac:dyDescent="0.15">
      <c r="F71" s="391" t="s">
        <v>394</v>
      </c>
      <c r="AA71" s="389"/>
    </row>
    <row r="72" spans="1:30" ht="9.1999999999999993" customHeight="1" x14ac:dyDescent="0.15">
      <c r="AA72" s="389"/>
    </row>
    <row r="73" spans="1:30" ht="9.1999999999999993" customHeight="1" x14ac:dyDescent="0.15"/>
    <row r="74" spans="1:30" ht="9.1999999999999993" customHeight="1" x14ac:dyDescent="0.15"/>
    <row r="75" spans="1:30" ht="9.1999999999999993" customHeight="1" x14ac:dyDescent="0.15"/>
    <row r="76" spans="1:30" ht="9.1999999999999993" customHeight="1" x14ac:dyDescent="0.15"/>
    <row r="77" spans="1:30" ht="9.1999999999999993" customHeight="1" x14ac:dyDescent="0.15"/>
    <row r="78" spans="1:30" ht="9.1999999999999993" customHeight="1" x14ac:dyDescent="0.15"/>
    <row r="79" spans="1:30" ht="9.1999999999999993" customHeight="1" x14ac:dyDescent="0.15"/>
    <row r="80" spans="1:30" ht="9.1999999999999993" customHeight="1" x14ac:dyDescent="0.15"/>
    <row r="81" s="361" customFormat="1" ht="9.1999999999999993" customHeight="1" x14ac:dyDescent="0.15"/>
  </sheetData>
  <mergeCells count="265">
    <mergeCell ref="AD66:AD67"/>
    <mergeCell ref="E67:E68"/>
    <mergeCell ref="F67:F68"/>
    <mergeCell ref="A68:A69"/>
    <mergeCell ref="B68:B69"/>
    <mergeCell ref="E65:E66"/>
    <mergeCell ref="F65:F66"/>
    <mergeCell ref="M65:M66"/>
    <mergeCell ref="T65:T66"/>
    <mergeCell ref="A66:A67"/>
    <mergeCell ref="B66:B67"/>
    <mergeCell ref="I66:I67"/>
    <mergeCell ref="V62:V65"/>
    <mergeCell ref="AD62:AD63"/>
    <mergeCell ref="E63:E64"/>
    <mergeCell ref="F63:F64"/>
    <mergeCell ref="M63:M64"/>
    <mergeCell ref="A64:A65"/>
    <mergeCell ref="B64:B65"/>
    <mergeCell ref="I64:I65"/>
    <mergeCell ref="Q64:Q65"/>
    <mergeCell ref="AD64:AD65"/>
    <mergeCell ref="Q60:Q61"/>
    <mergeCell ref="E61:E62"/>
    <mergeCell ref="F61:F62"/>
    <mergeCell ref="M61:M62"/>
    <mergeCell ref="T61:T62"/>
    <mergeCell ref="A62:A63"/>
    <mergeCell ref="B62:B63"/>
    <mergeCell ref="I62:I63"/>
    <mergeCell ref="Q62:Q63"/>
    <mergeCell ref="V54:V57"/>
    <mergeCell ref="E55:E56"/>
    <mergeCell ref="F55:F56"/>
    <mergeCell ref="M55:M56"/>
    <mergeCell ref="AD55:AD56"/>
    <mergeCell ref="A56:A57"/>
    <mergeCell ref="B56:B57"/>
    <mergeCell ref="I56:I57"/>
    <mergeCell ref="Q56:Q57"/>
    <mergeCell ref="X56:X63"/>
    <mergeCell ref="E57:E58"/>
    <mergeCell ref="F57:F58"/>
    <mergeCell ref="M57:M58"/>
    <mergeCell ref="T57:T58"/>
    <mergeCell ref="A58:A59"/>
    <mergeCell ref="B58:B59"/>
    <mergeCell ref="I58:I59"/>
    <mergeCell ref="Q58:Q59"/>
    <mergeCell ref="E59:E60"/>
    <mergeCell ref="F59:F60"/>
    <mergeCell ref="M59:M60"/>
    <mergeCell ref="A60:A61"/>
    <mergeCell ref="B60:B61"/>
    <mergeCell ref="I60:I61"/>
    <mergeCell ref="Q52:Q53"/>
    <mergeCell ref="E53:E54"/>
    <mergeCell ref="F53:F54"/>
    <mergeCell ref="M53:M54"/>
    <mergeCell ref="T53:T54"/>
    <mergeCell ref="A54:A55"/>
    <mergeCell ref="B54:B55"/>
    <mergeCell ref="I54:I55"/>
    <mergeCell ref="Q54:Q55"/>
    <mergeCell ref="M49:M50"/>
    <mergeCell ref="A50:A51"/>
    <mergeCell ref="B50:B51"/>
    <mergeCell ref="I50:I51"/>
    <mergeCell ref="F51:F52"/>
    <mergeCell ref="M51:M52"/>
    <mergeCell ref="A52:A53"/>
    <mergeCell ref="B52:B53"/>
    <mergeCell ref="I52:I53"/>
    <mergeCell ref="Z44:Z59"/>
    <mergeCell ref="E45:E46"/>
    <mergeCell ref="F45:F46"/>
    <mergeCell ref="M45:M46"/>
    <mergeCell ref="T45:T46"/>
    <mergeCell ref="A46:A47"/>
    <mergeCell ref="X40:X47"/>
    <mergeCell ref="T41:T42"/>
    <mergeCell ref="B46:B47"/>
    <mergeCell ref="I46:I47"/>
    <mergeCell ref="Q46:Q47"/>
    <mergeCell ref="V46:V49"/>
    <mergeCell ref="E47:E48"/>
    <mergeCell ref="F47:F48"/>
    <mergeCell ref="M47:M48"/>
    <mergeCell ref="T49:T50"/>
    <mergeCell ref="Q50:Q51"/>
    <mergeCell ref="E51:E52"/>
    <mergeCell ref="A48:A49"/>
    <mergeCell ref="B48:B49"/>
    <mergeCell ref="I48:I49"/>
    <mergeCell ref="Q48:Q49"/>
    <mergeCell ref="E49:E50"/>
    <mergeCell ref="F49:F50"/>
    <mergeCell ref="B42:B43"/>
    <mergeCell ref="I42:I43"/>
    <mergeCell ref="Q42:Q43"/>
    <mergeCell ref="E43:E44"/>
    <mergeCell ref="F43:F44"/>
    <mergeCell ref="M43:M44"/>
    <mergeCell ref="A40:A41"/>
    <mergeCell ref="B40:B41"/>
    <mergeCell ref="I40:I41"/>
    <mergeCell ref="Q40:Q41"/>
    <mergeCell ref="E41:E42"/>
    <mergeCell ref="F41:F42"/>
    <mergeCell ref="M41:M42"/>
    <mergeCell ref="A42:A43"/>
    <mergeCell ref="A44:A45"/>
    <mergeCell ref="B44:B45"/>
    <mergeCell ref="I44:I45"/>
    <mergeCell ref="Q44:Q45"/>
    <mergeCell ref="B38:B39"/>
    <mergeCell ref="I38:I39"/>
    <mergeCell ref="Q38:Q39"/>
    <mergeCell ref="V38:V41"/>
    <mergeCell ref="E39:E40"/>
    <mergeCell ref="F39:F40"/>
    <mergeCell ref="M39:M40"/>
    <mergeCell ref="AD35:AD36"/>
    <mergeCell ref="A36:A37"/>
    <mergeCell ref="B36:B37"/>
    <mergeCell ref="I36:I37"/>
    <mergeCell ref="Q36:Q37"/>
    <mergeCell ref="E37:E38"/>
    <mergeCell ref="F37:F38"/>
    <mergeCell ref="M37:M38"/>
    <mergeCell ref="T37:T38"/>
    <mergeCell ref="A38:A39"/>
    <mergeCell ref="V30:V33"/>
    <mergeCell ref="E31:E32"/>
    <mergeCell ref="F31:F32"/>
    <mergeCell ref="M31:M32"/>
    <mergeCell ref="A32:A33"/>
    <mergeCell ref="T33:T34"/>
    <mergeCell ref="A34:A35"/>
    <mergeCell ref="B34:B35"/>
    <mergeCell ref="I34:I35"/>
    <mergeCell ref="Q34:Q35"/>
    <mergeCell ref="E35:E36"/>
    <mergeCell ref="F35:F36"/>
    <mergeCell ref="M35:M36"/>
    <mergeCell ref="B32:B33"/>
    <mergeCell ref="I32:I33"/>
    <mergeCell ref="Q32:Q33"/>
    <mergeCell ref="E33:E34"/>
    <mergeCell ref="F33:F34"/>
    <mergeCell ref="M33:M34"/>
    <mergeCell ref="A28:A29"/>
    <mergeCell ref="B28:B29"/>
    <mergeCell ref="I28:I29"/>
    <mergeCell ref="Q28:Q29"/>
    <mergeCell ref="E29:E30"/>
    <mergeCell ref="F29:F30"/>
    <mergeCell ref="M29:M30"/>
    <mergeCell ref="T29:T30"/>
    <mergeCell ref="A30:A31"/>
    <mergeCell ref="B30:B31"/>
    <mergeCell ref="I30:I31"/>
    <mergeCell ref="Q30:Q31"/>
    <mergeCell ref="AB20:AB51"/>
    <mergeCell ref="E21:E22"/>
    <mergeCell ref="F21:F22"/>
    <mergeCell ref="M21:M22"/>
    <mergeCell ref="T21:T22"/>
    <mergeCell ref="I24:I25"/>
    <mergeCell ref="Q24:Q25"/>
    <mergeCell ref="A22:A23"/>
    <mergeCell ref="B22:B23"/>
    <mergeCell ref="I22:I23"/>
    <mergeCell ref="Q22:Q23"/>
    <mergeCell ref="V22:V25"/>
    <mergeCell ref="E23:E24"/>
    <mergeCell ref="F23:F24"/>
    <mergeCell ref="M23:M24"/>
    <mergeCell ref="A24:A25"/>
    <mergeCell ref="B24:B25"/>
    <mergeCell ref="X24:X31"/>
    <mergeCell ref="E25:E26"/>
    <mergeCell ref="F25:F26"/>
    <mergeCell ref="M25:M26"/>
    <mergeCell ref="T25:T26"/>
    <mergeCell ref="A26:A27"/>
    <mergeCell ref="B26:B27"/>
    <mergeCell ref="A16:A17"/>
    <mergeCell ref="B16:B17"/>
    <mergeCell ref="M17:M18"/>
    <mergeCell ref="T17:T18"/>
    <mergeCell ref="A18:A19"/>
    <mergeCell ref="B18:B19"/>
    <mergeCell ref="I18:I19"/>
    <mergeCell ref="Q18:Q19"/>
    <mergeCell ref="E19:E20"/>
    <mergeCell ref="F19:F20"/>
    <mergeCell ref="M19:M20"/>
    <mergeCell ref="A20:A21"/>
    <mergeCell ref="B20:B21"/>
    <mergeCell ref="I20:I21"/>
    <mergeCell ref="Q20:Q21"/>
    <mergeCell ref="Z12:Z27"/>
    <mergeCell ref="E13:E14"/>
    <mergeCell ref="F13:F14"/>
    <mergeCell ref="M13:M14"/>
    <mergeCell ref="T13:T14"/>
    <mergeCell ref="I16:I17"/>
    <mergeCell ref="Q16:Q17"/>
    <mergeCell ref="E17:E18"/>
    <mergeCell ref="F17:F18"/>
    <mergeCell ref="I14:I15"/>
    <mergeCell ref="Q14:Q15"/>
    <mergeCell ref="V14:V17"/>
    <mergeCell ref="E15:E16"/>
    <mergeCell ref="F15:F16"/>
    <mergeCell ref="M15:M16"/>
    <mergeCell ref="I26:I27"/>
    <mergeCell ref="Q26:Q27"/>
    <mergeCell ref="E27:E28"/>
    <mergeCell ref="F27:F28"/>
    <mergeCell ref="M27:M28"/>
    <mergeCell ref="X8:X15"/>
    <mergeCell ref="E9:E10"/>
    <mergeCell ref="F9:F10"/>
    <mergeCell ref="M9:M10"/>
    <mergeCell ref="T9:T10"/>
    <mergeCell ref="A10:A11"/>
    <mergeCell ref="B10:B11"/>
    <mergeCell ref="I10:I11"/>
    <mergeCell ref="Q10:Q11"/>
    <mergeCell ref="E11:E12"/>
    <mergeCell ref="F11:F12"/>
    <mergeCell ref="M11:M12"/>
    <mergeCell ref="A12:A13"/>
    <mergeCell ref="B12:B13"/>
    <mergeCell ref="I12:I13"/>
    <mergeCell ref="Q12:Q13"/>
    <mergeCell ref="A14:A15"/>
    <mergeCell ref="B14:B15"/>
    <mergeCell ref="A6:A7"/>
    <mergeCell ref="B6:B7"/>
    <mergeCell ref="I6:I7"/>
    <mergeCell ref="Q6:Q7"/>
    <mergeCell ref="V6:V9"/>
    <mergeCell ref="E7:E8"/>
    <mergeCell ref="F7:F8"/>
    <mergeCell ref="M7:M8"/>
    <mergeCell ref="A8:A9"/>
    <mergeCell ref="B8:B9"/>
    <mergeCell ref="I8:I9"/>
    <mergeCell ref="Q8:Q9"/>
    <mergeCell ref="B1:J1"/>
    <mergeCell ref="T1:AB1"/>
    <mergeCell ref="B2:J2"/>
    <mergeCell ref="T2:AB2"/>
    <mergeCell ref="B3:B4"/>
    <mergeCell ref="M3:M4"/>
    <mergeCell ref="I4:I5"/>
    <mergeCell ref="Q4:Q5"/>
    <mergeCell ref="E5:E6"/>
    <mergeCell ref="F5:F6"/>
    <mergeCell ref="M5:M6"/>
    <mergeCell ref="T5:T6"/>
    <mergeCell ref="AA5:AB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workbookViewId="0"/>
  </sheetViews>
  <sheetFormatPr defaultRowHeight="10.5" x14ac:dyDescent="0.15"/>
  <cols>
    <col min="1" max="1" width="2.7109375" style="361" customWidth="1"/>
    <col min="2" max="2" width="39.5703125" style="361" customWidth="1"/>
    <col min="3" max="4" width="1.7109375" style="361" customWidth="1"/>
    <col min="5" max="5" width="2.7109375" style="361" customWidth="1"/>
    <col min="6" max="6" width="37.28515625" style="361" customWidth="1"/>
    <col min="7" max="8" width="1.7109375" style="361" customWidth="1"/>
    <col min="9" max="9" width="2.7109375" style="361" customWidth="1"/>
    <col min="10" max="10" width="36.28515625" style="361" customWidth="1"/>
    <col min="11" max="12" width="1.7109375" style="361" customWidth="1"/>
    <col min="13" max="13" width="2.7109375" style="361" customWidth="1"/>
    <col min="14" max="14" width="37.28515625" style="361" customWidth="1"/>
    <col min="15" max="16" width="1.7109375" style="361" customWidth="1"/>
    <col min="17" max="18" width="2.7109375" style="361" customWidth="1"/>
    <col min="19" max="19" width="31" style="392" customWidth="1"/>
    <col min="20" max="20" width="2.7109375" style="361" customWidth="1"/>
    <col min="21" max="21" width="25.42578125" style="367" customWidth="1"/>
    <col min="22" max="22" width="2.7109375" style="361" customWidth="1"/>
    <col min="23" max="23" width="26.28515625" style="367" customWidth="1"/>
    <col min="24" max="24" width="2.7109375" style="361" customWidth="1"/>
    <col min="25" max="25" width="28" style="367" customWidth="1"/>
    <col min="26" max="26" width="2.85546875" style="361" customWidth="1"/>
    <col min="27" max="27" width="23.42578125" style="361" customWidth="1"/>
    <col min="28" max="28" width="3.28515625" style="361" customWidth="1"/>
    <col min="29" max="29" width="24.7109375" style="361" customWidth="1"/>
    <col min="30" max="30" width="2.7109375" style="361" customWidth="1"/>
    <col min="31" max="16384" width="9.140625" style="361"/>
  </cols>
  <sheetData>
    <row r="1" spans="1:39" ht="15" customHeight="1" x14ac:dyDescent="0.15">
      <c r="A1" s="360"/>
      <c r="B1" s="590" t="s">
        <v>357</v>
      </c>
      <c r="C1" s="590"/>
      <c r="D1" s="590"/>
      <c r="E1" s="590"/>
      <c r="F1" s="590"/>
      <c r="G1" s="590"/>
      <c r="H1" s="590"/>
      <c r="I1" s="590"/>
      <c r="J1" s="590"/>
      <c r="K1" s="360"/>
      <c r="S1" s="156"/>
      <c r="T1" s="590" t="s">
        <v>357</v>
      </c>
      <c r="U1" s="590"/>
      <c r="V1" s="590"/>
      <c r="W1" s="590"/>
      <c r="X1" s="590"/>
      <c r="Y1" s="590"/>
      <c r="Z1" s="590"/>
      <c r="AA1" s="590"/>
      <c r="AB1" s="590"/>
      <c r="AC1" s="360"/>
    </row>
    <row r="2" spans="1:39" ht="12" customHeight="1" x14ac:dyDescent="0.15">
      <c r="A2" s="362"/>
      <c r="B2" s="591" t="s">
        <v>358</v>
      </c>
      <c r="C2" s="591"/>
      <c r="D2" s="591"/>
      <c r="E2" s="591"/>
      <c r="F2" s="591"/>
      <c r="G2" s="591"/>
      <c r="H2" s="591"/>
      <c r="I2" s="591"/>
      <c r="J2" s="591"/>
      <c r="K2" s="363"/>
      <c r="S2" s="161"/>
      <c r="T2" s="591" t="s">
        <v>358</v>
      </c>
      <c r="U2" s="591"/>
      <c r="V2" s="591"/>
      <c r="W2" s="591"/>
      <c r="X2" s="591"/>
      <c r="Y2" s="591"/>
      <c r="Z2" s="591"/>
      <c r="AA2" s="591"/>
      <c r="AB2" s="591"/>
      <c r="AC2" s="363"/>
    </row>
    <row r="3" spans="1:39" ht="9.1999999999999993" customHeight="1" x14ac:dyDescent="0.15">
      <c r="A3" s="364"/>
      <c r="B3" s="592" t="s">
        <v>359</v>
      </c>
      <c r="C3" s="364"/>
      <c r="D3" s="364"/>
      <c r="E3" s="364"/>
      <c r="F3" s="364"/>
      <c r="G3" s="364"/>
      <c r="H3" s="364"/>
      <c r="I3" s="364"/>
      <c r="J3" s="364"/>
      <c r="K3" s="364"/>
      <c r="M3" s="593">
        <v>2</v>
      </c>
      <c r="N3" s="365"/>
      <c r="Q3" s="366"/>
      <c r="R3" s="367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</row>
    <row r="4" spans="1:39" ht="9.1999999999999993" customHeight="1" x14ac:dyDescent="0.2">
      <c r="B4" s="592"/>
      <c r="I4" s="593">
        <v>2</v>
      </c>
      <c r="J4" s="365"/>
      <c r="M4" s="594"/>
      <c r="N4" s="368" t="s">
        <v>395</v>
      </c>
      <c r="O4" s="369"/>
      <c r="P4" s="370"/>
      <c r="Q4" s="595">
        <v>2</v>
      </c>
      <c r="R4" s="371">
        <v>1</v>
      </c>
      <c r="S4" s="97" t="s">
        <v>396</v>
      </c>
      <c r="T4" s="211"/>
      <c r="U4" s="372"/>
      <c r="V4" s="211"/>
      <c r="W4" s="373"/>
      <c r="X4" s="205"/>
      <c r="Y4" s="373"/>
      <c r="Z4" s="205"/>
      <c r="AA4" s="373"/>
      <c r="AB4" s="205"/>
      <c r="AC4" s="374"/>
      <c r="AD4" s="205"/>
    </row>
    <row r="5" spans="1:39" ht="9.1999999999999993" customHeight="1" x14ac:dyDescent="0.2">
      <c r="E5" s="593">
        <v>2</v>
      </c>
      <c r="F5" s="593"/>
      <c r="I5" s="594"/>
      <c r="K5" s="369"/>
      <c r="L5" s="375"/>
      <c r="M5" s="593"/>
      <c r="N5" s="365"/>
      <c r="O5" s="375"/>
      <c r="Q5" s="595"/>
      <c r="R5" s="371"/>
      <c r="S5" s="109"/>
      <c r="T5" s="442">
        <v>1</v>
      </c>
      <c r="U5" s="97" t="s">
        <v>396</v>
      </c>
      <c r="V5" s="211"/>
      <c r="W5" s="373"/>
      <c r="X5" s="205"/>
      <c r="Y5" s="373"/>
      <c r="Z5" s="205"/>
      <c r="AA5" s="596" t="s">
        <v>397</v>
      </c>
      <c r="AB5" s="596"/>
      <c r="AC5" s="376"/>
      <c r="AD5" s="205"/>
    </row>
    <row r="6" spans="1:39" ht="9.1999999999999993" customHeight="1" x14ac:dyDescent="0.2">
      <c r="A6" s="593">
        <v>2</v>
      </c>
      <c r="B6" s="593"/>
      <c r="E6" s="594"/>
      <c r="F6" s="594"/>
      <c r="G6" s="369"/>
      <c r="H6" s="375"/>
      <c r="I6" s="593"/>
      <c r="J6" s="365"/>
      <c r="K6" s="375"/>
      <c r="M6" s="594"/>
      <c r="N6" s="368" t="s">
        <v>398</v>
      </c>
      <c r="Q6" s="595"/>
      <c r="R6" s="371">
        <v>2</v>
      </c>
      <c r="S6" s="97" t="s">
        <v>395</v>
      </c>
      <c r="T6" s="443"/>
      <c r="U6" s="102"/>
      <c r="V6" s="442">
        <v>17</v>
      </c>
      <c r="W6" s="106"/>
      <c r="X6" s="205"/>
      <c r="Y6" s="373"/>
      <c r="Z6" s="205"/>
      <c r="AA6" s="376"/>
      <c r="AB6" s="376"/>
      <c r="AC6" s="376"/>
      <c r="AD6" s="205"/>
    </row>
    <row r="7" spans="1:39" ht="9.1999999999999993" customHeight="1" x14ac:dyDescent="0.2">
      <c r="A7" s="594"/>
      <c r="B7" s="594"/>
      <c r="C7" s="369"/>
      <c r="D7" s="375"/>
      <c r="E7" s="593"/>
      <c r="F7" s="593"/>
      <c r="G7" s="375"/>
      <c r="I7" s="594"/>
      <c r="J7" s="368"/>
      <c r="M7" s="593">
        <v>3</v>
      </c>
      <c r="N7" s="365"/>
      <c r="Q7" s="595"/>
      <c r="R7" s="371"/>
      <c r="S7" s="109"/>
      <c r="T7" s="96"/>
      <c r="U7" s="109"/>
      <c r="V7" s="444"/>
      <c r="W7" s="97" t="s">
        <v>396</v>
      </c>
      <c r="X7" s="211"/>
      <c r="Y7" s="373"/>
      <c r="Z7" s="205"/>
      <c r="AA7" s="373"/>
      <c r="AB7" s="205"/>
      <c r="AC7" s="374"/>
      <c r="AD7" s="205"/>
    </row>
    <row r="8" spans="1:39" ht="9.1999999999999993" customHeight="1" x14ac:dyDescent="0.2">
      <c r="A8" s="593"/>
      <c r="B8" s="593"/>
      <c r="C8" s="375"/>
      <c r="E8" s="594"/>
      <c r="F8" s="594"/>
      <c r="I8" s="593">
        <v>3</v>
      </c>
      <c r="J8" s="365"/>
      <c r="M8" s="594"/>
      <c r="N8" s="368"/>
      <c r="O8" s="369"/>
      <c r="P8" s="370"/>
      <c r="Q8" s="595">
        <v>3</v>
      </c>
      <c r="R8" s="371">
        <v>3</v>
      </c>
      <c r="S8" s="97" t="s">
        <v>399</v>
      </c>
      <c r="T8" s="103"/>
      <c r="U8" s="109"/>
      <c r="V8" s="444"/>
      <c r="W8" s="102"/>
      <c r="X8" s="442">
        <v>25</v>
      </c>
      <c r="Y8" s="373"/>
      <c r="Z8" s="205"/>
      <c r="AA8" s="373"/>
      <c r="AB8" s="205"/>
      <c r="AC8" s="374"/>
      <c r="AD8" s="205"/>
    </row>
    <row r="9" spans="1:39" ht="9.1999999999999993" customHeight="1" x14ac:dyDescent="0.2">
      <c r="A9" s="594"/>
      <c r="B9" s="594"/>
      <c r="E9" s="593">
        <v>3</v>
      </c>
      <c r="F9" s="593"/>
      <c r="I9" s="594"/>
      <c r="J9" s="368"/>
      <c r="K9" s="369"/>
      <c r="L9" s="375"/>
      <c r="M9" s="593"/>
      <c r="N9" s="365"/>
      <c r="O9" s="375"/>
      <c r="Q9" s="595"/>
      <c r="R9" s="371"/>
      <c r="S9" s="109"/>
      <c r="T9" s="597">
        <v>2</v>
      </c>
      <c r="U9" s="97" t="s">
        <v>400</v>
      </c>
      <c r="V9" s="443"/>
      <c r="W9" s="109"/>
      <c r="X9" s="444"/>
      <c r="Y9" s="106"/>
      <c r="Z9" s="205"/>
      <c r="AA9" s="373"/>
      <c r="AB9" s="205"/>
      <c r="AC9" s="374"/>
      <c r="AD9" s="205"/>
    </row>
    <row r="10" spans="1:39" ht="9.1999999999999993" customHeight="1" x14ac:dyDescent="0.2">
      <c r="A10" s="593">
        <v>3</v>
      </c>
      <c r="B10" s="593"/>
      <c r="E10" s="594"/>
      <c r="F10" s="594"/>
      <c r="G10" s="369"/>
      <c r="H10" s="375"/>
      <c r="I10" s="593"/>
      <c r="J10" s="365"/>
      <c r="K10" s="375"/>
      <c r="M10" s="594"/>
      <c r="N10" s="368"/>
      <c r="Q10" s="595"/>
      <c r="R10" s="371">
        <v>4</v>
      </c>
      <c r="S10" s="97" t="s">
        <v>400</v>
      </c>
      <c r="T10" s="443"/>
      <c r="U10" s="106"/>
      <c r="V10" s="96"/>
      <c r="W10" s="109"/>
      <c r="X10" s="444"/>
      <c r="Y10" s="106"/>
      <c r="Z10" s="205"/>
      <c r="AA10" s="373"/>
      <c r="AB10" s="205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</row>
    <row r="11" spans="1:39" ht="9.1999999999999993" customHeight="1" x14ac:dyDescent="0.2">
      <c r="A11" s="594"/>
      <c r="B11" s="594"/>
      <c r="C11" s="369"/>
      <c r="D11" s="375"/>
      <c r="E11" s="593"/>
      <c r="F11" s="593"/>
      <c r="G11" s="375"/>
      <c r="I11" s="594"/>
      <c r="J11" s="368"/>
      <c r="M11" s="593">
        <v>6</v>
      </c>
      <c r="N11" s="365"/>
      <c r="Q11" s="595"/>
      <c r="R11" s="371"/>
      <c r="S11" s="109"/>
      <c r="T11" s="96"/>
      <c r="U11" s="106"/>
      <c r="V11" s="96"/>
      <c r="W11" s="109"/>
      <c r="X11" s="444"/>
      <c r="Y11" s="97" t="s">
        <v>396</v>
      </c>
      <c r="Z11" s="211"/>
      <c r="AA11" s="373"/>
      <c r="AB11" s="205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</row>
    <row r="12" spans="1:39" ht="9.1999999999999993" customHeight="1" x14ac:dyDescent="0.2">
      <c r="A12" s="593"/>
      <c r="B12" s="593"/>
      <c r="C12" s="375"/>
      <c r="E12" s="594"/>
      <c r="F12" s="594"/>
      <c r="I12" s="593">
        <v>6</v>
      </c>
      <c r="J12" s="365"/>
      <c r="M12" s="594"/>
      <c r="N12" s="368"/>
      <c r="O12" s="369"/>
      <c r="P12" s="370"/>
      <c r="Q12" s="595">
        <v>6</v>
      </c>
      <c r="R12" s="371">
        <v>5</v>
      </c>
      <c r="S12" s="97" t="s">
        <v>401</v>
      </c>
      <c r="T12" s="103"/>
      <c r="U12" s="106"/>
      <c r="V12" s="96"/>
      <c r="W12" s="109"/>
      <c r="X12" s="444"/>
      <c r="Y12" s="102"/>
      <c r="Z12" s="442">
        <v>29</v>
      </c>
      <c r="AA12" s="373"/>
      <c r="AB12" s="205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</row>
    <row r="13" spans="1:39" ht="9.1999999999999993" customHeight="1" x14ac:dyDescent="0.2">
      <c r="A13" s="594"/>
      <c r="B13" s="594"/>
      <c r="E13" s="593">
        <v>6</v>
      </c>
      <c r="F13" s="593"/>
      <c r="I13" s="594"/>
      <c r="J13" s="368"/>
      <c r="K13" s="369"/>
      <c r="L13" s="375"/>
      <c r="M13" s="593"/>
      <c r="N13" s="365"/>
      <c r="O13" s="375"/>
      <c r="Q13" s="595"/>
      <c r="R13" s="371"/>
      <c r="S13" s="109"/>
      <c r="T13" s="442">
        <v>3</v>
      </c>
      <c r="U13" s="97" t="s">
        <v>401</v>
      </c>
      <c r="V13" s="103"/>
      <c r="W13" s="109"/>
      <c r="X13" s="444"/>
      <c r="Y13" s="109"/>
      <c r="Z13" s="444"/>
      <c r="AA13" s="373"/>
      <c r="AB13" s="205"/>
      <c r="AC13" s="374"/>
      <c r="AD13" s="205"/>
      <c r="AE13" s="378"/>
    </row>
    <row r="14" spans="1:39" ht="9.1999999999999993" customHeight="1" x14ac:dyDescent="0.2">
      <c r="A14" s="593">
        <v>6</v>
      </c>
      <c r="B14" s="593"/>
      <c r="E14" s="594"/>
      <c r="F14" s="594"/>
      <c r="G14" s="369"/>
      <c r="H14" s="375"/>
      <c r="I14" s="593"/>
      <c r="J14" s="365"/>
      <c r="K14" s="375"/>
      <c r="M14" s="594"/>
      <c r="N14" s="368"/>
      <c r="Q14" s="595"/>
      <c r="R14" s="371">
        <v>6</v>
      </c>
      <c r="S14" s="97" t="s">
        <v>402</v>
      </c>
      <c r="T14" s="443"/>
      <c r="U14" s="102"/>
      <c r="V14" s="442">
        <v>18</v>
      </c>
      <c r="W14" s="109"/>
      <c r="X14" s="444"/>
      <c r="Y14" s="109"/>
      <c r="Z14" s="444"/>
      <c r="AA14" s="373"/>
      <c r="AB14" s="205"/>
      <c r="AC14" s="374"/>
      <c r="AD14" s="205"/>
    </row>
    <row r="15" spans="1:39" ht="9.1999999999999993" customHeight="1" x14ac:dyDescent="0.2">
      <c r="A15" s="594"/>
      <c r="B15" s="594"/>
      <c r="C15" s="369"/>
      <c r="D15" s="375"/>
      <c r="E15" s="593"/>
      <c r="F15" s="593"/>
      <c r="G15" s="375"/>
      <c r="I15" s="594"/>
      <c r="J15" s="368"/>
      <c r="M15" s="593">
        <v>7</v>
      </c>
      <c r="N15" s="365"/>
      <c r="Q15" s="595"/>
      <c r="R15" s="371"/>
      <c r="S15" s="109"/>
      <c r="T15" s="96"/>
      <c r="U15" s="109"/>
      <c r="V15" s="604"/>
      <c r="W15" s="97" t="s">
        <v>403</v>
      </c>
      <c r="X15" s="443"/>
      <c r="Y15" s="109"/>
      <c r="Z15" s="444"/>
      <c r="AA15" s="106"/>
      <c r="AB15" s="205"/>
      <c r="AC15" s="374"/>
      <c r="AD15" s="205"/>
    </row>
    <row r="16" spans="1:39" ht="9.1999999999999993" customHeight="1" x14ac:dyDescent="0.2">
      <c r="A16" s="593"/>
      <c r="B16" s="593"/>
      <c r="C16" s="375"/>
      <c r="E16" s="594"/>
      <c r="F16" s="594"/>
      <c r="I16" s="593">
        <v>7</v>
      </c>
      <c r="J16" s="365"/>
      <c r="M16" s="594"/>
      <c r="N16" s="368" t="s">
        <v>404</v>
      </c>
      <c r="O16" s="369"/>
      <c r="P16" s="370"/>
      <c r="Q16" s="595">
        <v>7</v>
      </c>
      <c r="R16" s="371">
        <v>7</v>
      </c>
      <c r="S16" s="97" t="s">
        <v>405</v>
      </c>
      <c r="T16" s="103"/>
      <c r="U16" s="109"/>
      <c r="V16" s="444"/>
      <c r="W16" s="106"/>
      <c r="X16" s="96"/>
      <c r="Y16" s="109"/>
      <c r="Z16" s="444"/>
      <c r="AA16" s="106"/>
      <c r="AB16" s="205"/>
      <c r="AC16" s="379"/>
      <c r="AD16" s="205"/>
    </row>
    <row r="17" spans="1:30" ht="9.1999999999999993" customHeight="1" x14ac:dyDescent="0.2">
      <c r="A17" s="594"/>
      <c r="B17" s="594"/>
      <c r="E17" s="593">
        <v>7</v>
      </c>
      <c r="F17" s="593"/>
      <c r="I17" s="594"/>
      <c r="J17" s="368"/>
      <c r="K17" s="369"/>
      <c r="L17" s="375"/>
      <c r="M17" s="593"/>
      <c r="N17" s="365"/>
      <c r="O17" s="375"/>
      <c r="Q17" s="595"/>
      <c r="R17" s="371"/>
      <c r="S17" s="109"/>
      <c r="T17" s="597">
        <v>4</v>
      </c>
      <c r="U17" s="97" t="s">
        <v>403</v>
      </c>
      <c r="V17" s="443"/>
      <c r="W17" s="106"/>
      <c r="X17" s="96"/>
      <c r="Y17" s="109"/>
      <c r="Z17" s="444"/>
      <c r="AA17" s="106"/>
      <c r="AB17" s="205"/>
      <c r="AC17" s="379"/>
      <c r="AD17" s="205"/>
    </row>
    <row r="18" spans="1:30" ht="9.1999999999999993" customHeight="1" x14ac:dyDescent="0.2">
      <c r="A18" s="593">
        <v>7</v>
      </c>
      <c r="B18" s="593"/>
      <c r="E18" s="594"/>
      <c r="F18" s="594"/>
      <c r="G18" s="369"/>
      <c r="H18" s="375"/>
      <c r="I18" s="593"/>
      <c r="J18" s="365"/>
      <c r="K18" s="375"/>
      <c r="M18" s="594"/>
      <c r="N18" s="368" t="s">
        <v>405</v>
      </c>
      <c r="Q18" s="595"/>
      <c r="R18" s="371">
        <v>8</v>
      </c>
      <c r="S18" s="97" t="s">
        <v>403</v>
      </c>
      <c r="T18" s="443"/>
      <c r="U18" s="106"/>
      <c r="V18" s="96"/>
      <c r="W18" s="106"/>
      <c r="X18" s="96"/>
      <c r="Y18" s="109"/>
      <c r="Z18" s="444"/>
      <c r="AA18" s="212"/>
      <c r="AB18" s="205"/>
      <c r="AC18" s="379"/>
      <c r="AD18" s="205"/>
    </row>
    <row r="19" spans="1:30" ht="9.1999999999999993" customHeight="1" x14ac:dyDescent="0.2">
      <c r="A19" s="594"/>
      <c r="B19" s="594"/>
      <c r="C19" s="369"/>
      <c r="D19" s="375"/>
      <c r="E19" s="593"/>
      <c r="F19" s="593"/>
      <c r="G19" s="375"/>
      <c r="I19" s="594"/>
      <c r="J19" s="368"/>
      <c r="M19" s="593">
        <v>10</v>
      </c>
      <c r="N19" s="365"/>
      <c r="Q19" s="595"/>
      <c r="R19" s="371"/>
      <c r="S19" s="109"/>
      <c r="T19" s="96"/>
      <c r="U19" s="106"/>
      <c r="V19" s="96"/>
      <c r="W19" s="106"/>
      <c r="X19" s="96"/>
      <c r="Y19" s="109"/>
      <c r="Z19" s="444"/>
      <c r="AA19" s="97" t="s">
        <v>406</v>
      </c>
      <c r="AB19" s="211"/>
      <c r="AC19" s="379"/>
      <c r="AD19" s="205"/>
    </row>
    <row r="20" spans="1:30" ht="9.1999999999999993" customHeight="1" x14ac:dyDescent="0.2">
      <c r="A20" s="593"/>
      <c r="B20" s="593"/>
      <c r="C20" s="375"/>
      <c r="E20" s="594"/>
      <c r="F20" s="594"/>
      <c r="I20" s="593">
        <v>10</v>
      </c>
      <c r="J20" s="365"/>
      <c r="M20" s="594"/>
      <c r="N20" s="368" t="s">
        <v>407</v>
      </c>
      <c r="O20" s="369"/>
      <c r="P20" s="370"/>
      <c r="Q20" s="595">
        <v>10</v>
      </c>
      <c r="R20" s="371">
        <v>9</v>
      </c>
      <c r="S20" s="97" t="s">
        <v>408</v>
      </c>
      <c r="T20" s="103"/>
      <c r="U20" s="106"/>
      <c r="V20" s="96"/>
      <c r="W20" s="106"/>
      <c r="X20" s="96"/>
      <c r="Y20" s="109"/>
      <c r="Z20" s="444"/>
      <c r="AA20" s="102"/>
      <c r="AB20" s="442">
        <v>31</v>
      </c>
      <c r="AC20" s="379"/>
      <c r="AD20" s="205"/>
    </row>
    <row r="21" spans="1:30" ht="9.1999999999999993" customHeight="1" x14ac:dyDescent="0.2">
      <c r="A21" s="594"/>
      <c r="B21" s="594"/>
      <c r="E21" s="593">
        <v>10</v>
      </c>
      <c r="F21" s="593"/>
      <c r="I21" s="594"/>
      <c r="J21" s="368"/>
      <c r="K21" s="369"/>
      <c r="L21" s="375"/>
      <c r="M21" s="593"/>
      <c r="N21" s="365"/>
      <c r="O21" s="375"/>
      <c r="Q21" s="595"/>
      <c r="R21" s="371"/>
      <c r="S21" s="109"/>
      <c r="T21" s="442">
        <v>5</v>
      </c>
      <c r="U21" s="97" t="s">
        <v>408</v>
      </c>
      <c r="V21" s="103"/>
      <c r="W21" s="106"/>
      <c r="X21" s="96"/>
      <c r="Y21" s="109"/>
      <c r="Z21" s="444"/>
      <c r="AA21" s="109"/>
      <c r="AB21" s="444"/>
      <c r="AC21" s="379"/>
      <c r="AD21" s="205"/>
    </row>
    <row r="22" spans="1:30" ht="9.1999999999999993" customHeight="1" x14ac:dyDescent="0.2">
      <c r="A22" s="593">
        <v>10</v>
      </c>
      <c r="B22" s="593"/>
      <c r="E22" s="594"/>
      <c r="F22" s="594"/>
      <c r="G22" s="369"/>
      <c r="H22" s="375"/>
      <c r="I22" s="593"/>
      <c r="J22" s="365"/>
      <c r="K22" s="375"/>
      <c r="M22" s="594"/>
      <c r="N22" s="368" t="s">
        <v>409</v>
      </c>
      <c r="Q22" s="595"/>
      <c r="R22" s="371">
        <v>10</v>
      </c>
      <c r="S22" s="97" t="s">
        <v>407</v>
      </c>
      <c r="T22" s="443"/>
      <c r="U22" s="102"/>
      <c r="V22" s="442">
        <v>19</v>
      </c>
      <c r="W22" s="106"/>
      <c r="X22" s="96"/>
      <c r="Y22" s="109"/>
      <c r="Z22" s="444"/>
      <c r="AA22" s="109"/>
      <c r="AB22" s="444"/>
      <c r="AC22" s="379"/>
      <c r="AD22" s="205"/>
    </row>
    <row r="23" spans="1:30" ht="9.1999999999999993" customHeight="1" x14ac:dyDescent="0.2">
      <c r="A23" s="594"/>
      <c r="B23" s="594"/>
      <c r="C23" s="369"/>
      <c r="D23" s="375"/>
      <c r="E23" s="593"/>
      <c r="F23" s="593"/>
      <c r="G23" s="375"/>
      <c r="I23" s="594"/>
      <c r="J23" s="368"/>
      <c r="M23" s="593">
        <v>11</v>
      </c>
      <c r="N23" s="365"/>
      <c r="Q23" s="595"/>
      <c r="R23" s="371"/>
      <c r="S23" s="109"/>
      <c r="T23" s="96"/>
      <c r="U23" s="109"/>
      <c r="V23" s="604"/>
      <c r="W23" s="97" t="s">
        <v>408</v>
      </c>
      <c r="X23" s="103"/>
      <c r="Y23" s="109"/>
      <c r="Z23" s="444"/>
      <c r="AA23" s="109"/>
      <c r="AB23" s="444"/>
      <c r="AC23" s="379"/>
      <c r="AD23" s="205"/>
    </row>
    <row r="24" spans="1:30" ht="9.1999999999999993" customHeight="1" x14ac:dyDescent="0.2">
      <c r="A24" s="593"/>
      <c r="B24" s="593"/>
      <c r="C24" s="375"/>
      <c r="E24" s="594"/>
      <c r="F24" s="594"/>
      <c r="I24" s="593">
        <v>11</v>
      </c>
      <c r="J24" s="365"/>
      <c r="M24" s="594"/>
      <c r="N24" s="368"/>
      <c r="O24" s="369"/>
      <c r="P24" s="370"/>
      <c r="Q24" s="595">
        <v>11</v>
      </c>
      <c r="R24" s="371">
        <v>11</v>
      </c>
      <c r="S24" s="97" t="s">
        <v>410</v>
      </c>
      <c r="T24" s="103"/>
      <c r="U24" s="109"/>
      <c r="V24" s="444"/>
      <c r="W24" s="109"/>
      <c r="X24" s="442">
        <v>26</v>
      </c>
      <c r="Y24" s="109"/>
      <c r="Z24" s="444"/>
      <c r="AA24" s="109"/>
      <c r="AB24" s="444"/>
      <c r="AC24" s="379"/>
      <c r="AD24" s="205"/>
    </row>
    <row r="25" spans="1:30" ht="9.1999999999999993" customHeight="1" x14ac:dyDescent="0.2">
      <c r="A25" s="594"/>
      <c r="B25" s="594"/>
      <c r="E25" s="593">
        <v>11</v>
      </c>
      <c r="F25" s="593"/>
      <c r="I25" s="594"/>
      <c r="J25" s="368"/>
      <c r="K25" s="369"/>
      <c r="L25" s="375"/>
      <c r="M25" s="593"/>
      <c r="N25" s="365"/>
      <c r="O25" s="375"/>
      <c r="Q25" s="595"/>
      <c r="R25" s="371"/>
      <c r="S25" s="109"/>
      <c r="T25" s="605">
        <v>6</v>
      </c>
      <c r="U25" s="97" t="s">
        <v>411</v>
      </c>
      <c r="V25" s="443"/>
      <c r="W25" s="109"/>
      <c r="X25" s="444"/>
      <c r="Y25" s="109"/>
      <c r="Z25" s="444"/>
      <c r="AA25" s="109"/>
      <c r="AB25" s="444"/>
      <c r="AC25" s="379"/>
      <c r="AD25" s="205"/>
    </row>
    <row r="26" spans="1:30" ht="9.1999999999999993" customHeight="1" x14ac:dyDescent="0.2">
      <c r="A26" s="593">
        <v>11</v>
      </c>
      <c r="B26" s="593"/>
      <c r="E26" s="594"/>
      <c r="F26" s="594"/>
      <c r="G26" s="369"/>
      <c r="H26" s="375"/>
      <c r="I26" s="593"/>
      <c r="J26" s="365"/>
      <c r="K26" s="375"/>
      <c r="M26" s="594"/>
      <c r="N26" s="368"/>
      <c r="Q26" s="595"/>
      <c r="R26" s="371">
        <v>12</v>
      </c>
      <c r="S26" s="97" t="s">
        <v>411</v>
      </c>
      <c r="T26" s="599"/>
      <c r="U26" s="106"/>
      <c r="V26" s="96"/>
      <c r="W26" s="109"/>
      <c r="X26" s="444"/>
      <c r="Y26" s="109"/>
      <c r="Z26" s="444"/>
      <c r="AA26" s="109"/>
      <c r="AB26" s="444"/>
      <c r="AC26" s="379"/>
      <c r="AD26" s="205"/>
    </row>
    <row r="27" spans="1:30" ht="9.1999999999999993" customHeight="1" x14ac:dyDescent="0.2">
      <c r="A27" s="594"/>
      <c r="B27" s="594"/>
      <c r="C27" s="369"/>
      <c r="D27" s="375"/>
      <c r="E27" s="593"/>
      <c r="F27" s="593"/>
      <c r="G27" s="375"/>
      <c r="I27" s="594"/>
      <c r="J27" s="368"/>
      <c r="M27" s="593">
        <v>14</v>
      </c>
      <c r="N27" s="365"/>
      <c r="Q27" s="595"/>
      <c r="R27" s="371"/>
      <c r="S27" s="109"/>
      <c r="T27" s="96"/>
      <c r="U27" s="106"/>
      <c r="V27" s="96"/>
      <c r="W27" s="109"/>
      <c r="X27" s="444"/>
      <c r="Y27" s="97" t="s">
        <v>406</v>
      </c>
      <c r="Z27" s="443"/>
      <c r="AA27" s="109"/>
      <c r="AB27" s="444"/>
      <c r="AC27" s="379"/>
      <c r="AD27" s="205"/>
    </row>
    <row r="28" spans="1:30" ht="9.1999999999999993" customHeight="1" x14ac:dyDescent="0.2">
      <c r="A28" s="593"/>
      <c r="B28" s="593"/>
      <c r="C28" s="375"/>
      <c r="E28" s="594"/>
      <c r="F28" s="594"/>
      <c r="I28" s="593">
        <v>14</v>
      </c>
      <c r="J28" s="365"/>
      <c r="M28" s="594"/>
      <c r="N28" s="368"/>
      <c r="O28" s="369"/>
      <c r="P28" s="370"/>
      <c r="Q28" s="595">
        <v>14</v>
      </c>
      <c r="R28" s="371">
        <v>13</v>
      </c>
      <c r="S28" s="97" t="s">
        <v>412</v>
      </c>
      <c r="T28" s="103"/>
      <c r="U28" s="106"/>
      <c r="V28" s="96"/>
      <c r="W28" s="109"/>
      <c r="X28" s="444"/>
      <c r="Y28" s="106"/>
      <c r="Z28" s="205"/>
      <c r="AA28" s="109"/>
      <c r="AB28" s="444"/>
      <c r="AC28" s="379"/>
      <c r="AD28" s="205"/>
    </row>
    <row r="29" spans="1:30" ht="9.1999999999999993" customHeight="1" x14ac:dyDescent="0.2">
      <c r="A29" s="594"/>
      <c r="B29" s="594"/>
      <c r="E29" s="593">
        <v>14</v>
      </c>
      <c r="F29" s="593"/>
      <c r="I29" s="594"/>
      <c r="J29" s="368"/>
      <c r="K29" s="369"/>
      <c r="L29" s="375"/>
      <c r="M29" s="593"/>
      <c r="N29" s="365"/>
      <c r="O29" s="375"/>
      <c r="Q29" s="595"/>
      <c r="R29" s="371"/>
      <c r="S29" s="109"/>
      <c r="T29" s="442">
        <v>7</v>
      </c>
      <c r="U29" s="97"/>
      <c r="V29" s="103"/>
      <c r="W29" s="109"/>
      <c r="X29" s="444"/>
      <c r="Y29" s="106"/>
      <c r="Z29" s="205"/>
      <c r="AA29" s="109"/>
      <c r="AB29" s="444"/>
      <c r="AC29" s="379"/>
      <c r="AD29" s="205"/>
    </row>
    <row r="30" spans="1:30" ht="9.1999999999999993" customHeight="1" x14ac:dyDescent="0.2">
      <c r="A30" s="593">
        <v>14</v>
      </c>
      <c r="B30" s="593"/>
      <c r="E30" s="594"/>
      <c r="F30" s="594"/>
      <c r="G30" s="369"/>
      <c r="H30" s="375"/>
      <c r="I30" s="593"/>
      <c r="J30" s="365"/>
      <c r="K30" s="375"/>
      <c r="M30" s="594"/>
      <c r="N30" s="368"/>
      <c r="Q30" s="595"/>
      <c r="R30" s="371">
        <v>14</v>
      </c>
      <c r="S30" s="97" t="s">
        <v>413</v>
      </c>
      <c r="T30" s="443"/>
      <c r="U30" s="102"/>
      <c r="V30" s="442">
        <v>20</v>
      </c>
      <c r="W30" s="109"/>
      <c r="X30" s="444"/>
      <c r="Y30" s="106"/>
      <c r="Z30" s="205"/>
      <c r="AA30" s="109"/>
      <c r="AB30" s="444"/>
      <c r="AC30" s="379"/>
      <c r="AD30" s="205"/>
    </row>
    <row r="31" spans="1:30" ht="9.1999999999999993" customHeight="1" x14ac:dyDescent="0.2">
      <c r="A31" s="594"/>
      <c r="B31" s="594"/>
      <c r="C31" s="369"/>
      <c r="D31" s="375"/>
      <c r="E31" s="593"/>
      <c r="F31" s="593"/>
      <c r="G31" s="375"/>
      <c r="I31" s="594"/>
      <c r="J31" s="368"/>
      <c r="M31" s="593">
        <v>15</v>
      </c>
      <c r="N31" s="365"/>
      <c r="Q31" s="595"/>
      <c r="R31" s="371"/>
      <c r="S31" s="109"/>
      <c r="T31" s="96"/>
      <c r="U31" s="109"/>
      <c r="V31" s="444"/>
      <c r="W31" s="97" t="s">
        <v>406</v>
      </c>
      <c r="X31" s="443"/>
      <c r="Y31" s="106"/>
      <c r="Z31" s="205"/>
      <c r="AA31" s="109"/>
      <c r="AB31" s="444"/>
      <c r="AC31" s="379"/>
      <c r="AD31" s="205"/>
    </row>
    <row r="32" spans="1:30" ht="9.1999999999999993" customHeight="1" x14ac:dyDescent="0.2">
      <c r="A32" s="593"/>
      <c r="B32" s="593"/>
      <c r="C32" s="375"/>
      <c r="E32" s="594"/>
      <c r="F32" s="594"/>
      <c r="I32" s="593">
        <v>15</v>
      </c>
      <c r="J32" s="365"/>
      <c r="M32" s="594"/>
      <c r="N32" s="368" t="s">
        <v>414</v>
      </c>
      <c r="O32" s="369"/>
      <c r="P32" s="370"/>
      <c r="Q32" s="595">
        <v>15</v>
      </c>
      <c r="R32" s="371">
        <v>15</v>
      </c>
      <c r="S32" s="97" t="s">
        <v>415</v>
      </c>
      <c r="T32" s="103"/>
      <c r="U32" s="109"/>
      <c r="V32" s="444"/>
      <c r="W32" s="106"/>
      <c r="X32" s="96"/>
      <c r="Y32" s="106"/>
      <c r="Z32" s="205"/>
      <c r="AA32" s="109"/>
      <c r="AB32" s="444"/>
      <c r="AC32" s="379"/>
      <c r="AD32" s="205"/>
    </row>
    <row r="33" spans="1:30" ht="9.1999999999999993" customHeight="1" x14ac:dyDescent="0.2">
      <c r="A33" s="594"/>
      <c r="B33" s="594"/>
      <c r="E33" s="593">
        <v>15</v>
      </c>
      <c r="F33" s="601"/>
      <c r="I33" s="594"/>
      <c r="K33" s="369"/>
      <c r="L33" s="375"/>
      <c r="M33" s="593"/>
      <c r="N33" s="365"/>
      <c r="O33" s="375"/>
      <c r="Q33" s="595"/>
      <c r="R33" s="371"/>
      <c r="S33" s="109"/>
      <c r="T33" s="442">
        <v>8</v>
      </c>
      <c r="U33" s="97" t="s">
        <v>406</v>
      </c>
      <c r="V33" s="443"/>
      <c r="W33" s="106"/>
      <c r="X33" s="96"/>
      <c r="Y33" s="106"/>
      <c r="Z33" s="205"/>
      <c r="AA33" s="109"/>
      <c r="AB33" s="444"/>
      <c r="AC33" s="379"/>
      <c r="AD33" s="205"/>
    </row>
    <row r="34" spans="1:30" ht="9.1999999999999993" customHeight="1" x14ac:dyDescent="0.2">
      <c r="A34" s="593">
        <v>15</v>
      </c>
      <c r="B34" s="593"/>
      <c r="E34" s="594"/>
      <c r="F34" s="602"/>
      <c r="G34" s="369"/>
      <c r="H34" s="375"/>
      <c r="I34" s="593"/>
      <c r="J34" s="365"/>
      <c r="K34" s="375"/>
      <c r="M34" s="594"/>
      <c r="N34" s="368" t="s">
        <v>415</v>
      </c>
      <c r="Q34" s="595"/>
      <c r="R34" s="371">
        <v>16</v>
      </c>
      <c r="S34" s="97" t="s">
        <v>406</v>
      </c>
      <c r="T34" s="443"/>
      <c r="U34" s="106"/>
      <c r="V34" s="96"/>
      <c r="W34" s="106"/>
      <c r="X34" s="96"/>
      <c r="Y34" s="106"/>
      <c r="Z34" s="205"/>
      <c r="AA34" s="109"/>
      <c r="AB34" s="444"/>
      <c r="AC34" s="379"/>
      <c r="AD34" s="205"/>
    </row>
    <row r="35" spans="1:30" ht="9.1999999999999993" customHeight="1" x14ac:dyDescent="0.2">
      <c r="A35" s="594"/>
      <c r="B35" s="594"/>
      <c r="C35" s="369"/>
      <c r="D35" s="375"/>
      <c r="E35" s="593"/>
      <c r="F35" s="601"/>
      <c r="G35" s="375"/>
      <c r="I35" s="594"/>
      <c r="J35" s="368"/>
      <c r="M35" s="593">
        <v>18</v>
      </c>
      <c r="N35" s="365"/>
      <c r="Q35" s="595"/>
      <c r="R35" s="371"/>
      <c r="S35" s="109"/>
      <c r="T35" s="96"/>
      <c r="U35" s="106"/>
      <c r="V35" s="96"/>
      <c r="W35" s="106"/>
      <c r="X35" s="96"/>
      <c r="Y35" s="106"/>
      <c r="Z35" s="205"/>
      <c r="AA35" s="382"/>
      <c r="AB35" s="444"/>
      <c r="AC35" s="97" t="s">
        <v>416</v>
      </c>
      <c r="AD35" s="441">
        <v>1</v>
      </c>
    </row>
    <row r="36" spans="1:30" ht="9.1999999999999993" customHeight="1" x14ac:dyDescent="0.2">
      <c r="A36" s="593"/>
      <c r="B36" s="593"/>
      <c r="C36" s="375"/>
      <c r="E36" s="594"/>
      <c r="F36" s="602"/>
      <c r="I36" s="593">
        <v>18</v>
      </c>
      <c r="J36" s="365"/>
      <c r="M36" s="594"/>
      <c r="N36" s="368" t="s">
        <v>417</v>
      </c>
      <c r="O36" s="369"/>
      <c r="P36" s="370"/>
      <c r="Q36" s="595">
        <v>18</v>
      </c>
      <c r="R36" s="371">
        <v>17</v>
      </c>
      <c r="S36" s="97" t="s">
        <v>418</v>
      </c>
      <c r="T36" s="103"/>
      <c r="U36" s="106"/>
      <c r="V36" s="96"/>
      <c r="W36" s="106"/>
      <c r="X36" s="96"/>
      <c r="Y36" s="106"/>
      <c r="Z36" s="205"/>
      <c r="AA36" s="109"/>
      <c r="AB36" s="444"/>
      <c r="AC36" s="379"/>
      <c r="AD36" s="441"/>
    </row>
    <row r="37" spans="1:30" ht="9.1999999999999993" customHeight="1" x14ac:dyDescent="0.2">
      <c r="A37" s="594"/>
      <c r="B37" s="594"/>
      <c r="E37" s="593">
        <v>18</v>
      </c>
      <c r="F37" s="601"/>
      <c r="I37" s="594"/>
      <c r="J37" s="368"/>
      <c r="K37" s="369"/>
      <c r="L37" s="375"/>
      <c r="M37" s="593"/>
      <c r="N37" s="365"/>
      <c r="O37" s="375"/>
      <c r="Q37" s="595"/>
      <c r="R37" s="371"/>
      <c r="S37" s="109"/>
      <c r="T37" s="442">
        <v>9</v>
      </c>
      <c r="U37" s="97" t="s">
        <v>418</v>
      </c>
      <c r="V37" s="103"/>
      <c r="W37" s="106"/>
      <c r="X37" s="96"/>
      <c r="Y37" s="106"/>
      <c r="Z37" s="205"/>
      <c r="AA37" s="109"/>
      <c r="AB37" s="444"/>
      <c r="AC37" s="379"/>
      <c r="AD37" s="205"/>
    </row>
    <row r="38" spans="1:30" ht="9.1999999999999993" customHeight="1" x14ac:dyDescent="0.2">
      <c r="A38" s="593">
        <v>18</v>
      </c>
      <c r="B38" s="593"/>
      <c r="E38" s="594"/>
      <c r="F38" s="602"/>
      <c r="G38" s="369"/>
      <c r="H38" s="375"/>
      <c r="I38" s="593"/>
      <c r="J38" s="365"/>
      <c r="K38" s="375"/>
      <c r="M38" s="594"/>
      <c r="N38" s="368" t="s">
        <v>419</v>
      </c>
      <c r="Q38" s="595"/>
      <c r="R38" s="371">
        <v>18</v>
      </c>
      <c r="S38" s="97" t="s">
        <v>419</v>
      </c>
      <c r="T38" s="443"/>
      <c r="U38" s="102"/>
      <c r="V38" s="442">
        <v>21</v>
      </c>
      <c r="W38" s="106"/>
      <c r="X38" s="96"/>
      <c r="Y38" s="106"/>
      <c r="Z38" s="205"/>
      <c r="AA38" s="109"/>
      <c r="AB38" s="444"/>
      <c r="AC38" s="379"/>
      <c r="AD38" s="205"/>
    </row>
    <row r="39" spans="1:30" ht="9.1999999999999993" customHeight="1" x14ac:dyDescent="0.2">
      <c r="A39" s="594"/>
      <c r="B39" s="594"/>
      <c r="C39" s="369"/>
      <c r="D39" s="375"/>
      <c r="E39" s="593"/>
      <c r="F39" s="601"/>
      <c r="G39" s="375"/>
      <c r="I39" s="594"/>
      <c r="J39" s="368"/>
      <c r="M39" s="593">
        <v>19</v>
      </c>
      <c r="N39" s="365"/>
      <c r="Q39" s="595"/>
      <c r="R39" s="371"/>
      <c r="S39" s="109"/>
      <c r="T39" s="96"/>
      <c r="U39" s="109"/>
      <c r="V39" s="444"/>
      <c r="W39" s="97" t="s">
        <v>418</v>
      </c>
      <c r="X39" s="103"/>
      <c r="Y39" s="106"/>
      <c r="Z39" s="205"/>
      <c r="AA39" s="109"/>
      <c r="AB39" s="444"/>
      <c r="AC39" s="379"/>
      <c r="AD39" s="205"/>
    </row>
    <row r="40" spans="1:30" ht="9.1999999999999993" customHeight="1" x14ac:dyDescent="0.2">
      <c r="A40" s="593"/>
      <c r="B40" s="593"/>
      <c r="C40" s="375"/>
      <c r="E40" s="594"/>
      <c r="F40" s="602"/>
      <c r="I40" s="593">
        <v>19</v>
      </c>
      <c r="J40" s="365"/>
      <c r="M40" s="594"/>
      <c r="N40" s="368"/>
      <c r="O40" s="369"/>
      <c r="P40" s="370"/>
      <c r="Q40" s="595">
        <v>19</v>
      </c>
      <c r="R40" s="371">
        <v>19</v>
      </c>
      <c r="S40" s="97" t="s">
        <v>420</v>
      </c>
      <c r="T40" s="103"/>
      <c r="U40" s="109"/>
      <c r="V40" s="444"/>
      <c r="W40" s="102"/>
      <c r="X40" s="442">
        <v>27</v>
      </c>
      <c r="Y40" s="106"/>
      <c r="Z40" s="205"/>
      <c r="AA40" s="109"/>
      <c r="AB40" s="444"/>
      <c r="AC40" s="379"/>
      <c r="AD40" s="205"/>
    </row>
    <row r="41" spans="1:30" ht="9.1999999999999993" customHeight="1" x14ac:dyDescent="0.2">
      <c r="A41" s="594"/>
      <c r="B41" s="594"/>
      <c r="E41" s="593">
        <v>19</v>
      </c>
      <c r="F41" s="593"/>
      <c r="I41" s="594"/>
      <c r="J41" s="368"/>
      <c r="K41" s="369"/>
      <c r="L41" s="375"/>
      <c r="M41" s="593"/>
      <c r="N41" s="365"/>
      <c r="O41" s="375"/>
      <c r="Q41" s="595"/>
      <c r="R41" s="371"/>
      <c r="S41" s="109"/>
      <c r="T41" s="442">
        <v>10</v>
      </c>
      <c r="U41" s="97" t="s">
        <v>420</v>
      </c>
      <c r="V41" s="443"/>
      <c r="W41" s="109"/>
      <c r="X41" s="444"/>
      <c r="Y41" s="106"/>
      <c r="Z41" s="205"/>
      <c r="AA41" s="109"/>
      <c r="AB41" s="444"/>
      <c r="AC41" s="379"/>
      <c r="AD41" s="205"/>
    </row>
    <row r="42" spans="1:30" ht="9.1999999999999993" customHeight="1" x14ac:dyDescent="0.2">
      <c r="A42" s="593">
        <v>19</v>
      </c>
      <c r="B42" s="593"/>
      <c r="E42" s="594"/>
      <c r="F42" s="594"/>
      <c r="G42" s="369"/>
      <c r="H42" s="375"/>
      <c r="I42" s="593"/>
      <c r="J42" s="365"/>
      <c r="K42" s="375"/>
      <c r="M42" s="594"/>
      <c r="N42" s="368"/>
      <c r="Q42" s="595"/>
      <c r="R42" s="371">
        <v>20</v>
      </c>
      <c r="S42" s="97" t="s">
        <v>421</v>
      </c>
      <c r="T42" s="443"/>
      <c r="U42" s="106"/>
      <c r="V42" s="96"/>
      <c r="W42" s="109"/>
      <c r="X42" s="444"/>
      <c r="Y42" s="106"/>
      <c r="Z42" s="205"/>
      <c r="AA42" s="109"/>
      <c r="AB42" s="444"/>
      <c r="AC42" s="379"/>
      <c r="AD42" s="205"/>
    </row>
    <row r="43" spans="1:30" ht="9.1999999999999993" customHeight="1" x14ac:dyDescent="0.2">
      <c r="A43" s="594"/>
      <c r="B43" s="594"/>
      <c r="C43" s="369"/>
      <c r="D43" s="375"/>
      <c r="E43" s="593"/>
      <c r="F43" s="593"/>
      <c r="G43" s="375"/>
      <c r="I43" s="594"/>
      <c r="J43" s="368"/>
      <c r="M43" s="593">
        <v>22</v>
      </c>
      <c r="N43" s="365"/>
      <c r="Q43" s="595"/>
      <c r="R43" s="371"/>
      <c r="S43" s="109"/>
      <c r="T43" s="96"/>
      <c r="U43" s="109"/>
      <c r="V43" s="103"/>
      <c r="W43" s="109"/>
      <c r="X43" s="444"/>
      <c r="Y43" s="97" t="s">
        <v>422</v>
      </c>
      <c r="Z43" s="211"/>
      <c r="AA43" s="109"/>
      <c r="AB43" s="444"/>
      <c r="AC43" s="379"/>
      <c r="AD43" s="205"/>
    </row>
    <row r="44" spans="1:30" ht="9.1999999999999993" customHeight="1" x14ac:dyDescent="0.2">
      <c r="A44" s="593"/>
      <c r="B44" s="593"/>
      <c r="C44" s="375"/>
      <c r="E44" s="594"/>
      <c r="F44" s="594"/>
      <c r="I44" s="593">
        <v>22</v>
      </c>
      <c r="J44" s="365"/>
      <c r="M44" s="594"/>
      <c r="N44" s="368"/>
      <c r="O44" s="369"/>
      <c r="P44" s="370"/>
      <c r="Q44" s="595">
        <v>22</v>
      </c>
      <c r="R44" s="371">
        <v>21</v>
      </c>
      <c r="S44" s="97" t="s">
        <v>423</v>
      </c>
      <c r="T44" s="103"/>
      <c r="U44" s="109"/>
      <c r="V44" s="103"/>
      <c r="W44" s="109"/>
      <c r="X44" s="444"/>
      <c r="Y44" s="102"/>
      <c r="Z44" s="442">
        <v>30</v>
      </c>
      <c r="AA44" s="109"/>
      <c r="AB44" s="444"/>
      <c r="AC44" s="382"/>
      <c r="AD44" s="205"/>
    </row>
    <row r="45" spans="1:30" ht="9.1999999999999993" customHeight="1" x14ac:dyDescent="0.2">
      <c r="A45" s="594"/>
      <c r="B45" s="594"/>
      <c r="E45" s="593">
        <v>22</v>
      </c>
      <c r="F45" s="593"/>
      <c r="I45" s="594"/>
      <c r="J45" s="368"/>
      <c r="K45" s="369"/>
      <c r="L45" s="375"/>
      <c r="M45" s="593"/>
      <c r="N45" s="365"/>
      <c r="O45" s="375"/>
      <c r="Q45" s="595"/>
      <c r="R45" s="371"/>
      <c r="S45" s="109"/>
      <c r="T45" s="442">
        <v>11</v>
      </c>
      <c r="U45" s="97" t="s">
        <v>423</v>
      </c>
      <c r="V45" s="103"/>
      <c r="W45" s="109"/>
      <c r="X45" s="444"/>
      <c r="Y45" s="109"/>
      <c r="Z45" s="444"/>
      <c r="AA45" s="109"/>
      <c r="AB45" s="444"/>
      <c r="AC45" s="382"/>
      <c r="AD45" s="205"/>
    </row>
    <row r="46" spans="1:30" ht="9.1999999999999993" customHeight="1" x14ac:dyDescent="0.2">
      <c r="A46" s="593">
        <v>22</v>
      </c>
      <c r="B46" s="593"/>
      <c r="E46" s="594"/>
      <c r="F46" s="594"/>
      <c r="G46" s="369"/>
      <c r="H46" s="375"/>
      <c r="I46" s="593"/>
      <c r="J46" s="365"/>
      <c r="K46" s="375"/>
      <c r="M46" s="594"/>
      <c r="N46" s="368"/>
      <c r="Q46" s="595"/>
      <c r="R46" s="371">
        <v>22</v>
      </c>
      <c r="S46" s="97" t="s">
        <v>424</v>
      </c>
      <c r="T46" s="443"/>
      <c r="U46" s="102"/>
      <c r="V46" s="442">
        <v>22</v>
      </c>
      <c r="W46" s="109"/>
      <c r="X46" s="444"/>
      <c r="Y46" s="109"/>
      <c r="Z46" s="444"/>
      <c r="AA46" s="109"/>
      <c r="AB46" s="444"/>
      <c r="AC46" s="379"/>
      <c r="AD46" s="205"/>
    </row>
    <row r="47" spans="1:30" ht="9.1999999999999993" customHeight="1" x14ac:dyDescent="0.2">
      <c r="A47" s="594"/>
      <c r="B47" s="594"/>
      <c r="C47" s="369"/>
      <c r="D47" s="375"/>
      <c r="E47" s="593"/>
      <c r="F47" s="593"/>
      <c r="G47" s="375"/>
      <c r="I47" s="594"/>
      <c r="J47" s="368"/>
      <c r="M47" s="593">
        <v>23</v>
      </c>
      <c r="N47" s="365"/>
      <c r="Q47" s="595"/>
      <c r="R47" s="371"/>
      <c r="S47" s="109"/>
      <c r="T47" s="96"/>
      <c r="U47" s="109"/>
      <c r="V47" s="444"/>
      <c r="W47" s="97" t="s">
        <v>422</v>
      </c>
      <c r="X47" s="443"/>
      <c r="Y47" s="109"/>
      <c r="Z47" s="444"/>
      <c r="AA47" s="109"/>
      <c r="AB47" s="444"/>
      <c r="AC47" s="379"/>
      <c r="AD47" s="205"/>
    </row>
    <row r="48" spans="1:30" ht="9.1999999999999993" customHeight="1" x14ac:dyDescent="0.2">
      <c r="A48" s="593"/>
      <c r="B48" s="593"/>
      <c r="C48" s="375"/>
      <c r="E48" s="594"/>
      <c r="F48" s="594"/>
      <c r="I48" s="593">
        <v>23</v>
      </c>
      <c r="J48" s="365"/>
      <c r="M48" s="594"/>
      <c r="N48" s="368" t="s">
        <v>425</v>
      </c>
      <c r="O48" s="369"/>
      <c r="P48" s="370"/>
      <c r="Q48" s="595">
        <v>23</v>
      </c>
      <c r="R48" s="371">
        <v>23</v>
      </c>
      <c r="S48" s="97" t="s">
        <v>425</v>
      </c>
      <c r="T48" s="103"/>
      <c r="U48" s="109"/>
      <c r="V48" s="444"/>
      <c r="W48" s="106"/>
      <c r="X48" s="96"/>
      <c r="Y48" s="109"/>
      <c r="Z48" s="444"/>
      <c r="AA48" s="109"/>
      <c r="AB48" s="444"/>
      <c r="AC48" s="379"/>
      <c r="AD48" s="205"/>
    </row>
    <row r="49" spans="1:30" ht="9.1999999999999993" customHeight="1" x14ac:dyDescent="0.2">
      <c r="A49" s="594"/>
      <c r="B49" s="594"/>
      <c r="E49" s="593">
        <v>23</v>
      </c>
      <c r="F49" s="593"/>
      <c r="I49" s="594"/>
      <c r="J49" s="368"/>
      <c r="K49" s="369"/>
      <c r="L49" s="375"/>
      <c r="M49" s="593"/>
      <c r="N49" s="365"/>
      <c r="O49" s="375"/>
      <c r="Q49" s="595"/>
      <c r="R49" s="371"/>
      <c r="S49" s="109"/>
      <c r="T49" s="597">
        <v>12</v>
      </c>
      <c r="U49" s="97" t="s">
        <v>422</v>
      </c>
      <c r="V49" s="443"/>
      <c r="W49" s="106"/>
      <c r="X49" s="96"/>
      <c r="Y49" s="109"/>
      <c r="Z49" s="444"/>
      <c r="AA49" s="109"/>
      <c r="AB49" s="444"/>
      <c r="AC49" s="379"/>
      <c r="AD49" s="205"/>
    </row>
    <row r="50" spans="1:30" ht="9.1999999999999993" customHeight="1" x14ac:dyDescent="0.2">
      <c r="A50" s="593">
        <v>23</v>
      </c>
      <c r="B50" s="593"/>
      <c r="E50" s="594"/>
      <c r="F50" s="594"/>
      <c r="G50" s="369"/>
      <c r="H50" s="375"/>
      <c r="I50" s="593"/>
      <c r="J50" s="365"/>
      <c r="K50" s="375"/>
      <c r="M50" s="594"/>
      <c r="N50" s="368" t="s">
        <v>426</v>
      </c>
      <c r="Q50" s="595"/>
      <c r="R50" s="371">
        <v>24</v>
      </c>
      <c r="S50" s="97" t="s">
        <v>422</v>
      </c>
      <c r="T50" s="443"/>
      <c r="U50" s="106"/>
      <c r="V50" s="96"/>
      <c r="W50" s="106"/>
      <c r="X50" s="96"/>
      <c r="Y50" s="109"/>
      <c r="Z50" s="444"/>
      <c r="AA50" s="109"/>
      <c r="AB50" s="444"/>
      <c r="AC50" s="379"/>
      <c r="AD50" s="205"/>
    </row>
    <row r="51" spans="1:30" ht="9.1999999999999993" customHeight="1" x14ac:dyDescent="0.2">
      <c r="A51" s="594"/>
      <c r="B51" s="594"/>
      <c r="C51" s="369"/>
      <c r="D51" s="375"/>
      <c r="E51" s="593"/>
      <c r="F51" s="593"/>
      <c r="G51" s="375"/>
      <c r="I51" s="594"/>
      <c r="J51" s="368"/>
      <c r="M51" s="593">
        <v>26</v>
      </c>
      <c r="N51" s="365"/>
      <c r="Q51" s="595"/>
      <c r="R51" s="371"/>
      <c r="S51" s="109"/>
      <c r="T51" s="96"/>
      <c r="U51" s="106"/>
      <c r="V51" s="96"/>
      <c r="W51" s="106"/>
      <c r="X51" s="96"/>
      <c r="Y51" s="109"/>
      <c r="Z51" s="444"/>
      <c r="AA51" s="97" t="s">
        <v>416</v>
      </c>
      <c r="AB51" s="443"/>
      <c r="AC51" s="379"/>
      <c r="AD51" s="205"/>
    </row>
    <row r="52" spans="1:30" ht="9.1999999999999993" customHeight="1" x14ac:dyDescent="0.2">
      <c r="A52" s="593"/>
      <c r="B52" s="593"/>
      <c r="C52" s="375"/>
      <c r="E52" s="594"/>
      <c r="F52" s="594"/>
      <c r="I52" s="593">
        <v>26</v>
      </c>
      <c r="J52" s="365"/>
      <c r="M52" s="594"/>
      <c r="N52" s="368" t="s">
        <v>427</v>
      </c>
      <c r="O52" s="369"/>
      <c r="P52" s="370"/>
      <c r="Q52" s="595">
        <v>26</v>
      </c>
      <c r="R52" s="371">
        <v>25</v>
      </c>
      <c r="S52" s="97" t="s">
        <v>428</v>
      </c>
      <c r="T52" s="103"/>
      <c r="U52" s="383"/>
      <c r="V52" s="96"/>
      <c r="W52" s="106"/>
      <c r="X52" s="96"/>
      <c r="Y52" s="109"/>
      <c r="Z52" s="444"/>
      <c r="AA52" s="106"/>
      <c r="AB52" s="205"/>
      <c r="AC52" s="379"/>
      <c r="AD52" s="205"/>
    </row>
    <row r="53" spans="1:30" ht="9.1999999999999993" customHeight="1" x14ac:dyDescent="0.2">
      <c r="A53" s="594"/>
      <c r="B53" s="594"/>
      <c r="E53" s="593">
        <v>26</v>
      </c>
      <c r="F53" s="593"/>
      <c r="I53" s="594"/>
      <c r="J53" s="368"/>
      <c r="K53" s="369"/>
      <c r="L53" s="375"/>
      <c r="M53" s="593"/>
      <c r="N53" s="365"/>
      <c r="O53" s="375"/>
      <c r="Q53" s="595"/>
      <c r="R53" s="371"/>
      <c r="S53" s="109"/>
      <c r="T53" s="442">
        <v>13</v>
      </c>
      <c r="U53" s="97" t="s">
        <v>428</v>
      </c>
      <c r="V53" s="103"/>
      <c r="W53" s="106"/>
      <c r="X53" s="96"/>
      <c r="Y53" s="109"/>
      <c r="Z53" s="444"/>
      <c r="AA53" s="106"/>
      <c r="AB53" s="205"/>
      <c r="AC53" s="382"/>
      <c r="AD53" s="206"/>
    </row>
    <row r="54" spans="1:30" ht="9.1999999999999993" customHeight="1" x14ac:dyDescent="0.2">
      <c r="A54" s="593">
        <v>26</v>
      </c>
      <c r="B54" s="593"/>
      <c r="E54" s="594"/>
      <c r="F54" s="594"/>
      <c r="G54" s="369"/>
      <c r="H54" s="375"/>
      <c r="I54" s="593"/>
      <c r="J54" s="365"/>
      <c r="K54" s="375"/>
      <c r="M54" s="594"/>
      <c r="N54" s="368"/>
      <c r="Q54" s="595"/>
      <c r="R54" s="371">
        <v>26</v>
      </c>
      <c r="S54" s="97" t="s">
        <v>427</v>
      </c>
      <c r="T54" s="443"/>
      <c r="U54" s="102"/>
      <c r="V54" s="442">
        <v>23</v>
      </c>
      <c r="W54" s="106"/>
      <c r="X54" s="96"/>
      <c r="Y54" s="109"/>
      <c r="Z54" s="444"/>
      <c r="AA54" s="106"/>
      <c r="AB54" s="205"/>
      <c r="AC54" s="379"/>
      <c r="AD54" s="205"/>
    </row>
    <row r="55" spans="1:30" ht="9.1999999999999993" customHeight="1" x14ac:dyDescent="0.15">
      <c r="A55" s="594"/>
      <c r="B55" s="594"/>
      <c r="C55" s="369"/>
      <c r="D55" s="375"/>
      <c r="E55" s="593"/>
      <c r="F55" s="593"/>
      <c r="G55" s="375"/>
      <c r="I55" s="594"/>
      <c r="J55" s="368"/>
      <c r="M55" s="593">
        <v>27</v>
      </c>
      <c r="N55" s="365"/>
      <c r="Q55" s="595"/>
      <c r="R55" s="371"/>
      <c r="S55" s="109"/>
      <c r="T55" s="96"/>
      <c r="U55" s="109"/>
      <c r="V55" s="444"/>
      <c r="W55" s="97" t="s">
        <v>428</v>
      </c>
      <c r="X55" s="103"/>
      <c r="Y55" s="109"/>
      <c r="Z55" s="444"/>
      <c r="AA55" s="106"/>
      <c r="AB55" s="103">
        <v>-31</v>
      </c>
      <c r="AC55" s="97" t="s">
        <v>406</v>
      </c>
      <c r="AD55" s="441">
        <v>2</v>
      </c>
    </row>
    <row r="56" spans="1:30" ht="9.1999999999999993" customHeight="1" x14ac:dyDescent="0.2">
      <c r="A56" s="593"/>
      <c r="B56" s="593"/>
      <c r="C56" s="375"/>
      <c r="E56" s="594"/>
      <c r="F56" s="594"/>
      <c r="I56" s="593">
        <v>27</v>
      </c>
      <c r="J56" s="365"/>
      <c r="M56" s="594"/>
      <c r="N56" s="368"/>
      <c r="O56" s="369"/>
      <c r="P56" s="370"/>
      <c r="Q56" s="595">
        <v>27</v>
      </c>
      <c r="R56" s="371">
        <v>27</v>
      </c>
      <c r="S56" s="97" t="s">
        <v>429</v>
      </c>
      <c r="T56" s="103"/>
      <c r="U56" s="109"/>
      <c r="V56" s="444"/>
      <c r="W56" s="102"/>
      <c r="X56" s="442">
        <v>28</v>
      </c>
      <c r="Y56" s="109"/>
      <c r="Z56" s="444"/>
      <c r="AA56" s="106"/>
      <c r="AB56" s="205"/>
      <c r="AC56" s="379"/>
      <c r="AD56" s="441"/>
    </row>
    <row r="57" spans="1:30" ht="9.1999999999999993" customHeight="1" x14ac:dyDescent="0.2">
      <c r="A57" s="594"/>
      <c r="B57" s="594"/>
      <c r="E57" s="593">
        <v>27</v>
      </c>
      <c r="F57" s="593"/>
      <c r="I57" s="594"/>
      <c r="J57" s="368"/>
      <c r="K57" s="369"/>
      <c r="L57" s="375"/>
      <c r="M57" s="593"/>
      <c r="N57" s="365"/>
      <c r="O57" s="375"/>
      <c r="Q57" s="595"/>
      <c r="R57" s="371"/>
      <c r="S57" s="109"/>
      <c r="T57" s="442">
        <v>14</v>
      </c>
      <c r="U57" s="97" t="s">
        <v>430</v>
      </c>
      <c r="V57" s="443"/>
      <c r="W57" s="109"/>
      <c r="X57" s="444"/>
      <c r="Y57" s="109"/>
      <c r="Z57" s="444"/>
      <c r="AA57" s="106"/>
      <c r="AB57" s="205"/>
      <c r="AC57" s="379"/>
      <c r="AD57" s="205"/>
    </row>
    <row r="58" spans="1:30" ht="9.1999999999999993" customHeight="1" x14ac:dyDescent="0.2">
      <c r="A58" s="593">
        <v>27</v>
      </c>
      <c r="B58" s="593"/>
      <c r="E58" s="594"/>
      <c r="F58" s="594"/>
      <c r="G58" s="369"/>
      <c r="H58" s="375"/>
      <c r="I58" s="593"/>
      <c r="J58" s="365"/>
      <c r="K58" s="375"/>
      <c r="M58" s="594"/>
      <c r="N58" s="368"/>
      <c r="Q58" s="595"/>
      <c r="R58" s="371">
        <v>28</v>
      </c>
      <c r="S58" s="97" t="s">
        <v>430</v>
      </c>
      <c r="T58" s="443"/>
      <c r="U58" s="106"/>
      <c r="V58" s="96"/>
      <c r="W58" s="109"/>
      <c r="X58" s="444"/>
      <c r="Y58" s="109"/>
      <c r="Z58" s="444"/>
      <c r="AA58" s="106"/>
      <c r="AB58" s="205"/>
      <c r="AC58" s="379"/>
      <c r="AD58" s="205"/>
    </row>
    <row r="59" spans="1:30" ht="9.1999999999999993" customHeight="1" x14ac:dyDescent="0.2">
      <c r="A59" s="594"/>
      <c r="B59" s="594"/>
      <c r="C59" s="369"/>
      <c r="D59" s="375"/>
      <c r="E59" s="593"/>
      <c r="F59" s="593"/>
      <c r="G59" s="375"/>
      <c r="I59" s="594"/>
      <c r="J59" s="368"/>
      <c r="M59" s="593">
        <v>30</v>
      </c>
      <c r="N59" s="365"/>
      <c r="Q59" s="595"/>
      <c r="R59" s="371"/>
      <c r="S59" s="109"/>
      <c r="T59" s="96"/>
      <c r="U59" s="106"/>
      <c r="V59" s="96"/>
      <c r="W59" s="109"/>
      <c r="X59" s="444"/>
      <c r="Y59" s="97" t="s">
        <v>416</v>
      </c>
      <c r="Z59" s="443"/>
      <c r="AA59" s="106"/>
      <c r="AB59" s="205"/>
      <c r="AC59" s="379"/>
      <c r="AD59" s="205"/>
    </row>
    <row r="60" spans="1:30" ht="9.1999999999999993" customHeight="1" x14ac:dyDescent="0.2">
      <c r="A60" s="593"/>
      <c r="B60" s="593"/>
      <c r="C60" s="375"/>
      <c r="E60" s="594"/>
      <c r="F60" s="594"/>
      <c r="I60" s="593">
        <v>30</v>
      </c>
      <c r="J60" s="365"/>
      <c r="M60" s="594"/>
      <c r="N60" s="97"/>
      <c r="O60" s="369"/>
      <c r="P60" s="370"/>
      <c r="Q60" s="595">
        <v>30</v>
      </c>
      <c r="R60" s="371">
        <v>29</v>
      </c>
      <c r="S60" s="97" t="s">
        <v>431</v>
      </c>
      <c r="T60" s="103"/>
      <c r="U60" s="106"/>
      <c r="V60" s="96"/>
      <c r="W60" s="109"/>
      <c r="X60" s="444"/>
      <c r="Y60" s="106"/>
      <c r="Z60" s="205"/>
      <c r="AA60" s="106"/>
      <c r="AB60" s="205"/>
      <c r="AC60" s="379"/>
      <c r="AD60" s="205"/>
    </row>
    <row r="61" spans="1:30" ht="9.1999999999999993" customHeight="1" x14ac:dyDescent="0.2">
      <c r="A61" s="594"/>
      <c r="B61" s="594"/>
      <c r="E61" s="593">
        <v>30</v>
      </c>
      <c r="F61" s="593"/>
      <c r="I61" s="594"/>
      <c r="J61" s="368"/>
      <c r="K61" s="369"/>
      <c r="L61" s="375"/>
      <c r="M61" s="593"/>
      <c r="N61" s="365"/>
      <c r="O61" s="375"/>
      <c r="Q61" s="595"/>
      <c r="R61" s="371"/>
      <c r="S61" s="109"/>
      <c r="T61" s="442">
        <v>15</v>
      </c>
      <c r="U61" s="97" t="s">
        <v>431</v>
      </c>
      <c r="V61" s="103"/>
      <c r="W61" s="109"/>
      <c r="X61" s="444"/>
      <c r="Y61" s="106"/>
      <c r="Z61" s="205"/>
      <c r="AA61" s="106"/>
      <c r="AB61" s="384"/>
      <c r="AC61" s="385"/>
      <c r="AD61" s="205"/>
    </row>
    <row r="62" spans="1:30" ht="9.1999999999999993" customHeight="1" x14ac:dyDescent="0.2">
      <c r="A62" s="593">
        <v>30</v>
      </c>
      <c r="B62" s="593"/>
      <c r="E62" s="594"/>
      <c r="F62" s="594"/>
      <c r="G62" s="369"/>
      <c r="H62" s="375"/>
      <c r="I62" s="593"/>
      <c r="J62" s="365"/>
      <c r="K62" s="375"/>
      <c r="M62" s="594"/>
      <c r="N62" s="381"/>
      <c r="Q62" s="595"/>
      <c r="R62" s="371">
        <v>30</v>
      </c>
      <c r="S62" s="97" t="s">
        <v>432</v>
      </c>
      <c r="T62" s="443"/>
      <c r="U62" s="102"/>
      <c r="V62" s="442">
        <v>24</v>
      </c>
      <c r="W62" s="109"/>
      <c r="X62" s="444"/>
      <c r="Y62" s="106"/>
      <c r="Z62" s="205"/>
      <c r="AA62" s="211"/>
      <c r="AB62" s="386"/>
      <c r="AC62" s="387"/>
      <c r="AD62" s="603"/>
    </row>
    <row r="63" spans="1:30" ht="9.1999999999999993" customHeight="1" x14ac:dyDescent="0.2">
      <c r="A63" s="594"/>
      <c r="B63" s="594"/>
      <c r="C63" s="369"/>
      <c r="D63" s="375"/>
      <c r="E63" s="593"/>
      <c r="F63" s="593"/>
      <c r="G63" s="375"/>
      <c r="I63" s="594"/>
      <c r="J63" s="368"/>
      <c r="M63" s="606">
        <v>31</v>
      </c>
      <c r="N63" s="365"/>
      <c r="Q63" s="595"/>
      <c r="R63" s="371"/>
      <c r="S63" s="109"/>
      <c r="T63" s="96"/>
      <c r="U63" s="109"/>
      <c r="V63" s="444"/>
      <c r="W63" s="97" t="s">
        <v>416</v>
      </c>
      <c r="X63" s="443"/>
      <c r="Y63" s="106"/>
      <c r="Z63" s="205"/>
      <c r="AA63" s="211"/>
      <c r="AB63" s="386"/>
      <c r="AC63" s="387"/>
      <c r="AD63" s="603"/>
    </row>
    <row r="64" spans="1:30" ht="9.1999999999999993" customHeight="1" x14ac:dyDescent="0.2">
      <c r="A64" s="593"/>
      <c r="B64" s="593"/>
      <c r="C64" s="375"/>
      <c r="E64" s="594"/>
      <c r="F64" s="594"/>
      <c r="I64" s="593">
        <v>31</v>
      </c>
      <c r="J64" s="365"/>
      <c r="M64" s="594"/>
      <c r="N64" s="381" t="s">
        <v>433</v>
      </c>
      <c r="O64" s="369"/>
      <c r="P64" s="370"/>
      <c r="Q64" s="595">
        <v>31</v>
      </c>
      <c r="R64" s="371">
        <v>31</v>
      </c>
      <c r="S64" s="97" t="s">
        <v>433</v>
      </c>
      <c r="T64" s="103"/>
      <c r="U64" s="109"/>
      <c r="V64" s="444"/>
      <c r="W64" s="106"/>
      <c r="X64" s="205"/>
      <c r="Y64" s="106"/>
      <c r="Z64" s="107"/>
      <c r="AA64" s="385"/>
      <c r="AB64" s="96">
        <v>-29</v>
      </c>
      <c r="AC64" s="97" t="s">
        <v>396</v>
      </c>
      <c r="AD64" s="603">
        <v>3</v>
      </c>
    </row>
    <row r="65" spans="1:30" ht="9.1999999999999993" customHeight="1" x14ac:dyDescent="0.2">
      <c r="A65" s="594"/>
      <c r="B65" s="594"/>
      <c r="E65" s="593">
        <v>31</v>
      </c>
      <c r="F65" s="601"/>
      <c r="I65" s="594"/>
      <c r="K65" s="369"/>
      <c r="L65" s="375"/>
      <c r="M65" s="593"/>
      <c r="N65" s="365"/>
      <c r="O65" s="375"/>
      <c r="Q65" s="595"/>
      <c r="R65" s="371"/>
      <c r="S65" s="109"/>
      <c r="T65" s="442">
        <v>16</v>
      </c>
      <c r="U65" s="97" t="s">
        <v>416</v>
      </c>
      <c r="V65" s="443"/>
      <c r="W65" s="106"/>
      <c r="X65" s="205"/>
      <c r="Y65" s="106"/>
      <c r="Z65" s="120"/>
      <c r="AA65" s="109"/>
      <c r="AB65" s="103"/>
      <c r="AC65" s="109"/>
      <c r="AD65" s="603"/>
    </row>
    <row r="66" spans="1:30" ht="9.1999999999999993" customHeight="1" x14ac:dyDescent="0.2">
      <c r="A66" s="593">
        <v>31</v>
      </c>
      <c r="B66" s="593"/>
      <c r="E66" s="594"/>
      <c r="F66" s="602"/>
      <c r="G66" s="369"/>
      <c r="H66" s="375"/>
      <c r="I66" s="593"/>
      <c r="J66" s="365"/>
      <c r="K66" s="375"/>
      <c r="M66" s="594"/>
      <c r="N66" s="368" t="s">
        <v>434</v>
      </c>
      <c r="Q66" s="388"/>
      <c r="R66" s="371">
        <v>32</v>
      </c>
      <c r="S66" s="97" t="s">
        <v>416</v>
      </c>
      <c r="T66" s="443"/>
      <c r="U66" s="106"/>
      <c r="V66" s="205"/>
      <c r="W66" s="106"/>
      <c r="X66" s="205"/>
      <c r="Y66" s="205"/>
      <c r="Z66" s="120"/>
      <c r="AA66" s="387"/>
      <c r="AB66" s="103">
        <v>-30</v>
      </c>
      <c r="AC66" s="97" t="s">
        <v>422</v>
      </c>
      <c r="AD66" s="589">
        <v>3</v>
      </c>
    </row>
    <row r="67" spans="1:30" ht="9.1999999999999993" customHeight="1" x14ac:dyDescent="0.2">
      <c r="A67" s="594"/>
      <c r="B67" s="594"/>
      <c r="C67" s="369"/>
      <c r="D67" s="375"/>
      <c r="E67" s="593"/>
      <c r="F67" s="601"/>
      <c r="G67" s="375"/>
      <c r="I67" s="594"/>
      <c r="J67" s="368"/>
      <c r="N67" s="389"/>
      <c r="Q67" s="388"/>
      <c r="R67" s="205"/>
      <c r="S67" s="109"/>
      <c r="T67" s="205"/>
      <c r="U67" s="106"/>
      <c r="V67" s="205"/>
      <c r="W67" s="106"/>
      <c r="X67" s="205"/>
      <c r="Y67" s="205"/>
      <c r="Z67" s="120"/>
      <c r="AA67" s="109"/>
      <c r="AB67" s="103"/>
      <c r="AC67" s="109"/>
      <c r="AD67" s="589"/>
    </row>
    <row r="68" spans="1:30" ht="9.1999999999999993" customHeight="1" x14ac:dyDescent="0.2">
      <c r="A68" s="593"/>
      <c r="B68" s="593"/>
      <c r="C68" s="375"/>
      <c r="E68" s="594"/>
      <c r="F68" s="602"/>
      <c r="J68" s="389"/>
      <c r="R68" s="205"/>
      <c r="S68" s="149" t="s">
        <v>393</v>
      </c>
      <c r="T68" s="390"/>
      <c r="U68" s="390"/>
      <c r="V68" s="390"/>
      <c r="W68" s="390"/>
      <c r="X68" s="390"/>
      <c r="Y68" s="390"/>
      <c r="Z68" s="390"/>
      <c r="AA68" s="390"/>
      <c r="AB68" s="390"/>
      <c r="AC68" s="390"/>
      <c r="AD68" s="205"/>
    </row>
    <row r="69" spans="1:30" ht="9.1999999999999993" customHeight="1" x14ac:dyDescent="0.2">
      <c r="A69" s="594"/>
      <c r="B69" s="594"/>
      <c r="R69" s="205"/>
      <c r="S69" s="391" t="s">
        <v>394</v>
      </c>
      <c r="T69" s="390"/>
      <c r="U69" s="390"/>
      <c r="V69" s="390"/>
      <c r="W69" s="390"/>
      <c r="X69" s="390"/>
      <c r="Y69" s="390"/>
      <c r="Z69" s="390"/>
      <c r="AA69" s="390"/>
      <c r="AB69" s="390"/>
      <c r="AC69" s="390"/>
      <c r="AD69" s="205"/>
    </row>
    <row r="70" spans="1:30" ht="9.1999999999999993" customHeight="1" x14ac:dyDescent="0.25">
      <c r="F70" s="149" t="s">
        <v>393</v>
      </c>
      <c r="R70"/>
      <c r="S70"/>
      <c r="T70"/>
      <c r="U70"/>
      <c r="V70"/>
      <c r="W70"/>
      <c r="X70"/>
      <c r="Y70" s="205"/>
      <c r="Z70"/>
      <c r="AA70" s="205"/>
      <c r="AB70"/>
      <c r="AC70" s="205"/>
      <c r="AD70"/>
    </row>
    <row r="71" spans="1:30" ht="9.1999999999999993" customHeight="1" x14ac:dyDescent="0.15">
      <c r="F71" s="391" t="s">
        <v>394</v>
      </c>
      <c r="AA71" s="389"/>
    </row>
    <row r="72" spans="1:30" ht="9.1999999999999993" customHeight="1" x14ac:dyDescent="0.15">
      <c r="AA72" s="389"/>
    </row>
    <row r="73" spans="1:30" ht="9.1999999999999993" customHeight="1" x14ac:dyDescent="0.15"/>
    <row r="74" spans="1:30" ht="9.1999999999999993" customHeight="1" x14ac:dyDescent="0.15"/>
    <row r="75" spans="1:30" ht="9.1999999999999993" customHeight="1" x14ac:dyDescent="0.15"/>
    <row r="76" spans="1:30" ht="9.1999999999999993" customHeight="1" x14ac:dyDescent="0.15"/>
  </sheetData>
  <mergeCells count="265">
    <mergeCell ref="AD66:AD67"/>
    <mergeCell ref="E67:E68"/>
    <mergeCell ref="F67:F68"/>
    <mergeCell ref="A68:A69"/>
    <mergeCell ref="B68:B69"/>
    <mergeCell ref="E65:E66"/>
    <mergeCell ref="F65:F66"/>
    <mergeCell ref="M65:M66"/>
    <mergeCell ref="T65:T66"/>
    <mergeCell ref="A66:A67"/>
    <mergeCell ref="B66:B67"/>
    <mergeCell ref="I66:I67"/>
    <mergeCell ref="V62:V65"/>
    <mergeCell ref="AD62:AD63"/>
    <mergeCell ref="E63:E64"/>
    <mergeCell ref="F63:F64"/>
    <mergeCell ref="M63:M64"/>
    <mergeCell ref="A64:A65"/>
    <mergeCell ref="B64:B65"/>
    <mergeCell ref="I64:I65"/>
    <mergeCell ref="Q64:Q65"/>
    <mergeCell ref="AD64:AD65"/>
    <mergeCell ref="Q60:Q61"/>
    <mergeCell ref="E61:E62"/>
    <mergeCell ref="F61:F62"/>
    <mergeCell ref="M61:M62"/>
    <mergeCell ref="T61:T62"/>
    <mergeCell ref="A62:A63"/>
    <mergeCell ref="B62:B63"/>
    <mergeCell ref="I62:I63"/>
    <mergeCell ref="Q62:Q63"/>
    <mergeCell ref="V54:V57"/>
    <mergeCell ref="E55:E56"/>
    <mergeCell ref="F55:F56"/>
    <mergeCell ref="M55:M56"/>
    <mergeCell ref="AD55:AD56"/>
    <mergeCell ref="A56:A57"/>
    <mergeCell ref="B56:B57"/>
    <mergeCell ref="I56:I57"/>
    <mergeCell ref="Q56:Q57"/>
    <mergeCell ref="X56:X63"/>
    <mergeCell ref="E57:E58"/>
    <mergeCell ref="F57:F58"/>
    <mergeCell ref="M57:M58"/>
    <mergeCell ref="T57:T58"/>
    <mergeCell ref="A58:A59"/>
    <mergeCell ref="B58:B59"/>
    <mergeCell ref="I58:I59"/>
    <mergeCell ref="Q58:Q59"/>
    <mergeCell ref="E59:E60"/>
    <mergeCell ref="F59:F60"/>
    <mergeCell ref="M59:M60"/>
    <mergeCell ref="A60:A61"/>
    <mergeCell ref="B60:B61"/>
    <mergeCell ref="I60:I61"/>
    <mergeCell ref="Q52:Q53"/>
    <mergeCell ref="E53:E54"/>
    <mergeCell ref="F53:F54"/>
    <mergeCell ref="M53:M54"/>
    <mergeCell ref="T53:T54"/>
    <mergeCell ref="A54:A55"/>
    <mergeCell ref="B54:B55"/>
    <mergeCell ref="I54:I55"/>
    <mergeCell ref="Q54:Q55"/>
    <mergeCell ref="M49:M50"/>
    <mergeCell ref="A50:A51"/>
    <mergeCell ref="B50:B51"/>
    <mergeCell ref="I50:I51"/>
    <mergeCell ref="F51:F52"/>
    <mergeCell ref="M51:M52"/>
    <mergeCell ref="A52:A53"/>
    <mergeCell ref="B52:B53"/>
    <mergeCell ref="I52:I53"/>
    <mergeCell ref="Z44:Z59"/>
    <mergeCell ref="E45:E46"/>
    <mergeCell ref="F45:F46"/>
    <mergeCell ref="M45:M46"/>
    <mergeCell ref="T45:T46"/>
    <mergeCell ref="A46:A47"/>
    <mergeCell ref="X40:X47"/>
    <mergeCell ref="T41:T42"/>
    <mergeCell ref="B46:B47"/>
    <mergeCell ref="I46:I47"/>
    <mergeCell ref="Q46:Q47"/>
    <mergeCell ref="V46:V49"/>
    <mergeCell ref="E47:E48"/>
    <mergeCell ref="F47:F48"/>
    <mergeCell ref="M47:M48"/>
    <mergeCell ref="T49:T50"/>
    <mergeCell ref="Q50:Q51"/>
    <mergeCell ref="E51:E52"/>
    <mergeCell ref="A48:A49"/>
    <mergeCell ref="B48:B49"/>
    <mergeCell ref="I48:I49"/>
    <mergeCell ref="Q48:Q49"/>
    <mergeCell ref="E49:E50"/>
    <mergeCell ref="F49:F50"/>
    <mergeCell ref="B42:B43"/>
    <mergeCell ref="I42:I43"/>
    <mergeCell ref="Q42:Q43"/>
    <mergeCell ref="E43:E44"/>
    <mergeCell ref="F43:F44"/>
    <mergeCell ref="M43:M44"/>
    <mergeCell ref="A40:A41"/>
    <mergeCell ref="B40:B41"/>
    <mergeCell ref="I40:I41"/>
    <mergeCell ref="Q40:Q41"/>
    <mergeCell ref="E41:E42"/>
    <mergeCell ref="F41:F42"/>
    <mergeCell ref="M41:M42"/>
    <mergeCell ref="A42:A43"/>
    <mergeCell ref="A44:A45"/>
    <mergeCell ref="B44:B45"/>
    <mergeCell ref="I44:I45"/>
    <mergeCell ref="Q44:Q45"/>
    <mergeCell ref="B38:B39"/>
    <mergeCell ref="I38:I39"/>
    <mergeCell ref="Q38:Q39"/>
    <mergeCell ref="V38:V41"/>
    <mergeCell ref="E39:E40"/>
    <mergeCell ref="F39:F40"/>
    <mergeCell ref="M39:M40"/>
    <mergeCell ref="AD35:AD36"/>
    <mergeCell ref="A36:A37"/>
    <mergeCell ref="B36:B37"/>
    <mergeCell ref="I36:I37"/>
    <mergeCell ref="Q36:Q37"/>
    <mergeCell ref="E37:E38"/>
    <mergeCell ref="F37:F38"/>
    <mergeCell ref="M37:M38"/>
    <mergeCell ref="T37:T38"/>
    <mergeCell ref="A38:A39"/>
    <mergeCell ref="V30:V33"/>
    <mergeCell ref="E31:E32"/>
    <mergeCell ref="F31:F32"/>
    <mergeCell ref="M31:M32"/>
    <mergeCell ref="A32:A33"/>
    <mergeCell ref="T33:T34"/>
    <mergeCell ref="A34:A35"/>
    <mergeCell ref="B34:B35"/>
    <mergeCell ref="I34:I35"/>
    <mergeCell ref="Q34:Q35"/>
    <mergeCell ref="E35:E36"/>
    <mergeCell ref="F35:F36"/>
    <mergeCell ref="M35:M36"/>
    <mergeCell ref="B32:B33"/>
    <mergeCell ref="I32:I33"/>
    <mergeCell ref="Q32:Q33"/>
    <mergeCell ref="E33:E34"/>
    <mergeCell ref="F33:F34"/>
    <mergeCell ref="M33:M34"/>
    <mergeCell ref="A28:A29"/>
    <mergeCell ref="B28:B29"/>
    <mergeCell ref="I28:I29"/>
    <mergeCell ref="Q28:Q29"/>
    <mergeCell ref="E29:E30"/>
    <mergeCell ref="F29:F30"/>
    <mergeCell ref="M29:M30"/>
    <mergeCell ref="T29:T30"/>
    <mergeCell ref="A30:A31"/>
    <mergeCell ref="B30:B31"/>
    <mergeCell ref="I30:I31"/>
    <mergeCell ref="Q30:Q31"/>
    <mergeCell ref="AB20:AB51"/>
    <mergeCell ref="E21:E22"/>
    <mergeCell ref="F21:F22"/>
    <mergeCell ref="M21:M22"/>
    <mergeCell ref="T21:T22"/>
    <mergeCell ref="I24:I25"/>
    <mergeCell ref="Q24:Q25"/>
    <mergeCell ref="A22:A23"/>
    <mergeCell ref="B22:B23"/>
    <mergeCell ref="I22:I23"/>
    <mergeCell ref="Q22:Q23"/>
    <mergeCell ref="V22:V25"/>
    <mergeCell ref="E23:E24"/>
    <mergeCell ref="F23:F24"/>
    <mergeCell ref="M23:M24"/>
    <mergeCell ref="A24:A25"/>
    <mergeCell ref="B24:B25"/>
    <mergeCell ref="X24:X31"/>
    <mergeCell ref="E25:E26"/>
    <mergeCell ref="F25:F26"/>
    <mergeCell ref="M25:M26"/>
    <mergeCell ref="T25:T26"/>
    <mergeCell ref="A26:A27"/>
    <mergeCell ref="B26:B27"/>
    <mergeCell ref="A16:A17"/>
    <mergeCell ref="B16:B17"/>
    <mergeCell ref="M17:M18"/>
    <mergeCell ref="T17:T18"/>
    <mergeCell ref="A18:A19"/>
    <mergeCell ref="B18:B19"/>
    <mergeCell ref="I18:I19"/>
    <mergeCell ref="Q18:Q19"/>
    <mergeCell ref="E19:E20"/>
    <mergeCell ref="F19:F20"/>
    <mergeCell ref="M19:M20"/>
    <mergeCell ref="A20:A21"/>
    <mergeCell ref="B20:B21"/>
    <mergeCell ref="I20:I21"/>
    <mergeCell ref="Q20:Q21"/>
    <mergeCell ref="Z12:Z27"/>
    <mergeCell ref="E13:E14"/>
    <mergeCell ref="F13:F14"/>
    <mergeCell ref="M13:M14"/>
    <mergeCell ref="T13:T14"/>
    <mergeCell ref="I16:I17"/>
    <mergeCell ref="Q16:Q17"/>
    <mergeCell ref="E17:E18"/>
    <mergeCell ref="F17:F18"/>
    <mergeCell ref="I14:I15"/>
    <mergeCell ref="Q14:Q15"/>
    <mergeCell ref="V14:V17"/>
    <mergeCell ref="E15:E16"/>
    <mergeCell ref="F15:F16"/>
    <mergeCell ref="M15:M16"/>
    <mergeCell ref="I26:I27"/>
    <mergeCell ref="Q26:Q27"/>
    <mergeCell ref="E27:E28"/>
    <mergeCell ref="F27:F28"/>
    <mergeCell ref="M27:M28"/>
    <mergeCell ref="X8:X15"/>
    <mergeCell ref="E9:E10"/>
    <mergeCell ref="F9:F10"/>
    <mergeCell ref="M9:M10"/>
    <mergeCell ref="T9:T10"/>
    <mergeCell ref="A10:A11"/>
    <mergeCell ref="B10:B11"/>
    <mergeCell ref="I10:I11"/>
    <mergeCell ref="Q10:Q11"/>
    <mergeCell ref="E11:E12"/>
    <mergeCell ref="F11:F12"/>
    <mergeCell ref="M11:M12"/>
    <mergeCell ref="A12:A13"/>
    <mergeCell ref="B12:B13"/>
    <mergeCell ref="I12:I13"/>
    <mergeCell ref="Q12:Q13"/>
    <mergeCell ref="A14:A15"/>
    <mergeCell ref="B14:B15"/>
    <mergeCell ref="A6:A7"/>
    <mergeCell ref="B6:B7"/>
    <mergeCell ref="I6:I7"/>
    <mergeCell ref="Q6:Q7"/>
    <mergeCell ref="V6:V9"/>
    <mergeCell ref="E7:E8"/>
    <mergeCell ref="F7:F8"/>
    <mergeCell ref="M7:M8"/>
    <mergeCell ref="A8:A9"/>
    <mergeCell ref="B8:B9"/>
    <mergeCell ref="I8:I9"/>
    <mergeCell ref="Q8:Q9"/>
    <mergeCell ref="B1:J1"/>
    <mergeCell ref="T1:AB1"/>
    <mergeCell ref="B2:J2"/>
    <mergeCell ref="T2:AB2"/>
    <mergeCell ref="B3:B4"/>
    <mergeCell ref="M3:M4"/>
    <mergeCell ref="I4:I5"/>
    <mergeCell ref="Q4:Q5"/>
    <mergeCell ref="E5:E6"/>
    <mergeCell ref="F5:F6"/>
    <mergeCell ref="M5:M6"/>
    <mergeCell ref="T5:T6"/>
    <mergeCell ref="AA5:AB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workbookViewId="0"/>
  </sheetViews>
  <sheetFormatPr defaultRowHeight="10.5" x14ac:dyDescent="0.15"/>
  <cols>
    <col min="1" max="1" width="3.28515625" style="361" customWidth="1"/>
    <col min="2" max="2" width="28.140625" style="361" customWidth="1"/>
    <col min="3" max="4" width="2.140625" style="361" customWidth="1"/>
    <col min="5" max="5" width="2.7109375" style="361" customWidth="1"/>
    <col min="6" max="6" width="29.28515625" style="361" customWidth="1"/>
    <col min="7" max="8" width="1.7109375" style="361" customWidth="1"/>
    <col min="9" max="9" width="2.7109375" style="361" customWidth="1"/>
    <col min="10" max="10" width="25" style="361" customWidth="1"/>
    <col min="11" max="12" width="1.7109375" style="361" customWidth="1"/>
    <col min="13" max="13" width="2.7109375" style="361" customWidth="1"/>
    <col min="14" max="14" width="30.28515625" style="361" customWidth="1"/>
    <col min="15" max="16" width="1.7109375" style="361" customWidth="1"/>
    <col min="17" max="17" width="2.7109375" style="361" customWidth="1"/>
    <col min="18" max="18" width="30.42578125" style="361" customWidth="1"/>
    <col min="19" max="20" width="1.7109375" style="361" customWidth="1"/>
    <col min="21" max="22" width="2.7109375" style="361" customWidth="1"/>
    <col min="23" max="23" width="31" style="392" customWidth="1"/>
    <col min="24" max="24" width="2.7109375" style="361" customWidth="1"/>
    <col min="25" max="25" width="25.42578125" style="367" customWidth="1"/>
    <col min="26" max="26" width="2.7109375" style="361" customWidth="1"/>
    <col min="27" max="27" width="26.28515625" style="367" customWidth="1"/>
    <col min="28" max="28" width="2.7109375" style="361" customWidth="1"/>
    <col min="29" max="29" width="28" style="367" customWidth="1"/>
    <col min="30" max="30" width="2.85546875" style="361" customWidth="1"/>
    <col min="31" max="31" width="23.42578125" style="361" customWidth="1"/>
    <col min="32" max="32" width="3.28515625" style="361" customWidth="1"/>
    <col min="33" max="33" width="24.7109375" style="361" customWidth="1"/>
    <col min="34" max="34" width="2.7109375" style="361" customWidth="1"/>
    <col min="35" max="16384" width="9.140625" style="361"/>
  </cols>
  <sheetData>
    <row r="1" spans="1:43" ht="15" customHeight="1" x14ac:dyDescent="0.15">
      <c r="E1" s="360"/>
      <c r="F1" s="590" t="s">
        <v>357</v>
      </c>
      <c r="G1" s="590"/>
      <c r="H1" s="590"/>
      <c r="I1" s="590"/>
      <c r="J1" s="590"/>
      <c r="K1" s="590"/>
      <c r="L1" s="590"/>
      <c r="M1" s="590"/>
      <c r="N1" s="590"/>
      <c r="O1" s="360"/>
      <c r="V1" s="367"/>
      <c r="W1" s="156"/>
      <c r="X1" s="590" t="s">
        <v>357</v>
      </c>
      <c r="Y1" s="590"/>
      <c r="Z1" s="590"/>
      <c r="AA1" s="590"/>
      <c r="AB1" s="590"/>
      <c r="AC1" s="590"/>
      <c r="AD1" s="590"/>
      <c r="AE1" s="590"/>
      <c r="AF1" s="590"/>
      <c r="AG1" s="360"/>
      <c r="AH1" s="367"/>
    </row>
    <row r="2" spans="1:43" ht="12" customHeight="1" x14ac:dyDescent="0.15">
      <c r="E2" s="362"/>
      <c r="F2" s="591" t="s">
        <v>358</v>
      </c>
      <c r="G2" s="591"/>
      <c r="H2" s="591"/>
      <c r="I2" s="591"/>
      <c r="J2" s="591"/>
      <c r="K2" s="591"/>
      <c r="L2" s="591"/>
      <c r="M2" s="591"/>
      <c r="N2" s="591"/>
      <c r="O2" s="363"/>
      <c r="V2" s="367"/>
      <c r="W2" s="161"/>
      <c r="X2" s="591" t="s">
        <v>358</v>
      </c>
      <c r="Y2" s="591"/>
      <c r="Z2" s="591"/>
      <c r="AA2" s="591"/>
      <c r="AB2" s="591"/>
      <c r="AC2" s="591"/>
      <c r="AD2" s="591"/>
      <c r="AE2" s="591"/>
      <c r="AF2" s="591"/>
      <c r="AG2" s="363"/>
      <c r="AH2" s="367"/>
    </row>
    <row r="3" spans="1:43" ht="9" customHeight="1" x14ac:dyDescent="0.15">
      <c r="A3" s="367"/>
      <c r="B3" s="367"/>
      <c r="C3" s="367"/>
      <c r="D3" s="367"/>
      <c r="E3" s="364"/>
      <c r="F3" s="592" t="s">
        <v>359</v>
      </c>
      <c r="G3" s="364"/>
      <c r="H3" s="364"/>
      <c r="I3" s="364"/>
      <c r="J3" s="364"/>
      <c r="K3" s="364"/>
      <c r="L3" s="364"/>
      <c r="M3" s="364"/>
      <c r="N3" s="364"/>
      <c r="O3" s="364"/>
      <c r="P3" s="367"/>
      <c r="Q3" s="607">
        <v>2</v>
      </c>
      <c r="R3" s="393"/>
      <c r="S3" s="367"/>
      <c r="T3" s="367"/>
      <c r="U3" s="378"/>
      <c r="V3" s="367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7"/>
    </row>
    <row r="4" spans="1:43" ht="9" customHeight="1" x14ac:dyDescent="0.15">
      <c r="A4" s="367"/>
      <c r="B4" s="367"/>
      <c r="C4" s="367"/>
      <c r="D4" s="367"/>
      <c r="E4" s="367"/>
      <c r="F4" s="592"/>
      <c r="G4" s="367"/>
      <c r="H4" s="367"/>
      <c r="I4" s="367"/>
      <c r="J4" s="367"/>
      <c r="K4" s="367"/>
      <c r="L4" s="367"/>
      <c r="M4" s="607">
        <v>2</v>
      </c>
      <c r="N4" s="393"/>
      <c r="O4" s="367"/>
      <c r="P4" s="367"/>
      <c r="Q4" s="608"/>
      <c r="R4" s="394" t="s">
        <v>435</v>
      </c>
      <c r="S4" s="395"/>
      <c r="T4" s="396"/>
      <c r="U4" s="609">
        <v>2</v>
      </c>
      <c r="V4" s="371">
        <v>1</v>
      </c>
      <c r="W4" s="97" t="s">
        <v>436</v>
      </c>
      <c r="X4" s="103"/>
      <c r="Y4" s="372"/>
      <c r="Z4" s="103"/>
      <c r="AA4" s="373"/>
      <c r="AB4" s="96"/>
      <c r="AC4" s="373"/>
      <c r="AD4" s="96"/>
      <c r="AE4" s="373"/>
      <c r="AF4" s="96"/>
      <c r="AG4" s="374"/>
      <c r="AH4" s="96"/>
    </row>
    <row r="5" spans="1:43" ht="9" customHeight="1" x14ac:dyDescent="0.15">
      <c r="A5" s="367"/>
      <c r="B5" s="367"/>
      <c r="C5" s="367"/>
      <c r="D5" s="367"/>
      <c r="E5" s="367"/>
      <c r="F5" s="367"/>
      <c r="G5" s="367"/>
      <c r="H5" s="367"/>
      <c r="I5" s="607">
        <v>2</v>
      </c>
      <c r="J5" s="393"/>
      <c r="K5" s="367"/>
      <c r="L5" s="367"/>
      <c r="M5" s="608"/>
      <c r="N5" s="394" t="s">
        <v>437</v>
      </c>
      <c r="O5" s="395"/>
      <c r="P5" s="397"/>
      <c r="Q5" s="607"/>
      <c r="R5" s="393"/>
      <c r="S5" s="397"/>
      <c r="T5" s="367"/>
      <c r="U5" s="609"/>
      <c r="V5" s="371"/>
      <c r="W5" s="109"/>
      <c r="X5" s="442">
        <v>1</v>
      </c>
      <c r="Y5" s="97" t="s">
        <v>436</v>
      </c>
      <c r="Z5" s="103"/>
      <c r="AA5" s="373"/>
      <c r="AB5" s="96"/>
      <c r="AC5" s="373"/>
      <c r="AD5" s="96"/>
      <c r="AE5" s="596" t="s">
        <v>438</v>
      </c>
      <c r="AF5" s="596"/>
      <c r="AG5" s="376"/>
      <c r="AH5" s="96"/>
    </row>
    <row r="6" spans="1:43" ht="9" customHeight="1" x14ac:dyDescent="0.15">
      <c r="A6" s="367"/>
      <c r="B6" s="367"/>
      <c r="C6" s="367"/>
      <c r="D6" s="367"/>
      <c r="E6" s="607">
        <v>2</v>
      </c>
      <c r="F6" s="393"/>
      <c r="G6" s="367"/>
      <c r="H6" s="367"/>
      <c r="I6" s="608"/>
      <c r="J6" s="394"/>
      <c r="K6" s="395"/>
      <c r="L6" s="397"/>
      <c r="M6" s="607"/>
      <c r="N6" s="393"/>
      <c r="O6" s="397"/>
      <c r="P6" s="367"/>
      <c r="Q6" s="608"/>
      <c r="R6" s="394" t="s">
        <v>437</v>
      </c>
      <c r="S6" s="367"/>
      <c r="T6" s="367"/>
      <c r="U6" s="609"/>
      <c r="V6" s="371">
        <v>2</v>
      </c>
      <c r="W6" s="97" t="s">
        <v>435</v>
      </c>
      <c r="X6" s="443"/>
      <c r="Y6" s="102"/>
      <c r="Z6" s="442">
        <v>17</v>
      </c>
      <c r="AA6" s="106"/>
      <c r="AB6" s="96"/>
      <c r="AC6" s="373"/>
      <c r="AD6" s="96"/>
      <c r="AE6" s="376"/>
      <c r="AF6" s="376"/>
      <c r="AG6" s="376"/>
      <c r="AH6" s="96"/>
    </row>
    <row r="7" spans="1:43" ht="9" customHeight="1" x14ac:dyDescent="0.15">
      <c r="A7" s="607">
        <v>2</v>
      </c>
      <c r="B7" s="393"/>
      <c r="C7" s="367"/>
      <c r="D7" s="367"/>
      <c r="E7" s="608"/>
      <c r="F7" s="394"/>
      <c r="G7" s="395"/>
      <c r="H7" s="397"/>
      <c r="I7" s="607"/>
      <c r="J7" s="393"/>
      <c r="K7" s="397"/>
      <c r="L7" s="367"/>
      <c r="M7" s="608"/>
      <c r="N7" s="394" t="s">
        <v>439</v>
      </c>
      <c r="O7" s="367"/>
      <c r="P7" s="367"/>
      <c r="Q7" s="607">
        <v>3</v>
      </c>
      <c r="R7" s="393"/>
      <c r="S7" s="367"/>
      <c r="T7" s="367"/>
      <c r="U7" s="609"/>
      <c r="V7" s="371"/>
      <c r="W7" s="109"/>
      <c r="X7" s="96"/>
      <c r="Y7" s="109"/>
      <c r="Z7" s="444"/>
      <c r="AA7" s="97" t="s">
        <v>436</v>
      </c>
      <c r="AB7" s="103"/>
      <c r="AC7" s="373"/>
      <c r="AD7" s="96"/>
      <c r="AE7" s="373"/>
      <c r="AF7" s="96"/>
      <c r="AG7" s="374"/>
      <c r="AH7" s="96"/>
    </row>
    <row r="8" spans="1:43" ht="9" customHeight="1" x14ac:dyDescent="0.15">
      <c r="A8" s="608"/>
      <c r="B8" s="394"/>
      <c r="C8" s="395"/>
      <c r="D8" s="397"/>
      <c r="E8" s="607"/>
      <c r="F8" s="393"/>
      <c r="G8" s="397"/>
      <c r="H8" s="367"/>
      <c r="I8" s="608"/>
      <c r="J8" s="394"/>
      <c r="K8" s="367"/>
      <c r="L8" s="367"/>
      <c r="M8" s="607">
        <v>3</v>
      </c>
      <c r="N8" s="393"/>
      <c r="O8" s="367"/>
      <c r="P8" s="367"/>
      <c r="Q8" s="608"/>
      <c r="R8" s="394" t="s">
        <v>440</v>
      </c>
      <c r="S8" s="395"/>
      <c r="T8" s="396"/>
      <c r="U8" s="609">
        <v>3</v>
      </c>
      <c r="V8" s="371">
        <v>3</v>
      </c>
      <c r="W8" s="97" t="s">
        <v>440</v>
      </c>
      <c r="X8" s="103"/>
      <c r="Y8" s="109"/>
      <c r="Z8" s="444"/>
      <c r="AA8" s="102"/>
      <c r="AB8" s="442">
        <v>25</v>
      </c>
      <c r="AC8" s="373"/>
      <c r="AD8" s="96"/>
      <c r="AE8" s="373"/>
      <c r="AF8" s="96"/>
      <c r="AG8" s="374"/>
      <c r="AH8" s="96"/>
    </row>
    <row r="9" spans="1:43" ht="9" customHeight="1" x14ac:dyDescent="0.15">
      <c r="A9" s="607"/>
      <c r="B9" s="393"/>
      <c r="C9" s="397"/>
      <c r="D9" s="367"/>
      <c r="E9" s="608"/>
      <c r="F9" s="394"/>
      <c r="G9" s="367"/>
      <c r="H9" s="367"/>
      <c r="I9" s="607">
        <v>3</v>
      </c>
      <c r="J9" s="393"/>
      <c r="K9" s="367"/>
      <c r="L9" s="367"/>
      <c r="M9" s="608"/>
      <c r="N9" s="394" t="s">
        <v>441</v>
      </c>
      <c r="O9" s="395"/>
      <c r="P9" s="397"/>
      <c r="Q9" s="607"/>
      <c r="R9" s="393"/>
      <c r="S9" s="397"/>
      <c r="T9" s="367"/>
      <c r="U9" s="609"/>
      <c r="V9" s="371"/>
      <c r="W9" s="109"/>
      <c r="X9" s="442">
        <v>2</v>
      </c>
      <c r="Y9" s="97" t="s">
        <v>440</v>
      </c>
      <c r="Z9" s="443"/>
      <c r="AA9" s="109"/>
      <c r="AB9" s="444"/>
      <c r="AC9" s="106"/>
      <c r="AD9" s="96"/>
      <c r="AE9" s="373"/>
      <c r="AF9" s="96"/>
      <c r="AG9" s="374"/>
      <c r="AH9" s="96"/>
    </row>
    <row r="10" spans="1:43" ht="9" customHeight="1" x14ac:dyDescent="0.15">
      <c r="A10" s="608"/>
      <c r="B10" s="394"/>
      <c r="C10" s="367"/>
      <c r="D10" s="367"/>
      <c r="E10" s="607">
        <v>3</v>
      </c>
      <c r="F10" s="393"/>
      <c r="G10" s="367"/>
      <c r="H10" s="367"/>
      <c r="I10" s="608"/>
      <c r="J10" s="394"/>
      <c r="K10" s="395"/>
      <c r="L10" s="397"/>
      <c r="M10" s="607"/>
      <c r="N10" s="393"/>
      <c r="O10" s="397"/>
      <c r="P10" s="367"/>
      <c r="Q10" s="608"/>
      <c r="R10" s="394" t="s">
        <v>442</v>
      </c>
      <c r="S10" s="367"/>
      <c r="T10" s="367"/>
      <c r="U10" s="609"/>
      <c r="V10" s="371">
        <v>4</v>
      </c>
      <c r="W10" s="97" t="s">
        <v>443</v>
      </c>
      <c r="X10" s="443"/>
      <c r="Y10" s="106"/>
      <c r="Z10" s="96"/>
      <c r="AA10" s="109"/>
      <c r="AB10" s="444"/>
      <c r="AC10" s="106"/>
      <c r="AD10" s="96"/>
      <c r="AE10" s="373"/>
      <c r="AF10" s="96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</row>
    <row r="11" spans="1:43" ht="9" customHeight="1" x14ac:dyDescent="0.15">
      <c r="A11" s="607">
        <v>3</v>
      </c>
      <c r="B11" s="393"/>
      <c r="C11" s="367"/>
      <c r="D11" s="367"/>
      <c r="E11" s="608"/>
      <c r="F11" s="394"/>
      <c r="G11" s="395"/>
      <c r="H11" s="397"/>
      <c r="I11" s="607"/>
      <c r="J11" s="393"/>
      <c r="K11" s="397"/>
      <c r="L11" s="367"/>
      <c r="M11" s="608"/>
      <c r="N11" s="394" t="s">
        <v>442</v>
      </c>
      <c r="O11" s="367"/>
      <c r="P11" s="367"/>
      <c r="Q11" s="607">
        <v>6</v>
      </c>
      <c r="R11" s="393"/>
      <c r="S11" s="367"/>
      <c r="T11" s="367"/>
      <c r="U11" s="609"/>
      <c r="V11" s="371"/>
      <c r="W11" s="109"/>
      <c r="X11" s="96"/>
      <c r="Y11" s="106"/>
      <c r="Z11" s="96"/>
      <c r="AA11" s="109"/>
      <c r="AB11" s="444"/>
      <c r="AC11" s="97" t="s">
        <v>436</v>
      </c>
      <c r="AD11" s="103"/>
      <c r="AE11" s="373"/>
      <c r="AF11" s="96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</row>
    <row r="12" spans="1:43" ht="9" customHeight="1" x14ac:dyDescent="0.15">
      <c r="A12" s="608"/>
      <c r="B12" s="394"/>
      <c r="C12" s="395"/>
      <c r="D12" s="397"/>
      <c r="E12" s="607"/>
      <c r="F12" s="393"/>
      <c r="G12" s="397"/>
      <c r="H12" s="367"/>
      <c r="I12" s="608"/>
      <c r="J12" s="394"/>
      <c r="K12" s="367"/>
      <c r="L12" s="367"/>
      <c r="M12" s="607">
        <v>6</v>
      </c>
      <c r="N12" s="393"/>
      <c r="O12" s="367"/>
      <c r="P12" s="367"/>
      <c r="Q12" s="608"/>
      <c r="R12" s="394" t="s">
        <v>444</v>
      </c>
      <c r="S12" s="395"/>
      <c r="T12" s="396"/>
      <c r="U12" s="609">
        <v>6</v>
      </c>
      <c r="V12" s="371">
        <v>5</v>
      </c>
      <c r="W12" s="109" t="s">
        <v>445</v>
      </c>
      <c r="X12" s="103"/>
      <c r="Y12" s="106"/>
      <c r="Z12" s="96"/>
      <c r="AA12" s="109"/>
      <c r="AB12" s="444"/>
      <c r="AC12" s="102"/>
      <c r="AD12" s="442">
        <v>29</v>
      </c>
      <c r="AE12" s="373"/>
      <c r="AF12" s="96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</row>
    <row r="13" spans="1:43" ht="9" customHeight="1" x14ac:dyDescent="0.15">
      <c r="A13" s="607"/>
      <c r="B13" s="393"/>
      <c r="C13" s="397"/>
      <c r="D13" s="367"/>
      <c r="E13" s="608"/>
      <c r="F13" s="394"/>
      <c r="G13" s="367"/>
      <c r="H13" s="367"/>
      <c r="I13" s="607">
        <v>6</v>
      </c>
      <c r="J13" s="393"/>
      <c r="K13" s="367"/>
      <c r="L13" s="367"/>
      <c r="M13" s="608"/>
      <c r="N13" s="394" t="s">
        <v>446</v>
      </c>
      <c r="O13" s="395"/>
      <c r="P13" s="397"/>
      <c r="Q13" s="607"/>
      <c r="R13" s="393"/>
      <c r="S13" s="397"/>
      <c r="T13" s="367"/>
      <c r="U13" s="609"/>
      <c r="V13" s="371"/>
      <c r="W13" s="102"/>
      <c r="X13" s="442">
        <v>3</v>
      </c>
      <c r="Y13" s="109" t="s">
        <v>445</v>
      </c>
      <c r="Z13" s="103"/>
      <c r="AA13" s="109"/>
      <c r="AB13" s="444"/>
      <c r="AC13" s="109"/>
      <c r="AD13" s="444"/>
      <c r="AE13" s="373"/>
      <c r="AF13" s="96"/>
      <c r="AG13" s="374"/>
      <c r="AH13" s="96"/>
      <c r="AI13" s="378"/>
    </row>
    <row r="14" spans="1:43" ht="9" customHeight="1" x14ac:dyDescent="0.15">
      <c r="A14" s="608"/>
      <c r="B14" s="394"/>
      <c r="C14" s="367"/>
      <c r="D14" s="367"/>
      <c r="E14" s="607">
        <v>6</v>
      </c>
      <c r="F14" s="393"/>
      <c r="G14" s="367"/>
      <c r="H14" s="367"/>
      <c r="I14" s="608"/>
      <c r="J14" s="394"/>
      <c r="K14" s="395"/>
      <c r="L14" s="397"/>
      <c r="M14" s="607"/>
      <c r="N14" s="393"/>
      <c r="O14" s="397"/>
      <c r="P14" s="367"/>
      <c r="Q14" s="608"/>
      <c r="R14" s="394" t="s">
        <v>447</v>
      </c>
      <c r="S14" s="367"/>
      <c r="T14" s="367"/>
      <c r="U14" s="609"/>
      <c r="V14" s="371">
        <v>6</v>
      </c>
      <c r="W14" s="97" t="s">
        <v>444</v>
      </c>
      <c r="X14" s="443"/>
      <c r="Y14" s="102"/>
      <c r="Z14" s="442">
        <v>18</v>
      </c>
      <c r="AA14" s="109"/>
      <c r="AB14" s="444"/>
      <c r="AC14" s="109"/>
      <c r="AD14" s="444"/>
      <c r="AE14" s="373"/>
      <c r="AF14" s="96"/>
      <c r="AG14" s="374"/>
      <c r="AH14" s="96"/>
    </row>
    <row r="15" spans="1:43" ht="9" customHeight="1" x14ac:dyDescent="0.15">
      <c r="A15" s="607">
        <v>6</v>
      </c>
      <c r="B15" s="393"/>
      <c r="C15" s="367"/>
      <c r="D15" s="367"/>
      <c r="E15" s="608"/>
      <c r="F15" s="394"/>
      <c r="G15" s="395"/>
      <c r="H15" s="397"/>
      <c r="I15" s="607"/>
      <c r="J15" s="393"/>
      <c r="K15" s="397"/>
      <c r="L15" s="367"/>
      <c r="M15" s="608"/>
      <c r="N15" s="394" t="s">
        <v>447</v>
      </c>
      <c r="O15" s="367"/>
      <c r="P15" s="367"/>
      <c r="Q15" s="607">
        <v>7</v>
      </c>
      <c r="R15" s="393"/>
      <c r="S15" s="367"/>
      <c r="T15" s="367"/>
      <c r="U15" s="609"/>
      <c r="V15" s="371"/>
      <c r="W15" s="109"/>
      <c r="X15" s="96"/>
      <c r="Y15" s="109"/>
      <c r="Z15" s="444"/>
      <c r="AA15" s="97" t="s">
        <v>448</v>
      </c>
      <c r="AB15" s="443"/>
      <c r="AC15" s="109"/>
      <c r="AD15" s="444"/>
      <c r="AE15" s="106"/>
      <c r="AF15" s="96"/>
      <c r="AG15" s="374"/>
      <c r="AH15" s="96"/>
    </row>
    <row r="16" spans="1:43" ht="9" customHeight="1" x14ac:dyDescent="0.15">
      <c r="A16" s="608"/>
      <c r="B16" s="394"/>
      <c r="C16" s="395"/>
      <c r="D16" s="397"/>
      <c r="E16" s="607"/>
      <c r="F16" s="393"/>
      <c r="G16" s="397"/>
      <c r="H16" s="367"/>
      <c r="I16" s="608"/>
      <c r="J16" s="394"/>
      <c r="K16" s="367"/>
      <c r="L16" s="367"/>
      <c r="M16" s="607">
        <v>7</v>
      </c>
      <c r="N16" s="393"/>
      <c r="O16" s="367"/>
      <c r="P16" s="367"/>
      <c r="Q16" s="608"/>
      <c r="R16" s="394" t="s">
        <v>449</v>
      </c>
      <c r="S16" s="395"/>
      <c r="T16" s="396"/>
      <c r="U16" s="609">
        <v>7</v>
      </c>
      <c r="V16" s="371">
        <v>7</v>
      </c>
      <c r="W16" s="97" t="s">
        <v>449</v>
      </c>
      <c r="X16" s="103"/>
      <c r="Y16" s="109"/>
      <c r="Z16" s="444"/>
      <c r="AA16" s="106"/>
      <c r="AB16" s="96"/>
      <c r="AC16" s="109"/>
      <c r="AD16" s="444"/>
      <c r="AE16" s="106"/>
      <c r="AF16" s="96"/>
      <c r="AG16" s="379"/>
      <c r="AH16" s="96"/>
    </row>
    <row r="17" spans="1:34" ht="9" customHeight="1" x14ac:dyDescent="0.15">
      <c r="A17" s="607"/>
      <c r="B17" s="393"/>
      <c r="C17" s="397"/>
      <c r="D17" s="367"/>
      <c r="E17" s="610"/>
      <c r="F17" s="394"/>
      <c r="G17" s="367"/>
      <c r="H17" s="367"/>
      <c r="I17" s="607">
        <v>7</v>
      </c>
      <c r="J17" s="393"/>
      <c r="K17" s="367"/>
      <c r="L17" s="367"/>
      <c r="M17" s="608"/>
      <c r="N17" s="394" t="s">
        <v>450</v>
      </c>
      <c r="O17" s="395"/>
      <c r="P17" s="397"/>
      <c r="Q17" s="607"/>
      <c r="R17" s="393"/>
      <c r="S17" s="397"/>
      <c r="T17" s="367"/>
      <c r="U17" s="609"/>
      <c r="V17" s="371"/>
      <c r="W17" s="109"/>
      <c r="X17" s="442">
        <v>4</v>
      </c>
      <c r="Y17" s="97" t="s">
        <v>448</v>
      </c>
      <c r="Z17" s="443"/>
      <c r="AA17" s="106"/>
      <c r="AB17" s="96"/>
      <c r="AC17" s="109"/>
      <c r="AD17" s="444"/>
      <c r="AE17" s="106"/>
      <c r="AF17" s="96"/>
      <c r="AG17" s="379"/>
      <c r="AH17" s="96"/>
    </row>
    <row r="18" spans="1:34" ht="9" customHeight="1" x14ac:dyDescent="0.15">
      <c r="A18" s="608"/>
      <c r="B18" s="394"/>
      <c r="C18" s="367"/>
      <c r="D18" s="367"/>
      <c r="E18" s="607">
        <v>7</v>
      </c>
      <c r="F18" s="398"/>
      <c r="G18" s="367"/>
      <c r="H18" s="367"/>
      <c r="I18" s="608"/>
      <c r="J18" s="394"/>
      <c r="K18" s="395"/>
      <c r="L18" s="397"/>
      <c r="M18" s="607"/>
      <c r="N18" s="393"/>
      <c r="O18" s="397"/>
      <c r="P18" s="367"/>
      <c r="Q18" s="608"/>
      <c r="R18" s="394" t="s">
        <v>450</v>
      </c>
      <c r="S18" s="367"/>
      <c r="T18" s="367"/>
      <c r="U18" s="609"/>
      <c r="V18" s="371">
        <v>8</v>
      </c>
      <c r="W18" s="97" t="s">
        <v>448</v>
      </c>
      <c r="X18" s="443"/>
      <c r="Y18" s="106"/>
      <c r="Z18" s="96"/>
      <c r="AA18" s="106"/>
      <c r="AB18" s="96"/>
      <c r="AC18" s="109"/>
      <c r="AD18" s="444"/>
      <c r="AE18" s="212"/>
      <c r="AF18" s="96"/>
      <c r="AG18" s="379"/>
      <c r="AH18" s="96"/>
    </row>
    <row r="19" spans="1:34" ht="9" customHeight="1" x14ac:dyDescent="0.15">
      <c r="A19" s="607">
        <v>7</v>
      </c>
      <c r="B19" s="393"/>
      <c r="C19" s="367"/>
      <c r="D19" s="367"/>
      <c r="E19" s="608"/>
      <c r="F19" s="394"/>
      <c r="G19" s="395"/>
      <c r="H19" s="397"/>
      <c r="I19" s="607"/>
      <c r="J19" s="393"/>
      <c r="K19" s="397"/>
      <c r="L19" s="367"/>
      <c r="M19" s="608"/>
      <c r="N19" s="394" t="s">
        <v>451</v>
      </c>
      <c r="O19" s="367"/>
      <c r="P19" s="367"/>
      <c r="Q19" s="607">
        <v>10</v>
      </c>
      <c r="R19" s="393"/>
      <c r="S19" s="367"/>
      <c r="T19" s="367"/>
      <c r="U19" s="609"/>
      <c r="V19" s="371"/>
      <c r="W19" s="109"/>
      <c r="X19" s="96"/>
      <c r="Y19" s="106"/>
      <c r="Z19" s="96"/>
      <c r="AA19" s="106"/>
      <c r="AB19" s="96"/>
      <c r="AC19" s="109"/>
      <c r="AD19" s="444"/>
      <c r="AE19" s="97" t="s">
        <v>452</v>
      </c>
      <c r="AF19" s="103"/>
      <c r="AG19" s="379"/>
      <c r="AH19" s="96"/>
    </row>
    <row r="20" spans="1:34" ht="9" customHeight="1" x14ac:dyDescent="0.15">
      <c r="A20" s="608"/>
      <c r="B20" s="394"/>
      <c r="C20" s="395"/>
      <c r="D20" s="397"/>
      <c r="E20" s="607"/>
      <c r="F20" s="393"/>
      <c r="G20" s="397"/>
      <c r="H20" s="367"/>
      <c r="I20" s="608"/>
      <c r="J20" s="394"/>
      <c r="K20" s="367"/>
      <c r="L20" s="367"/>
      <c r="M20" s="607">
        <v>10</v>
      </c>
      <c r="N20" s="393"/>
      <c r="O20" s="367"/>
      <c r="P20" s="367"/>
      <c r="Q20" s="608"/>
      <c r="R20" s="394" t="s">
        <v>453</v>
      </c>
      <c r="S20" s="395"/>
      <c r="T20" s="396"/>
      <c r="U20" s="609">
        <v>10</v>
      </c>
      <c r="V20" s="371">
        <v>9</v>
      </c>
      <c r="W20" s="97" t="s">
        <v>454</v>
      </c>
      <c r="X20" s="103"/>
      <c r="Y20" s="106"/>
      <c r="Z20" s="96"/>
      <c r="AA20" s="106"/>
      <c r="AB20" s="96"/>
      <c r="AC20" s="109"/>
      <c r="AD20" s="444"/>
      <c r="AE20" s="102"/>
      <c r="AF20" s="442">
        <v>31</v>
      </c>
      <c r="AG20" s="379"/>
      <c r="AH20" s="96"/>
    </row>
    <row r="21" spans="1:34" ht="9" customHeight="1" x14ac:dyDescent="0.15">
      <c r="A21" s="607"/>
      <c r="B21" s="393"/>
      <c r="C21" s="397"/>
      <c r="D21" s="367"/>
      <c r="E21" s="608"/>
      <c r="F21" s="394"/>
      <c r="G21" s="367"/>
      <c r="H21" s="367"/>
      <c r="I21" s="607">
        <v>10</v>
      </c>
      <c r="J21" s="393"/>
      <c r="K21" s="367"/>
      <c r="L21" s="367"/>
      <c r="M21" s="608"/>
      <c r="N21" s="394" t="s">
        <v>455</v>
      </c>
      <c r="O21" s="395"/>
      <c r="P21" s="397"/>
      <c r="Q21" s="607"/>
      <c r="R21" s="393"/>
      <c r="S21" s="397"/>
      <c r="T21" s="367"/>
      <c r="U21" s="609"/>
      <c r="V21" s="371"/>
      <c r="W21" s="109"/>
      <c r="X21" s="442">
        <v>5</v>
      </c>
      <c r="Y21" s="97" t="s">
        <v>454</v>
      </c>
      <c r="Z21" s="103"/>
      <c r="AA21" s="106"/>
      <c r="AB21" s="96"/>
      <c r="AC21" s="109"/>
      <c r="AD21" s="444"/>
      <c r="AE21" s="109"/>
      <c r="AF21" s="444"/>
      <c r="AG21" s="379"/>
      <c r="AH21" s="96"/>
    </row>
    <row r="22" spans="1:34" ht="9" customHeight="1" x14ac:dyDescent="0.15">
      <c r="A22" s="608"/>
      <c r="B22" s="394"/>
      <c r="C22" s="367"/>
      <c r="D22" s="367"/>
      <c r="E22" s="607">
        <v>10</v>
      </c>
      <c r="F22" s="393"/>
      <c r="G22" s="367"/>
      <c r="H22" s="367"/>
      <c r="I22" s="608"/>
      <c r="J22" s="394"/>
      <c r="K22" s="395"/>
      <c r="L22" s="397"/>
      <c r="M22" s="607"/>
      <c r="N22" s="393"/>
      <c r="O22" s="397"/>
      <c r="P22" s="367"/>
      <c r="Q22" s="608"/>
      <c r="R22" s="394" t="s">
        <v>455</v>
      </c>
      <c r="S22" s="367"/>
      <c r="T22" s="367"/>
      <c r="U22" s="609"/>
      <c r="V22" s="371">
        <v>10</v>
      </c>
      <c r="W22" s="97" t="s">
        <v>453</v>
      </c>
      <c r="X22" s="443"/>
      <c r="Y22" s="102"/>
      <c r="Z22" s="442">
        <v>19</v>
      </c>
      <c r="AA22" s="106"/>
      <c r="AB22" s="96"/>
      <c r="AC22" s="109"/>
      <c r="AD22" s="444"/>
      <c r="AE22" s="109"/>
      <c r="AF22" s="444"/>
      <c r="AG22" s="379"/>
      <c r="AH22" s="96"/>
    </row>
    <row r="23" spans="1:34" ht="9" customHeight="1" x14ac:dyDescent="0.15">
      <c r="A23" s="607">
        <v>10</v>
      </c>
      <c r="B23" s="393"/>
      <c r="C23" s="367"/>
      <c r="D23" s="367"/>
      <c r="E23" s="608"/>
      <c r="F23" s="394"/>
      <c r="G23" s="395"/>
      <c r="H23" s="397"/>
      <c r="I23" s="607"/>
      <c r="J23" s="393"/>
      <c r="K23" s="397"/>
      <c r="L23" s="367"/>
      <c r="M23" s="608"/>
      <c r="N23" s="394" t="s">
        <v>456</v>
      </c>
      <c r="O23" s="367"/>
      <c r="P23" s="367"/>
      <c r="Q23" s="607">
        <v>11</v>
      </c>
      <c r="R23" s="393"/>
      <c r="S23" s="367"/>
      <c r="T23" s="367"/>
      <c r="U23" s="609"/>
      <c r="V23" s="371"/>
      <c r="W23" s="102"/>
      <c r="X23" s="96"/>
      <c r="Y23" s="109"/>
      <c r="Z23" s="444"/>
      <c r="AA23" s="97" t="s">
        <v>454</v>
      </c>
      <c r="AB23" s="103"/>
      <c r="AC23" s="109"/>
      <c r="AD23" s="444"/>
      <c r="AE23" s="109"/>
      <c r="AF23" s="444"/>
      <c r="AG23" s="379"/>
      <c r="AH23" s="96"/>
    </row>
    <row r="24" spans="1:34" ht="9" customHeight="1" x14ac:dyDescent="0.15">
      <c r="A24" s="608"/>
      <c r="B24" s="394"/>
      <c r="C24" s="395"/>
      <c r="D24" s="397"/>
      <c r="E24" s="607"/>
      <c r="F24" s="393"/>
      <c r="G24" s="397"/>
      <c r="H24" s="367"/>
      <c r="I24" s="608"/>
      <c r="J24" s="394"/>
      <c r="K24" s="367"/>
      <c r="L24" s="367"/>
      <c r="M24" s="607">
        <v>11</v>
      </c>
      <c r="N24" s="393"/>
      <c r="O24" s="367"/>
      <c r="P24" s="367"/>
      <c r="Q24" s="608"/>
      <c r="R24" s="394" t="s">
        <v>457</v>
      </c>
      <c r="S24" s="395"/>
      <c r="T24" s="396"/>
      <c r="U24" s="609">
        <v>11</v>
      </c>
      <c r="V24" s="371">
        <v>11</v>
      </c>
      <c r="W24" s="97" t="s">
        <v>457</v>
      </c>
      <c r="X24" s="103"/>
      <c r="Y24" s="109"/>
      <c r="Z24" s="444"/>
      <c r="AA24" s="102"/>
      <c r="AB24" s="442">
        <v>26</v>
      </c>
      <c r="AC24" s="109"/>
      <c r="AD24" s="444"/>
      <c r="AE24" s="109"/>
      <c r="AF24" s="444"/>
      <c r="AG24" s="379"/>
      <c r="AH24" s="96"/>
    </row>
    <row r="25" spans="1:34" ht="9" customHeight="1" x14ac:dyDescent="0.15">
      <c r="A25" s="607"/>
      <c r="B25" s="393"/>
      <c r="C25" s="397"/>
      <c r="D25" s="367"/>
      <c r="E25" s="608"/>
      <c r="F25" s="394"/>
      <c r="G25" s="367"/>
      <c r="H25" s="367"/>
      <c r="I25" s="607">
        <v>11</v>
      </c>
      <c r="J25" s="393"/>
      <c r="K25" s="367"/>
      <c r="L25" s="367"/>
      <c r="M25" s="608"/>
      <c r="N25" s="394" t="s">
        <v>458</v>
      </c>
      <c r="O25" s="395"/>
      <c r="P25" s="397"/>
      <c r="Q25" s="607"/>
      <c r="R25" s="393"/>
      <c r="S25" s="397"/>
      <c r="T25" s="367"/>
      <c r="U25" s="609"/>
      <c r="V25" s="371"/>
      <c r="W25" s="109"/>
      <c r="X25" s="598">
        <v>6</v>
      </c>
      <c r="Y25" s="97" t="s">
        <v>457</v>
      </c>
      <c r="Z25" s="443"/>
      <c r="AA25" s="109"/>
      <c r="AB25" s="444"/>
      <c r="AC25" s="109"/>
      <c r="AD25" s="444"/>
      <c r="AE25" s="109"/>
      <c r="AF25" s="444"/>
      <c r="AG25" s="379"/>
      <c r="AH25" s="96"/>
    </row>
    <row r="26" spans="1:34" ht="9" customHeight="1" x14ac:dyDescent="0.15">
      <c r="A26" s="608"/>
      <c r="B26" s="394"/>
      <c r="C26" s="367"/>
      <c r="D26" s="367"/>
      <c r="E26" s="607">
        <v>11</v>
      </c>
      <c r="F26" s="393"/>
      <c r="G26" s="367"/>
      <c r="H26" s="367"/>
      <c r="I26" s="608"/>
      <c r="J26" s="394"/>
      <c r="K26" s="395"/>
      <c r="L26" s="397"/>
      <c r="M26" s="607"/>
      <c r="N26" s="393"/>
      <c r="O26" s="397"/>
      <c r="P26" s="367"/>
      <c r="Q26" s="608"/>
      <c r="R26" s="394" t="s">
        <v>459</v>
      </c>
      <c r="S26" s="367"/>
      <c r="T26" s="367"/>
      <c r="U26" s="609"/>
      <c r="V26" s="371">
        <v>12</v>
      </c>
      <c r="W26" s="97" t="s">
        <v>460</v>
      </c>
      <c r="X26" s="599"/>
      <c r="Y26" s="106"/>
      <c r="Z26" s="96"/>
      <c r="AA26" s="109"/>
      <c r="AB26" s="444"/>
      <c r="AC26" s="109"/>
      <c r="AD26" s="444"/>
      <c r="AE26" s="109"/>
      <c r="AF26" s="444"/>
      <c r="AG26" s="379"/>
      <c r="AH26" s="96"/>
    </row>
    <row r="27" spans="1:34" ht="9" customHeight="1" x14ac:dyDescent="0.15">
      <c r="A27" s="607">
        <v>11</v>
      </c>
      <c r="B27" s="393"/>
      <c r="C27" s="367"/>
      <c r="D27" s="367"/>
      <c r="E27" s="608"/>
      <c r="F27" s="394"/>
      <c r="G27" s="395"/>
      <c r="H27" s="397"/>
      <c r="I27" s="607"/>
      <c r="J27" s="393"/>
      <c r="K27" s="397"/>
      <c r="L27" s="367"/>
      <c r="M27" s="608"/>
      <c r="N27" s="394" t="s">
        <v>459</v>
      </c>
      <c r="O27" s="367"/>
      <c r="P27" s="367"/>
      <c r="Q27" s="607">
        <v>14</v>
      </c>
      <c r="R27" s="393"/>
      <c r="S27" s="367"/>
      <c r="T27" s="367"/>
      <c r="U27" s="609"/>
      <c r="V27" s="371"/>
      <c r="W27" s="109"/>
      <c r="X27" s="96"/>
      <c r="Y27" s="106"/>
      <c r="Z27" s="96"/>
      <c r="AA27" s="109"/>
      <c r="AB27" s="444"/>
      <c r="AC27" s="97" t="s">
        <v>452</v>
      </c>
      <c r="AD27" s="443"/>
      <c r="AE27" s="109"/>
      <c r="AF27" s="444"/>
      <c r="AG27" s="379"/>
      <c r="AH27" s="96"/>
    </row>
    <row r="28" spans="1:34" ht="9" customHeight="1" x14ac:dyDescent="0.15">
      <c r="A28" s="608"/>
      <c r="B28" s="394"/>
      <c r="C28" s="395"/>
      <c r="D28" s="397"/>
      <c r="E28" s="607"/>
      <c r="F28" s="393"/>
      <c r="G28" s="397"/>
      <c r="H28" s="367"/>
      <c r="I28" s="608"/>
      <c r="J28" s="394"/>
      <c r="K28" s="367"/>
      <c r="L28" s="367"/>
      <c r="M28" s="607">
        <v>14</v>
      </c>
      <c r="N28" s="393"/>
      <c r="O28" s="367"/>
      <c r="P28" s="367"/>
      <c r="Q28" s="608"/>
      <c r="R28" s="394" t="s">
        <v>461</v>
      </c>
      <c r="S28" s="395"/>
      <c r="T28" s="396"/>
      <c r="U28" s="609">
        <v>14</v>
      </c>
      <c r="V28" s="371">
        <v>13</v>
      </c>
      <c r="W28" s="97" t="s">
        <v>462</v>
      </c>
      <c r="X28" s="103"/>
      <c r="Y28" s="106"/>
      <c r="Z28" s="96"/>
      <c r="AA28" s="109"/>
      <c r="AB28" s="444"/>
      <c r="AC28" s="106"/>
      <c r="AD28" s="96"/>
      <c r="AE28" s="109"/>
      <c r="AF28" s="444"/>
      <c r="AG28" s="379"/>
      <c r="AH28" s="96"/>
    </row>
    <row r="29" spans="1:34" ht="9" customHeight="1" x14ac:dyDescent="0.15">
      <c r="A29" s="607"/>
      <c r="B29" s="393"/>
      <c r="C29" s="397"/>
      <c r="D29" s="367"/>
      <c r="E29" s="608"/>
      <c r="F29" s="394"/>
      <c r="G29" s="367"/>
      <c r="H29" s="367"/>
      <c r="I29" s="607">
        <v>14</v>
      </c>
      <c r="J29" s="393"/>
      <c r="K29" s="367"/>
      <c r="L29" s="367"/>
      <c r="M29" s="608"/>
      <c r="N29" s="394" t="s">
        <v>463</v>
      </c>
      <c r="O29" s="395"/>
      <c r="P29" s="397"/>
      <c r="Q29" s="607"/>
      <c r="R29" s="393"/>
      <c r="S29" s="397"/>
      <c r="T29" s="367"/>
      <c r="U29" s="609"/>
      <c r="V29" s="371"/>
      <c r="W29" s="109"/>
      <c r="X29" s="442">
        <v>7</v>
      </c>
      <c r="Y29" s="97" t="s">
        <v>462</v>
      </c>
      <c r="Z29" s="103"/>
      <c r="AA29" s="109"/>
      <c r="AB29" s="444"/>
      <c r="AC29" s="106"/>
      <c r="AD29" s="96"/>
      <c r="AE29" s="109"/>
      <c r="AF29" s="444"/>
      <c r="AG29" s="379"/>
      <c r="AH29" s="96"/>
    </row>
    <row r="30" spans="1:34" ht="9" customHeight="1" x14ac:dyDescent="0.15">
      <c r="A30" s="608"/>
      <c r="B30" s="394"/>
      <c r="C30" s="367"/>
      <c r="D30" s="367"/>
      <c r="E30" s="607">
        <v>14</v>
      </c>
      <c r="F30" s="393"/>
      <c r="G30" s="367"/>
      <c r="H30" s="367"/>
      <c r="I30" s="608"/>
      <c r="J30" s="394"/>
      <c r="K30" s="395"/>
      <c r="L30" s="397"/>
      <c r="M30" s="607"/>
      <c r="N30" s="393"/>
      <c r="O30" s="397"/>
      <c r="P30" s="367"/>
      <c r="Q30" s="608"/>
      <c r="R30" s="394" t="s">
        <v>463</v>
      </c>
      <c r="S30" s="367"/>
      <c r="T30" s="367"/>
      <c r="U30" s="609"/>
      <c r="V30" s="371">
        <v>14</v>
      </c>
      <c r="W30" s="97" t="s">
        <v>461</v>
      </c>
      <c r="X30" s="443"/>
      <c r="Y30" s="102"/>
      <c r="Z30" s="442">
        <v>20</v>
      </c>
      <c r="AA30" s="109"/>
      <c r="AB30" s="444"/>
      <c r="AC30" s="106"/>
      <c r="AD30" s="96"/>
      <c r="AE30" s="109"/>
      <c r="AF30" s="444"/>
      <c r="AG30" s="379"/>
      <c r="AH30" s="96"/>
    </row>
    <row r="31" spans="1:34" ht="9" customHeight="1" x14ac:dyDescent="0.15">
      <c r="A31" s="607">
        <v>14</v>
      </c>
      <c r="B31" s="393"/>
      <c r="C31" s="367"/>
      <c r="D31" s="367"/>
      <c r="E31" s="608"/>
      <c r="F31" s="394"/>
      <c r="G31" s="395"/>
      <c r="H31" s="397"/>
      <c r="I31" s="607"/>
      <c r="J31" s="393"/>
      <c r="K31" s="397"/>
      <c r="L31" s="367"/>
      <c r="M31" s="608"/>
      <c r="N31" s="394" t="s">
        <v>464</v>
      </c>
      <c r="O31" s="367"/>
      <c r="P31" s="367"/>
      <c r="Q31" s="607">
        <v>15</v>
      </c>
      <c r="R31" s="393"/>
      <c r="S31" s="367"/>
      <c r="T31" s="367"/>
      <c r="U31" s="609"/>
      <c r="V31" s="371"/>
      <c r="W31" s="109"/>
      <c r="X31" s="96"/>
      <c r="Y31" s="109"/>
      <c r="Z31" s="444"/>
      <c r="AA31" s="97" t="s">
        <v>452</v>
      </c>
      <c r="AB31" s="443"/>
      <c r="AC31" s="106"/>
      <c r="AD31" s="96"/>
      <c r="AE31" s="109"/>
      <c r="AF31" s="444"/>
      <c r="AG31" s="379"/>
      <c r="AH31" s="96"/>
    </row>
    <row r="32" spans="1:34" ht="9" customHeight="1" x14ac:dyDescent="0.15">
      <c r="A32" s="608"/>
      <c r="B32" s="394"/>
      <c r="C32" s="395"/>
      <c r="D32" s="397"/>
      <c r="E32" s="607"/>
      <c r="F32" s="393"/>
      <c r="G32" s="397"/>
      <c r="H32" s="367"/>
      <c r="I32" s="608"/>
      <c r="J32" s="394"/>
      <c r="K32" s="367"/>
      <c r="L32" s="367"/>
      <c r="M32" s="607">
        <v>15</v>
      </c>
      <c r="N32" s="393"/>
      <c r="O32" s="367"/>
      <c r="P32" s="367"/>
      <c r="Q32" s="608"/>
      <c r="R32" s="394" t="s">
        <v>465</v>
      </c>
      <c r="S32" s="395"/>
      <c r="T32" s="396"/>
      <c r="U32" s="609">
        <v>15</v>
      </c>
      <c r="V32" s="371">
        <v>15</v>
      </c>
      <c r="W32" s="97" t="s">
        <v>465</v>
      </c>
      <c r="X32" s="103"/>
      <c r="Y32" s="109"/>
      <c r="Z32" s="444"/>
      <c r="AA32" s="106"/>
      <c r="AB32" s="96"/>
      <c r="AC32" s="106"/>
      <c r="AD32" s="96"/>
      <c r="AE32" s="109"/>
      <c r="AF32" s="444"/>
      <c r="AG32" s="379"/>
      <c r="AH32" s="96"/>
    </row>
    <row r="33" spans="1:34" ht="9" customHeight="1" x14ac:dyDescent="0.15">
      <c r="A33" s="607"/>
      <c r="B33" s="393"/>
      <c r="C33" s="397"/>
      <c r="D33" s="367"/>
      <c r="E33" s="608"/>
      <c r="F33" s="394"/>
      <c r="G33" s="367"/>
      <c r="H33" s="367"/>
      <c r="I33" s="607">
        <v>15</v>
      </c>
      <c r="J33" s="393"/>
      <c r="K33" s="367"/>
      <c r="L33" s="367"/>
      <c r="M33" s="608"/>
      <c r="N33" s="394" t="s">
        <v>466</v>
      </c>
      <c r="O33" s="395"/>
      <c r="P33" s="397"/>
      <c r="Q33" s="607"/>
      <c r="R33" s="393"/>
      <c r="S33" s="397"/>
      <c r="T33" s="367"/>
      <c r="U33" s="609"/>
      <c r="V33" s="371"/>
      <c r="W33" s="109"/>
      <c r="X33" s="442">
        <v>8</v>
      </c>
      <c r="Y33" s="97" t="s">
        <v>452</v>
      </c>
      <c r="Z33" s="443"/>
      <c r="AA33" s="106"/>
      <c r="AB33" s="96"/>
      <c r="AC33" s="106"/>
      <c r="AD33" s="96"/>
      <c r="AE33" s="109"/>
      <c r="AF33" s="444"/>
      <c r="AG33" s="379"/>
      <c r="AH33" s="96"/>
    </row>
    <row r="34" spans="1:34" ht="9" customHeight="1" x14ac:dyDescent="0.15">
      <c r="A34" s="608"/>
      <c r="B34" s="394"/>
      <c r="C34" s="367"/>
      <c r="D34" s="367"/>
      <c r="E34" s="607">
        <v>15</v>
      </c>
      <c r="F34" s="393"/>
      <c r="G34" s="367"/>
      <c r="H34" s="367"/>
      <c r="I34" s="608"/>
      <c r="J34" s="394"/>
      <c r="K34" s="395"/>
      <c r="L34" s="397"/>
      <c r="M34" s="607"/>
      <c r="N34" s="393"/>
      <c r="O34" s="397"/>
      <c r="P34" s="367"/>
      <c r="Q34" s="608"/>
      <c r="R34" s="394" t="s">
        <v>466</v>
      </c>
      <c r="S34" s="367"/>
      <c r="T34" s="367"/>
      <c r="U34" s="609"/>
      <c r="V34" s="371">
        <v>16</v>
      </c>
      <c r="W34" s="97" t="s">
        <v>452</v>
      </c>
      <c r="X34" s="443"/>
      <c r="Y34" s="106"/>
      <c r="Z34" s="96"/>
      <c r="AA34" s="106"/>
      <c r="AB34" s="96"/>
      <c r="AC34" s="106"/>
      <c r="AD34" s="96"/>
      <c r="AE34" s="109"/>
      <c r="AF34" s="444"/>
      <c r="AG34" s="379"/>
      <c r="AH34" s="96"/>
    </row>
    <row r="35" spans="1:34" ht="9" customHeight="1" x14ac:dyDescent="0.15">
      <c r="A35" s="607">
        <v>15</v>
      </c>
      <c r="B35" s="393"/>
      <c r="C35" s="367"/>
      <c r="D35" s="367"/>
      <c r="E35" s="608"/>
      <c r="F35" s="394"/>
      <c r="G35" s="395"/>
      <c r="H35" s="397"/>
      <c r="I35" s="607"/>
      <c r="J35" s="393"/>
      <c r="K35" s="397"/>
      <c r="L35" s="367"/>
      <c r="M35" s="608"/>
      <c r="N35" s="394" t="s">
        <v>467</v>
      </c>
      <c r="O35" s="367"/>
      <c r="P35" s="367"/>
      <c r="Q35" s="607">
        <v>18</v>
      </c>
      <c r="R35" s="393"/>
      <c r="S35" s="367"/>
      <c r="T35" s="367"/>
      <c r="U35" s="609"/>
      <c r="V35" s="371"/>
      <c r="W35" s="109"/>
      <c r="X35" s="96"/>
      <c r="Y35" s="106"/>
      <c r="Z35" s="96"/>
      <c r="AA35" s="106"/>
      <c r="AB35" s="96"/>
      <c r="AC35" s="106"/>
      <c r="AD35" s="96"/>
      <c r="AE35" s="382"/>
      <c r="AF35" s="444"/>
      <c r="AG35" s="97" t="s">
        <v>468</v>
      </c>
      <c r="AH35" s="441">
        <v>1</v>
      </c>
    </row>
    <row r="36" spans="1:34" ht="9" customHeight="1" x14ac:dyDescent="0.15">
      <c r="A36" s="608"/>
      <c r="B36" s="394"/>
      <c r="C36" s="395"/>
      <c r="D36" s="397"/>
      <c r="E36" s="607"/>
      <c r="F36" s="393"/>
      <c r="G36" s="397"/>
      <c r="H36" s="367"/>
      <c r="I36" s="608"/>
      <c r="J36" s="394"/>
      <c r="K36" s="367"/>
      <c r="L36" s="367"/>
      <c r="M36" s="607">
        <v>18</v>
      </c>
      <c r="N36" s="393"/>
      <c r="O36" s="367"/>
      <c r="P36" s="367"/>
      <c r="Q36" s="608"/>
      <c r="R36" s="394" t="s">
        <v>469</v>
      </c>
      <c r="S36" s="395"/>
      <c r="T36" s="396"/>
      <c r="U36" s="609">
        <v>18</v>
      </c>
      <c r="V36" s="371">
        <v>17</v>
      </c>
      <c r="W36" s="97" t="s">
        <v>470</v>
      </c>
      <c r="X36" s="103"/>
      <c r="Y36" s="106"/>
      <c r="Z36" s="96"/>
      <c r="AA36" s="106"/>
      <c r="AB36" s="96"/>
      <c r="AC36" s="106"/>
      <c r="AD36" s="96"/>
      <c r="AE36" s="109"/>
      <c r="AF36" s="444"/>
      <c r="AG36" s="379"/>
      <c r="AH36" s="441"/>
    </row>
    <row r="37" spans="1:34" ht="9" customHeight="1" x14ac:dyDescent="0.15">
      <c r="A37" s="607"/>
      <c r="B37" s="393"/>
      <c r="C37" s="397"/>
      <c r="D37" s="367"/>
      <c r="E37" s="608"/>
      <c r="F37" s="394"/>
      <c r="G37" s="367"/>
      <c r="H37" s="367"/>
      <c r="I37" s="607">
        <v>18</v>
      </c>
      <c r="J37" s="393"/>
      <c r="K37" s="367"/>
      <c r="L37" s="367"/>
      <c r="M37" s="608"/>
      <c r="N37" s="394" t="s">
        <v>471</v>
      </c>
      <c r="O37" s="395"/>
      <c r="P37" s="397"/>
      <c r="Q37" s="607"/>
      <c r="R37" s="393"/>
      <c r="S37" s="397"/>
      <c r="T37" s="367"/>
      <c r="U37" s="609"/>
      <c r="V37" s="371"/>
      <c r="W37" s="109"/>
      <c r="X37" s="442">
        <v>9</v>
      </c>
      <c r="Y37" s="97" t="s">
        <v>470</v>
      </c>
      <c r="Z37" s="103"/>
      <c r="AA37" s="106"/>
      <c r="AB37" s="96"/>
      <c r="AC37" s="106"/>
      <c r="AD37" s="96"/>
      <c r="AE37" s="109"/>
      <c r="AF37" s="444"/>
      <c r="AG37" s="379"/>
      <c r="AH37" s="96"/>
    </row>
    <row r="38" spans="1:34" ht="9" customHeight="1" x14ac:dyDescent="0.15">
      <c r="A38" s="608"/>
      <c r="B38" s="394"/>
      <c r="C38" s="367"/>
      <c r="D38" s="367"/>
      <c r="E38" s="607">
        <v>18</v>
      </c>
      <c r="F38" s="393"/>
      <c r="G38" s="367"/>
      <c r="H38" s="367"/>
      <c r="I38" s="608"/>
      <c r="J38" s="394"/>
      <c r="K38" s="395"/>
      <c r="L38" s="397"/>
      <c r="M38" s="607"/>
      <c r="N38" s="393"/>
      <c r="O38" s="397"/>
      <c r="P38" s="367"/>
      <c r="Q38" s="608"/>
      <c r="R38" s="394" t="s">
        <v>471</v>
      </c>
      <c r="S38" s="367"/>
      <c r="T38" s="367"/>
      <c r="U38" s="609"/>
      <c r="V38" s="371">
        <v>18</v>
      </c>
      <c r="W38" s="97" t="s">
        <v>469</v>
      </c>
      <c r="X38" s="443"/>
      <c r="Y38" s="102"/>
      <c r="Z38" s="442">
        <v>21</v>
      </c>
      <c r="AA38" s="106"/>
      <c r="AB38" s="96"/>
      <c r="AC38" s="106"/>
      <c r="AD38" s="96"/>
      <c r="AE38" s="109"/>
      <c r="AF38" s="444"/>
      <c r="AG38" s="379"/>
      <c r="AH38" s="96"/>
    </row>
    <row r="39" spans="1:34" ht="9" customHeight="1" x14ac:dyDescent="0.15">
      <c r="A39" s="607">
        <v>18</v>
      </c>
      <c r="B39" s="393"/>
      <c r="C39" s="367"/>
      <c r="D39" s="367"/>
      <c r="E39" s="608"/>
      <c r="F39" s="394"/>
      <c r="G39" s="395"/>
      <c r="H39" s="397"/>
      <c r="I39" s="607"/>
      <c r="J39" s="393"/>
      <c r="K39" s="397"/>
      <c r="L39" s="367"/>
      <c r="M39" s="608"/>
      <c r="N39" s="394" t="s">
        <v>472</v>
      </c>
      <c r="O39" s="367"/>
      <c r="P39" s="367"/>
      <c r="Q39" s="607">
        <v>19</v>
      </c>
      <c r="R39" s="393"/>
      <c r="S39" s="367"/>
      <c r="T39" s="367"/>
      <c r="U39" s="609"/>
      <c r="V39" s="371"/>
      <c r="W39" s="109"/>
      <c r="X39" s="96"/>
      <c r="Y39" s="109"/>
      <c r="Z39" s="444"/>
      <c r="AA39" s="97" t="s">
        <v>470</v>
      </c>
      <c r="AB39" s="103"/>
      <c r="AC39" s="106"/>
      <c r="AD39" s="96"/>
      <c r="AE39" s="109"/>
      <c r="AF39" s="444"/>
      <c r="AG39" s="379"/>
      <c r="AH39" s="96"/>
    </row>
    <row r="40" spans="1:34" ht="9" customHeight="1" x14ac:dyDescent="0.15">
      <c r="A40" s="608"/>
      <c r="B40" s="394"/>
      <c r="C40" s="395"/>
      <c r="D40" s="397"/>
      <c r="E40" s="607"/>
      <c r="F40" s="393"/>
      <c r="G40" s="397"/>
      <c r="H40" s="367"/>
      <c r="I40" s="608"/>
      <c r="J40" s="394"/>
      <c r="K40" s="367"/>
      <c r="L40" s="367"/>
      <c r="M40" s="607">
        <v>19</v>
      </c>
      <c r="N40" s="393"/>
      <c r="O40" s="367"/>
      <c r="P40" s="367"/>
      <c r="Q40" s="608"/>
      <c r="R40" s="394" t="s">
        <v>473</v>
      </c>
      <c r="S40" s="395"/>
      <c r="T40" s="396"/>
      <c r="U40" s="609">
        <v>19</v>
      </c>
      <c r="V40" s="371">
        <v>19</v>
      </c>
      <c r="W40" s="97" t="s">
        <v>473</v>
      </c>
      <c r="X40" s="103"/>
      <c r="Y40" s="109"/>
      <c r="Z40" s="444"/>
      <c r="AA40" s="102"/>
      <c r="AB40" s="442">
        <v>27</v>
      </c>
      <c r="AC40" s="106"/>
      <c r="AD40" s="96"/>
      <c r="AE40" s="109"/>
      <c r="AF40" s="444"/>
      <c r="AG40" s="379"/>
      <c r="AH40" s="96"/>
    </row>
    <row r="41" spans="1:34" ht="9" customHeight="1" x14ac:dyDescent="0.15">
      <c r="A41" s="607"/>
      <c r="B41" s="393"/>
      <c r="C41" s="397"/>
      <c r="D41" s="367"/>
      <c r="E41" s="608"/>
      <c r="F41" s="394"/>
      <c r="G41" s="367"/>
      <c r="H41" s="367"/>
      <c r="I41" s="607">
        <v>19</v>
      </c>
      <c r="J41" s="393"/>
      <c r="K41" s="367"/>
      <c r="L41" s="367"/>
      <c r="M41" s="608"/>
      <c r="N41" s="394" t="s">
        <v>474</v>
      </c>
      <c r="O41" s="395"/>
      <c r="P41" s="397"/>
      <c r="Q41" s="607"/>
      <c r="R41" s="393"/>
      <c r="S41" s="397"/>
      <c r="T41" s="367"/>
      <c r="U41" s="609"/>
      <c r="V41" s="371"/>
      <c r="W41" s="109"/>
      <c r="X41" s="442">
        <v>10</v>
      </c>
      <c r="Y41" s="97" t="s">
        <v>473</v>
      </c>
      <c r="Z41" s="443"/>
      <c r="AA41" s="109"/>
      <c r="AB41" s="444"/>
      <c r="AC41" s="106"/>
      <c r="AD41" s="96"/>
      <c r="AE41" s="109"/>
      <c r="AF41" s="444"/>
      <c r="AG41" s="379"/>
      <c r="AH41" s="96"/>
    </row>
    <row r="42" spans="1:34" ht="9" customHeight="1" x14ac:dyDescent="0.15">
      <c r="A42" s="608"/>
      <c r="B42" s="394"/>
      <c r="C42" s="367"/>
      <c r="D42" s="367"/>
      <c r="E42" s="607">
        <v>19</v>
      </c>
      <c r="F42" s="393"/>
      <c r="G42" s="367"/>
      <c r="H42" s="367"/>
      <c r="I42" s="608"/>
      <c r="J42" s="394"/>
      <c r="K42" s="395"/>
      <c r="L42" s="397"/>
      <c r="M42" s="607"/>
      <c r="N42" s="393"/>
      <c r="O42" s="397"/>
      <c r="P42" s="367"/>
      <c r="Q42" s="608"/>
      <c r="R42" s="394" t="s">
        <v>474</v>
      </c>
      <c r="S42" s="367"/>
      <c r="T42" s="367"/>
      <c r="U42" s="609"/>
      <c r="V42" s="371">
        <v>20</v>
      </c>
      <c r="W42" s="97" t="s">
        <v>475</v>
      </c>
      <c r="X42" s="443"/>
      <c r="Y42" s="106"/>
      <c r="Z42" s="96"/>
      <c r="AA42" s="109"/>
      <c r="AB42" s="444"/>
      <c r="AC42" s="106"/>
      <c r="AD42" s="96"/>
      <c r="AE42" s="109"/>
      <c r="AF42" s="444"/>
      <c r="AG42" s="379"/>
      <c r="AH42" s="96"/>
    </row>
    <row r="43" spans="1:34" ht="9" customHeight="1" x14ac:dyDescent="0.15">
      <c r="A43" s="607">
        <v>19</v>
      </c>
      <c r="B43" s="393"/>
      <c r="C43" s="367"/>
      <c r="D43" s="367"/>
      <c r="E43" s="608"/>
      <c r="F43" s="394"/>
      <c r="G43" s="395"/>
      <c r="H43" s="397"/>
      <c r="I43" s="607"/>
      <c r="J43" s="393"/>
      <c r="K43" s="397"/>
      <c r="L43" s="367"/>
      <c r="M43" s="608"/>
      <c r="N43" s="394" t="s">
        <v>476</v>
      </c>
      <c r="O43" s="367"/>
      <c r="P43" s="367"/>
      <c r="Q43" s="607">
        <v>22</v>
      </c>
      <c r="R43" s="393"/>
      <c r="S43" s="367"/>
      <c r="T43" s="367"/>
      <c r="U43" s="609"/>
      <c r="V43" s="371"/>
      <c r="W43" s="109"/>
      <c r="X43" s="96"/>
      <c r="Y43" s="109"/>
      <c r="Z43" s="103"/>
      <c r="AA43" s="109"/>
      <c r="AB43" s="444"/>
      <c r="AC43" s="97" t="s">
        <v>477</v>
      </c>
      <c r="AD43" s="103"/>
      <c r="AE43" s="109"/>
      <c r="AF43" s="444"/>
      <c r="AG43" s="379"/>
      <c r="AH43" s="96"/>
    </row>
    <row r="44" spans="1:34" ht="9" customHeight="1" x14ac:dyDescent="0.15">
      <c r="A44" s="608"/>
      <c r="B44" s="394"/>
      <c r="C44" s="395"/>
      <c r="D44" s="397"/>
      <c r="E44" s="607"/>
      <c r="F44" s="393"/>
      <c r="G44" s="397"/>
      <c r="H44" s="367"/>
      <c r="I44" s="608"/>
      <c r="J44" s="394"/>
      <c r="K44" s="367"/>
      <c r="L44" s="367"/>
      <c r="M44" s="607">
        <v>22</v>
      </c>
      <c r="N44" s="393"/>
      <c r="O44" s="367"/>
      <c r="P44" s="367"/>
      <c r="Q44" s="608"/>
      <c r="R44" s="394" t="s">
        <v>478</v>
      </c>
      <c r="S44" s="395"/>
      <c r="T44" s="396"/>
      <c r="U44" s="609">
        <v>22</v>
      </c>
      <c r="V44" s="371">
        <v>21</v>
      </c>
      <c r="W44" s="97" t="s">
        <v>479</v>
      </c>
      <c r="X44" s="103"/>
      <c r="Y44" s="109"/>
      <c r="Z44" s="103"/>
      <c r="AA44" s="109"/>
      <c r="AB44" s="444"/>
      <c r="AC44" s="102"/>
      <c r="AD44" s="442">
        <v>30</v>
      </c>
      <c r="AE44" s="109"/>
      <c r="AF44" s="444"/>
      <c r="AG44" s="382"/>
      <c r="AH44" s="96"/>
    </row>
    <row r="45" spans="1:34" ht="9" customHeight="1" x14ac:dyDescent="0.15">
      <c r="A45" s="607"/>
      <c r="B45" s="393"/>
      <c r="C45" s="397"/>
      <c r="D45" s="367"/>
      <c r="E45" s="608"/>
      <c r="F45" s="394"/>
      <c r="G45" s="367"/>
      <c r="H45" s="367"/>
      <c r="I45" s="607">
        <v>22</v>
      </c>
      <c r="J45" s="393"/>
      <c r="K45" s="367"/>
      <c r="L45" s="367"/>
      <c r="M45" s="608"/>
      <c r="N45" s="394" t="s">
        <v>480</v>
      </c>
      <c r="O45" s="395"/>
      <c r="P45" s="397"/>
      <c r="Q45" s="607"/>
      <c r="R45" s="393"/>
      <c r="S45" s="397"/>
      <c r="T45" s="367"/>
      <c r="U45" s="609"/>
      <c r="V45" s="371"/>
      <c r="W45" s="109"/>
      <c r="X45" s="442">
        <v>11</v>
      </c>
      <c r="Y45" s="97" t="s">
        <v>479</v>
      </c>
      <c r="Z45" s="103"/>
      <c r="AA45" s="109"/>
      <c r="AB45" s="444"/>
      <c r="AC45" s="109"/>
      <c r="AD45" s="444"/>
      <c r="AE45" s="109"/>
      <c r="AF45" s="444"/>
      <c r="AG45" s="382"/>
      <c r="AH45" s="96"/>
    </row>
    <row r="46" spans="1:34" ht="9" customHeight="1" x14ac:dyDescent="0.15">
      <c r="A46" s="608"/>
      <c r="B46" s="394"/>
      <c r="C46" s="367"/>
      <c r="D46" s="367"/>
      <c r="E46" s="607">
        <v>22</v>
      </c>
      <c r="F46" s="393"/>
      <c r="G46" s="367"/>
      <c r="H46" s="367"/>
      <c r="I46" s="608"/>
      <c r="J46" s="394"/>
      <c r="K46" s="395"/>
      <c r="L46" s="397"/>
      <c r="M46" s="607"/>
      <c r="N46" s="393"/>
      <c r="O46" s="397"/>
      <c r="P46" s="367"/>
      <c r="Q46" s="608"/>
      <c r="R46" s="394" t="s">
        <v>480</v>
      </c>
      <c r="S46" s="367"/>
      <c r="T46" s="367"/>
      <c r="U46" s="609"/>
      <c r="V46" s="371">
        <v>22</v>
      </c>
      <c r="W46" s="97" t="s">
        <v>480</v>
      </c>
      <c r="X46" s="443"/>
      <c r="Y46" s="102"/>
      <c r="Z46" s="442">
        <v>22</v>
      </c>
      <c r="AA46" s="109"/>
      <c r="AB46" s="444"/>
      <c r="AC46" s="109"/>
      <c r="AD46" s="444"/>
      <c r="AE46" s="109"/>
      <c r="AF46" s="444"/>
      <c r="AG46" s="379"/>
      <c r="AH46" s="96"/>
    </row>
    <row r="47" spans="1:34" ht="9" customHeight="1" x14ac:dyDescent="0.15">
      <c r="A47" s="607">
        <v>22</v>
      </c>
      <c r="B47" s="393"/>
      <c r="C47" s="367"/>
      <c r="D47" s="367"/>
      <c r="E47" s="608"/>
      <c r="F47" s="394"/>
      <c r="G47" s="395"/>
      <c r="H47" s="397"/>
      <c r="I47" s="607"/>
      <c r="J47" s="393"/>
      <c r="K47" s="397"/>
      <c r="L47" s="367"/>
      <c r="M47" s="608"/>
      <c r="N47" s="394" t="s">
        <v>481</v>
      </c>
      <c r="O47" s="367"/>
      <c r="P47" s="367"/>
      <c r="Q47" s="607">
        <v>23</v>
      </c>
      <c r="R47" s="393"/>
      <c r="S47" s="367"/>
      <c r="T47" s="367"/>
      <c r="U47" s="609"/>
      <c r="V47" s="371"/>
      <c r="W47" s="109"/>
      <c r="X47" s="96"/>
      <c r="Y47" s="109"/>
      <c r="Z47" s="444"/>
      <c r="AA47" s="97" t="s">
        <v>477</v>
      </c>
      <c r="AB47" s="443"/>
      <c r="AC47" s="109"/>
      <c r="AD47" s="444"/>
      <c r="AE47" s="109"/>
      <c r="AF47" s="444"/>
      <c r="AG47" s="379"/>
      <c r="AH47" s="96"/>
    </row>
    <row r="48" spans="1:34" ht="9" customHeight="1" x14ac:dyDescent="0.15">
      <c r="A48" s="608"/>
      <c r="B48" s="394"/>
      <c r="C48" s="395"/>
      <c r="D48" s="397"/>
      <c r="E48" s="607"/>
      <c r="F48" s="393"/>
      <c r="G48" s="397"/>
      <c r="H48" s="367"/>
      <c r="I48" s="608"/>
      <c r="J48" s="394"/>
      <c r="K48" s="367"/>
      <c r="L48" s="367"/>
      <c r="M48" s="607">
        <v>23</v>
      </c>
      <c r="N48" s="393"/>
      <c r="O48" s="367"/>
      <c r="P48" s="367"/>
      <c r="Q48" s="608"/>
      <c r="R48" s="394" t="s">
        <v>482</v>
      </c>
      <c r="S48" s="395"/>
      <c r="T48" s="396"/>
      <c r="U48" s="609">
        <v>23</v>
      </c>
      <c r="V48" s="371">
        <v>23</v>
      </c>
      <c r="W48" s="97" t="s">
        <v>482</v>
      </c>
      <c r="X48" s="103"/>
      <c r="Y48" s="109"/>
      <c r="Z48" s="444"/>
      <c r="AA48" s="106"/>
      <c r="AB48" s="96"/>
      <c r="AC48" s="109"/>
      <c r="AD48" s="444"/>
      <c r="AE48" s="109"/>
      <c r="AF48" s="444"/>
      <c r="AG48" s="379"/>
      <c r="AH48" s="96"/>
    </row>
    <row r="49" spans="1:34" ht="9" customHeight="1" x14ac:dyDescent="0.15">
      <c r="A49" s="607"/>
      <c r="B49" s="393"/>
      <c r="C49" s="397"/>
      <c r="D49" s="367"/>
      <c r="E49" s="608"/>
      <c r="F49" s="394"/>
      <c r="G49" s="367"/>
      <c r="H49" s="367"/>
      <c r="I49" s="607">
        <v>23</v>
      </c>
      <c r="J49" s="393"/>
      <c r="K49" s="367"/>
      <c r="L49" s="367"/>
      <c r="M49" s="608"/>
      <c r="N49" s="394" t="s">
        <v>483</v>
      </c>
      <c r="O49" s="395"/>
      <c r="P49" s="397"/>
      <c r="Q49" s="607"/>
      <c r="R49" s="393"/>
      <c r="S49" s="397"/>
      <c r="T49" s="367"/>
      <c r="U49" s="609"/>
      <c r="V49" s="371"/>
      <c r="W49" s="109"/>
      <c r="X49" s="442">
        <v>12</v>
      </c>
      <c r="Y49" s="97" t="s">
        <v>477</v>
      </c>
      <c r="Z49" s="443"/>
      <c r="AA49" s="106"/>
      <c r="AB49" s="96"/>
      <c r="AC49" s="109"/>
      <c r="AD49" s="444"/>
      <c r="AE49" s="109"/>
      <c r="AF49" s="444"/>
      <c r="AG49" s="379"/>
      <c r="AH49" s="96"/>
    </row>
    <row r="50" spans="1:34" ht="9" customHeight="1" x14ac:dyDescent="0.15">
      <c r="A50" s="608"/>
      <c r="B50" s="394"/>
      <c r="C50" s="367"/>
      <c r="D50" s="367"/>
      <c r="E50" s="607">
        <v>23</v>
      </c>
      <c r="F50" s="393"/>
      <c r="G50" s="367"/>
      <c r="H50" s="367"/>
      <c r="I50" s="608"/>
      <c r="J50" s="394"/>
      <c r="K50" s="395"/>
      <c r="L50" s="397"/>
      <c r="M50" s="607"/>
      <c r="N50" s="393"/>
      <c r="O50" s="397"/>
      <c r="P50" s="367"/>
      <c r="Q50" s="608"/>
      <c r="R50" s="394" t="s">
        <v>483</v>
      </c>
      <c r="S50" s="367"/>
      <c r="T50" s="367"/>
      <c r="U50" s="609"/>
      <c r="V50" s="371">
        <v>24</v>
      </c>
      <c r="W50" s="97" t="s">
        <v>477</v>
      </c>
      <c r="X50" s="443"/>
      <c r="Y50" s="106"/>
      <c r="Z50" s="96"/>
      <c r="AA50" s="106"/>
      <c r="AB50" s="96"/>
      <c r="AC50" s="109"/>
      <c r="AD50" s="444"/>
      <c r="AE50" s="109"/>
      <c r="AF50" s="444"/>
      <c r="AG50" s="379"/>
      <c r="AH50" s="96"/>
    </row>
    <row r="51" spans="1:34" ht="9" customHeight="1" x14ac:dyDescent="0.15">
      <c r="A51" s="607">
        <v>23</v>
      </c>
      <c r="B51" s="393"/>
      <c r="C51" s="367"/>
      <c r="D51" s="367"/>
      <c r="E51" s="608"/>
      <c r="F51" s="394"/>
      <c r="G51" s="395"/>
      <c r="H51" s="397"/>
      <c r="I51" s="607"/>
      <c r="J51" s="393"/>
      <c r="K51" s="397"/>
      <c r="L51" s="367"/>
      <c r="M51" s="608"/>
      <c r="N51" s="394" t="s">
        <v>484</v>
      </c>
      <c r="O51" s="367"/>
      <c r="P51" s="367"/>
      <c r="Q51" s="607">
        <v>26</v>
      </c>
      <c r="R51" s="393"/>
      <c r="S51" s="367"/>
      <c r="T51" s="367"/>
      <c r="U51" s="609"/>
      <c r="V51" s="371"/>
      <c r="W51" s="109"/>
      <c r="X51" s="96"/>
      <c r="Y51" s="106"/>
      <c r="Z51" s="96"/>
      <c r="AA51" s="106"/>
      <c r="AB51" s="96"/>
      <c r="AC51" s="109"/>
      <c r="AD51" s="444"/>
      <c r="AE51" s="97" t="s">
        <v>468</v>
      </c>
      <c r="AF51" s="443"/>
      <c r="AG51" s="379"/>
      <c r="AH51" s="96"/>
    </row>
    <row r="52" spans="1:34" ht="9" customHeight="1" x14ac:dyDescent="0.15">
      <c r="A52" s="608"/>
      <c r="B52" s="394"/>
      <c r="C52" s="395"/>
      <c r="D52" s="397"/>
      <c r="E52" s="607"/>
      <c r="F52" s="393"/>
      <c r="G52" s="397"/>
      <c r="H52" s="367"/>
      <c r="I52" s="608"/>
      <c r="J52" s="394"/>
      <c r="K52" s="367"/>
      <c r="L52" s="367"/>
      <c r="M52" s="607">
        <v>26</v>
      </c>
      <c r="N52" s="393"/>
      <c r="O52" s="367"/>
      <c r="P52" s="367"/>
      <c r="Q52" s="608"/>
      <c r="R52" s="394" t="s">
        <v>485</v>
      </c>
      <c r="S52" s="395"/>
      <c r="T52" s="396"/>
      <c r="U52" s="609">
        <v>26</v>
      </c>
      <c r="V52" s="371">
        <v>25</v>
      </c>
      <c r="W52" s="97" t="s">
        <v>486</v>
      </c>
      <c r="X52" s="103"/>
      <c r="Y52" s="383"/>
      <c r="Z52" s="96"/>
      <c r="AA52" s="106"/>
      <c r="AB52" s="96"/>
      <c r="AC52" s="109"/>
      <c r="AD52" s="444"/>
      <c r="AE52" s="106"/>
      <c r="AF52" s="96"/>
      <c r="AG52" s="379"/>
      <c r="AH52" s="96"/>
    </row>
    <row r="53" spans="1:34" ht="9" customHeight="1" x14ac:dyDescent="0.15">
      <c r="A53" s="607"/>
      <c r="B53" s="393"/>
      <c r="C53" s="397"/>
      <c r="D53" s="367"/>
      <c r="E53" s="608"/>
      <c r="F53" s="394"/>
      <c r="G53" s="367"/>
      <c r="H53" s="367"/>
      <c r="I53" s="607">
        <v>26</v>
      </c>
      <c r="J53" s="393"/>
      <c r="K53" s="367"/>
      <c r="L53" s="367"/>
      <c r="M53" s="608"/>
      <c r="N53" s="394" t="s">
        <v>487</v>
      </c>
      <c r="O53" s="395"/>
      <c r="P53" s="397"/>
      <c r="Q53" s="607"/>
      <c r="R53" s="393"/>
      <c r="S53" s="397"/>
      <c r="T53" s="367"/>
      <c r="U53" s="609"/>
      <c r="V53" s="371"/>
      <c r="W53" s="109"/>
      <c r="X53" s="442">
        <v>13</v>
      </c>
      <c r="Y53" s="97" t="s">
        <v>486</v>
      </c>
      <c r="Z53" s="103"/>
      <c r="AA53" s="106"/>
      <c r="AB53" s="96"/>
      <c r="AC53" s="109"/>
      <c r="AD53" s="444"/>
      <c r="AE53" s="106"/>
      <c r="AF53" s="96"/>
      <c r="AG53" s="382"/>
      <c r="AH53" s="390"/>
    </row>
    <row r="54" spans="1:34" ht="9" customHeight="1" x14ac:dyDescent="0.15">
      <c r="A54" s="608"/>
      <c r="B54" s="394"/>
      <c r="C54" s="367"/>
      <c r="D54" s="367"/>
      <c r="E54" s="607">
        <v>26</v>
      </c>
      <c r="F54" s="393"/>
      <c r="G54" s="367"/>
      <c r="H54" s="367"/>
      <c r="I54" s="608"/>
      <c r="J54" s="394"/>
      <c r="K54" s="395"/>
      <c r="L54" s="397"/>
      <c r="M54" s="607"/>
      <c r="N54" s="393"/>
      <c r="O54" s="397"/>
      <c r="P54" s="367"/>
      <c r="Q54" s="608"/>
      <c r="R54" s="394" t="s">
        <v>488</v>
      </c>
      <c r="S54" s="367"/>
      <c r="T54" s="367"/>
      <c r="U54" s="609"/>
      <c r="V54" s="371">
        <v>26</v>
      </c>
      <c r="W54" s="97" t="s">
        <v>485</v>
      </c>
      <c r="X54" s="443"/>
      <c r="Y54" s="102"/>
      <c r="Z54" s="442">
        <v>23</v>
      </c>
      <c r="AA54" s="106"/>
      <c r="AB54" s="96"/>
      <c r="AC54" s="109"/>
      <c r="AD54" s="444"/>
      <c r="AE54" s="106"/>
      <c r="AF54" s="96"/>
      <c r="AG54" s="379"/>
      <c r="AH54" s="96"/>
    </row>
    <row r="55" spans="1:34" ht="9" customHeight="1" x14ac:dyDescent="0.15">
      <c r="A55" s="607">
        <v>26</v>
      </c>
      <c r="B55" s="393"/>
      <c r="C55" s="367"/>
      <c r="D55" s="367"/>
      <c r="E55" s="608"/>
      <c r="F55" s="394"/>
      <c r="G55" s="395"/>
      <c r="H55" s="397"/>
      <c r="I55" s="607"/>
      <c r="J55" s="393"/>
      <c r="K55" s="397"/>
      <c r="L55" s="367"/>
      <c r="M55" s="608"/>
      <c r="N55" s="394" t="s">
        <v>488</v>
      </c>
      <c r="O55" s="367"/>
      <c r="P55" s="367"/>
      <c r="Q55" s="607">
        <v>27</v>
      </c>
      <c r="R55" s="393"/>
      <c r="S55" s="367"/>
      <c r="T55" s="367"/>
      <c r="U55" s="609"/>
      <c r="V55" s="371"/>
      <c r="W55" s="109"/>
      <c r="X55" s="96"/>
      <c r="Y55" s="109"/>
      <c r="Z55" s="444"/>
      <c r="AA55" s="97" t="s">
        <v>489</v>
      </c>
      <c r="AB55" s="103"/>
      <c r="AC55" s="109"/>
      <c r="AD55" s="444"/>
      <c r="AE55" s="106"/>
      <c r="AF55" s="103">
        <v>-31</v>
      </c>
      <c r="AG55" s="97" t="s">
        <v>452</v>
      </c>
      <c r="AH55" s="441">
        <v>2</v>
      </c>
    </row>
    <row r="56" spans="1:34" ht="9" customHeight="1" x14ac:dyDescent="0.15">
      <c r="A56" s="608"/>
      <c r="B56" s="394"/>
      <c r="C56" s="395"/>
      <c r="D56" s="397"/>
      <c r="E56" s="607"/>
      <c r="F56" s="393"/>
      <c r="G56" s="397"/>
      <c r="H56" s="367"/>
      <c r="I56" s="608"/>
      <c r="J56" s="394"/>
      <c r="K56" s="367"/>
      <c r="L56" s="367"/>
      <c r="M56" s="607">
        <v>27</v>
      </c>
      <c r="N56" s="393"/>
      <c r="O56" s="367"/>
      <c r="P56" s="367"/>
      <c r="Q56" s="608"/>
      <c r="R56" s="394" t="s">
        <v>490</v>
      </c>
      <c r="S56" s="395"/>
      <c r="T56" s="396"/>
      <c r="U56" s="609">
        <v>27</v>
      </c>
      <c r="V56" s="371">
        <v>27</v>
      </c>
      <c r="W56" s="97" t="s">
        <v>490</v>
      </c>
      <c r="X56" s="103"/>
      <c r="Y56" s="109"/>
      <c r="Z56" s="444"/>
      <c r="AA56" s="102"/>
      <c r="AB56" s="442">
        <v>28</v>
      </c>
      <c r="AC56" s="109"/>
      <c r="AD56" s="444"/>
      <c r="AE56" s="106"/>
      <c r="AF56" s="96"/>
      <c r="AG56" s="379"/>
      <c r="AH56" s="441"/>
    </row>
    <row r="57" spans="1:34" ht="9" customHeight="1" x14ac:dyDescent="0.15">
      <c r="A57" s="607"/>
      <c r="B57" s="393"/>
      <c r="C57" s="397"/>
      <c r="D57" s="367"/>
      <c r="E57" s="608"/>
      <c r="F57" s="394"/>
      <c r="G57" s="367"/>
      <c r="H57" s="367"/>
      <c r="I57" s="607">
        <v>27</v>
      </c>
      <c r="J57" s="393"/>
      <c r="K57" s="367"/>
      <c r="L57" s="367"/>
      <c r="M57" s="608"/>
      <c r="N57" s="394" t="s">
        <v>491</v>
      </c>
      <c r="O57" s="395"/>
      <c r="P57" s="397"/>
      <c r="Q57" s="607"/>
      <c r="R57" s="393"/>
      <c r="S57" s="397"/>
      <c r="T57" s="367"/>
      <c r="U57" s="609"/>
      <c r="V57" s="371"/>
      <c r="W57" s="109"/>
      <c r="X57" s="442">
        <v>14</v>
      </c>
      <c r="Y57" s="97" t="s">
        <v>489</v>
      </c>
      <c r="Z57" s="443"/>
      <c r="AA57" s="109"/>
      <c r="AB57" s="444"/>
      <c r="AC57" s="109"/>
      <c r="AD57" s="444"/>
      <c r="AE57" s="106"/>
      <c r="AF57" s="96"/>
      <c r="AG57" s="379"/>
      <c r="AH57" s="96"/>
    </row>
    <row r="58" spans="1:34" ht="9" customHeight="1" x14ac:dyDescent="0.15">
      <c r="A58" s="608"/>
      <c r="B58" s="394"/>
      <c r="C58" s="367"/>
      <c r="D58" s="367"/>
      <c r="E58" s="607">
        <v>27</v>
      </c>
      <c r="F58" s="393"/>
      <c r="G58" s="367"/>
      <c r="H58" s="367"/>
      <c r="I58" s="608"/>
      <c r="J58" s="394"/>
      <c r="K58" s="395"/>
      <c r="L58" s="397"/>
      <c r="M58" s="607"/>
      <c r="N58" s="393"/>
      <c r="O58" s="397"/>
      <c r="P58" s="367"/>
      <c r="Q58" s="608"/>
      <c r="R58" s="394" t="s">
        <v>491</v>
      </c>
      <c r="S58" s="367"/>
      <c r="T58" s="367"/>
      <c r="U58" s="609"/>
      <c r="V58" s="371">
        <v>28</v>
      </c>
      <c r="W58" s="97" t="s">
        <v>489</v>
      </c>
      <c r="X58" s="443"/>
      <c r="Y58" s="106"/>
      <c r="Z58" s="96"/>
      <c r="AA58" s="109"/>
      <c r="AB58" s="444"/>
      <c r="AC58" s="109"/>
      <c r="AD58" s="444"/>
      <c r="AE58" s="106"/>
      <c r="AF58" s="96"/>
      <c r="AG58" s="379"/>
      <c r="AH58" s="96"/>
    </row>
    <row r="59" spans="1:34" ht="9" customHeight="1" x14ac:dyDescent="0.15">
      <c r="A59" s="607">
        <v>27</v>
      </c>
      <c r="B59" s="393"/>
      <c r="C59" s="367"/>
      <c r="D59" s="367"/>
      <c r="E59" s="608"/>
      <c r="F59" s="394"/>
      <c r="G59" s="395"/>
      <c r="H59" s="397"/>
      <c r="I59" s="607"/>
      <c r="J59" s="393"/>
      <c r="K59" s="397"/>
      <c r="L59" s="367"/>
      <c r="M59" s="608"/>
      <c r="N59" s="394" t="s">
        <v>492</v>
      </c>
      <c r="O59" s="367"/>
      <c r="P59" s="367"/>
      <c r="Q59" s="607">
        <v>30</v>
      </c>
      <c r="R59" s="393"/>
      <c r="S59" s="367"/>
      <c r="T59" s="367"/>
      <c r="U59" s="609"/>
      <c r="V59" s="371"/>
      <c r="W59" s="109"/>
      <c r="X59" s="96"/>
      <c r="Y59" s="106"/>
      <c r="Z59" s="96"/>
      <c r="AA59" s="109"/>
      <c r="AB59" s="444"/>
      <c r="AC59" s="97" t="s">
        <v>468</v>
      </c>
      <c r="AD59" s="443"/>
      <c r="AE59" s="106"/>
      <c r="AF59" s="96"/>
      <c r="AG59" s="379"/>
      <c r="AH59" s="96"/>
    </row>
    <row r="60" spans="1:34" ht="9" customHeight="1" x14ac:dyDescent="0.15">
      <c r="A60" s="608"/>
      <c r="B60" s="394"/>
      <c r="C60" s="395"/>
      <c r="D60" s="397"/>
      <c r="E60" s="607"/>
      <c r="F60" s="393"/>
      <c r="G60" s="397"/>
      <c r="H60" s="367"/>
      <c r="I60" s="608"/>
      <c r="J60" s="394"/>
      <c r="K60" s="367"/>
      <c r="L60" s="367"/>
      <c r="M60" s="607">
        <v>30</v>
      </c>
      <c r="N60" s="393"/>
      <c r="O60" s="367"/>
      <c r="P60" s="367"/>
      <c r="Q60" s="608"/>
      <c r="R60" s="394" t="s">
        <v>493</v>
      </c>
      <c r="S60" s="395"/>
      <c r="T60" s="396"/>
      <c r="U60" s="609">
        <v>30</v>
      </c>
      <c r="V60" s="371">
        <v>29</v>
      </c>
      <c r="W60" s="97" t="s">
        <v>494</v>
      </c>
      <c r="X60" s="103"/>
      <c r="Y60" s="106"/>
      <c r="Z60" s="96"/>
      <c r="AA60" s="109"/>
      <c r="AB60" s="444"/>
      <c r="AC60" s="106"/>
      <c r="AD60" s="96"/>
      <c r="AE60" s="106"/>
      <c r="AF60" s="96"/>
      <c r="AG60" s="379"/>
      <c r="AH60" s="96"/>
    </row>
    <row r="61" spans="1:34" ht="9" customHeight="1" x14ac:dyDescent="0.15">
      <c r="A61" s="607"/>
      <c r="B61" s="393"/>
      <c r="C61" s="397"/>
      <c r="D61" s="367"/>
      <c r="E61" s="608"/>
      <c r="F61" s="394"/>
      <c r="G61" s="367"/>
      <c r="H61" s="367"/>
      <c r="I61" s="607">
        <v>30</v>
      </c>
      <c r="J61" s="393"/>
      <c r="K61" s="367"/>
      <c r="L61" s="367"/>
      <c r="M61" s="608"/>
      <c r="N61" s="394" t="s">
        <v>495</v>
      </c>
      <c r="O61" s="395"/>
      <c r="P61" s="397"/>
      <c r="Q61" s="607"/>
      <c r="R61" s="393"/>
      <c r="S61" s="397"/>
      <c r="T61" s="367"/>
      <c r="U61" s="609"/>
      <c r="V61" s="371"/>
      <c r="W61" s="109"/>
      <c r="X61" s="442">
        <v>15</v>
      </c>
      <c r="Y61" s="97" t="s">
        <v>493</v>
      </c>
      <c r="Z61" s="103"/>
      <c r="AA61" s="109"/>
      <c r="AB61" s="444"/>
      <c r="AC61" s="106"/>
      <c r="AD61" s="96"/>
      <c r="AE61" s="106"/>
      <c r="AF61" s="384"/>
      <c r="AG61" s="385"/>
      <c r="AH61" s="96"/>
    </row>
    <row r="62" spans="1:34" ht="9" customHeight="1" x14ac:dyDescent="0.15">
      <c r="A62" s="608"/>
      <c r="B62" s="394"/>
      <c r="C62" s="367"/>
      <c r="D62" s="367"/>
      <c r="E62" s="607">
        <v>30</v>
      </c>
      <c r="F62" s="393"/>
      <c r="G62" s="367"/>
      <c r="H62" s="367"/>
      <c r="I62" s="608"/>
      <c r="J62" s="394"/>
      <c r="K62" s="395"/>
      <c r="L62" s="397"/>
      <c r="M62" s="607"/>
      <c r="N62" s="393"/>
      <c r="O62" s="397"/>
      <c r="P62" s="367"/>
      <c r="Q62" s="608"/>
      <c r="R62" s="394" t="s">
        <v>496</v>
      </c>
      <c r="S62" s="367"/>
      <c r="T62" s="367"/>
      <c r="U62" s="609"/>
      <c r="V62" s="371">
        <v>30</v>
      </c>
      <c r="W62" s="97" t="s">
        <v>493</v>
      </c>
      <c r="X62" s="443"/>
      <c r="Y62" s="102"/>
      <c r="Z62" s="442">
        <v>24</v>
      </c>
      <c r="AA62" s="109"/>
      <c r="AB62" s="444"/>
      <c r="AC62" s="106"/>
      <c r="AD62" s="96"/>
      <c r="AE62" s="103"/>
      <c r="AF62" s="386"/>
      <c r="AG62" s="387"/>
      <c r="AH62" s="446"/>
    </row>
    <row r="63" spans="1:34" ht="9" customHeight="1" x14ac:dyDescent="0.15">
      <c r="A63" s="607">
        <v>30</v>
      </c>
      <c r="B63" s="393"/>
      <c r="C63" s="367"/>
      <c r="D63" s="367"/>
      <c r="E63" s="608"/>
      <c r="F63" s="394"/>
      <c r="G63" s="395"/>
      <c r="H63" s="397"/>
      <c r="I63" s="607"/>
      <c r="J63" s="393"/>
      <c r="K63" s="397"/>
      <c r="L63" s="367"/>
      <c r="M63" s="608"/>
      <c r="N63" s="394" t="s">
        <v>496</v>
      </c>
      <c r="O63" s="367"/>
      <c r="P63" s="367"/>
      <c r="Q63" s="607">
        <v>31</v>
      </c>
      <c r="R63" s="393"/>
      <c r="S63" s="367"/>
      <c r="T63" s="367"/>
      <c r="U63" s="609"/>
      <c r="V63" s="371"/>
      <c r="W63" s="109"/>
      <c r="X63" s="96"/>
      <c r="Y63" s="109"/>
      <c r="Z63" s="444"/>
      <c r="AA63" s="97" t="s">
        <v>468</v>
      </c>
      <c r="AB63" s="443"/>
      <c r="AC63" s="106"/>
      <c r="AD63" s="96"/>
      <c r="AE63" s="103"/>
      <c r="AF63" s="386"/>
      <c r="AG63" s="387"/>
      <c r="AH63" s="446"/>
    </row>
    <row r="64" spans="1:34" ht="9" customHeight="1" x14ac:dyDescent="0.15">
      <c r="A64" s="608"/>
      <c r="B64" s="394"/>
      <c r="C64" s="395"/>
      <c r="D64" s="397"/>
      <c r="E64" s="607"/>
      <c r="F64" s="393"/>
      <c r="G64" s="397"/>
      <c r="H64" s="367"/>
      <c r="I64" s="608"/>
      <c r="J64" s="394"/>
      <c r="K64" s="367"/>
      <c r="L64" s="367"/>
      <c r="M64" s="607">
        <v>31</v>
      </c>
      <c r="N64" s="393"/>
      <c r="O64" s="367"/>
      <c r="P64" s="367"/>
      <c r="Q64" s="608"/>
      <c r="R64" s="394" t="s">
        <v>497</v>
      </c>
      <c r="S64" s="395"/>
      <c r="T64" s="396"/>
      <c r="U64" s="609">
        <v>31</v>
      </c>
      <c r="V64" s="371">
        <v>31</v>
      </c>
      <c r="W64" s="97" t="s">
        <v>497</v>
      </c>
      <c r="X64" s="103"/>
      <c r="Y64" s="109"/>
      <c r="Z64" s="444"/>
      <c r="AA64" s="106"/>
      <c r="AB64" s="96"/>
      <c r="AC64" s="106"/>
      <c r="AD64" s="107"/>
      <c r="AE64" s="385"/>
      <c r="AF64" s="96">
        <v>-29</v>
      </c>
      <c r="AG64" s="97" t="s">
        <v>436</v>
      </c>
      <c r="AH64" s="446">
        <v>3</v>
      </c>
    </row>
    <row r="65" spans="1:34" ht="9" customHeight="1" x14ac:dyDescent="0.15">
      <c r="A65" s="607"/>
      <c r="B65" s="393"/>
      <c r="C65" s="397"/>
      <c r="D65" s="367"/>
      <c r="E65" s="608"/>
      <c r="F65" s="394"/>
      <c r="G65" s="367"/>
      <c r="H65" s="367"/>
      <c r="I65" s="607">
        <v>31</v>
      </c>
      <c r="J65" s="393"/>
      <c r="K65" s="367"/>
      <c r="L65" s="367"/>
      <c r="M65" s="608"/>
      <c r="N65" s="394" t="s">
        <v>498</v>
      </c>
      <c r="O65" s="395"/>
      <c r="P65" s="397"/>
      <c r="Q65" s="607"/>
      <c r="R65" s="393"/>
      <c r="S65" s="397"/>
      <c r="T65" s="367"/>
      <c r="U65" s="609"/>
      <c r="V65" s="371"/>
      <c r="W65" s="109"/>
      <c r="X65" s="442">
        <v>16</v>
      </c>
      <c r="Y65" s="97" t="s">
        <v>468</v>
      </c>
      <c r="Z65" s="443"/>
      <c r="AA65" s="106"/>
      <c r="AB65" s="96"/>
      <c r="AC65" s="106"/>
      <c r="AD65" s="120"/>
      <c r="AE65" s="109"/>
      <c r="AF65" s="103"/>
      <c r="AG65" s="109"/>
      <c r="AH65" s="446"/>
    </row>
    <row r="66" spans="1:34" ht="9" customHeight="1" x14ac:dyDescent="0.15">
      <c r="A66" s="608"/>
      <c r="B66" s="394"/>
      <c r="C66" s="367"/>
      <c r="D66" s="367"/>
      <c r="E66" s="607">
        <v>31</v>
      </c>
      <c r="F66" s="393"/>
      <c r="G66" s="367"/>
      <c r="H66" s="367"/>
      <c r="I66" s="608"/>
      <c r="J66" s="394" t="s">
        <v>499</v>
      </c>
      <c r="K66" s="395"/>
      <c r="L66" s="397"/>
      <c r="M66" s="607"/>
      <c r="N66" s="393"/>
      <c r="O66" s="397"/>
      <c r="P66" s="367"/>
      <c r="Q66" s="608"/>
      <c r="R66" s="394" t="s">
        <v>498</v>
      </c>
      <c r="S66" s="367"/>
      <c r="T66" s="367"/>
      <c r="U66" s="399"/>
      <c r="V66" s="371">
        <v>32</v>
      </c>
      <c r="W66" s="97" t="s">
        <v>468</v>
      </c>
      <c r="X66" s="443"/>
      <c r="Y66" s="106"/>
      <c r="Z66" s="96"/>
      <c r="AA66" s="106"/>
      <c r="AB66" s="96"/>
      <c r="AC66" s="96"/>
      <c r="AD66" s="120"/>
      <c r="AE66" s="387"/>
      <c r="AF66" s="103">
        <v>-30</v>
      </c>
      <c r="AG66" s="97" t="s">
        <v>477</v>
      </c>
      <c r="AH66" s="441">
        <v>3</v>
      </c>
    </row>
    <row r="67" spans="1:34" ht="9" customHeight="1" x14ac:dyDescent="0.15">
      <c r="A67" s="607">
        <v>31</v>
      </c>
      <c r="B67" s="393"/>
      <c r="C67" s="367"/>
      <c r="D67" s="367"/>
      <c r="E67" s="608"/>
      <c r="F67" s="394"/>
      <c r="G67" s="395"/>
      <c r="H67" s="397"/>
      <c r="I67" s="607"/>
      <c r="J67" s="393"/>
      <c r="K67" s="397"/>
      <c r="L67" s="367"/>
      <c r="M67" s="608"/>
      <c r="N67" s="394" t="s">
        <v>500</v>
      </c>
      <c r="O67" s="367"/>
      <c r="P67" s="367"/>
      <c r="Q67" s="367"/>
      <c r="R67" s="385"/>
      <c r="S67" s="367"/>
      <c r="T67" s="367"/>
      <c r="U67" s="399"/>
      <c r="V67" s="96"/>
      <c r="W67" s="106"/>
      <c r="X67" s="96"/>
      <c r="Y67" s="106"/>
      <c r="Z67" s="96"/>
      <c r="AA67" s="106"/>
      <c r="AB67" s="96"/>
      <c r="AC67" s="96"/>
      <c r="AD67" s="120"/>
      <c r="AE67" s="109"/>
      <c r="AF67" s="103"/>
      <c r="AG67" s="109"/>
      <c r="AH67" s="441"/>
    </row>
    <row r="68" spans="1:34" ht="9" customHeight="1" x14ac:dyDescent="0.15">
      <c r="A68" s="608"/>
      <c r="B68" s="394"/>
      <c r="C68" s="395"/>
      <c r="D68" s="397"/>
      <c r="E68" s="607"/>
      <c r="F68" s="393"/>
      <c r="G68" s="397"/>
      <c r="H68" s="367"/>
      <c r="I68" s="608"/>
      <c r="J68" s="394" t="s">
        <v>500</v>
      </c>
      <c r="K68" s="367"/>
      <c r="L68" s="367"/>
      <c r="M68" s="367"/>
      <c r="N68" s="385"/>
      <c r="O68" s="367"/>
      <c r="P68" s="367"/>
      <c r="Q68" s="367"/>
      <c r="R68" s="367"/>
      <c r="S68" s="367"/>
      <c r="T68" s="367"/>
      <c r="U68" s="367"/>
      <c r="V68" s="96"/>
      <c r="W68" s="149" t="s">
        <v>393</v>
      </c>
      <c r="X68" s="390"/>
      <c r="Y68" s="390"/>
      <c r="Z68" s="390"/>
      <c r="AA68" s="390"/>
      <c r="AB68" s="390"/>
      <c r="AC68" s="390"/>
      <c r="AD68" s="390"/>
      <c r="AE68" s="390"/>
      <c r="AF68" s="390"/>
      <c r="AG68" s="390"/>
      <c r="AH68" s="96"/>
    </row>
    <row r="69" spans="1:34" ht="9" customHeight="1" x14ac:dyDescent="0.15">
      <c r="A69" s="607"/>
      <c r="B69" s="393"/>
      <c r="C69" s="397"/>
      <c r="D69" s="367"/>
      <c r="E69" s="608"/>
      <c r="F69" s="394"/>
      <c r="G69" s="367"/>
      <c r="H69" s="367"/>
      <c r="I69" s="367"/>
      <c r="J69" s="106"/>
      <c r="K69" s="367"/>
      <c r="L69" s="367"/>
      <c r="M69" s="367"/>
      <c r="N69" s="367"/>
      <c r="O69" s="367"/>
      <c r="P69" s="367"/>
      <c r="Q69" s="367"/>
      <c r="R69" s="367"/>
      <c r="S69" s="367"/>
      <c r="T69" s="367"/>
      <c r="U69" s="367"/>
      <c r="V69" s="96"/>
      <c r="W69" s="391" t="s">
        <v>394</v>
      </c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96"/>
    </row>
    <row r="70" spans="1:34" ht="9" customHeight="1" x14ac:dyDescent="0.25">
      <c r="A70" s="608"/>
      <c r="B70" s="394"/>
      <c r="C70" s="367"/>
      <c r="D70" s="367"/>
      <c r="E70" s="367"/>
      <c r="F70" s="367"/>
      <c r="G70" s="367"/>
      <c r="H70" s="367"/>
      <c r="I70" s="367"/>
      <c r="J70" s="149" t="s">
        <v>393</v>
      </c>
      <c r="K70" s="367"/>
      <c r="L70" s="367"/>
      <c r="M70" s="367"/>
      <c r="N70" s="367"/>
      <c r="O70" s="367"/>
      <c r="P70" s="367"/>
      <c r="Q70" s="367"/>
      <c r="R70" s="367"/>
      <c r="S70" s="367"/>
      <c r="T70" s="367"/>
      <c r="U70" s="367"/>
      <c r="V70"/>
      <c r="W70"/>
      <c r="X70"/>
      <c r="Y70"/>
      <c r="Z70"/>
      <c r="AA70"/>
      <c r="AB70"/>
      <c r="AC70" s="205"/>
      <c r="AD70"/>
      <c r="AE70" s="205"/>
      <c r="AF70"/>
      <c r="AG70" s="205"/>
      <c r="AH70"/>
    </row>
    <row r="71" spans="1:34" ht="9" customHeight="1" x14ac:dyDescent="0.15">
      <c r="A71" s="367"/>
      <c r="B71" s="367"/>
      <c r="C71" s="367"/>
      <c r="D71" s="367"/>
      <c r="E71" s="367"/>
      <c r="F71" s="367"/>
      <c r="G71" s="367"/>
      <c r="H71" s="367"/>
      <c r="I71" s="367"/>
      <c r="J71" s="391" t="s">
        <v>394</v>
      </c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AE71" s="389"/>
    </row>
    <row r="72" spans="1:34" ht="9" customHeight="1" x14ac:dyDescent="0.15">
      <c r="AE72" s="389"/>
    </row>
    <row r="73" spans="1:34" ht="9" customHeight="1" x14ac:dyDescent="0.15"/>
    <row r="74" spans="1:34" ht="9" customHeight="1" x14ac:dyDescent="0.15"/>
  </sheetData>
  <mergeCells count="233">
    <mergeCell ref="AH66:AH67"/>
    <mergeCell ref="A67:A68"/>
    <mergeCell ref="I67:I68"/>
    <mergeCell ref="E68:E69"/>
    <mergeCell ref="A69:A70"/>
    <mergeCell ref="AH62:AH63"/>
    <mergeCell ref="A63:A64"/>
    <mergeCell ref="I63:I64"/>
    <mergeCell ref="Q63:Q64"/>
    <mergeCell ref="E64:E65"/>
    <mergeCell ref="M64:M65"/>
    <mergeCell ref="U64:U65"/>
    <mergeCell ref="AH64:AH65"/>
    <mergeCell ref="A65:A66"/>
    <mergeCell ref="I65:I66"/>
    <mergeCell ref="Q61:Q62"/>
    <mergeCell ref="X61:X62"/>
    <mergeCell ref="E62:E63"/>
    <mergeCell ref="M62:M63"/>
    <mergeCell ref="U62:U63"/>
    <mergeCell ref="Z62:Z65"/>
    <mergeCell ref="Q65:Q66"/>
    <mergeCell ref="X65:X66"/>
    <mergeCell ref="E66:E67"/>
    <mergeCell ref="M66:M67"/>
    <mergeCell ref="M58:M59"/>
    <mergeCell ref="U58:U59"/>
    <mergeCell ref="A59:A60"/>
    <mergeCell ref="I59:I60"/>
    <mergeCell ref="Q59:Q60"/>
    <mergeCell ref="E60:E61"/>
    <mergeCell ref="M60:M61"/>
    <mergeCell ref="U60:U61"/>
    <mergeCell ref="A61:A62"/>
    <mergeCell ref="I61:I62"/>
    <mergeCell ref="AH55:AH56"/>
    <mergeCell ref="E56:E57"/>
    <mergeCell ref="M56:M57"/>
    <mergeCell ref="U56:U57"/>
    <mergeCell ref="AB56:AB63"/>
    <mergeCell ref="A57:A58"/>
    <mergeCell ref="I57:I58"/>
    <mergeCell ref="Q57:Q58"/>
    <mergeCell ref="X57:X58"/>
    <mergeCell ref="E58:E59"/>
    <mergeCell ref="AD44:AD59"/>
    <mergeCell ref="AB40:AB47"/>
    <mergeCell ref="A41:A42"/>
    <mergeCell ref="I41:I42"/>
    <mergeCell ref="Q41:Q42"/>
    <mergeCell ref="X41:X42"/>
    <mergeCell ref="A55:A56"/>
    <mergeCell ref="I55:I56"/>
    <mergeCell ref="Q55:Q56"/>
    <mergeCell ref="A51:A52"/>
    <mergeCell ref="I51:I52"/>
    <mergeCell ref="Q51:Q52"/>
    <mergeCell ref="E52:E53"/>
    <mergeCell ref="M52:M53"/>
    <mergeCell ref="U52:U53"/>
    <mergeCell ref="A53:A54"/>
    <mergeCell ref="I53:I54"/>
    <mergeCell ref="Q53:Q54"/>
    <mergeCell ref="X49:X50"/>
    <mergeCell ref="E50:E51"/>
    <mergeCell ref="M50:M51"/>
    <mergeCell ref="U50:U51"/>
    <mergeCell ref="M46:M47"/>
    <mergeCell ref="U46:U47"/>
    <mergeCell ref="Z46:Z49"/>
    <mergeCell ref="X45:X46"/>
    <mergeCell ref="X53:X54"/>
    <mergeCell ref="E54:E55"/>
    <mergeCell ref="M54:M55"/>
    <mergeCell ref="U54:U55"/>
    <mergeCell ref="Z54:Z57"/>
    <mergeCell ref="A47:A48"/>
    <mergeCell ref="I47:I48"/>
    <mergeCell ref="Q47:Q48"/>
    <mergeCell ref="E48:E49"/>
    <mergeCell ref="M48:M49"/>
    <mergeCell ref="U48:U49"/>
    <mergeCell ref="A49:A50"/>
    <mergeCell ref="Q43:Q44"/>
    <mergeCell ref="E44:E45"/>
    <mergeCell ref="M44:M45"/>
    <mergeCell ref="U44:U45"/>
    <mergeCell ref="A45:A46"/>
    <mergeCell ref="I45:I46"/>
    <mergeCell ref="Q45:Q46"/>
    <mergeCell ref="E46:E47"/>
    <mergeCell ref="E42:E43"/>
    <mergeCell ref="M42:M43"/>
    <mergeCell ref="U42:U43"/>
    <mergeCell ref="A43:A44"/>
    <mergeCell ref="I43:I44"/>
    <mergeCell ref="I49:I50"/>
    <mergeCell ref="Q49:Q50"/>
    <mergeCell ref="U38:U39"/>
    <mergeCell ref="Z38:Z41"/>
    <mergeCell ref="A39:A40"/>
    <mergeCell ref="I39:I40"/>
    <mergeCell ref="Q39:Q40"/>
    <mergeCell ref="E40:E41"/>
    <mergeCell ref="M40:M41"/>
    <mergeCell ref="U40:U41"/>
    <mergeCell ref="AH35:AH36"/>
    <mergeCell ref="E36:E37"/>
    <mergeCell ref="M36:M37"/>
    <mergeCell ref="U36:U37"/>
    <mergeCell ref="A37:A38"/>
    <mergeCell ref="I37:I38"/>
    <mergeCell ref="Q37:Q38"/>
    <mergeCell ref="X37:X38"/>
    <mergeCell ref="E38:E39"/>
    <mergeCell ref="M38:M39"/>
    <mergeCell ref="AF20:AF51"/>
    <mergeCell ref="A21:A22"/>
    <mergeCell ref="I21:I22"/>
    <mergeCell ref="Q21:Q22"/>
    <mergeCell ref="X21:X22"/>
    <mergeCell ref="A23:A24"/>
    <mergeCell ref="A35:A36"/>
    <mergeCell ref="I35:I36"/>
    <mergeCell ref="Q35:Q36"/>
    <mergeCell ref="E32:E33"/>
    <mergeCell ref="M32:M33"/>
    <mergeCell ref="U32:U33"/>
    <mergeCell ref="A33:A34"/>
    <mergeCell ref="I33:I34"/>
    <mergeCell ref="Q33:Q34"/>
    <mergeCell ref="A29:A30"/>
    <mergeCell ref="I29:I30"/>
    <mergeCell ref="Q29:Q30"/>
    <mergeCell ref="X29:X30"/>
    <mergeCell ref="E30:E31"/>
    <mergeCell ref="M30:M31"/>
    <mergeCell ref="U30:U31"/>
    <mergeCell ref="A31:A32"/>
    <mergeCell ref="I31:I32"/>
    <mergeCell ref="Q31:Q32"/>
    <mergeCell ref="A25:A26"/>
    <mergeCell ref="I25:I26"/>
    <mergeCell ref="Q25:Q26"/>
    <mergeCell ref="X25:X26"/>
    <mergeCell ref="E26:E27"/>
    <mergeCell ref="M26:M27"/>
    <mergeCell ref="U26:U27"/>
    <mergeCell ref="A27:A28"/>
    <mergeCell ref="I27:I28"/>
    <mergeCell ref="Q27:Q28"/>
    <mergeCell ref="AB24:AB31"/>
    <mergeCell ref="E28:E29"/>
    <mergeCell ref="M28:M29"/>
    <mergeCell ref="U28:U29"/>
    <mergeCell ref="Z30:Z33"/>
    <mergeCell ref="E22:E23"/>
    <mergeCell ref="M22:M23"/>
    <mergeCell ref="U22:U23"/>
    <mergeCell ref="Z22:Z25"/>
    <mergeCell ref="X33:X34"/>
    <mergeCell ref="E34:E35"/>
    <mergeCell ref="M34:M35"/>
    <mergeCell ref="U34:U35"/>
    <mergeCell ref="Q19:Q20"/>
    <mergeCell ref="E20:E21"/>
    <mergeCell ref="M20:M21"/>
    <mergeCell ref="U20:U21"/>
    <mergeCell ref="I23:I24"/>
    <mergeCell ref="Q23:Q24"/>
    <mergeCell ref="E24:E25"/>
    <mergeCell ref="M24:M25"/>
    <mergeCell ref="U24:U25"/>
    <mergeCell ref="I17:I18"/>
    <mergeCell ref="Q17:Q18"/>
    <mergeCell ref="AD12:AD27"/>
    <mergeCell ref="A13:A14"/>
    <mergeCell ref="I13:I14"/>
    <mergeCell ref="Q13:Q14"/>
    <mergeCell ref="X13:X14"/>
    <mergeCell ref="E14:E15"/>
    <mergeCell ref="M14:M15"/>
    <mergeCell ref="U14:U15"/>
    <mergeCell ref="Z14:Z17"/>
    <mergeCell ref="A15:A16"/>
    <mergeCell ref="A11:A12"/>
    <mergeCell ref="I11:I12"/>
    <mergeCell ref="Q11:Q12"/>
    <mergeCell ref="E12:E13"/>
    <mergeCell ref="M12:M13"/>
    <mergeCell ref="U12:U13"/>
    <mergeCell ref="X17:X18"/>
    <mergeCell ref="E18:E19"/>
    <mergeCell ref="M18:M19"/>
    <mergeCell ref="U18:U19"/>
    <mergeCell ref="A19:A20"/>
    <mergeCell ref="I19:I20"/>
    <mergeCell ref="E6:E7"/>
    <mergeCell ref="M6:M7"/>
    <mergeCell ref="U6:U7"/>
    <mergeCell ref="Z6:Z9"/>
    <mergeCell ref="AB8:AB15"/>
    <mergeCell ref="X9:X10"/>
    <mergeCell ref="M10:M11"/>
    <mergeCell ref="U10:U11"/>
    <mergeCell ref="A7:A8"/>
    <mergeCell ref="I7:I8"/>
    <mergeCell ref="Q7:Q8"/>
    <mergeCell ref="E8:E9"/>
    <mergeCell ref="M8:M9"/>
    <mergeCell ref="U8:U9"/>
    <mergeCell ref="A9:A10"/>
    <mergeCell ref="I9:I10"/>
    <mergeCell ref="Q9:Q10"/>
    <mergeCell ref="E10:E11"/>
    <mergeCell ref="I15:I16"/>
    <mergeCell ref="Q15:Q16"/>
    <mergeCell ref="E16:E17"/>
    <mergeCell ref="M16:M17"/>
    <mergeCell ref="U16:U17"/>
    <mergeCell ref="A17:A18"/>
    <mergeCell ref="F1:N1"/>
    <mergeCell ref="X1:AF1"/>
    <mergeCell ref="F2:N2"/>
    <mergeCell ref="X2:AF2"/>
    <mergeCell ref="F3:F4"/>
    <mergeCell ref="Q3:Q4"/>
    <mergeCell ref="M4:M5"/>
    <mergeCell ref="U4:U5"/>
    <mergeCell ref="I5:I6"/>
    <mergeCell ref="Q5:Q6"/>
    <mergeCell ref="X5:X6"/>
    <mergeCell ref="AE5:A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81"/>
  <sheetViews>
    <sheetView topLeftCell="B1" workbookViewId="0">
      <selection activeCell="B1" sqref="B1"/>
    </sheetView>
  </sheetViews>
  <sheetFormatPr defaultRowHeight="13.5" outlineLevelCol="1" x14ac:dyDescent="0.25"/>
  <cols>
    <col min="1" max="1" width="3.28515625" style="164" hidden="1" customWidth="1" outlineLevel="1"/>
    <col min="2" max="2" width="7.28515625" style="158" customWidth="1" collapsed="1"/>
    <col min="3" max="3" width="28" style="158" customWidth="1"/>
    <col min="4" max="5" width="13.5703125" style="158" customWidth="1"/>
    <col min="6" max="6" width="23" style="158" customWidth="1"/>
    <col min="7" max="10" width="0" style="158" hidden="1" customWidth="1" outlineLevel="1"/>
    <col min="11" max="11" width="9.140625" style="158" hidden="1" customWidth="1" outlineLevel="1"/>
    <col min="12" max="12" width="5.7109375" style="158" hidden="1" customWidth="1" outlineLevel="1"/>
    <col min="13" max="13" width="2.28515625" style="158" hidden="1" customWidth="1" outlineLevel="1"/>
    <col min="14" max="14" width="5.7109375" style="158" hidden="1" customWidth="1" outlineLevel="1"/>
    <col min="15" max="15" width="2.7109375" style="158" hidden="1" customWidth="1" outlineLevel="1"/>
    <col min="16" max="16" width="5.7109375" style="158" hidden="1" customWidth="1" outlineLevel="1"/>
    <col min="17" max="17" width="2.5703125" style="158" hidden="1" customWidth="1" outlineLevel="1"/>
    <col min="18" max="19" width="0" style="158" hidden="1" customWidth="1" outlineLevel="1"/>
    <col min="20" max="20" width="9.140625" style="158" collapsed="1"/>
    <col min="21" max="16384" width="9.140625" style="158"/>
  </cols>
  <sheetData>
    <row r="2" spans="1:18" ht="20.100000000000001" customHeight="1" x14ac:dyDescent="0.25">
      <c r="A2" s="156"/>
      <c r="B2" s="156"/>
      <c r="C2" s="420" t="s">
        <v>61</v>
      </c>
      <c r="D2" s="420"/>
      <c r="E2" s="420"/>
      <c r="F2" s="420"/>
      <c r="G2" s="156"/>
      <c r="H2" s="157"/>
    </row>
    <row r="3" spans="1:18" ht="20.100000000000001" customHeight="1" x14ac:dyDescent="0.35">
      <c r="A3" s="159"/>
      <c r="B3" s="159"/>
      <c r="C3" s="421" t="s">
        <v>22</v>
      </c>
      <c r="D3" s="421"/>
      <c r="E3" s="421"/>
      <c r="F3" s="421"/>
      <c r="G3" s="159"/>
      <c r="H3" s="157"/>
      <c r="I3" s="422">
        <v>2</v>
      </c>
      <c r="J3" s="423"/>
      <c r="R3" s="160" t="s">
        <v>62</v>
      </c>
    </row>
    <row r="4" spans="1:18" ht="20.100000000000001" customHeight="1" x14ac:dyDescent="0.35">
      <c r="A4" s="161"/>
      <c r="B4" s="161"/>
      <c r="C4" s="162" t="s">
        <v>63</v>
      </c>
      <c r="D4" s="162"/>
      <c r="E4" s="162"/>
      <c r="F4" s="162"/>
      <c r="G4" s="161"/>
      <c r="H4" s="163"/>
      <c r="I4" s="424"/>
      <c r="J4" s="425"/>
      <c r="R4" s="160"/>
    </row>
    <row r="5" spans="1:18" ht="21" x14ac:dyDescent="0.35">
      <c r="B5" s="429" t="s">
        <v>64</v>
      </c>
      <c r="C5" s="429"/>
      <c r="D5" s="429"/>
      <c r="E5" s="429"/>
      <c r="F5" s="429"/>
      <c r="G5" s="165"/>
      <c r="I5" s="426"/>
      <c r="J5" s="425"/>
      <c r="R5" s="160" t="s">
        <v>65</v>
      </c>
    </row>
    <row r="6" spans="1:18" ht="15" customHeight="1" x14ac:dyDescent="0.35">
      <c r="B6" s="166"/>
      <c r="C6" s="166"/>
      <c r="D6" s="166"/>
      <c r="E6" s="166"/>
      <c r="F6" s="166"/>
      <c r="G6" s="165"/>
      <c r="I6" s="426"/>
      <c r="J6" s="425"/>
      <c r="R6" s="160"/>
    </row>
    <row r="7" spans="1:18" ht="12.75" customHeight="1" x14ac:dyDescent="0.35">
      <c r="B7" s="430" t="s">
        <v>66</v>
      </c>
      <c r="C7" s="430"/>
      <c r="D7" s="430"/>
      <c r="E7" s="430"/>
      <c r="F7" s="430"/>
      <c r="G7" s="165"/>
      <c r="I7" s="427"/>
      <c r="J7" s="428"/>
      <c r="R7" s="160" t="s">
        <v>67</v>
      </c>
    </row>
    <row r="8" spans="1:18" ht="12.75" customHeight="1" x14ac:dyDescent="0.25">
      <c r="B8" s="167"/>
      <c r="C8" s="167"/>
      <c r="D8" s="167"/>
      <c r="E8" s="167"/>
      <c r="F8" s="167"/>
      <c r="G8" s="165"/>
    </row>
    <row r="9" spans="1:18" ht="12.75" customHeight="1" x14ac:dyDescent="0.25">
      <c r="A9" s="168"/>
      <c r="B9" s="169" t="s">
        <v>68</v>
      </c>
      <c r="C9" s="170" t="s">
        <v>69</v>
      </c>
      <c r="D9" s="170" t="s">
        <v>70</v>
      </c>
      <c r="E9" s="170" t="s">
        <v>3</v>
      </c>
      <c r="F9" s="169" t="s">
        <v>50</v>
      </c>
      <c r="G9" s="165"/>
      <c r="I9" s="431">
        <v>2</v>
      </c>
      <c r="J9" s="432"/>
    </row>
    <row r="10" spans="1:18" s="176" customFormat="1" ht="12.75" customHeight="1" x14ac:dyDescent="0.25">
      <c r="A10" s="171" t="str">
        <f>IF($I$3=1,L10,(IF($I$3=2,N10,IF($I$3=3,P10,))))</f>
        <v>-</v>
      </c>
      <c r="B10" s="172" t="s">
        <v>71</v>
      </c>
      <c r="C10" s="173" t="s">
        <v>72</v>
      </c>
      <c r="D10" s="174" t="s">
        <v>73</v>
      </c>
      <c r="E10" s="174" t="s">
        <v>74</v>
      </c>
      <c r="F10" s="174" t="s">
        <v>28</v>
      </c>
      <c r="G10" s="175"/>
      <c r="I10" s="433"/>
      <c r="J10" s="434"/>
      <c r="K10" s="177" t="s">
        <v>71</v>
      </c>
      <c r="L10" s="171" t="str">
        <f>'[2]BS-16'!BA37</f>
        <v>-</v>
      </c>
      <c r="N10" s="171" t="str">
        <f>'[2]BS-32'!BD38</f>
        <v>-</v>
      </c>
      <c r="P10" s="171" t="str">
        <f>'[2]BS-48'!BG68</f>
        <v>-</v>
      </c>
    </row>
    <row r="11" spans="1:18" s="176" customFormat="1" ht="12.75" customHeight="1" x14ac:dyDescent="0.25">
      <c r="A11" s="171" t="str">
        <f>IF($I$3=1,L11,(IF($I$3=2,N11,IF($I$3=3,P11,))))</f>
        <v>-</v>
      </c>
      <c r="B11" s="172" t="s">
        <v>75</v>
      </c>
      <c r="C11" s="173" t="s">
        <v>76</v>
      </c>
      <c r="D11" s="174" t="s">
        <v>77</v>
      </c>
      <c r="E11" s="174" t="s">
        <v>74</v>
      </c>
      <c r="F11" s="174" t="s">
        <v>78</v>
      </c>
      <c r="G11" s="175"/>
      <c r="I11" s="433"/>
      <c r="J11" s="434"/>
      <c r="K11" s="177" t="s">
        <v>75</v>
      </c>
      <c r="L11" s="171" t="str">
        <f>'[2]BS-16'!BA67</f>
        <v>-</v>
      </c>
      <c r="N11" s="171" t="str">
        <f>'[2]BS-32'!BD65</f>
        <v>-</v>
      </c>
      <c r="P11" s="171" t="str">
        <f>'[2]BS-48'!BG122</f>
        <v>-</v>
      </c>
    </row>
    <row r="12" spans="1:18" s="176" customFormat="1" ht="12.75" customHeight="1" x14ac:dyDescent="0.25">
      <c r="A12" s="171"/>
      <c r="B12" s="172" t="s">
        <v>79</v>
      </c>
      <c r="C12" s="173" t="s">
        <v>80</v>
      </c>
      <c r="D12" s="174" t="s">
        <v>81</v>
      </c>
      <c r="E12" s="174" t="s">
        <v>74</v>
      </c>
      <c r="F12" s="174" t="s">
        <v>82</v>
      </c>
      <c r="G12" s="175"/>
      <c r="I12" s="433"/>
      <c r="J12" s="434"/>
      <c r="K12" s="177"/>
      <c r="L12" s="171"/>
      <c r="N12" s="171"/>
      <c r="P12" s="171"/>
    </row>
    <row r="13" spans="1:18" s="176" customFormat="1" ht="12.75" customHeight="1" x14ac:dyDescent="0.25">
      <c r="A13" s="171" t="str">
        <f>IF($I$3=1,L13,(IF($I$3=2,N13,IF($I$3=3,P13,))))</f>
        <v>-</v>
      </c>
      <c r="B13" s="172" t="s">
        <v>79</v>
      </c>
      <c r="C13" s="173" t="s">
        <v>83</v>
      </c>
      <c r="D13" s="174" t="s">
        <v>84</v>
      </c>
      <c r="E13" s="174" t="s">
        <v>74</v>
      </c>
      <c r="F13" s="174" t="s">
        <v>55</v>
      </c>
      <c r="G13" s="175"/>
      <c r="I13" s="433"/>
      <c r="J13" s="434"/>
      <c r="K13" s="177" t="s">
        <v>79</v>
      </c>
      <c r="L13" s="171" t="str">
        <f>'[2]BS-16'!BQ11</f>
        <v>-</v>
      </c>
      <c r="N13" s="171" t="str">
        <f>'[2]BS-32'!BZ11</f>
        <v>-</v>
      </c>
      <c r="P13" s="171" t="str">
        <f>'[2]BS-48'!CF14</f>
        <v>-</v>
      </c>
    </row>
    <row r="14" spans="1:18" s="176" customFormat="1" ht="12.75" customHeight="1" x14ac:dyDescent="0.25">
      <c r="A14" s="171" t="str">
        <f>IF($I$3=1,L14,(IF($I$3=2,N14,IF($I$3=3,P14,))))</f>
        <v>-</v>
      </c>
      <c r="B14" s="178"/>
      <c r="C14" s="179"/>
      <c r="D14" s="178"/>
      <c r="E14" s="178"/>
      <c r="F14" s="178"/>
      <c r="G14" s="175"/>
      <c r="I14" s="433"/>
      <c r="J14" s="434"/>
      <c r="K14" s="177" t="s">
        <v>79</v>
      </c>
      <c r="L14" s="171" t="str">
        <f>'[2]BS-16'!BQ30</f>
        <v>-</v>
      </c>
      <c r="N14" s="171" t="str">
        <f>'[2]BS-32'!BZ52</f>
        <v>-</v>
      </c>
      <c r="P14" s="171" t="str">
        <f>'[2]BS-48'!CF93</f>
        <v>-</v>
      </c>
    </row>
    <row r="15" spans="1:18" ht="12.75" customHeight="1" x14ac:dyDescent="0.3">
      <c r="B15" s="435" t="s">
        <v>85</v>
      </c>
      <c r="C15" s="435"/>
      <c r="D15" s="435"/>
      <c r="E15" s="435"/>
      <c r="F15" s="435"/>
      <c r="G15" s="165"/>
    </row>
    <row r="16" spans="1:18" ht="12.75" customHeight="1" x14ac:dyDescent="0.25">
      <c r="B16" s="180"/>
      <c r="C16" s="181"/>
      <c r="D16" s="180"/>
      <c r="E16" s="180"/>
      <c r="F16" s="180"/>
      <c r="G16" s="165"/>
    </row>
    <row r="17" spans="1:29" ht="12.75" customHeight="1" x14ac:dyDescent="0.25">
      <c r="B17" s="172" t="s">
        <v>71</v>
      </c>
      <c r="C17" s="182" t="s">
        <v>86</v>
      </c>
      <c r="D17" s="183" t="s">
        <v>87</v>
      </c>
      <c r="E17" s="183" t="s">
        <v>74</v>
      </c>
      <c r="F17" s="183" t="s">
        <v>88</v>
      </c>
      <c r="G17" s="165"/>
      <c r="R17" s="184"/>
      <c r="S17" s="185"/>
      <c r="T17" s="185"/>
      <c r="U17" s="185"/>
      <c r="V17" s="185"/>
      <c r="W17" s="185"/>
      <c r="X17" s="184"/>
      <c r="Y17" s="184"/>
      <c r="Z17" s="184"/>
      <c r="AA17" s="184"/>
      <c r="AB17" s="184"/>
      <c r="AC17" s="184"/>
    </row>
    <row r="18" spans="1:29" s="176" customFormat="1" ht="12.75" customHeight="1" x14ac:dyDescent="0.25">
      <c r="A18" s="171" t="str">
        <f>IF($I$9=1,L18,(IF($I$9=2,N18,IF($I$9=3,P18,))))</f>
        <v>-</v>
      </c>
      <c r="B18" s="172" t="s">
        <v>75</v>
      </c>
      <c r="C18" s="182" t="s">
        <v>89</v>
      </c>
      <c r="D18" s="183" t="s">
        <v>90</v>
      </c>
      <c r="E18" s="183" t="s">
        <v>91</v>
      </c>
      <c r="F18" s="183" t="s">
        <v>82</v>
      </c>
      <c r="G18" s="175"/>
      <c r="K18" s="177" t="s">
        <v>71</v>
      </c>
      <c r="L18" s="171" t="str">
        <f>'[2]GS-16'!BA37</f>
        <v>-</v>
      </c>
      <c r="N18" s="171" t="str">
        <f>'[2]GS-32'!BD38</f>
        <v>-</v>
      </c>
      <c r="P18" s="171" t="str">
        <f>'[2]GS-48'!BG68</f>
        <v>-</v>
      </c>
      <c r="R18" s="186"/>
      <c r="S18" s="187"/>
      <c r="T18" s="188"/>
      <c r="U18" s="188"/>
      <c r="V18" s="188"/>
      <c r="W18" s="189"/>
      <c r="X18" s="186"/>
      <c r="Y18" s="186"/>
      <c r="Z18" s="186"/>
      <c r="AA18" s="186"/>
      <c r="AB18" s="186"/>
      <c r="AC18" s="186"/>
    </row>
    <row r="19" spans="1:29" s="176" customFormat="1" ht="12.75" customHeight="1" x14ac:dyDescent="0.25">
      <c r="A19" s="171"/>
      <c r="B19" s="172" t="s">
        <v>79</v>
      </c>
      <c r="C19" s="173" t="s">
        <v>92</v>
      </c>
      <c r="D19" s="174" t="s">
        <v>93</v>
      </c>
      <c r="E19" s="174" t="s">
        <v>74</v>
      </c>
      <c r="F19" s="174" t="s">
        <v>94</v>
      </c>
      <c r="G19" s="175"/>
      <c r="K19" s="177"/>
      <c r="L19" s="171"/>
      <c r="N19" s="171"/>
      <c r="P19" s="171"/>
      <c r="R19" s="186"/>
      <c r="S19" s="187"/>
      <c r="T19" s="188"/>
      <c r="U19" s="188"/>
      <c r="V19" s="188"/>
      <c r="W19" s="189"/>
      <c r="X19" s="186"/>
      <c r="Y19" s="186"/>
      <c r="Z19" s="186"/>
      <c r="AA19" s="186"/>
      <c r="AB19" s="186"/>
      <c r="AC19" s="186"/>
    </row>
    <row r="20" spans="1:29" s="176" customFormat="1" ht="12.75" customHeight="1" x14ac:dyDescent="0.25">
      <c r="A20" s="171" t="str">
        <f>IF($I$9=1,L20,(IF($I$9=2,N20,IF($I$9=3,P20,))))</f>
        <v>-</v>
      </c>
      <c r="B20" s="172" t="s">
        <v>79</v>
      </c>
      <c r="C20" s="182" t="s">
        <v>95</v>
      </c>
      <c r="D20" s="183" t="s">
        <v>96</v>
      </c>
      <c r="E20" s="183" t="s">
        <v>74</v>
      </c>
      <c r="F20" s="183" t="s">
        <v>94</v>
      </c>
      <c r="G20" s="175"/>
      <c r="K20" s="177" t="s">
        <v>75</v>
      </c>
      <c r="L20" s="171" t="str">
        <f>'[2]GS-16'!BA67</f>
        <v>-</v>
      </c>
      <c r="N20" s="171" t="str">
        <f>'[2]GS-32'!BD65</f>
        <v>-</v>
      </c>
      <c r="P20" s="171" t="str">
        <f>'[2]GS-48'!BG122</f>
        <v>-</v>
      </c>
      <c r="R20" s="186"/>
      <c r="S20" s="187"/>
      <c r="T20" s="188"/>
      <c r="U20" s="188"/>
      <c r="V20" s="188"/>
      <c r="W20" s="189"/>
      <c r="X20" s="186"/>
      <c r="Y20" s="186"/>
      <c r="Z20" s="186"/>
      <c r="AA20" s="186"/>
      <c r="AB20" s="186"/>
      <c r="AC20" s="186"/>
    </row>
    <row r="21" spans="1:29" s="176" customFormat="1" ht="12.75" customHeight="1" x14ac:dyDescent="0.25">
      <c r="A21" s="171" t="str">
        <f>IF($I$9=1,L21,(IF($I$9=2,N21,IF($I$9=3,P21,))))</f>
        <v>-</v>
      </c>
      <c r="B21" s="165"/>
      <c r="C21" s="165"/>
      <c r="D21" s="165"/>
      <c r="E21" s="165"/>
      <c r="F21" s="165"/>
      <c r="G21" s="175"/>
      <c r="K21" s="177" t="s">
        <v>79</v>
      </c>
      <c r="L21" s="171" t="str">
        <f>'[2]GS-16'!BQ11</f>
        <v>-</v>
      </c>
      <c r="N21" s="171" t="str">
        <f>'[2]GS-32'!BZ11</f>
        <v>-</v>
      </c>
      <c r="P21" s="171" t="str">
        <f>'[2]GS-48'!CF14</f>
        <v>-</v>
      </c>
      <c r="R21" s="186"/>
      <c r="S21" s="187"/>
      <c r="T21" s="188"/>
      <c r="U21" s="188"/>
      <c r="V21" s="188"/>
      <c r="W21" s="189"/>
      <c r="X21" s="186"/>
      <c r="Y21" s="186"/>
      <c r="Z21" s="186"/>
      <c r="AA21" s="186"/>
      <c r="AB21" s="186"/>
      <c r="AC21" s="186"/>
    </row>
    <row r="22" spans="1:29" s="176" customFormat="1" ht="12.75" customHeight="1" x14ac:dyDescent="0.3">
      <c r="A22" s="171" t="str">
        <f>IF($I$9=1,L22,(IF($I$9=2,N22,IF($I$9=3,P22,))))</f>
        <v>-</v>
      </c>
      <c r="B22" s="435" t="s">
        <v>97</v>
      </c>
      <c r="C22" s="435"/>
      <c r="D22" s="435"/>
      <c r="E22" s="435"/>
      <c r="F22" s="435"/>
      <c r="G22" s="175"/>
      <c r="K22" s="177" t="s">
        <v>79</v>
      </c>
      <c r="L22" s="171" t="str">
        <f>'[2]GS-16'!BQ30</f>
        <v>-</v>
      </c>
      <c r="N22" s="171" t="str">
        <f>'[2]GS-32'!BZ52</f>
        <v>-</v>
      </c>
      <c r="P22" s="171" t="str">
        <f>'[2]GS-48'!CF93</f>
        <v>-</v>
      </c>
      <c r="R22" s="186"/>
      <c r="S22" s="187"/>
      <c r="T22" s="188"/>
      <c r="U22" s="188"/>
      <c r="V22" s="188"/>
      <c r="W22" s="189"/>
      <c r="X22" s="186"/>
      <c r="Y22" s="186"/>
      <c r="Z22" s="186"/>
      <c r="AA22" s="186"/>
      <c r="AB22" s="186"/>
      <c r="AC22" s="186"/>
    </row>
    <row r="23" spans="1:29" ht="12.75" customHeight="1" x14ac:dyDescent="0.25">
      <c r="B23" s="180"/>
      <c r="C23" s="181"/>
      <c r="D23" s="180"/>
      <c r="E23" s="180"/>
      <c r="F23" s="180"/>
      <c r="G23" s="165"/>
      <c r="R23" s="184"/>
      <c r="S23" s="187"/>
      <c r="T23" s="188"/>
      <c r="U23" s="188"/>
      <c r="V23" s="188"/>
      <c r="W23" s="185"/>
      <c r="X23" s="184"/>
      <c r="Y23" s="184"/>
      <c r="Z23" s="184"/>
      <c r="AA23" s="184"/>
      <c r="AB23" s="184"/>
      <c r="AC23" s="184"/>
    </row>
    <row r="24" spans="1:29" ht="12.75" customHeight="1" x14ac:dyDescent="0.25">
      <c r="B24" s="418" t="s">
        <v>71</v>
      </c>
      <c r="C24" s="173" t="s">
        <v>76</v>
      </c>
      <c r="D24" s="174" t="s">
        <v>77</v>
      </c>
      <c r="E24" s="174" t="s">
        <v>74</v>
      </c>
      <c r="F24" s="174" t="s">
        <v>78</v>
      </c>
      <c r="R24" s="184"/>
      <c r="S24" s="187"/>
      <c r="T24" s="188"/>
      <c r="U24" s="188"/>
      <c r="V24" s="188"/>
      <c r="W24" s="185"/>
      <c r="X24" s="184"/>
      <c r="Y24" s="184"/>
      <c r="Z24" s="184"/>
      <c r="AA24" s="184"/>
      <c r="AB24" s="184"/>
      <c r="AC24" s="184"/>
    </row>
    <row r="25" spans="1:29" ht="12.75" customHeight="1" x14ac:dyDescent="0.25">
      <c r="B25" s="419"/>
      <c r="C25" s="173" t="s">
        <v>98</v>
      </c>
      <c r="D25" s="174" t="s">
        <v>99</v>
      </c>
      <c r="E25" s="174" t="s">
        <v>100</v>
      </c>
      <c r="F25" s="174" t="s">
        <v>78</v>
      </c>
      <c r="R25" s="184"/>
      <c r="S25" s="187"/>
      <c r="T25" s="188"/>
      <c r="U25" s="188"/>
      <c r="V25" s="188"/>
      <c r="W25" s="185"/>
      <c r="X25" s="184"/>
      <c r="Y25" s="184"/>
      <c r="Z25" s="184"/>
      <c r="AA25" s="184"/>
      <c r="AB25" s="184"/>
      <c r="AC25" s="184"/>
    </row>
    <row r="26" spans="1:29" ht="12.75" customHeight="1" x14ac:dyDescent="0.25">
      <c r="A26" s="190"/>
      <c r="B26" s="418" t="s">
        <v>75</v>
      </c>
      <c r="C26" s="173" t="s">
        <v>101</v>
      </c>
      <c r="D26" s="174" t="s">
        <v>102</v>
      </c>
      <c r="E26" s="174" t="s">
        <v>100</v>
      </c>
      <c r="F26" s="174" t="s">
        <v>82</v>
      </c>
      <c r="R26" s="184"/>
      <c r="S26" s="187"/>
      <c r="T26" s="188"/>
      <c r="U26" s="188"/>
      <c r="V26" s="188"/>
      <c r="W26" s="185"/>
      <c r="X26" s="184"/>
      <c r="Y26" s="184"/>
      <c r="Z26" s="184"/>
      <c r="AA26" s="184"/>
      <c r="AB26" s="184"/>
      <c r="AC26" s="184"/>
    </row>
    <row r="27" spans="1:29" ht="12.75" customHeight="1" x14ac:dyDescent="0.25">
      <c r="A27" s="190"/>
      <c r="B27" s="419"/>
      <c r="C27" s="173" t="s">
        <v>103</v>
      </c>
      <c r="D27" s="174" t="s">
        <v>104</v>
      </c>
      <c r="E27" s="174" t="s">
        <v>100</v>
      </c>
      <c r="F27" s="174" t="s">
        <v>88</v>
      </c>
      <c r="R27" s="184"/>
      <c r="S27" s="187"/>
      <c r="T27" s="188"/>
      <c r="U27" s="188"/>
      <c r="V27" s="188"/>
      <c r="W27" s="185"/>
      <c r="X27" s="187"/>
      <c r="Y27" s="188"/>
      <c r="Z27" s="188"/>
      <c r="AA27" s="188"/>
      <c r="AB27" s="188"/>
      <c r="AC27" s="184"/>
    </row>
    <row r="28" spans="1:29" ht="12.75" customHeight="1" x14ac:dyDescent="0.25">
      <c r="A28" s="190"/>
      <c r="B28" s="418" t="s">
        <v>79</v>
      </c>
      <c r="C28" s="173" t="s">
        <v>72</v>
      </c>
      <c r="D28" s="174" t="s">
        <v>73</v>
      </c>
      <c r="E28" s="174" t="s">
        <v>74</v>
      </c>
      <c r="F28" s="174" t="s">
        <v>28</v>
      </c>
      <c r="R28" s="184"/>
      <c r="S28" s="187"/>
      <c r="T28" s="188"/>
      <c r="U28" s="188"/>
      <c r="V28" s="188"/>
      <c r="W28" s="185"/>
      <c r="X28" s="184"/>
      <c r="Y28" s="184"/>
      <c r="Z28" s="184"/>
      <c r="AA28" s="184"/>
      <c r="AB28" s="184"/>
      <c r="AC28" s="184"/>
    </row>
    <row r="29" spans="1:29" ht="12.75" customHeight="1" x14ac:dyDescent="0.25">
      <c r="A29" s="190"/>
      <c r="B29" s="419"/>
      <c r="C29" s="173" t="s">
        <v>80</v>
      </c>
      <c r="D29" s="174" t="s">
        <v>81</v>
      </c>
      <c r="E29" s="174" t="s">
        <v>74</v>
      </c>
      <c r="F29" s="174" t="s">
        <v>82</v>
      </c>
      <c r="R29" s="184"/>
      <c r="S29" s="187"/>
      <c r="T29" s="188"/>
      <c r="U29" s="188"/>
      <c r="V29" s="188"/>
      <c r="W29" s="185"/>
      <c r="X29" s="184"/>
      <c r="Y29" s="184"/>
      <c r="Z29" s="184"/>
      <c r="AA29" s="184"/>
      <c r="AB29" s="184"/>
      <c r="AC29" s="184"/>
    </row>
    <row r="30" spans="1:29" ht="12.75" customHeight="1" x14ac:dyDescent="0.25">
      <c r="A30" s="190"/>
      <c r="B30" s="418" t="s">
        <v>79</v>
      </c>
      <c r="C30" s="173" t="s">
        <v>105</v>
      </c>
      <c r="D30" s="174" t="s">
        <v>106</v>
      </c>
      <c r="E30" s="174" t="s">
        <v>100</v>
      </c>
      <c r="F30" s="174" t="s">
        <v>82</v>
      </c>
      <c r="R30" s="184"/>
      <c r="S30" s="191"/>
      <c r="T30" s="191"/>
      <c r="U30" s="191"/>
      <c r="V30" s="191"/>
      <c r="W30" s="185"/>
      <c r="X30" s="184"/>
      <c r="Y30" s="184"/>
      <c r="Z30" s="184"/>
      <c r="AA30" s="184"/>
      <c r="AB30" s="184"/>
      <c r="AC30" s="184"/>
    </row>
    <row r="31" spans="1:29" ht="12.75" customHeight="1" x14ac:dyDescent="0.25">
      <c r="A31" s="190"/>
      <c r="B31" s="419"/>
      <c r="C31" s="173" t="s">
        <v>107</v>
      </c>
      <c r="D31" s="174" t="s">
        <v>108</v>
      </c>
      <c r="E31" s="174" t="s">
        <v>100</v>
      </c>
      <c r="F31" s="174" t="s">
        <v>28</v>
      </c>
      <c r="R31" s="184"/>
      <c r="S31" s="191"/>
      <c r="T31" s="191"/>
      <c r="U31" s="191"/>
      <c r="V31" s="191"/>
      <c r="W31" s="185"/>
      <c r="X31" s="187"/>
      <c r="Y31" s="188"/>
      <c r="Z31" s="188"/>
      <c r="AA31" s="188"/>
      <c r="AB31" s="184"/>
      <c r="AC31" s="184"/>
    </row>
    <row r="32" spans="1:29" ht="12.75" customHeight="1" x14ac:dyDescent="0.25">
      <c r="A32" s="190"/>
      <c r="R32" s="184"/>
      <c r="S32" s="192"/>
      <c r="T32" s="193"/>
      <c r="U32" s="193"/>
      <c r="V32" s="193"/>
      <c r="W32" s="185"/>
      <c r="X32" s="184"/>
      <c r="Y32" s="184"/>
      <c r="Z32" s="184"/>
      <c r="AA32" s="184"/>
      <c r="AB32" s="184"/>
      <c r="AC32" s="184"/>
    </row>
    <row r="33" spans="1:29" ht="12.75" customHeight="1" x14ac:dyDescent="0.3">
      <c r="A33" s="190"/>
      <c r="B33" s="435" t="s">
        <v>109</v>
      </c>
      <c r="C33" s="435"/>
      <c r="D33" s="435"/>
      <c r="E33" s="435"/>
      <c r="F33" s="435"/>
      <c r="R33" s="184"/>
      <c r="S33" s="192"/>
      <c r="T33" s="193"/>
      <c r="U33" s="193"/>
      <c r="V33" s="193"/>
      <c r="W33" s="185"/>
      <c r="X33" s="184"/>
      <c r="Y33" s="184"/>
      <c r="Z33" s="184"/>
      <c r="AA33" s="184"/>
      <c r="AB33" s="184"/>
      <c r="AC33" s="184"/>
    </row>
    <row r="34" spans="1:29" ht="12.75" customHeight="1" x14ac:dyDescent="0.25">
      <c r="A34" s="190"/>
      <c r="B34" s="180"/>
      <c r="C34" s="181"/>
      <c r="D34" s="180"/>
      <c r="E34" s="180"/>
      <c r="F34" s="180"/>
      <c r="R34" s="184"/>
      <c r="S34" s="192"/>
      <c r="T34" s="193"/>
      <c r="U34" s="193"/>
      <c r="V34" s="193"/>
      <c r="W34" s="185"/>
      <c r="X34" s="184"/>
      <c r="Y34" s="184"/>
      <c r="Z34" s="184"/>
      <c r="AA34" s="184"/>
      <c r="AB34" s="184"/>
      <c r="AC34" s="184"/>
    </row>
    <row r="35" spans="1:29" ht="12.75" customHeight="1" x14ac:dyDescent="0.25">
      <c r="A35" s="190"/>
      <c r="B35" s="418" t="s">
        <v>71</v>
      </c>
      <c r="C35" s="173" t="s">
        <v>92</v>
      </c>
      <c r="D35" s="174" t="s">
        <v>93</v>
      </c>
      <c r="E35" s="174" t="s">
        <v>74</v>
      </c>
      <c r="F35" s="174" t="s">
        <v>94</v>
      </c>
      <c r="R35" s="184"/>
      <c r="S35" s="192"/>
      <c r="T35" s="193"/>
      <c r="U35" s="193"/>
      <c r="V35" s="193"/>
      <c r="W35" s="185"/>
      <c r="X35" s="184"/>
      <c r="Y35" s="184"/>
      <c r="Z35" s="184"/>
      <c r="AA35" s="184"/>
      <c r="AB35" s="184"/>
      <c r="AC35" s="184"/>
    </row>
    <row r="36" spans="1:29" ht="12.75" customHeight="1" x14ac:dyDescent="0.25">
      <c r="B36" s="419"/>
      <c r="C36" s="173" t="s">
        <v>95</v>
      </c>
      <c r="D36" s="174" t="s">
        <v>96</v>
      </c>
      <c r="E36" s="174" t="s">
        <v>74</v>
      </c>
      <c r="F36" s="174" t="s">
        <v>94</v>
      </c>
      <c r="R36" s="184"/>
      <c r="S36" s="192"/>
      <c r="T36" s="193"/>
      <c r="U36" s="193"/>
      <c r="V36" s="193"/>
      <c r="W36" s="185"/>
      <c r="X36" s="184"/>
      <c r="Y36" s="184"/>
      <c r="Z36" s="184"/>
      <c r="AA36" s="184"/>
      <c r="AB36" s="184"/>
      <c r="AC36" s="184"/>
    </row>
    <row r="37" spans="1:29" ht="12.75" customHeight="1" x14ac:dyDescent="0.25">
      <c r="B37" s="418" t="s">
        <v>75</v>
      </c>
      <c r="C37" s="173" t="s">
        <v>89</v>
      </c>
      <c r="D37" s="174" t="s">
        <v>90</v>
      </c>
      <c r="E37" s="174" t="s">
        <v>91</v>
      </c>
      <c r="F37" s="174" t="s">
        <v>82</v>
      </c>
      <c r="R37" s="184"/>
      <c r="S37" s="192"/>
      <c r="T37" s="193"/>
      <c r="U37" s="193"/>
      <c r="V37" s="193"/>
      <c r="W37" s="185"/>
      <c r="X37" s="184"/>
      <c r="Y37" s="184"/>
      <c r="Z37" s="184"/>
      <c r="AA37" s="184"/>
      <c r="AB37" s="184"/>
      <c r="AC37" s="184"/>
    </row>
    <row r="38" spans="1:29" ht="12.75" customHeight="1" x14ac:dyDescent="0.25">
      <c r="B38" s="419"/>
      <c r="C38" s="173" t="s">
        <v>86</v>
      </c>
      <c r="D38" s="174" t="s">
        <v>87</v>
      </c>
      <c r="E38" s="174" t="s">
        <v>74</v>
      </c>
      <c r="F38" s="174" t="s">
        <v>88</v>
      </c>
      <c r="R38" s="184"/>
      <c r="S38" s="192"/>
      <c r="T38" s="193"/>
      <c r="U38" s="193"/>
      <c r="V38" s="193"/>
      <c r="W38" s="185"/>
      <c r="X38" s="184"/>
      <c r="Y38" s="184"/>
      <c r="Z38" s="184"/>
      <c r="AA38" s="184"/>
      <c r="AB38" s="184"/>
      <c r="AC38" s="184"/>
    </row>
    <row r="39" spans="1:29" ht="12.75" customHeight="1" x14ac:dyDescent="0.25">
      <c r="B39" s="418" t="s">
        <v>79</v>
      </c>
      <c r="C39" s="173" t="s">
        <v>110</v>
      </c>
      <c r="D39" s="174" t="s">
        <v>111</v>
      </c>
      <c r="E39" s="174" t="s">
        <v>100</v>
      </c>
      <c r="F39" s="174" t="s">
        <v>112</v>
      </c>
      <c r="R39" s="184"/>
      <c r="S39" s="192"/>
      <c r="T39" s="193"/>
      <c r="U39" s="193"/>
      <c r="V39" s="193"/>
      <c r="W39" s="185"/>
      <c r="X39" s="184"/>
      <c r="Y39" s="184"/>
      <c r="Z39" s="184"/>
      <c r="AA39" s="184"/>
      <c r="AB39" s="184"/>
      <c r="AC39" s="184"/>
    </row>
    <row r="40" spans="1:29" ht="12.75" customHeight="1" x14ac:dyDescent="0.25">
      <c r="B40" s="419"/>
      <c r="C40" s="173" t="s">
        <v>113</v>
      </c>
      <c r="D40" s="174" t="s">
        <v>114</v>
      </c>
      <c r="E40" s="174" t="s">
        <v>100</v>
      </c>
      <c r="F40" s="174" t="s">
        <v>112</v>
      </c>
      <c r="R40" s="184"/>
      <c r="S40" s="192"/>
      <c r="T40" s="193"/>
      <c r="U40" s="193"/>
      <c r="V40" s="193"/>
      <c r="W40" s="185"/>
      <c r="X40" s="184"/>
      <c r="Y40" s="184"/>
      <c r="Z40" s="184"/>
      <c r="AA40" s="184"/>
      <c r="AB40" s="184"/>
      <c r="AC40" s="184"/>
    </row>
    <row r="41" spans="1:29" ht="12.75" customHeight="1" x14ac:dyDescent="0.25">
      <c r="A41" s="190"/>
      <c r="B41" s="418" t="s">
        <v>79</v>
      </c>
      <c r="C41" s="173" t="s">
        <v>115</v>
      </c>
      <c r="D41" s="174" t="s">
        <v>116</v>
      </c>
      <c r="E41" s="174" t="s">
        <v>100</v>
      </c>
      <c r="F41" s="174" t="s">
        <v>82</v>
      </c>
      <c r="R41" s="184"/>
      <c r="S41" s="192"/>
      <c r="T41" s="193"/>
      <c r="U41" s="193"/>
      <c r="V41" s="193"/>
      <c r="W41" s="185"/>
      <c r="X41" s="184"/>
      <c r="Y41" s="184"/>
      <c r="Z41" s="184"/>
      <c r="AA41" s="184"/>
      <c r="AB41" s="184"/>
      <c r="AC41" s="184"/>
    </row>
    <row r="42" spans="1:29" ht="12.75" customHeight="1" x14ac:dyDescent="0.25">
      <c r="A42" s="190"/>
      <c r="B42" s="419"/>
      <c r="C42" s="173" t="s">
        <v>117</v>
      </c>
      <c r="D42" s="174" t="s">
        <v>118</v>
      </c>
      <c r="E42" s="174" t="s">
        <v>100</v>
      </c>
      <c r="F42" s="174" t="s">
        <v>94</v>
      </c>
      <c r="R42" s="184"/>
      <c r="S42" s="192"/>
      <c r="T42" s="193"/>
      <c r="U42" s="193"/>
      <c r="V42" s="193"/>
      <c r="W42" s="185"/>
      <c r="X42" s="184"/>
      <c r="Y42" s="184"/>
      <c r="Z42" s="184"/>
      <c r="AA42" s="184"/>
      <c r="AB42" s="184"/>
      <c r="AC42" s="184"/>
    </row>
    <row r="43" spans="1:29" ht="12.75" customHeight="1" x14ac:dyDescent="0.25">
      <c r="A43" s="190"/>
      <c r="R43" s="184"/>
      <c r="S43" s="192"/>
      <c r="T43" s="193"/>
      <c r="U43" s="193"/>
      <c r="V43" s="193"/>
      <c r="W43" s="185"/>
      <c r="X43" s="184"/>
      <c r="Y43" s="184"/>
      <c r="Z43" s="184"/>
      <c r="AA43" s="184"/>
      <c r="AB43" s="184"/>
      <c r="AC43" s="184"/>
    </row>
    <row r="44" spans="1:29" ht="12.75" customHeight="1" x14ac:dyDescent="0.3">
      <c r="A44" s="190"/>
      <c r="B44" s="435" t="s">
        <v>119</v>
      </c>
      <c r="C44" s="435"/>
      <c r="D44" s="435"/>
      <c r="E44" s="435"/>
      <c r="F44" s="435"/>
      <c r="R44" s="184"/>
      <c r="S44" s="192"/>
      <c r="T44" s="193"/>
      <c r="U44" s="193"/>
      <c r="V44" s="193"/>
      <c r="W44" s="185"/>
      <c r="X44" s="184"/>
      <c r="Y44" s="184"/>
      <c r="Z44" s="184"/>
      <c r="AA44" s="184"/>
      <c r="AB44" s="184"/>
      <c r="AC44" s="184"/>
    </row>
    <row r="45" spans="1:29" ht="12.75" customHeight="1" x14ac:dyDescent="0.25">
      <c r="A45" s="190"/>
      <c r="B45" s="180"/>
      <c r="C45" s="181"/>
      <c r="D45" s="180"/>
      <c r="E45" s="180"/>
      <c r="F45" s="180"/>
      <c r="R45" s="184"/>
      <c r="S45" s="191"/>
      <c r="T45" s="191"/>
      <c r="U45" s="191"/>
      <c r="V45" s="191"/>
      <c r="W45" s="185"/>
      <c r="X45" s="184"/>
      <c r="Y45" s="184"/>
      <c r="Z45" s="184"/>
      <c r="AA45" s="184"/>
      <c r="AB45" s="184"/>
      <c r="AC45" s="184"/>
    </row>
    <row r="46" spans="1:29" ht="12.75" customHeight="1" x14ac:dyDescent="0.25">
      <c r="A46" s="190"/>
      <c r="B46" s="418" t="s">
        <v>71</v>
      </c>
      <c r="C46" s="173" t="s">
        <v>76</v>
      </c>
      <c r="D46" s="174" t="s">
        <v>77</v>
      </c>
      <c r="E46" s="174" t="s">
        <v>74</v>
      </c>
      <c r="F46" s="174" t="s">
        <v>78</v>
      </c>
      <c r="R46" s="184"/>
      <c r="S46" s="185"/>
      <c r="T46" s="185"/>
      <c r="U46" s="185"/>
      <c r="V46" s="185"/>
      <c r="W46" s="185"/>
      <c r="X46" s="184"/>
      <c r="Y46" s="184"/>
      <c r="Z46" s="184"/>
      <c r="AA46" s="184"/>
      <c r="AB46" s="184"/>
      <c r="AC46" s="184"/>
    </row>
    <row r="47" spans="1:29" ht="12.75" customHeight="1" x14ac:dyDescent="0.25">
      <c r="B47" s="419"/>
      <c r="C47" s="173" t="s">
        <v>86</v>
      </c>
      <c r="D47" s="174" t="s">
        <v>87</v>
      </c>
      <c r="E47" s="174" t="s">
        <v>74</v>
      </c>
      <c r="F47" s="174" t="s">
        <v>88</v>
      </c>
      <c r="R47" s="184"/>
      <c r="S47" s="185"/>
      <c r="T47" s="185"/>
      <c r="U47" s="185"/>
      <c r="V47" s="185"/>
      <c r="W47" s="185"/>
      <c r="X47" s="184"/>
      <c r="Y47" s="184"/>
      <c r="Z47" s="184"/>
      <c r="AA47" s="184"/>
      <c r="AB47" s="184"/>
      <c r="AC47" s="184"/>
    </row>
    <row r="48" spans="1:29" ht="12.75" customHeight="1" x14ac:dyDescent="0.25">
      <c r="B48" s="418" t="s">
        <v>75</v>
      </c>
      <c r="C48" s="173" t="s">
        <v>72</v>
      </c>
      <c r="D48" s="174" t="s">
        <v>73</v>
      </c>
      <c r="E48" s="174" t="s">
        <v>74</v>
      </c>
      <c r="F48" s="174" t="s">
        <v>28</v>
      </c>
      <c r="R48" s="184"/>
      <c r="S48" s="185"/>
      <c r="T48" s="185"/>
      <c r="U48" s="185"/>
      <c r="V48" s="185"/>
      <c r="W48" s="185"/>
      <c r="X48" s="184"/>
      <c r="Y48" s="184"/>
      <c r="Z48" s="184"/>
      <c r="AA48" s="184"/>
      <c r="AB48" s="184"/>
      <c r="AC48" s="184"/>
    </row>
    <row r="49" spans="1:29" ht="12.75" customHeight="1" x14ac:dyDescent="0.25">
      <c r="B49" s="419"/>
      <c r="C49" s="173" t="s">
        <v>115</v>
      </c>
      <c r="D49" s="174" t="s">
        <v>116</v>
      </c>
      <c r="E49" s="174" t="s">
        <v>100</v>
      </c>
      <c r="F49" s="174" t="s">
        <v>82</v>
      </c>
      <c r="R49" s="184"/>
      <c r="S49" s="185"/>
      <c r="T49" s="185"/>
      <c r="U49" s="185"/>
      <c r="V49" s="185"/>
      <c r="W49" s="185"/>
      <c r="X49" s="184"/>
      <c r="Y49" s="184"/>
      <c r="Z49" s="184"/>
      <c r="AA49" s="184"/>
      <c r="AB49" s="184"/>
      <c r="AC49" s="184"/>
    </row>
    <row r="50" spans="1:29" ht="12.75" customHeight="1" x14ac:dyDescent="0.25">
      <c r="B50" s="418" t="s">
        <v>79</v>
      </c>
      <c r="C50" s="173" t="s">
        <v>80</v>
      </c>
      <c r="D50" s="174" t="s">
        <v>81</v>
      </c>
      <c r="E50" s="174" t="s">
        <v>74</v>
      </c>
      <c r="F50" s="174" t="s">
        <v>82</v>
      </c>
      <c r="R50" s="184"/>
      <c r="S50" s="185"/>
      <c r="T50" s="185"/>
      <c r="U50" s="185"/>
      <c r="V50" s="185"/>
      <c r="W50" s="185"/>
      <c r="X50" s="184"/>
      <c r="Y50" s="184"/>
      <c r="Z50" s="184"/>
      <c r="AA50" s="184"/>
      <c r="AB50" s="184"/>
      <c r="AC50" s="184"/>
    </row>
    <row r="51" spans="1:29" ht="12.75" customHeight="1" x14ac:dyDescent="0.25">
      <c r="B51" s="419"/>
      <c r="C51" s="173" t="s">
        <v>89</v>
      </c>
      <c r="D51" s="174" t="s">
        <v>90</v>
      </c>
      <c r="E51" s="174" t="s">
        <v>91</v>
      </c>
      <c r="F51" s="174" t="s">
        <v>82</v>
      </c>
      <c r="R51" s="184"/>
      <c r="S51" s="185"/>
      <c r="T51" s="185"/>
      <c r="U51" s="185"/>
      <c r="V51" s="185"/>
      <c r="W51" s="185"/>
      <c r="X51" s="184"/>
      <c r="Y51" s="184"/>
      <c r="Z51" s="184"/>
      <c r="AA51" s="184"/>
      <c r="AB51" s="184"/>
      <c r="AC51" s="184"/>
    </row>
    <row r="52" spans="1:29" ht="12.75" customHeight="1" x14ac:dyDescent="0.25">
      <c r="A52" s="190"/>
      <c r="B52" s="418" t="s">
        <v>79</v>
      </c>
      <c r="C52" s="173" t="s">
        <v>120</v>
      </c>
      <c r="D52" s="174" t="s">
        <v>121</v>
      </c>
      <c r="E52" s="174" t="s">
        <v>100</v>
      </c>
      <c r="F52" s="174" t="s">
        <v>82</v>
      </c>
      <c r="R52" s="184"/>
      <c r="S52" s="185"/>
      <c r="T52" s="185"/>
      <c r="U52" s="185"/>
      <c r="V52" s="185"/>
      <c r="W52" s="185"/>
      <c r="X52" s="184"/>
      <c r="Y52" s="184"/>
      <c r="Z52" s="184"/>
      <c r="AA52" s="184"/>
      <c r="AB52" s="184"/>
      <c r="AC52" s="184"/>
    </row>
    <row r="53" spans="1:29" ht="12.75" customHeight="1" x14ac:dyDescent="0.25">
      <c r="A53" s="190"/>
      <c r="B53" s="419"/>
      <c r="C53" s="173" t="s">
        <v>117</v>
      </c>
      <c r="D53" s="174" t="s">
        <v>118</v>
      </c>
      <c r="E53" s="174" t="s">
        <v>100</v>
      </c>
      <c r="F53" s="174" t="s">
        <v>94</v>
      </c>
      <c r="R53" s="184"/>
      <c r="S53" s="185"/>
      <c r="T53" s="185"/>
      <c r="U53" s="185"/>
      <c r="V53" s="185"/>
      <c r="W53" s="185"/>
      <c r="X53" s="184"/>
      <c r="Y53" s="184"/>
      <c r="Z53" s="184"/>
      <c r="AA53" s="184"/>
      <c r="AB53" s="184"/>
      <c r="AC53" s="184"/>
    </row>
    <row r="54" spans="1:29" ht="12.75" customHeight="1" x14ac:dyDescent="0.25">
      <c r="A54" s="190"/>
      <c r="B54" s="194"/>
      <c r="C54" s="194"/>
      <c r="D54" s="194"/>
      <c r="E54" s="194"/>
      <c r="F54" s="195"/>
      <c r="R54" s="184"/>
      <c r="S54" s="185"/>
      <c r="T54" s="185"/>
      <c r="U54" s="185"/>
      <c r="V54" s="185"/>
      <c r="W54" s="185"/>
      <c r="X54" s="184"/>
      <c r="Y54" s="184"/>
      <c r="Z54" s="184"/>
      <c r="AA54" s="184"/>
      <c r="AB54" s="184"/>
      <c r="AC54" s="184"/>
    </row>
    <row r="55" spans="1:29" ht="12.75" customHeight="1" x14ac:dyDescent="0.25">
      <c r="A55" s="190"/>
      <c r="B55" s="436" t="s">
        <v>122</v>
      </c>
      <c r="C55" s="436"/>
      <c r="D55" s="436"/>
      <c r="E55" s="436"/>
      <c r="F55" s="436"/>
      <c r="R55" s="184"/>
      <c r="S55" s="185"/>
      <c r="T55" s="185"/>
      <c r="U55" s="185"/>
      <c r="V55" s="185"/>
      <c r="W55" s="185"/>
      <c r="X55" s="184"/>
      <c r="Y55" s="184"/>
      <c r="Z55" s="184"/>
      <c r="AA55" s="184"/>
      <c r="AB55" s="184"/>
      <c r="AC55" s="184"/>
    </row>
    <row r="56" spans="1:29" ht="12.75" customHeight="1" x14ac:dyDescent="0.25">
      <c r="A56" s="190"/>
      <c r="B56" s="436" t="s">
        <v>123</v>
      </c>
      <c r="C56" s="436"/>
      <c r="D56" s="436"/>
      <c r="E56" s="436"/>
      <c r="F56" s="436"/>
      <c r="S56" s="196"/>
      <c r="T56" s="196"/>
      <c r="U56" s="196"/>
      <c r="V56" s="196"/>
      <c r="W56" s="196"/>
    </row>
    <row r="57" spans="1:29" ht="12.75" customHeight="1" x14ac:dyDescent="0.25">
      <c r="A57" s="190"/>
      <c r="S57" s="196"/>
      <c r="T57" s="196"/>
      <c r="U57" s="196"/>
      <c r="V57" s="196"/>
      <c r="W57" s="196"/>
    </row>
    <row r="58" spans="1:29" ht="12.75" customHeight="1" x14ac:dyDescent="0.25">
      <c r="S58" s="196"/>
      <c r="T58" s="196"/>
      <c r="U58" s="196"/>
      <c r="V58" s="196"/>
      <c r="W58" s="196"/>
    </row>
    <row r="59" spans="1:29" ht="12.75" customHeight="1" x14ac:dyDescent="0.25">
      <c r="G59" s="197"/>
      <c r="H59" s="197"/>
      <c r="I59" s="155"/>
      <c r="S59" s="196"/>
      <c r="T59" s="196"/>
      <c r="U59" s="196"/>
      <c r="V59" s="196"/>
      <c r="W59" s="196"/>
    </row>
    <row r="60" spans="1:29" ht="12.75" customHeight="1" x14ac:dyDescent="0.25">
      <c r="G60" s="198"/>
      <c r="H60" s="199"/>
      <c r="I60" s="200"/>
    </row>
    <row r="65" spans="1:1" x14ac:dyDescent="0.25">
      <c r="A65" s="158"/>
    </row>
    <row r="66" spans="1:1" x14ac:dyDescent="0.25">
      <c r="A66" s="158"/>
    </row>
    <row r="67" spans="1:1" x14ac:dyDescent="0.25">
      <c r="A67" s="158"/>
    </row>
    <row r="68" spans="1:1" x14ac:dyDescent="0.25">
      <c r="A68" s="158"/>
    </row>
    <row r="69" spans="1:1" x14ac:dyDescent="0.25">
      <c r="A69" s="158"/>
    </row>
    <row r="70" spans="1:1" x14ac:dyDescent="0.25">
      <c r="A70" s="158"/>
    </row>
    <row r="71" spans="1:1" x14ac:dyDescent="0.25">
      <c r="A71" s="158"/>
    </row>
    <row r="72" spans="1:1" x14ac:dyDescent="0.25">
      <c r="A72" s="158"/>
    </row>
    <row r="73" spans="1:1" x14ac:dyDescent="0.25">
      <c r="A73" s="158"/>
    </row>
    <row r="74" spans="1:1" x14ac:dyDescent="0.25">
      <c r="A74" s="158"/>
    </row>
    <row r="75" spans="1:1" x14ac:dyDescent="0.25">
      <c r="A75" s="158"/>
    </row>
    <row r="76" spans="1:1" x14ac:dyDescent="0.25">
      <c r="A76" s="158"/>
    </row>
    <row r="77" spans="1:1" x14ac:dyDescent="0.25">
      <c r="A77" s="158"/>
    </row>
    <row r="78" spans="1:1" x14ac:dyDescent="0.25">
      <c r="A78" s="158"/>
    </row>
    <row r="79" spans="1:1" x14ac:dyDescent="0.25">
      <c r="A79" s="158"/>
    </row>
    <row r="80" spans="1:1" x14ac:dyDescent="0.25">
      <c r="A80" s="158"/>
    </row>
    <row r="81" spans="1:1" x14ac:dyDescent="0.25">
      <c r="A81" s="158"/>
    </row>
  </sheetData>
  <mergeCells count="24">
    <mergeCell ref="B56:F56"/>
    <mergeCell ref="B33:F33"/>
    <mergeCell ref="B35:B36"/>
    <mergeCell ref="B37:B38"/>
    <mergeCell ref="B39:B40"/>
    <mergeCell ref="B41:B42"/>
    <mergeCell ref="B44:F44"/>
    <mergeCell ref="B46:B47"/>
    <mergeCell ref="B48:B49"/>
    <mergeCell ref="B50:B51"/>
    <mergeCell ref="B52:B53"/>
    <mergeCell ref="B55:F55"/>
    <mergeCell ref="B30:B31"/>
    <mergeCell ref="C2:F2"/>
    <mergeCell ref="C3:F3"/>
    <mergeCell ref="I3:J7"/>
    <mergeCell ref="B5:F5"/>
    <mergeCell ref="B7:F7"/>
    <mergeCell ref="I9:J14"/>
    <mergeCell ref="B15:F15"/>
    <mergeCell ref="B22:F22"/>
    <mergeCell ref="B24:B25"/>
    <mergeCell ref="B26:B27"/>
    <mergeCell ref="B28:B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/>
  </sheetViews>
  <sheetFormatPr defaultColWidth="9.140625" defaultRowHeight="15" x14ac:dyDescent="0.25"/>
  <cols>
    <col min="1" max="1" width="2.85546875" customWidth="1"/>
    <col min="2" max="2" width="18.140625" customWidth="1"/>
    <col min="3" max="3" width="2.85546875" customWidth="1"/>
    <col min="4" max="4" width="17.7109375" customWidth="1"/>
    <col min="5" max="5" width="2.85546875" customWidth="1"/>
    <col min="6" max="6" width="17.42578125" customWidth="1"/>
    <col min="7" max="7" width="2.85546875" customWidth="1"/>
    <col min="8" max="8" width="19.85546875" customWidth="1"/>
    <col min="9" max="9" width="4.7109375" customWidth="1"/>
  </cols>
  <sheetData>
    <row r="1" spans="1:13" ht="12.95" customHeight="1" x14ac:dyDescent="0.25">
      <c r="B1" s="420" t="s">
        <v>21</v>
      </c>
      <c r="C1" s="420"/>
      <c r="D1" s="420"/>
      <c r="E1" s="420"/>
      <c r="F1" s="420"/>
      <c r="G1" s="420"/>
      <c r="H1" s="420"/>
    </row>
    <row r="2" spans="1:13" ht="12.95" customHeight="1" x14ac:dyDescent="0.25">
      <c r="B2" s="421" t="s">
        <v>22</v>
      </c>
      <c r="C2" s="421"/>
      <c r="D2" s="421"/>
      <c r="E2" s="421"/>
      <c r="F2" s="421"/>
      <c r="G2" s="421"/>
      <c r="H2" s="421"/>
    </row>
    <row r="3" spans="1:13" ht="12.95" customHeight="1" x14ac:dyDescent="0.25">
      <c r="B3" s="437" t="s">
        <v>23</v>
      </c>
      <c r="C3" s="437"/>
      <c r="D3" s="437"/>
      <c r="E3" s="437"/>
      <c r="F3" s="437"/>
      <c r="G3" s="437"/>
      <c r="H3" s="437"/>
    </row>
    <row r="4" spans="1:13" ht="12.95" customHeight="1" x14ac:dyDescent="0.25">
      <c r="B4" s="437" t="s">
        <v>41</v>
      </c>
      <c r="C4" s="437"/>
      <c r="D4" s="437"/>
      <c r="E4" s="437"/>
      <c r="F4" s="437"/>
      <c r="G4" s="437"/>
      <c r="H4" s="437"/>
      <c r="M4" s="119"/>
    </row>
    <row r="5" spans="1:13" ht="10.5" customHeight="1" x14ac:dyDescent="0.25">
      <c r="B5" s="95"/>
      <c r="C5" s="95"/>
      <c r="D5" s="95"/>
      <c r="E5" s="95"/>
      <c r="F5" s="95"/>
      <c r="G5" s="95"/>
      <c r="M5" s="109"/>
    </row>
    <row r="6" spans="1:13" ht="10.5" customHeight="1" x14ac:dyDescent="0.3">
      <c r="A6" s="96">
        <v>1</v>
      </c>
      <c r="B6" s="97" t="s">
        <v>32</v>
      </c>
      <c r="C6" s="98"/>
      <c r="D6" s="96"/>
      <c r="E6" s="98"/>
      <c r="F6" s="99" t="s">
        <v>26</v>
      </c>
      <c r="G6" s="100"/>
      <c r="H6" s="96"/>
      <c r="I6" s="101"/>
      <c r="M6" s="109"/>
    </row>
    <row r="7" spans="1:13" ht="10.5" customHeight="1" x14ac:dyDescent="0.3">
      <c r="A7" s="96"/>
      <c r="B7" s="102"/>
      <c r="C7" s="438">
        <v>1</v>
      </c>
      <c r="D7" s="97" t="s">
        <v>32</v>
      </c>
      <c r="E7" s="98"/>
      <c r="F7" s="103"/>
      <c r="G7" s="100"/>
      <c r="H7" s="96"/>
      <c r="I7" s="101"/>
      <c r="M7" s="109"/>
    </row>
    <row r="8" spans="1:13" ht="10.5" customHeight="1" x14ac:dyDescent="0.25">
      <c r="A8" s="96">
        <v>2</v>
      </c>
      <c r="B8" s="97" t="s">
        <v>29</v>
      </c>
      <c r="C8" s="439"/>
      <c r="D8" s="104"/>
      <c r="E8" s="438">
        <v>5</v>
      </c>
      <c r="F8" s="103"/>
      <c r="G8" s="105"/>
      <c r="H8" s="96"/>
      <c r="I8" s="101"/>
      <c r="M8" s="109"/>
    </row>
    <row r="9" spans="1:13" ht="10.5" customHeight="1" x14ac:dyDescent="0.25">
      <c r="A9" s="96"/>
      <c r="B9" s="106"/>
      <c r="C9" s="98"/>
      <c r="D9" s="103"/>
      <c r="E9" s="440"/>
      <c r="F9" s="97" t="s">
        <v>32</v>
      </c>
      <c r="G9" s="105"/>
      <c r="H9" s="96"/>
      <c r="I9" s="101"/>
      <c r="M9" s="109"/>
    </row>
    <row r="10" spans="1:13" ht="10.5" customHeight="1" x14ac:dyDescent="0.25">
      <c r="A10" s="96">
        <v>3</v>
      </c>
      <c r="B10" s="97" t="s">
        <v>37</v>
      </c>
      <c r="C10" s="105"/>
      <c r="D10" s="103"/>
      <c r="E10" s="440"/>
      <c r="F10" s="104"/>
      <c r="G10" s="438">
        <v>7</v>
      </c>
      <c r="H10" s="96"/>
      <c r="I10" s="101"/>
      <c r="M10" s="109"/>
    </row>
    <row r="11" spans="1:13" ht="10.5" customHeight="1" x14ac:dyDescent="0.25">
      <c r="A11" s="96"/>
      <c r="B11" s="102"/>
      <c r="C11" s="438">
        <v>2</v>
      </c>
      <c r="D11" s="97" t="s">
        <v>36</v>
      </c>
      <c r="E11" s="439"/>
      <c r="F11" s="103"/>
      <c r="G11" s="440"/>
      <c r="H11" s="96"/>
      <c r="I11" s="101"/>
      <c r="M11" s="109"/>
    </row>
    <row r="12" spans="1:13" ht="10.5" customHeight="1" x14ac:dyDescent="0.25">
      <c r="A12" s="96">
        <v>4</v>
      </c>
      <c r="B12" s="97" t="s">
        <v>36</v>
      </c>
      <c r="C12" s="439"/>
      <c r="D12" s="104"/>
      <c r="E12" s="98"/>
      <c r="F12" s="103"/>
      <c r="G12" s="440"/>
      <c r="H12" s="96"/>
      <c r="I12" s="101"/>
      <c r="M12" s="109"/>
    </row>
    <row r="13" spans="1:13" ht="10.5" customHeight="1" x14ac:dyDescent="0.25">
      <c r="A13" s="96"/>
      <c r="B13" s="106"/>
      <c r="C13" s="98"/>
      <c r="D13" s="96"/>
      <c r="E13" s="98"/>
      <c r="F13" s="103"/>
      <c r="G13" s="440"/>
      <c r="H13" s="97" t="s">
        <v>32</v>
      </c>
      <c r="I13" s="441">
        <v>1</v>
      </c>
      <c r="M13" s="109"/>
    </row>
    <row r="14" spans="1:13" ht="10.5" customHeight="1" x14ac:dyDescent="0.25">
      <c r="A14" s="96">
        <v>5</v>
      </c>
      <c r="B14" s="97" t="s">
        <v>27</v>
      </c>
      <c r="C14" s="98"/>
      <c r="D14" s="96"/>
      <c r="E14" s="98"/>
      <c r="F14" s="103"/>
      <c r="G14" s="440"/>
      <c r="H14" s="104"/>
      <c r="I14" s="441"/>
      <c r="M14" s="109"/>
    </row>
    <row r="15" spans="1:13" ht="10.5" customHeight="1" x14ac:dyDescent="0.25">
      <c r="A15" s="96"/>
      <c r="B15" s="102"/>
      <c r="C15" s="438">
        <v>3</v>
      </c>
      <c r="D15" s="97" t="s">
        <v>28</v>
      </c>
      <c r="E15" s="98"/>
      <c r="F15" s="103"/>
      <c r="G15" s="440"/>
      <c r="H15" s="103"/>
      <c r="I15" s="101"/>
      <c r="M15" s="109"/>
    </row>
    <row r="16" spans="1:13" ht="10.5" customHeight="1" x14ac:dyDescent="0.25">
      <c r="A16" s="96">
        <v>6</v>
      </c>
      <c r="B16" s="97" t="s">
        <v>28</v>
      </c>
      <c r="C16" s="439"/>
      <c r="D16" s="104"/>
      <c r="E16" s="438">
        <v>6</v>
      </c>
      <c r="F16" s="103"/>
      <c r="G16" s="440"/>
      <c r="H16" s="103"/>
      <c r="I16" s="101"/>
      <c r="M16" s="109"/>
    </row>
    <row r="17" spans="1:13" ht="10.5" customHeight="1" x14ac:dyDescent="0.25">
      <c r="A17" s="96"/>
      <c r="B17" s="106"/>
      <c r="C17" s="98"/>
      <c r="D17" s="103"/>
      <c r="E17" s="440"/>
      <c r="F17" s="97" t="s">
        <v>28</v>
      </c>
      <c r="G17" s="439"/>
      <c r="H17" s="103"/>
      <c r="I17" s="101"/>
      <c r="M17" s="109"/>
    </row>
    <row r="18" spans="1:13" ht="10.5" customHeight="1" x14ac:dyDescent="0.25">
      <c r="A18" s="96">
        <v>7</v>
      </c>
      <c r="B18" s="97" t="s">
        <v>35</v>
      </c>
      <c r="C18" s="105"/>
      <c r="D18" s="103"/>
      <c r="E18" s="440"/>
      <c r="F18" s="107"/>
      <c r="G18" s="98"/>
      <c r="H18" s="96"/>
      <c r="I18" s="101"/>
      <c r="M18" s="109"/>
    </row>
    <row r="19" spans="1:13" ht="10.5" customHeight="1" x14ac:dyDescent="0.25">
      <c r="A19" s="96"/>
      <c r="B19" s="102"/>
      <c r="C19" s="438">
        <v>4</v>
      </c>
      <c r="D19" s="97" t="s">
        <v>25</v>
      </c>
      <c r="E19" s="439"/>
      <c r="F19" s="96"/>
      <c r="G19" s="98">
        <v>-7</v>
      </c>
      <c r="H19" s="97" t="s">
        <v>28</v>
      </c>
      <c r="I19" s="441">
        <v>2</v>
      </c>
      <c r="M19" s="109"/>
    </row>
    <row r="20" spans="1:13" ht="10.5" customHeight="1" x14ac:dyDescent="0.25">
      <c r="A20" s="96">
        <v>8</v>
      </c>
      <c r="B20" s="97" t="s">
        <v>25</v>
      </c>
      <c r="C20" s="439"/>
      <c r="D20" s="104"/>
      <c r="E20" s="98"/>
      <c r="F20" s="96"/>
      <c r="G20" s="98"/>
      <c r="H20" s="96"/>
      <c r="I20" s="441"/>
      <c r="M20" s="119"/>
    </row>
    <row r="21" spans="1:13" ht="10.5" customHeight="1" x14ac:dyDescent="0.25">
      <c r="C21" s="108"/>
      <c r="D21" s="109"/>
      <c r="E21" s="105"/>
      <c r="F21" s="103"/>
      <c r="G21" s="103">
        <v>-5</v>
      </c>
      <c r="H21" s="97" t="s">
        <v>36</v>
      </c>
      <c r="I21" s="441">
        <v>3</v>
      </c>
      <c r="M21" s="119"/>
    </row>
    <row r="22" spans="1:13" ht="10.5" customHeight="1" x14ac:dyDescent="0.25">
      <c r="C22" s="108"/>
      <c r="D22" s="103"/>
      <c r="E22" s="103"/>
      <c r="F22" s="109"/>
      <c r="G22" s="103"/>
      <c r="H22" s="110"/>
      <c r="I22" s="441"/>
      <c r="M22" s="119"/>
    </row>
    <row r="23" spans="1:13" ht="10.5" customHeight="1" x14ac:dyDescent="0.25">
      <c r="C23" s="108">
        <v>-1</v>
      </c>
      <c r="D23" s="97" t="s">
        <v>29</v>
      </c>
      <c r="E23" s="103"/>
      <c r="F23" s="96"/>
      <c r="G23" s="98">
        <v>-6</v>
      </c>
      <c r="H23" s="97" t="s">
        <v>25</v>
      </c>
      <c r="I23" s="441">
        <v>3</v>
      </c>
      <c r="M23" s="119"/>
    </row>
    <row r="24" spans="1:13" ht="10.5" customHeight="1" x14ac:dyDescent="0.25">
      <c r="C24" s="111"/>
      <c r="D24" s="110"/>
      <c r="E24" s="442">
        <v>8</v>
      </c>
      <c r="F24" s="97" t="s">
        <v>37</v>
      </c>
      <c r="G24" s="112"/>
      <c r="H24" s="103"/>
      <c r="I24" s="441"/>
      <c r="M24" s="119"/>
    </row>
    <row r="25" spans="1:13" ht="10.5" customHeight="1" x14ac:dyDescent="0.25">
      <c r="C25" s="111">
        <v>-2</v>
      </c>
      <c r="D25" s="97" t="s">
        <v>37</v>
      </c>
      <c r="E25" s="443"/>
      <c r="F25" s="104"/>
      <c r="G25" s="442">
        <v>10</v>
      </c>
      <c r="H25" s="109"/>
      <c r="I25" s="113"/>
      <c r="M25" s="119"/>
    </row>
    <row r="26" spans="1:13" ht="10.5" customHeight="1" x14ac:dyDescent="0.25">
      <c r="C26" s="111"/>
      <c r="D26" s="96"/>
      <c r="E26" s="98"/>
      <c r="F26" s="109"/>
      <c r="G26" s="444"/>
      <c r="H26" s="97" t="s">
        <v>27</v>
      </c>
      <c r="I26" s="441">
        <v>5</v>
      </c>
      <c r="M26" s="119"/>
    </row>
    <row r="27" spans="1:13" ht="10.5" customHeight="1" x14ac:dyDescent="0.25">
      <c r="A27" s="108"/>
      <c r="B27" s="109"/>
      <c r="C27" s="108">
        <v>-3</v>
      </c>
      <c r="D27" s="97" t="s">
        <v>27</v>
      </c>
      <c r="E27" s="98"/>
      <c r="F27" s="103"/>
      <c r="G27" s="444"/>
      <c r="H27" s="104"/>
      <c r="I27" s="441"/>
      <c r="M27" s="119"/>
    </row>
    <row r="28" spans="1:13" ht="10.5" customHeight="1" x14ac:dyDescent="0.25">
      <c r="A28" s="114"/>
      <c r="B28" s="103"/>
      <c r="C28" s="111"/>
      <c r="D28" s="110"/>
      <c r="E28" s="438">
        <v>9</v>
      </c>
      <c r="F28" s="97" t="s">
        <v>27</v>
      </c>
      <c r="G28" s="443"/>
      <c r="H28" s="103"/>
      <c r="I28" s="103"/>
      <c r="M28" s="109"/>
    </row>
    <row r="29" spans="1:13" ht="10.5" customHeight="1" x14ac:dyDescent="0.25">
      <c r="A29" s="108"/>
      <c r="B29" s="109"/>
      <c r="C29" s="111">
        <v>-4</v>
      </c>
      <c r="D29" s="97" t="s">
        <v>35</v>
      </c>
      <c r="E29" s="439"/>
      <c r="F29" s="104"/>
      <c r="G29" s="98"/>
      <c r="H29" s="109"/>
      <c r="I29" s="113"/>
      <c r="M29" s="120"/>
    </row>
    <row r="30" spans="1:13" ht="10.5" customHeight="1" x14ac:dyDescent="0.25">
      <c r="A30" s="115"/>
      <c r="B30" s="103"/>
      <c r="C30" s="116"/>
      <c r="D30" s="96"/>
      <c r="E30" s="98"/>
      <c r="F30" s="96"/>
      <c r="G30" s="98">
        <v>-10</v>
      </c>
      <c r="H30" s="97" t="s">
        <v>37</v>
      </c>
      <c r="I30" s="441">
        <v>6</v>
      </c>
      <c r="M30" s="103"/>
    </row>
    <row r="31" spans="1:13" ht="10.5" customHeight="1" x14ac:dyDescent="0.25">
      <c r="A31" s="115"/>
      <c r="B31" s="103"/>
      <c r="C31" s="105"/>
      <c r="D31" s="103"/>
      <c r="E31" s="111">
        <v>-8</v>
      </c>
      <c r="F31" s="97" t="s">
        <v>29</v>
      </c>
      <c r="G31" s="98"/>
      <c r="H31" s="96"/>
      <c r="I31" s="441"/>
      <c r="M31" s="103"/>
    </row>
    <row r="32" spans="1:13" ht="10.5" customHeight="1" x14ac:dyDescent="0.25">
      <c r="A32" s="115"/>
      <c r="B32" s="103"/>
      <c r="C32" s="105"/>
      <c r="D32" s="103"/>
      <c r="E32" s="117"/>
      <c r="F32" s="110"/>
      <c r="G32" s="438">
        <v>11</v>
      </c>
      <c r="H32" s="97" t="s">
        <v>29</v>
      </c>
      <c r="I32" s="441">
        <v>7</v>
      </c>
      <c r="M32" s="109"/>
    </row>
    <row r="33" spans="1:13" ht="10.5" customHeight="1" x14ac:dyDescent="0.25">
      <c r="A33" s="115"/>
      <c r="B33" s="103"/>
      <c r="C33" s="105"/>
      <c r="D33" s="103"/>
      <c r="E33" s="108">
        <v>-9</v>
      </c>
      <c r="F33" s="97" t="s">
        <v>35</v>
      </c>
      <c r="G33" s="439"/>
      <c r="H33" s="104"/>
      <c r="I33" s="441"/>
      <c r="M33" s="120"/>
    </row>
    <row r="34" spans="1:13" ht="10.5" customHeight="1" x14ac:dyDescent="0.25">
      <c r="A34" s="115"/>
      <c r="B34" s="103"/>
      <c r="C34" s="105"/>
      <c r="D34" s="103"/>
      <c r="E34" s="116"/>
      <c r="F34" s="96"/>
      <c r="G34" s="98">
        <v>-11</v>
      </c>
      <c r="H34" s="97" t="s">
        <v>35</v>
      </c>
      <c r="I34" s="441">
        <v>8</v>
      </c>
      <c r="M34" s="103"/>
    </row>
    <row r="35" spans="1:13" ht="10.5" customHeight="1" x14ac:dyDescent="0.25">
      <c r="A35" s="115"/>
      <c r="B35" s="103"/>
      <c r="C35" s="105"/>
      <c r="D35" s="103"/>
      <c r="E35" s="116"/>
      <c r="F35" s="96"/>
      <c r="G35" s="98"/>
      <c r="H35" s="103"/>
      <c r="I35" s="441"/>
      <c r="M35" s="103"/>
    </row>
    <row r="36" spans="1:13" ht="10.5" customHeight="1" x14ac:dyDescent="0.25">
      <c r="A36" s="115"/>
      <c r="B36" s="103"/>
      <c r="C36" s="105"/>
      <c r="D36" s="103"/>
      <c r="E36" s="116"/>
      <c r="F36" s="109"/>
      <c r="G36" s="98"/>
      <c r="H36" s="103"/>
      <c r="I36" s="118"/>
      <c r="M36" s="109"/>
    </row>
    <row r="37" spans="1:13" ht="10.5" customHeight="1" x14ac:dyDescent="0.3">
      <c r="A37" s="96">
        <v>1</v>
      </c>
      <c r="B37" s="97" t="s">
        <v>30</v>
      </c>
      <c r="C37" s="98"/>
      <c r="D37" s="96"/>
      <c r="E37" s="98"/>
      <c r="F37" s="99" t="s">
        <v>34</v>
      </c>
      <c r="G37" s="100"/>
      <c r="H37" s="103"/>
      <c r="I37" s="113"/>
      <c r="M37" s="120"/>
    </row>
    <row r="38" spans="1:13" ht="10.5" customHeight="1" x14ac:dyDescent="0.3">
      <c r="A38" s="96"/>
      <c r="B38" s="102"/>
      <c r="C38" s="438">
        <v>1</v>
      </c>
      <c r="D38" s="97" t="s">
        <v>30</v>
      </c>
      <c r="E38" s="98"/>
      <c r="F38" s="103"/>
      <c r="G38" s="100"/>
      <c r="H38" s="96"/>
      <c r="I38" s="101"/>
      <c r="M38" s="103"/>
    </row>
    <row r="39" spans="1:13" ht="10.5" customHeight="1" x14ac:dyDescent="0.25">
      <c r="A39" s="96">
        <v>2</v>
      </c>
      <c r="B39" s="97" t="s">
        <v>42</v>
      </c>
      <c r="C39" s="439"/>
      <c r="D39" s="104"/>
      <c r="E39" s="438">
        <v>5</v>
      </c>
      <c r="F39" s="103"/>
      <c r="G39" s="105"/>
      <c r="H39" s="96"/>
      <c r="I39" s="101"/>
      <c r="M39" s="103"/>
    </row>
    <row r="40" spans="1:13" ht="10.5" customHeight="1" x14ac:dyDescent="0.25">
      <c r="A40" s="96"/>
      <c r="B40" s="106"/>
      <c r="C40" s="98"/>
      <c r="D40" s="103"/>
      <c r="E40" s="440"/>
      <c r="F40" s="97" t="s">
        <v>30</v>
      </c>
      <c r="G40" s="105"/>
      <c r="H40" s="96"/>
      <c r="I40" s="101"/>
      <c r="M40" s="109"/>
    </row>
    <row r="41" spans="1:13" ht="10.5" customHeight="1" x14ac:dyDescent="0.25">
      <c r="A41" s="96">
        <v>3</v>
      </c>
      <c r="B41" s="97" t="s">
        <v>31</v>
      </c>
      <c r="C41" s="105"/>
      <c r="D41" s="103"/>
      <c r="E41" s="440"/>
      <c r="F41" s="104"/>
      <c r="G41" s="438">
        <v>7</v>
      </c>
      <c r="H41" s="96"/>
      <c r="I41" s="101"/>
      <c r="M41" s="119"/>
    </row>
    <row r="42" spans="1:13" ht="10.5" customHeight="1" x14ac:dyDescent="0.25">
      <c r="A42" s="96"/>
      <c r="B42" s="102"/>
      <c r="C42" s="438">
        <v>2</v>
      </c>
      <c r="D42" s="97" t="s">
        <v>38</v>
      </c>
      <c r="E42" s="439"/>
      <c r="F42" s="103"/>
      <c r="G42" s="440"/>
      <c r="H42" s="96"/>
      <c r="I42" s="101"/>
      <c r="M42" s="119"/>
    </row>
    <row r="43" spans="1:13" ht="10.5" customHeight="1" x14ac:dyDescent="0.25">
      <c r="A43" s="96">
        <v>4</v>
      </c>
      <c r="B43" s="97" t="s">
        <v>38</v>
      </c>
      <c r="C43" s="439"/>
      <c r="D43" s="104"/>
      <c r="E43" s="98"/>
      <c r="F43" s="103"/>
      <c r="G43" s="440"/>
      <c r="H43" s="96"/>
      <c r="I43" s="101"/>
      <c r="M43" s="119"/>
    </row>
    <row r="44" spans="1:13" ht="10.5" customHeight="1" x14ac:dyDescent="0.25">
      <c r="A44" s="96"/>
      <c r="B44" s="106"/>
      <c r="C44" s="98"/>
      <c r="D44" s="96"/>
      <c r="E44" s="98"/>
      <c r="F44" s="103"/>
      <c r="G44" s="440"/>
      <c r="H44" s="97" t="s">
        <v>30</v>
      </c>
      <c r="I44" s="441">
        <v>9</v>
      </c>
      <c r="M44" s="119"/>
    </row>
    <row r="45" spans="1:13" ht="10.5" customHeight="1" x14ac:dyDescent="0.25">
      <c r="A45" s="96">
        <v>5</v>
      </c>
      <c r="B45" s="97" t="s">
        <v>33</v>
      </c>
      <c r="C45" s="98"/>
      <c r="D45" s="96"/>
      <c r="E45" s="98"/>
      <c r="F45" s="103"/>
      <c r="G45" s="440"/>
      <c r="H45" s="104"/>
      <c r="I45" s="441"/>
      <c r="M45" s="119"/>
    </row>
    <row r="46" spans="1:13" ht="10.5" customHeight="1" x14ac:dyDescent="0.25">
      <c r="A46" s="96"/>
      <c r="B46" s="102"/>
      <c r="C46" s="438">
        <v>3</v>
      </c>
      <c r="D46" s="97" t="s">
        <v>43</v>
      </c>
      <c r="E46" s="98"/>
      <c r="F46" s="103"/>
      <c r="G46" s="440"/>
      <c r="H46" s="103"/>
      <c r="I46" s="101"/>
      <c r="M46" s="119"/>
    </row>
    <row r="47" spans="1:13" ht="10.5" customHeight="1" x14ac:dyDescent="0.25">
      <c r="A47" s="96">
        <v>6</v>
      </c>
      <c r="B47" s="97" t="s">
        <v>43</v>
      </c>
      <c r="C47" s="439"/>
      <c r="D47" s="107"/>
      <c r="E47" s="438">
        <v>6</v>
      </c>
      <c r="F47" s="103"/>
      <c r="G47" s="440"/>
      <c r="H47" s="103"/>
      <c r="I47" s="101"/>
      <c r="M47" s="119"/>
    </row>
    <row r="48" spans="1:13" ht="10.5" customHeight="1" x14ac:dyDescent="0.25">
      <c r="A48" s="96"/>
      <c r="B48" s="106"/>
      <c r="C48" s="98"/>
      <c r="D48" s="103"/>
      <c r="E48" s="440"/>
      <c r="F48" s="97" t="s">
        <v>43</v>
      </c>
      <c r="G48" s="439"/>
      <c r="H48" s="103"/>
      <c r="I48" s="101"/>
      <c r="M48" s="119"/>
    </row>
    <row r="49" spans="1:13" ht="10.5" customHeight="1" x14ac:dyDescent="0.25">
      <c r="A49" s="96">
        <v>7</v>
      </c>
      <c r="B49" s="97" t="s">
        <v>42</v>
      </c>
      <c r="C49" s="105"/>
      <c r="D49" s="103"/>
      <c r="E49" s="440"/>
      <c r="F49" s="104"/>
      <c r="G49" s="98"/>
      <c r="H49" s="96"/>
      <c r="I49" s="101"/>
      <c r="M49" s="119"/>
    </row>
    <row r="50" spans="1:13" ht="10.5" customHeight="1" x14ac:dyDescent="0.25">
      <c r="A50" s="96"/>
      <c r="B50" s="102"/>
      <c r="C50" s="438">
        <v>4</v>
      </c>
      <c r="D50" s="97" t="s">
        <v>44</v>
      </c>
      <c r="E50" s="439"/>
      <c r="F50" s="96"/>
      <c r="G50" s="98">
        <v>-7</v>
      </c>
      <c r="H50" s="97" t="s">
        <v>43</v>
      </c>
      <c r="I50" s="441">
        <v>10</v>
      </c>
      <c r="M50" s="119"/>
    </row>
    <row r="51" spans="1:13" ht="10.5" customHeight="1" x14ac:dyDescent="0.25">
      <c r="A51" s="96">
        <v>8</v>
      </c>
      <c r="B51" s="97" t="s">
        <v>44</v>
      </c>
      <c r="C51" s="439"/>
      <c r="D51" s="107"/>
      <c r="E51" s="98"/>
      <c r="F51" s="96"/>
      <c r="G51" s="103"/>
      <c r="H51" s="103"/>
      <c r="I51" s="441"/>
      <c r="M51" s="119"/>
    </row>
    <row r="52" spans="1:13" ht="10.5" customHeight="1" x14ac:dyDescent="0.25">
      <c r="C52" s="108"/>
      <c r="D52" s="103"/>
      <c r="E52" s="108">
        <v>-5</v>
      </c>
      <c r="F52" s="97" t="s">
        <v>38</v>
      </c>
      <c r="G52" s="103"/>
      <c r="H52" s="96"/>
      <c r="M52" s="119"/>
    </row>
    <row r="53" spans="1:13" ht="10.5" customHeight="1" x14ac:dyDescent="0.25">
      <c r="C53" s="108"/>
      <c r="D53" s="103"/>
      <c r="E53" s="111"/>
      <c r="F53" s="110"/>
      <c r="G53" s="442">
        <v>12</v>
      </c>
      <c r="H53" s="97" t="s">
        <v>38</v>
      </c>
      <c r="I53" s="441">
        <v>11</v>
      </c>
      <c r="M53" s="119"/>
    </row>
    <row r="54" spans="1:13" ht="10.5" customHeight="1" x14ac:dyDescent="0.25">
      <c r="C54" s="108"/>
      <c r="D54" s="103"/>
      <c r="E54" s="111">
        <v>-6</v>
      </c>
      <c r="F54" s="97" t="s">
        <v>44</v>
      </c>
      <c r="G54" s="443"/>
      <c r="H54" s="104"/>
      <c r="I54" s="441"/>
      <c r="M54" s="119"/>
    </row>
    <row r="55" spans="1:13" ht="10.5" customHeight="1" x14ac:dyDescent="0.25">
      <c r="C55" s="108"/>
      <c r="D55" s="103"/>
      <c r="E55" s="103"/>
      <c r="F55" s="109"/>
      <c r="G55" s="103">
        <v>-12</v>
      </c>
      <c r="H55" s="97" t="s">
        <v>44</v>
      </c>
      <c r="I55" s="441">
        <v>12</v>
      </c>
      <c r="M55" s="119"/>
    </row>
    <row r="56" spans="1:13" ht="10.5" customHeight="1" x14ac:dyDescent="0.25">
      <c r="C56" s="108"/>
      <c r="D56" s="103"/>
      <c r="E56" s="103"/>
      <c r="F56" s="109"/>
      <c r="G56" s="103"/>
      <c r="H56" s="110"/>
      <c r="I56" s="441"/>
    </row>
    <row r="57" spans="1:13" ht="10.5" customHeight="1" x14ac:dyDescent="0.25">
      <c r="C57" s="108">
        <v>-1</v>
      </c>
      <c r="D57" s="97" t="s">
        <v>42</v>
      </c>
      <c r="E57" s="103"/>
      <c r="F57" s="96"/>
      <c r="G57" s="98"/>
      <c r="H57" s="109"/>
      <c r="I57" s="446"/>
    </row>
    <row r="58" spans="1:13" ht="10.5" customHeight="1" x14ac:dyDescent="0.25">
      <c r="C58" s="111"/>
      <c r="D58" s="110"/>
      <c r="E58" s="442">
        <v>8</v>
      </c>
      <c r="F58" s="97" t="s">
        <v>31</v>
      </c>
      <c r="G58" s="112"/>
      <c r="H58" s="103"/>
      <c r="I58" s="446"/>
    </row>
    <row r="59" spans="1:13" ht="10.5" customHeight="1" x14ac:dyDescent="0.25">
      <c r="C59" s="111">
        <v>-2</v>
      </c>
      <c r="D59" s="97" t="s">
        <v>31</v>
      </c>
      <c r="E59" s="443"/>
      <c r="F59" s="104"/>
      <c r="G59" s="442">
        <v>10</v>
      </c>
      <c r="H59" s="109"/>
      <c r="I59" s="113"/>
    </row>
    <row r="60" spans="1:13" ht="10.5" customHeight="1" x14ac:dyDescent="0.25">
      <c r="C60" s="111"/>
      <c r="D60" s="96"/>
      <c r="E60" s="98"/>
      <c r="F60" s="109"/>
      <c r="G60" s="444"/>
      <c r="H60" s="97" t="s">
        <v>33</v>
      </c>
      <c r="I60" s="441">
        <v>13</v>
      </c>
    </row>
    <row r="61" spans="1:13" ht="10.5" customHeight="1" x14ac:dyDescent="0.25">
      <c r="C61" s="108">
        <v>-3</v>
      </c>
      <c r="D61" s="97" t="s">
        <v>33</v>
      </c>
      <c r="E61" s="98"/>
      <c r="F61" s="103"/>
      <c r="G61" s="444"/>
      <c r="H61" s="104"/>
      <c r="I61" s="441"/>
    </row>
    <row r="62" spans="1:13" ht="10.5" customHeight="1" x14ac:dyDescent="0.25">
      <c r="C62" s="111"/>
      <c r="D62" s="110"/>
      <c r="E62" s="438">
        <v>9</v>
      </c>
      <c r="F62" s="97" t="s">
        <v>33</v>
      </c>
      <c r="G62" s="443"/>
      <c r="H62" s="103"/>
      <c r="I62" s="103"/>
    </row>
    <row r="63" spans="1:13" ht="10.5" customHeight="1" x14ac:dyDescent="0.25">
      <c r="C63" s="111">
        <v>-4</v>
      </c>
      <c r="D63" s="97" t="s">
        <v>42</v>
      </c>
      <c r="E63" s="439"/>
      <c r="F63" s="104"/>
      <c r="G63" s="98"/>
      <c r="H63" s="109"/>
      <c r="I63" s="113"/>
    </row>
    <row r="64" spans="1:13" ht="10.5" customHeight="1" x14ac:dyDescent="0.25">
      <c r="C64" s="116"/>
      <c r="D64" s="96"/>
      <c r="E64" s="98"/>
      <c r="F64" s="96"/>
      <c r="G64" s="98">
        <v>-10</v>
      </c>
      <c r="H64" s="97" t="s">
        <v>31</v>
      </c>
      <c r="I64" s="441">
        <v>14</v>
      </c>
    </row>
    <row r="65" spans="1:9" ht="10.5" customHeight="1" x14ac:dyDescent="0.25">
      <c r="A65" s="108"/>
      <c r="B65" s="109"/>
      <c r="C65" s="105"/>
      <c r="D65" s="103"/>
      <c r="E65" s="111">
        <v>-8</v>
      </c>
      <c r="F65" s="97" t="s">
        <v>42</v>
      </c>
      <c r="G65" s="98"/>
      <c r="H65" s="96"/>
      <c r="I65" s="441"/>
    </row>
    <row r="66" spans="1:9" ht="10.5" customHeight="1" x14ac:dyDescent="0.25">
      <c r="A66" s="114"/>
      <c r="B66" s="103"/>
      <c r="C66" s="105"/>
      <c r="D66" s="103"/>
      <c r="E66" s="117"/>
      <c r="F66" s="110"/>
      <c r="G66" s="438">
        <v>11</v>
      </c>
      <c r="H66" s="97" t="s">
        <v>42</v>
      </c>
      <c r="I66" s="441">
        <v>15</v>
      </c>
    </row>
    <row r="67" spans="1:9" ht="10.5" customHeight="1" x14ac:dyDescent="0.25">
      <c r="A67" s="108"/>
      <c r="B67" s="109"/>
      <c r="C67" s="105"/>
      <c r="D67" s="103"/>
      <c r="E67" s="108">
        <v>-9</v>
      </c>
      <c r="F67" s="97" t="s">
        <v>42</v>
      </c>
      <c r="G67" s="439"/>
      <c r="H67" s="104"/>
      <c r="I67" s="441"/>
    </row>
    <row r="68" spans="1:9" ht="10.5" customHeight="1" x14ac:dyDescent="0.25">
      <c r="A68" s="115"/>
      <c r="B68" s="103"/>
      <c r="C68" s="105"/>
      <c r="D68" s="103"/>
      <c r="E68" s="116"/>
      <c r="F68" s="96"/>
      <c r="G68" s="98">
        <v>-11</v>
      </c>
      <c r="H68" s="97" t="s">
        <v>42</v>
      </c>
      <c r="I68" s="441">
        <v>16</v>
      </c>
    </row>
    <row r="69" spans="1:9" ht="10.5" customHeight="1" x14ac:dyDescent="0.25">
      <c r="A69" s="116"/>
      <c r="B69" s="96"/>
      <c r="C69" s="105"/>
      <c r="D69" s="103"/>
      <c r="E69" s="116"/>
      <c r="F69" s="96"/>
      <c r="G69" s="98"/>
      <c r="H69" s="103"/>
      <c r="I69" s="441"/>
    </row>
    <row r="70" spans="1:9" ht="10.5" customHeight="1" x14ac:dyDescent="0.25">
      <c r="B70" s="447" t="s">
        <v>39</v>
      </c>
      <c r="C70" s="447"/>
      <c r="D70" s="447"/>
      <c r="E70" s="447"/>
      <c r="F70" s="447"/>
      <c r="G70" s="447"/>
      <c r="H70" s="447"/>
      <c r="I70" s="118"/>
    </row>
    <row r="71" spans="1:9" ht="10.5" customHeight="1" x14ac:dyDescent="0.25">
      <c r="B71" s="445" t="s">
        <v>40</v>
      </c>
      <c r="C71" s="445"/>
      <c r="D71" s="445"/>
      <c r="E71" s="445"/>
      <c r="F71" s="445"/>
      <c r="G71" s="445"/>
      <c r="H71" s="445"/>
    </row>
    <row r="72" spans="1:9" ht="11.1" customHeight="1" x14ac:dyDescent="0.25"/>
    <row r="73" spans="1:9" ht="11.1" customHeight="1" x14ac:dyDescent="0.25"/>
    <row r="74" spans="1:9" ht="11.1" customHeight="1" x14ac:dyDescent="0.25"/>
    <row r="75" spans="1:9" ht="11.1" customHeight="1" x14ac:dyDescent="0.25"/>
    <row r="76" spans="1:9" ht="11.1" customHeight="1" x14ac:dyDescent="0.25"/>
    <row r="77" spans="1:9" ht="11.1" customHeight="1" x14ac:dyDescent="0.25"/>
    <row r="78" spans="1:9" ht="11.1" customHeight="1" x14ac:dyDescent="0.25"/>
    <row r="79" spans="1:9" ht="11.1" customHeight="1" x14ac:dyDescent="0.25"/>
    <row r="80" spans="1:9" ht="11.1" customHeight="1" x14ac:dyDescent="0.25"/>
    <row r="81" ht="11.1" customHeight="1" x14ac:dyDescent="0.25"/>
    <row r="82" ht="11.1" customHeight="1" x14ac:dyDescent="0.25"/>
    <row r="83" ht="11.1" customHeight="1" x14ac:dyDescent="0.25"/>
    <row r="84" ht="11.1" customHeight="1" x14ac:dyDescent="0.25"/>
    <row r="85" ht="11.1" customHeight="1" x14ac:dyDescent="0.25"/>
    <row r="86" ht="11.1" customHeight="1" x14ac:dyDescent="0.25"/>
    <row r="87" ht="11.1" customHeight="1" x14ac:dyDescent="0.25"/>
    <row r="88" ht="11.1" customHeight="1" x14ac:dyDescent="0.25"/>
    <row r="89" ht="11.1" customHeight="1" x14ac:dyDescent="0.25"/>
    <row r="90" ht="11.1" customHeight="1" x14ac:dyDescent="0.25"/>
    <row r="91" ht="11.1" customHeight="1" x14ac:dyDescent="0.25"/>
    <row r="92" ht="11.1" customHeight="1" x14ac:dyDescent="0.25"/>
    <row r="93" ht="12" customHeight="1" x14ac:dyDescent="0.25"/>
    <row r="94" ht="12" customHeight="1" x14ac:dyDescent="0.25"/>
    <row r="95" ht="12" customHeight="1" x14ac:dyDescent="0.25"/>
  </sheetData>
  <mergeCells count="46">
    <mergeCell ref="B71:H71"/>
    <mergeCell ref="C50:C51"/>
    <mergeCell ref="I50:I51"/>
    <mergeCell ref="G53:G54"/>
    <mergeCell ref="I53:I54"/>
    <mergeCell ref="I55:I56"/>
    <mergeCell ref="I57:I58"/>
    <mergeCell ref="E58:E59"/>
    <mergeCell ref="G59:G62"/>
    <mergeCell ref="I60:I61"/>
    <mergeCell ref="E62:E63"/>
    <mergeCell ref="I64:I65"/>
    <mergeCell ref="G66:G67"/>
    <mergeCell ref="I66:I67"/>
    <mergeCell ref="I68:I69"/>
    <mergeCell ref="B70:H70"/>
    <mergeCell ref="G32:G33"/>
    <mergeCell ref="I32:I33"/>
    <mergeCell ref="I34:I35"/>
    <mergeCell ref="C38:C39"/>
    <mergeCell ref="E39:E42"/>
    <mergeCell ref="G41:G48"/>
    <mergeCell ref="C42:C43"/>
    <mergeCell ref="I44:I45"/>
    <mergeCell ref="C46:C47"/>
    <mergeCell ref="E47:E50"/>
    <mergeCell ref="I30:I31"/>
    <mergeCell ref="I13:I14"/>
    <mergeCell ref="C15:C16"/>
    <mergeCell ref="E16:E19"/>
    <mergeCell ref="C19:C20"/>
    <mergeCell ref="I19:I20"/>
    <mergeCell ref="I21:I22"/>
    <mergeCell ref="I23:I24"/>
    <mergeCell ref="E24:E25"/>
    <mergeCell ref="G25:G28"/>
    <mergeCell ref="I26:I27"/>
    <mergeCell ref="E28:E29"/>
    <mergeCell ref="B1:H1"/>
    <mergeCell ref="B2:H2"/>
    <mergeCell ref="B3:H3"/>
    <mergeCell ref="B4:H4"/>
    <mergeCell ref="C7:C8"/>
    <mergeCell ref="E8:E11"/>
    <mergeCell ref="G10:G17"/>
    <mergeCell ref="C11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/>
  </sheetViews>
  <sheetFormatPr defaultColWidth="9.140625" defaultRowHeight="15" x14ac:dyDescent="0.25"/>
  <cols>
    <col min="1" max="1" width="2.85546875" customWidth="1"/>
    <col min="2" max="2" width="18.42578125" customWidth="1"/>
    <col min="3" max="3" width="2.85546875" customWidth="1"/>
    <col min="4" max="4" width="18" customWidth="1"/>
    <col min="5" max="5" width="2.85546875" customWidth="1"/>
    <col min="6" max="6" width="17.7109375" customWidth="1"/>
    <col min="7" max="7" width="2.85546875" customWidth="1"/>
    <col min="8" max="8" width="18.85546875" customWidth="1"/>
    <col min="9" max="9" width="4.7109375" customWidth="1"/>
  </cols>
  <sheetData>
    <row r="1" spans="1:9" ht="12.95" customHeight="1" x14ac:dyDescent="0.25">
      <c r="B1" s="420" t="s">
        <v>21</v>
      </c>
      <c r="C1" s="420"/>
      <c r="D1" s="420"/>
      <c r="E1" s="420"/>
      <c r="F1" s="420"/>
      <c r="G1" s="420"/>
      <c r="H1" s="420"/>
    </row>
    <row r="2" spans="1:9" ht="12.95" customHeight="1" x14ac:dyDescent="0.25">
      <c r="B2" s="421" t="s">
        <v>22</v>
      </c>
      <c r="C2" s="421"/>
      <c r="D2" s="421"/>
      <c r="E2" s="421"/>
      <c r="F2" s="421"/>
      <c r="G2" s="421"/>
      <c r="H2" s="421"/>
    </row>
    <row r="3" spans="1:9" ht="12.95" customHeight="1" x14ac:dyDescent="0.25">
      <c r="B3" s="437" t="s">
        <v>23</v>
      </c>
      <c r="C3" s="437"/>
      <c r="D3" s="437"/>
      <c r="E3" s="437"/>
      <c r="F3" s="437"/>
      <c r="G3" s="437"/>
      <c r="H3" s="437"/>
    </row>
    <row r="4" spans="1:9" ht="12.95" customHeight="1" x14ac:dyDescent="0.25">
      <c r="B4" s="437" t="s">
        <v>24</v>
      </c>
      <c r="C4" s="437"/>
      <c r="D4" s="437"/>
      <c r="E4" s="437"/>
      <c r="F4" s="437"/>
      <c r="G4" s="437"/>
      <c r="H4" s="437"/>
    </row>
    <row r="5" spans="1:9" ht="10.5" customHeight="1" x14ac:dyDescent="0.25">
      <c r="B5" s="95"/>
      <c r="C5" s="95"/>
      <c r="D5" s="95"/>
      <c r="E5" s="95"/>
      <c r="F5" s="95"/>
      <c r="G5" s="95"/>
    </row>
    <row r="6" spans="1:9" ht="10.5" customHeight="1" x14ac:dyDescent="0.3">
      <c r="A6" s="96">
        <v>1</v>
      </c>
      <c r="B6" s="97" t="s">
        <v>25</v>
      </c>
      <c r="C6" s="98"/>
      <c r="D6" s="96"/>
      <c r="E6" s="98"/>
      <c r="F6" s="99" t="s">
        <v>26</v>
      </c>
      <c r="G6" s="100"/>
      <c r="H6" s="96"/>
      <c r="I6" s="101"/>
    </row>
    <row r="7" spans="1:9" ht="10.5" customHeight="1" x14ac:dyDescent="0.3">
      <c r="A7" s="96"/>
      <c r="B7" s="102"/>
      <c r="C7" s="438">
        <v>1</v>
      </c>
      <c r="D7" s="97" t="s">
        <v>25</v>
      </c>
      <c r="E7" s="98"/>
      <c r="F7" s="103"/>
      <c r="G7" s="100"/>
      <c r="H7" s="96"/>
      <c r="I7" s="101"/>
    </row>
    <row r="8" spans="1:9" ht="10.5" customHeight="1" x14ac:dyDescent="0.25">
      <c r="A8" s="96">
        <v>2</v>
      </c>
      <c r="B8" s="97" t="s">
        <v>27</v>
      </c>
      <c r="C8" s="439"/>
      <c r="D8" s="104"/>
      <c r="E8" s="438">
        <v>5</v>
      </c>
      <c r="F8" s="103"/>
      <c r="G8" s="105"/>
      <c r="H8" s="96"/>
      <c r="I8" s="101"/>
    </row>
    <row r="9" spans="1:9" ht="10.5" customHeight="1" x14ac:dyDescent="0.25">
      <c r="A9" s="96"/>
      <c r="B9" s="106"/>
      <c r="C9" s="98"/>
      <c r="D9" s="103"/>
      <c r="E9" s="440"/>
      <c r="F9" s="97" t="s">
        <v>25</v>
      </c>
      <c r="G9" s="105"/>
      <c r="H9" s="96"/>
      <c r="I9" s="101"/>
    </row>
    <row r="10" spans="1:9" ht="10.5" customHeight="1" x14ac:dyDescent="0.25">
      <c r="A10" s="96">
        <v>3</v>
      </c>
      <c r="B10" s="97" t="s">
        <v>28</v>
      </c>
      <c r="C10" s="105"/>
      <c r="D10" s="103"/>
      <c r="E10" s="440"/>
      <c r="F10" s="104"/>
      <c r="G10" s="438">
        <v>7</v>
      </c>
      <c r="H10" s="96"/>
      <c r="I10" s="101"/>
    </row>
    <row r="11" spans="1:9" ht="10.5" customHeight="1" x14ac:dyDescent="0.25">
      <c r="A11" s="96"/>
      <c r="B11" s="102"/>
      <c r="C11" s="438">
        <v>2</v>
      </c>
      <c r="D11" s="97" t="s">
        <v>29</v>
      </c>
      <c r="E11" s="439"/>
      <c r="F11" s="103"/>
      <c r="G11" s="440"/>
      <c r="H11" s="96"/>
      <c r="I11" s="101"/>
    </row>
    <row r="12" spans="1:9" ht="10.5" customHeight="1" x14ac:dyDescent="0.25">
      <c r="A12" s="96">
        <v>4</v>
      </c>
      <c r="B12" s="97" t="s">
        <v>29</v>
      </c>
      <c r="C12" s="439"/>
      <c r="D12" s="104"/>
      <c r="E12" s="98"/>
      <c r="F12" s="103"/>
      <c r="G12" s="440"/>
      <c r="H12" s="96"/>
      <c r="I12" s="101"/>
    </row>
    <row r="13" spans="1:9" ht="10.5" customHeight="1" x14ac:dyDescent="0.25">
      <c r="A13" s="96"/>
      <c r="B13" s="106"/>
      <c r="C13" s="98"/>
      <c r="D13" s="96"/>
      <c r="E13" s="98"/>
      <c r="F13" s="103"/>
      <c r="G13" s="440"/>
      <c r="H13" s="97" t="s">
        <v>25</v>
      </c>
      <c r="I13" s="441">
        <v>1</v>
      </c>
    </row>
    <row r="14" spans="1:9" ht="10.5" customHeight="1" x14ac:dyDescent="0.25">
      <c r="A14" s="96">
        <v>5</v>
      </c>
      <c r="B14" s="97" t="s">
        <v>30</v>
      </c>
      <c r="C14" s="98"/>
      <c r="D14" s="96"/>
      <c r="E14" s="98"/>
      <c r="F14" s="103"/>
      <c r="G14" s="440"/>
      <c r="H14" s="104"/>
      <c r="I14" s="441"/>
    </row>
    <row r="15" spans="1:9" ht="10.5" customHeight="1" x14ac:dyDescent="0.25">
      <c r="A15" s="96"/>
      <c r="B15" s="102"/>
      <c r="C15" s="438">
        <v>3</v>
      </c>
      <c r="D15" s="97" t="s">
        <v>30</v>
      </c>
      <c r="E15" s="98"/>
      <c r="F15" s="103"/>
      <c r="G15" s="440"/>
      <c r="H15" s="103"/>
      <c r="I15" s="101"/>
    </row>
    <row r="16" spans="1:9" ht="10.5" customHeight="1" x14ac:dyDescent="0.25">
      <c r="A16" s="96">
        <v>6</v>
      </c>
      <c r="B16" s="97" t="s">
        <v>31</v>
      </c>
      <c r="C16" s="439"/>
      <c r="D16" s="104"/>
      <c r="E16" s="438">
        <v>6</v>
      </c>
      <c r="F16" s="103"/>
      <c r="G16" s="440"/>
      <c r="H16" s="103"/>
      <c r="I16" s="101"/>
    </row>
    <row r="17" spans="1:9" ht="10.5" customHeight="1" x14ac:dyDescent="0.25">
      <c r="A17" s="96"/>
      <c r="B17" s="106"/>
      <c r="C17" s="98"/>
      <c r="D17" s="103"/>
      <c r="E17" s="440"/>
      <c r="F17" s="97" t="s">
        <v>32</v>
      </c>
      <c r="G17" s="439"/>
      <c r="H17" s="103"/>
      <c r="I17" s="101"/>
    </row>
    <row r="18" spans="1:9" ht="10.5" customHeight="1" x14ac:dyDescent="0.25">
      <c r="A18" s="96">
        <v>7</v>
      </c>
      <c r="B18" s="97" t="s">
        <v>33</v>
      </c>
      <c r="C18" s="105"/>
      <c r="D18" s="103"/>
      <c r="E18" s="440"/>
      <c r="F18" s="107"/>
      <c r="G18" s="98"/>
      <c r="H18" s="96"/>
      <c r="I18" s="101"/>
    </row>
    <row r="19" spans="1:9" ht="10.5" customHeight="1" x14ac:dyDescent="0.25">
      <c r="A19" s="96"/>
      <c r="B19" s="102"/>
      <c r="C19" s="438">
        <v>4</v>
      </c>
      <c r="D19" s="97" t="s">
        <v>32</v>
      </c>
      <c r="E19" s="439"/>
      <c r="F19" s="96"/>
      <c r="G19" s="98">
        <v>-7</v>
      </c>
      <c r="H19" s="97" t="s">
        <v>32</v>
      </c>
      <c r="I19" s="441">
        <v>2</v>
      </c>
    </row>
    <row r="20" spans="1:9" ht="10.5" customHeight="1" x14ac:dyDescent="0.25">
      <c r="A20" s="96">
        <v>8</v>
      </c>
      <c r="B20" s="97" t="s">
        <v>32</v>
      </c>
      <c r="C20" s="439"/>
      <c r="D20" s="104"/>
      <c r="E20" s="98"/>
      <c r="F20" s="96"/>
      <c r="G20" s="98"/>
      <c r="H20" s="96"/>
      <c r="I20" s="441"/>
    </row>
    <row r="21" spans="1:9" ht="10.5" customHeight="1" x14ac:dyDescent="0.25">
      <c r="C21" s="108"/>
      <c r="D21" s="109"/>
      <c r="E21" s="105"/>
      <c r="F21" s="103"/>
      <c r="G21" s="103">
        <v>-5</v>
      </c>
      <c r="H21" s="97" t="s">
        <v>29</v>
      </c>
      <c r="I21" s="441">
        <v>3</v>
      </c>
    </row>
    <row r="22" spans="1:9" ht="10.5" customHeight="1" x14ac:dyDescent="0.25">
      <c r="C22" s="108"/>
      <c r="D22" s="103"/>
      <c r="E22" s="103"/>
      <c r="F22" s="109"/>
      <c r="G22" s="103"/>
      <c r="H22" s="110"/>
      <c r="I22" s="441"/>
    </row>
    <row r="23" spans="1:9" ht="10.5" customHeight="1" x14ac:dyDescent="0.25">
      <c r="C23" s="108">
        <v>-1</v>
      </c>
      <c r="D23" s="97" t="s">
        <v>27</v>
      </c>
      <c r="E23" s="103"/>
      <c r="F23" s="96"/>
      <c r="G23" s="98">
        <v>-6</v>
      </c>
      <c r="H23" s="97" t="s">
        <v>30</v>
      </c>
      <c r="I23" s="441">
        <v>3</v>
      </c>
    </row>
    <row r="24" spans="1:9" ht="10.5" customHeight="1" x14ac:dyDescent="0.25">
      <c r="C24" s="111"/>
      <c r="D24" s="110"/>
      <c r="E24" s="442">
        <v>8</v>
      </c>
      <c r="F24" s="97" t="s">
        <v>27</v>
      </c>
      <c r="G24" s="112"/>
      <c r="H24" s="103"/>
      <c r="I24" s="441"/>
    </row>
    <row r="25" spans="1:9" ht="10.5" customHeight="1" x14ac:dyDescent="0.25">
      <c r="C25" s="111">
        <v>-2</v>
      </c>
      <c r="D25" s="97" t="s">
        <v>28</v>
      </c>
      <c r="E25" s="443"/>
      <c r="F25" s="104"/>
      <c r="G25" s="442">
        <v>10</v>
      </c>
      <c r="H25" s="109"/>
      <c r="I25" s="113"/>
    </row>
    <row r="26" spans="1:9" ht="10.5" customHeight="1" x14ac:dyDescent="0.25">
      <c r="C26" s="111"/>
      <c r="D26" s="96"/>
      <c r="E26" s="98"/>
      <c r="F26" s="109"/>
      <c r="G26" s="444"/>
      <c r="H26" s="97" t="s">
        <v>27</v>
      </c>
      <c r="I26" s="441">
        <v>5</v>
      </c>
    </row>
    <row r="27" spans="1:9" ht="10.5" customHeight="1" x14ac:dyDescent="0.25">
      <c r="A27" s="108"/>
      <c r="B27" s="109"/>
      <c r="C27" s="108">
        <v>-3</v>
      </c>
      <c r="D27" s="97" t="s">
        <v>31</v>
      </c>
      <c r="E27" s="98"/>
      <c r="F27" s="103"/>
      <c r="G27" s="444"/>
      <c r="H27" s="104"/>
      <c r="I27" s="441"/>
    </row>
    <row r="28" spans="1:9" ht="10.5" customHeight="1" x14ac:dyDescent="0.25">
      <c r="A28" s="114"/>
      <c r="B28" s="103"/>
      <c r="C28" s="111"/>
      <c r="D28" s="110"/>
      <c r="E28" s="438">
        <v>9</v>
      </c>
      <c r="F28" s="97" t="s">
        <v>33</v>
      </c>
      <c r="G28" s="443"/>
      <c r="H28" s="103"/>
      <c r="I28" s="103"/>
    </row>
    <row r="29" spans="1:9" ht="10.5" customHeight="1" x14ac:dyDescent="0.25">
      <c r="A29" s="108"/>
      <c r="B29" s="109"/>
      <c r="C29" s="111">
        <v>-4</v>
      </c>
      <c r="D29" s="97" t="s">
        <v>33</v>
      </c>
      <c r="E29" s="439"/>
      <c r="F29" s="104"/>
      <c r="G29" s="98"/>
      <c r="H29" s="109"/>
      <c r="I29" s="113"/>
    </row>
    <row r="30" spans="1:9" ht="10.5" customHeight="1" x14ac:dyDescent="0.25">
      <c r="A30" s="115"/>
      <c r="B30" s="103"/>
      <c r="C30" s="116"/>
      <c r="D30" s="96"/>
      <c r="E30" s="98"/>
      <c r="F30" s="96"/>
      <c r="G30" s="98">
        <v>-10</v>
      </c>
      <c r="H30" s="97" t="s">
        <v>33</v>
      </c>
      <c r="I30" s="441">
        <v>6</v>
      </c>
    </row>
    <row r="31" spans="1:9" ht="10.5" customHeight="1" x14ac:dyDescent="0.25">
      <c r="A31" s="115"/>
      <c r="B31" s="103"/>
      <c r="C31" s="105"/>
      <c r="D31" s="103"/>
      <c r="E31" s="111">
        <v>-8</v>
      </c>
      <c r="F31" s="97" t="s">
        <v>28</v>
      </c>
      <c r="G31" s="98"/>
      <c r="H31" s="96"/>
      <c r="I31" s="441"/>
    </row>
    <row r="32" spans="1:9" ht="10.5" customHeight="1" x14ac:dyDescent="0.25">
      <c r="A32" s="115"/>
      <c r="B32" s="103"/>
      <c r="C32" s="105"/>
      <c r="D32" s="103"/>
      <c r="E32" s="117"/>
      <c r="F32" s="110"/>
      <c r="G32" s="438">
        <v>11</v>
      </c>
      <c r="H32" s="97" t="s">
        <v>31</v>
      </c>
      <c r="I32" s="441">
        <v>7</v>
      </c>
    </row>
    <row r="33" spans="1:9" ht="10.5" customHeight="1" x14ac:dyDescent="0.25">
      <c r="A33" s="115"/>
      <c r="B33" s="103"/>
      <c r="C33" s="105"/>
      <c r="D33" s="103"/>
      <c r="E33" s="108">
        <v>-9</v>
      </c>
      <c r="F33" s="97" t="s">
        <v>31</v>
      </c>
      <c r="G33" s="439"/>
      <c r="H33" s="104"/>
      <c r="I33" s="441"/>
    </row>
    <row r="34" spans="1:9" ht="10.5" customHeight="1" x14ac:dyDescent="0.25">
      <c r="A34" s="115"/>
      <c r="B34" s="103"/>
      <c r="C34" s="105"/>
      <c r="D34" s="103"/>
      <c r="E34" s="116"/>
      <c r="F34" s="96"/>
      <c r="G34" s="98">
        <v>-11</v>
      </c>
      <c r="H34" s="97" t="s">
        <v>28</v>
      </c>
      <c r="I34" s="441">
        <v>8</v>
      </c>
    </row>
    <row r="35" spans="1:9" ht="10.5" customHeight="1" x14ac:dyDescent="0.25">
      <c r="A35" s="115"/>
      <c r="B35" s="103"/>
      <c r="C35" s="105"/>
      <c r="D35" s="103"/>
      <c r="E35" s="116"/>
      <c r="F35" s="96"/>
      <c r="G35" s="98"/>
      <c r="H35" s="103"/>
      <c r="I35" s="441"/>
    </row>
    <row r="36" spans="1:9" ht="10.5" customHeight="1" x14ac:dyDescent="0.25">
      <c r="A36" s="115"/>
      <c r="B36" s="103"/>
      <c r="C36" s="105"/>
      <c r="D36" s="103"/>
      <c r="E36" s="116"/>
      <c r="F36" s="109"/>
      <c r="G36" s="98"/>
      <c r="H36" s="103"/>
      <c r="I36" s="118"/>
    </row>
    <row r="37" spans="1:9" ht="10.5" customHeight="1" x14ac:dyDescent="0.3">
      <c r="A37" s="96">
        <v>1</v>
      </c>
      <c r="B37" s="97"/>
      <c r="C37" s="98"/>
      <c r="D37" s="96"/>
      <c r="E37" s="98"/>
      <c r="F37" s="99" t="s">
        <v>34</v>
      </c>
      <c r="G37" s="100"/>
      <c r="H37" s="103"/>
      <c r="I37" s="113"/>
    </row>
    <row r="38" spans="1:9" ht="10.5" customHeight="1" x14ac:dyDescent="0.3">
      <c r="A38" s="96"/>
      <c r="B38" s="102"/>
      <c r="C38" s="438">
        <v>1</v>
      </c>
      <c r="D38" s="97" t="s">
        <v>35</v>
      </c>
      <c r="E38" s="98"/>
      <c r="F38" s="103"/>
      <c r="G38" s="100"/>
      <c r="H38" s="96"/>
      <c r="I38" s="101"/>
    </row>
    <row r="39" spans="1:9" ht="10.5" customHeight="1" x14ac:dyDescent="0.25">
      <c r="A39" s="96">
        <v>2</v>
      </c>
      <c r="B39" s="97"/>
      <c r="C39" s="439"/>
      <c r="D39" s="104"/>
      <c r="E39" s="438">
        <v>5</v>
      </c>
      <c r="F39" s="103"/>
      <c r="G39" s="105"/>
      <c r="H39" s="96"/>
      <c r="I39" s="101"/>
    </row>
    <row r="40" spans="1:9" ht="10.5" customHeight="1" x14ac:dyDescent="0.25">
      <c r="A40" s="96"/>
      <c r="B40" s="106"/>
      <c r="C40" s="98"/>
      <c r="D40" s="103"/>
      <c r="E40" s="440"/>
      <c r="F40" s="97" t="s">
        <v>35</v>
      </c>
      <c r="G40" s="105"/>
      <c r="H40" s="96"/>
      <c r="I40" s="101"/>
    </row>
    <row r="41" spans="1:9" ht="10.5" customHeight="1" x14ac:dyDescent="0.25">
      <c r="A41" s="96">
        <v>3</v>
      </c>
      <c r="B41" s="97"/>
      <c r="C41" s="105"/>
      <c r="D41" s="103"/>
      <c r="E41" s="440"/>
      <c r="F41" s="104"/>
      <c r="G41" s="438">
        <v>7</v>
      </c>
      <c r="H41" s="96"/>
      <c r="I41" s="101"/>
    </row>
    <row r="42" spans="1:9" ht="10.5" customHeight="1" x14ac:dyDescent="0.25">
      <c r="A42" s="96"/>
      <c r="B42" s="102"/>
      <c r="C42" s="438">
        <v>2</v>
      </c>
      <c r="D42" s="97" t="s">
        <v>36</v>
      </c>
      <c r="E42" s="439"/>
      <c r="F42" s="103"/>
      <c r="G42" s="440"/>
      <c r="H42" s="96"/>
      <c r="I42" s="101"/>
    </row>
    <row r="43" spans="1:9" ht="10.5" customHeight="1" x14ac:dyDescent="0.25">
      <c r="A43" s="96">
        <v>4</v>
      </c>
      <c r="B43" s="97"/>
      <c r="C43" s="439"/>
      <c r="D43" s="104"/>
      <c r="E43" s="98"/>
      <c r="F43" s="103"/>
      <c r="G43" s="440"/>
      <c r="H43" s="96"/>
      <c r="I43" s="101"/>
    </row>
    <row r="44" spans="1:9" ht="10.5" customHeight="1" x14ac:dyDescent="0.25">
      <c r="A44" s="96"/>
      <c r="B44" s="106"/>
      <c r="C44" s="98"/>
      <c r="D44" s="96"/>
      <c r="E44" s="98"/>
      <c r="F44" s="103"/>
      <c r="G44" s="440"/>
      <c r="H44" s="97" t="s">
        <v>37</v>
      </c>
      <c r="I44" s="441">
        <v>9</v>
      </c>
    </row>
    <row r="45" spans="1:9" ht="10.5" customHeight="1" x14ac:dyDescent="0.25">
      <c r="A45" s="96">
        <v>5</v>
      </c>
      <c r="B45" s="97"/>
      <c r="C45" s="98"/>
      <c r="D45" s="96"/>
      <c r="E45" s="98"/>
      <c r="F45" s="103"/>
      <c r="G45" s="440"/>
      <c r="H45" s="104"/>
      <c r="I45" s="441"/>
    </row>
    <row r="46" spans="1:9" ht="10.5" customHeight="1" x14ac:dyDescent="0.25">
      <c r="A46" s="96"/>
      <c r="B46" s="102"/>
      <c r="C46" s="438">
        <v>3</v>
      </c>
      <c r="D46" s="97" t="s">
        <v>38</v>
      </c>
      <c r="E46" s="98"/>
      <c r="F46" s="103"/>
      <c r="G46" s="440"/>
      <c r="H46" s="103"/>
      <c r="I46" s="101"/>
    </row>
    <row r="47" spans="1:9" ht="10.5" customHeight="1" x14ac:dyDescent="0.25">
      <c r="A47" s="96">
        <v>6</v>
      </c>
      <c r="B47" s="97"/>
      <c r="C47" s="439"/>
      <c r="D47" s="107"/>
      <c r="E47" s="438">
        <v>6</v>
      </c>
      <c r="F47" s="103"/>
      <c r="G47" s="440"/>
      <c r="H47" s="103"/>
      <c r="I47" s="101"/>
    </row>
    <row r="48" spans="1:9" ht="10.5" customHeight="1" x14ac:dyDescent="0.25">
      <c r="A48" s="96"/>
      <c r="B48" s="106"/>
      <c r="C48" s="98"/>
      <c r="D48" s="103"/>
      <c r="E48" s="440"/>
      <c r="F48" s="97" t="s">
        <v>37</v>
      </c>
      <c r="G48" s="439"/>
      <c r="H48" s="103"/>
      <c r="I48" s="101"/>
    </row>
    <row r="49" spans="1:9" ht="10.5" customHeight="1" x14ac:dyDescent="0.25">
      <c r="A49" s="96">
        <v>7</v>
      </c>
      <c r="B49" s="97"/>
      <c r="C49" s="105"/>
      <c r="D49" s="103"/>
      <c r="E49" s="440"/>
      <c r="F49" s="104"/>
      <c r="G49" s="98"/>
      <c r="H49" s="96"/>
      <c r="I49" s="101"/>
    </row>
    <row r="50" spans="1:9" ht="10.5" customHeight="1" x14ac:dyDescent="0.25">
      <c r="A50" s="96"/>
      <c r="B50" s="102"/>
      <c r="C50" s="438">
        <v>4</v>
      </c>
      <c r="D50" s="97" t="s">
        <v>37</v>
      </c>
      <c r="E50" s="439"/>
      <c r="F50" s="96"/>
      <c r="G50" s="98">
        <v>-7</v>
      </c>
      <c r="H50" s="97" t="s">
        <v>35</v>
      </c>
      <c r="I50" s="441">
        <v>10</v>
      </c>
    </row>
    <row r="51" spans="1:9" ht="10.5" customHeight="1" x14ac:dyDescent="0.25">
      <c r="A51" s="96">
        <v>8</v>
      </c>
      <c r="B51" s="97"/>
      <c r="C51" s="439"/>
      <c r="D51" s="107"/>
      <c r="E51" s="98"/>
      <c r="F51" s="96"/>
      <c r="G51" s="103"/>
      <c r="H51" s="103"/>
      <c r="I51" s="441"/>
    </row>
    <row r="52" spans="1:9" ht="10.5" customHeight="1" x14ac:dyDescent="0.25">
      <c r="C52" s="108"/>
      <c r="D52" s="103"/>
      <c r="E52" s="108">
        <v>-5</v>
      </c>
      <c r="F52" s="97" t="s">
        <v>36</v>
      </c>
      <c r="G52" s="103"/>
      <c r="H52" s="96"/>
    </row>
    <row r="53" spans="1:9" ht="10.5" customHeight="1" x14ac:dyDescent="0.25">
      <c r="C53" s="108"/>
      <c r="D53" s="103"/>
      <c r="E53" s="111"/>
      <c r="F53" s="110"/>
      <c r="G53" s="442">
        <v>12</v>
      </c>
      <c r="H53" s="97" t="s">
        <v>36</v>
      </c>
      <c r="I53" s="441">
        <v>11</v>
      </c>
    </row>
    <row r="54" spans="1:9" ht="10.5" customHeight="1" x14ac:dyDescent="0.25">
      <c r="C54" s="108"/>
      <c r="D54" s="103"/>
      <c r="E54" s="111">
        <v>-6</v>
      </c>
      <c r="F54" s="97" t="s">
        <v>38</v>
      </c>
      <c r="G54" s="443"/>
      <c r="H54" s="104"/>
      <c r="I54" s="441"/>
    </row>
    <row r="55" spans="1:9" ht="10.5" customHeight="1" x14ac:dyDescent="0.25">
      <c r="C55" s="108"/>
      <c r="D55" s="103"/>
      <c r="E55" s="103"/>
      <c r="F55" s="109"/>
      <c r="G55" s="103">
        <v>-12</v>
      </c>
      <c r="H55" s="97" t="s">
        <v>38</v>
      </c>
      <c r="I55" s="441">
        <v>12</v>
      </c>
    </row>
    <row r="56" spans="1:9" ht="10.5" customHeight="1" x14ac:dyDescent="0.25">
      <c r="C56" s="108"/>
      <c r="D56" s="103"/>
      <c r="E56" s="103"/>
      <c r="F56" s="109"/>
      <c r="G56" s="103"/>
      <c r="H56" s="110"/>
      <c r="I56" s="441"/>
    </row>
    <row r="57" spans="1:9" ht="10.5" customHeight="1" x14ac:dyDescent="0.25">
      <c r="C57" s="108">
        <v>-1</v>
      </c>
      <c r="D57" s="97"/>
      <c r="E57" s="103"/>
      <c r="F57" s="96"/>
      <c r="G57" s="98"/>
      <c r="H57" s="109"/>
      <c r="I57" s="446"/>
    </row>
    <row r="58" spans="1:9" ht="10.5" customHeight="1" x14ac:dyDescent="0.25">
      <c r="C58" s="111"/>
      <c r="D58" s="110"/>
      <c r="E58" s="442">
        <v>8</v>
      </c>
      <c r="F58" s="97"/>
      <c r="G58" s="112"/>
      <c r="H58" s="103"/>
      <c r="I58" s="446"/>
    </row>
    <row r="59" spans="1:9" ht="10.5" customHeight="1" x14ac:dyDescent="0.25">
      <c r="C59" s="111">
        <v>-2</v>
      </c>
      <c r="D59" s="97"/>
      <c r="E59" s="443"/>
      <c r="F59" s="104"/>
      <c r="G59" s="442">
        <v>10</v>
      </c>
      <c r="H59" s="109"/>
      <c r="I59" s="113"/>
    </row>
    <row r="60" spans="1:9" ht="10.5" customHeight="1" x14ac:dyDescent="0.25">
      <c r="C60" s="111"/>
      <c r="D60" s="96"/>
      <c r="E60" s="98"/>
      <c r="F60" s="109"/>
      <c r="G60" s="444"/>
      <c r="H60" s="97"/>
      <c r="I60" s="441">
        <v>13</v>
      </c>
    </row>
    <row r="61" spans="1:9" ht="10.5" customHeight="1" x14ac:dyDescent="0.25">
      <c r="C61" s="108">
        <v>-3</v>
      </c>
      <c r="D61" s="97"/>
      <c r="E61" s="98"/>
      <c r="F61" s="103"/>
      <c r="G61" s="444"/>
      <c r="H61" s="104"/>
      <c r="I61" s="441"/>
    </row>
    <row r="62" spans="1:9" ht="10.5" customHeight="1" x14ac:dyDescent="0.25">
      <c r="C62" s="111"/>
      <c r="D62" s="110"/>
      <c r="E62" s="438">
        <v>9</v>
      </c>
      <c r="F62" s="97"/>
      <c r="G62" s="443"/>
      <c r="H62" s="103"/>
      <c r="I62" s="103"/>
    </row>
    <row r="63" spans="1:9" ht="10.5" customHeight="1" x14ac:dyDescent="0.25">
      <c r="C63" s="111">
        <v>-4</v>
      </c>
      <c r="D63" s="97"/>
      <c r="E63" s="439"/>
      <c r="F63" s="104"/>
      <c r="G63" s="98"/>
      <c r="H63" s="109"/>
      <c r="I63" s="113"/>
    </row>
    <row r="64" spans="1:9" ht="10.5" customHeight="1" x14ac:dyDescent="0.25">
      <c r="C64" s="116"/>
      <c r="D64" s="96"/>
      <c r="E64" s="98"/>
      <c r="F64" s="96"/>
      <c r="G64" s="98">
        <v>-10</v>
      </c>
      <c r="H64" s="97"/>
      <c r="I64" s="441">
        <v>14</v>
      </c>
    </row>
    <row r="65" spans="1:9" ht="10.5" customHeight="1" x14ac:dyDescent="0.25">
      <c r="A65" s="108"/>
      <c r="B65" s="109"/>
      <c r="C65" s="105"/>
      <c r="D65" s="103"/>
      <c r="E65" s="111">
        <v>-8</v>
      </c>
      <c r="F65" s="97"/>
      <c r="G65" s="98"/>
      <c r="H65" s="96"/>
      <c r="I65" s="441"/>
    </row>
    <row r="66" spans="1:9" ht="10.5" customHeight="1" x14ac:dyDescent="0.25">
      <c r="A66" s="114"/>
      <c r="B66" s="103"/>
      <c r="C66" s="105"/>
      <c r="D66" s="103"/>
      <c r="E66" s="117"/>
      <c r="F66" s="110"/>
      <c r="G66" s="438">
        <v>11</v>
      </c>
      <c r="H66" s="97"/>
      <c r="I66" s="441">
        <v>15</v>
      </c>
    </row>
    <row r="67" spans="1:9" ht="10.5" customHeight="1" x14ac:dyDescent="0.25">
      <c r="A67" s="108"/>
      <c r="B67" s="109"/>
      <c r="C67" s="105"/>
      <c r="D67" s="103"/>
      <c r="E67" s="108">
        <v>-9</v>
      </c>
      <c r="F67" s="97"/>
      <c r="G67" s="439"/>
      <c r="H67" s="104"/>
      <c r="I67" s="441"/>
    </row>
    <row r="68" spans="1:9" ht="10.5" customHeight="1" x14ac:dyDescent="0.25">
      <c r="A68" s="115"/>
      <c r="B68" s="103"/>
      <c r="C68" s="105"/>
      <c r="D68" s="103"/>
      <c r="E68" s="116"/>
      <c r="F68" s="96"/>
      <c r="G68" s="98">
        <v>-11</v>
      </c>
      <c r="H68" s="97"/>
      <c r="I68" s="441">
        <v>16</v>
      </c>
    </row>
    <row r="69" spans="1:9" ht="10.5" customHeight="1" x14ac:dyDescent="0.25">
      <c r="A69" s="116"/>
      <c r="B69" s="96"/>
      <c r="C69" s="105"/>
      <c r="D69" s="103"/>
      <c r="E69" s="116"/>
      <c r="F69" s="96"/>
      <c r="G69" s="98"/>
      <c r="H69" s="103"/>
      <c r="I69" s="441"/>
    </row>
    <row r="70" spans="1:9" ht="10.5" customHeight="1" x14ac:dyDescent="0.25">
      <c r="B70" s="447" t="s">
        <v>39</v>
      </c>
      <c r="C70" s="447"/>
      <c r="D70" s="447"/>
      <c r="E70" s="447"/>
      <c r="F70" s="447"/>
      <c r="G70" s="447"/>
      <c r="H70" s="447"/>
      <c r="I70" s="118"/>
    </row>
    <row r="71" spans="1:9" ht="10.5" customHeight="1" x14ac:dyDescent="0.25">
      <c r="B71" s="445" t="s">
        <v>40</v>
      </c>
      <c r="C71" s="445"/>
      <c r="D71" s="445"/>
      <c r="E71" s="445"/>
      <c r="F71" s="445"/>
      <c r="G71" s="445"/>
      <c r="H71" s="445"/>
    </row>
    <row r="72" spans="1:9" ht="11.1" customHeight="1" x14ac:dyDescent="0.25"/>
    <row r="73" spans="1:9" ht="11.1" customHeight="1" x14ac:dyDescent="0.25"/>
    <row r="74" spans="1:9" ht="11.1" customHeight="1" x14ac:dyDescent="0.25"/>
    <row r="75" spans="1:9" ht="11.1" customHeight="1" x14ac:dyDescent="0.25"/>
    <row r="76" spans="1:9" ht="11.1" customHeight="1" x14ac:dyDescent="0.25"/>
    <row r="77" spans="1:9" ht="11.1" customHeight="1" x14ac:dyDescent="0.25"/>
    <row r="78" spans="1:9" ht="11.1" customHeight="1" x14ac:dyDescent="0.25"/>
    <row r="79" spans="1:9" ht="11.1" customHeight="1" x14ac:dyDescent="0.25"/>
    <row r="80" spans="1:9" ht="11.1" customHeight="1" x14ac:dyDescent="0.25"/>
    <row r="81" ht="11.1" customHeight="1" x14ac:dyDescent="0.25"/>
    <row r="82" ht="11.1" customHeight="1" x14ac:dyDescent="0.25"/>
    <row r="83" ht="11.1" customHeight="1" x14ac:dyDescent="0.25"/>
    <row r="84" ht="11.1" customHeight="1" x14ac:dyDescent="0.25"/>
    <row r="85" ht="11.1" customHeight="1" x14ac:dyDescent="0.25"/>
    <row r="86" ht="11.1" customHeight="1" x14ac:dyDescent="0.25"/>
    <row r="87" ht="11.1" customHeight="1" x14ac:dyDescent="0.25"/>
    <row r="88" ht="11.1" customHeight="1" x14ac:dyDescent="0.25"/>
    <row r="89" ht="11.1" customHeight="1" x14ac:dyDescent="0.25"/>
    <row r="90" ht="11.1" customHeight="1" x14ac:dyDescent="0.25"/>
    <row r="91" ht="11.1" customHeight="1" x14ac:dyDescent="0.25"/>
    <row r="92" ht="11.1" customHeight="1" x14ac:dyDescent="0.25"/>
    <row r="93" ht="12" customHeight="1" x14ac:dyDescent="0.25"/>
    <row r="94" ht="12" customHeight="1" x14ac:dyDescent="0.25"/>
    <row r="95" ht="12" customHeight="1" x14ac:dyDescent="0.25"/>
  </sheetData>
  <mergeCells count="46">
    <mergeCell ref="B71:H71"/>
    <mergeCell ref="C50:C51"/>
    <mergeCell ref="I50:I51"/>
    <mergeCell ref="G53:G54"/>
    <mergeCell ref="I53:I54"/>
    <mergeCell ref="I55:I56"/>
    <mergeCell ref="I57:I58"/>
    <mergeCell ref="E58:E59"/>
    <mergeCell ref="G59:G62"/>
    <mergeCell ref="I60:I61"/>
    <mergeCell ref="E62:E63"/>
    <mergeCell ref="I64:I65"/>
    <mergeCell ref="G66:G67"/>
    <mergeCell ref="I66:I67"/>
    <mergeCell ref="I68:I69"/>
    <mergeCell ref="B70:H70"/>
    <mergeCell ref="G32:G33"/>
    <mergeCell ref="I32:I33"/>
    <mergeCell ref="I34:I35"/>
    <mergeCell ref="C38:C39"/>
    <mergeCell ref="E39:E42"/>
    <mergeCell ref="G41:G48"/>
    <mergeCell ref="C42:C43"/>
    <mergeCell ref="I44:I45"/>
    <mergeCell ref="C46:C47"/>
    <mergeCell ref="E47:E50"/>
    <mergeCell ref="I30:I31"/>
    <mergeCell ref="I13:I14"/>
    <mergeCell ref="C15:C16"/>
    <mergeCell ref="E16:E19"/>
    <mergeCell ref="C19:C20"/>
    <mergeCell ref="I19:I20"/>
    <mergeCell ref="I21:I22"/>
    <mergeCell ref="I23:I24"/>
    <mergeCell ref="E24:E25"/>
    <mergeCell ref="G25:G28"/>
    <mergeCell ref="I26:I27"/>
    <mergeCell ref="E28:E29"/>
    <mergeCell ref="B1:H1"/>
    <mergeCell ref="B2:H2"/>
    <mergeCell ref="B3:H3"/>
    <mergeCell ref="B4:H4"/>
    <mergeCell ref="C7:C8"/>
    <mergeCell ref="E8:E11"/>
    <mergeCell ref="G10:G17"/>
    <mergeCell ref="C11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6"/>
  <sheetViews>
    <sheetView topLeftCell="BP1" workbookViewId="0">
      <selection activeCell="BP6" sqref="BP6"/>
    </sheetView>
  </sheetViews>
  <sheetFormatPr defaultColWidth="11.42578125" defaultRowHeight="15" outlineLevelCol="2" x14ac:dyDescent="0.25"/>
  <cols>
    <col min="1" max="2" width="5.7109375" style="38" hidden="1" customWidth="1" outlineLevel="1"/>
    <col min="3" max="4" width="3.7109375" style="38" hidden="1" customWidth="1" outlineLevel="1"/>
    <col min="5" max="18" width="3.7109375" style="56" hidden="1" customWidth="1" outlineLevel="1"/>
    <col min="19" max="35" width="2" style="56" hidden="1" customWidth="1" outlineLevel="2"/>
    <col min="36" max="36" width="2.42578125" style="56" hidden="1" customWidth="1" outlineLevel="2"/>
    <col min="37" max="38" width="2.5703125" style="56" hidden="1" customWidth="1" outlineLevel="2"/>
    <col min="39" max="39" width="3" style="56" hidden="1" customWidth="1" outlineLevel="2"/>
    <col min="40" max="40" width="2.5703125" style="56" hidden="1" customWidth="1" outlineLevel="2"/>
    <col min="41" max="41" width="3" style="38" hidden="1" customWidth="1" outlineLevel="2"/>
    <col min="42" max="42" width="2.5703125" style="38" hidden="1" customWidth="1" outlineLevel="2"/>
    <col min="43" max="43" width="3" style="38" hidden="1" customWidth="1" outlineLevel="2"/>
    <col min="44" max="44" width="7.7109375" style="38" hidden="1" customWidth="1" outlineLevel="2"/>
    <col min="45" max="45" width="21" style="38" hidden="1" customWidth="1" outlineLevel="2"/>
    <col min="46" max="47" width="2.42578125" style="38" hidden="1" customWidth="1" outlineLevel="2"/>
    <col min="48" max="49" width="2.5703125" style="56" hidden="1" customWidth="1" outlineLevel="2"/>
    <col min="50" max="50" width="3" style="56" hidden="1" customWidth="1" outlineLevel="2"/>
    <col min="51" max="51" width="2.5703125" style="56" hidden="1" customWidth="1" outlineLevel="2"/>
    <col min="52" max="52" width="3" style="38" hidden="1" customWidth="1" outlineLevel="2"/>
    <col min="53" max="53" width="2.5703125" style="38" hidden="1" customWidth="1" outlineLevel="2"/>
    <col min="54" max="54" width="2.85546875" style="38" hidden="1" customWidth="1" outlineLevel="2"/>
    <col min="55" max="55" width="7.7109375" style="38" hidden="1" customWidth="1" outlineLevel="2"/>
    <col min="56" max="56" width="15.42578125" style="38" hidden="1" customWidth="1" outlineLevel="2"/>
    <col min="57" max="58" width="6.7109375" style="56" hidden="1" customWidth="1" outlineLevel="2"/>
    <col min="59" max="60" width="6.7109375" style="38" hidden="1" customWidth="1" outlineLevel="2"/>
    <col min="61" max="61" width="2.7109375" style="62" hidden="1" customWidth="1" outlineLevel="1" collapsed="1"/>
    <col min="62" max="62" width="3.140625" style="63" hidden="1" customWidth="1" outlineLevel="1"/>
    <col min="63" max="63" width="3.7109375" style="38" hidden="1" customWidth="1" outlineLevel="1"/>
    <col min="64" max="64" width="4.7109375" style="38" hidden="1" customWidth="1" outlineLevel="1"/>
    <col min="65" max="65" width="6.7109375" style="38" hidden="1" customWidth="1" outlineLevel="1"/>
    <col min="66" max="66" width="4.7109375" style="38" hidden="1" customWidth="1" outlineLevel="1"/>
    <col min="67" max="67" width="4.28515625" style="38" hidden="1" customWidth="1" outlineLevel="1"/>
    <col min="68" max="68" width="3" style="51" customWidth="1" collapsed="1"/>
    <col min="69" max="69" width="3.5703125" style="51" hidden="1" customWidth="1" outlineLevel="1"/>
    <col min="70" max="70" width="5.7109375" style="51" customWidth="1" collapsed="1"/>
    <col min="71" max="71" width="5.7109375" style="51" customWidth="1"/>
    <col min="72" max="72" width="16.28515625" style="51" customWidth="1"/>
    <col min="73" max="73" width="7.42578125" style="51" customWidth="1"/>
    <col min="74" max="74" width="1.7109375" style="51" customWidth="1"/>
    <col min="75" max="75" width="7.7109375" style="52" customWidth="1"/>
    <col min="76" max="77" width="1.7109375" style="52" customWidth="1"/>
    <col min="78" max="78" width="7.7109375" style="52" customWidth="1"/>
    <col min="79" max="80" width="1.7109375" style="52" customWidth="1"/>
    <col min="81" max="81" width="7.7109375" style="52" customWidth="1"/>
    <col min="82" max="83" width="1.7109375" style="52" customWidth="1"/>
    <col min="84" max="84" width="7.7109375" style="52" customWidth="1"/>
    <col min="85" max="85" width="1.7109375" style="52" customWidth="1"/>
    <col min="86" max="86" width="0.85546875" style="52" customWidth="1"/>
    <col min="87" max="89" width="4.28515625" style="38" customWidth="1"/>
    <col min="90" max="16384" width="11.42578125" style="38"/>
  </cols>
  <sheetData>
    <row r="1" spans="1:91" ht="20.100000000000001" customHeight="1" x14ac:dyDescent="0.25">
      <c r="AP1" s="57"/>
      <c r="AQ1" s="57"/>
      <c r="AR1" s="57">
        <f>SUM(AR2:AR65287)</f>
        <v>26</v>
      </c>
      <c r="AS1" s="57"/>
      <c r="AT1" s="57"/>
      <c r="AU1" s="57"/>
      <c r="BA1" s="57"/>
      <c r="BB1" s="57"/>
      <c r="BC1" s="57">
        <f>SUM(BC2:BC65287)</f>
        <v>8</v>
      </c>
      <c r="BD1" s="57"/>
      <c r="BE1" s="57"/>
      <c r="BF1" s="57"/>
      <c r="BG1" s="57"/>
      <c r="BH1" s="57"/>
      <c r="BI1" s="58"/>
      <c r="BJ1" s="58"/>
      <c r="BK1" s="57"/>
      <c r="BL1" s="448" t="str">
        <f>[1]Список!A1</f>
        <v xml:space="preserve">МОЛОДЕЖНЫЙ ЧЕМПИОНАТ РЕСПУБЛИКИ КАЗАХСТАН </v>
      </c>
      <c r="BM1" s="448"/>
      <c r="BN1" s="448"/>
      <c r="BO1" s="448"/>
      <c r="BP1" s="448"/>
      <c r="BQ1" s="448"/>
      <c r="BR1" s="448"/>
      <c r="BS1" s="448"/>
      <c r="BT1" s="448"/>
      <c r="BU1" s="448"/>
      <c r="BV1" s="448"/>
      <c r="BW1" s="448"/>
      <c r="BX1" s="448"/>
      <c r="BY1" s="448"/>
      <c r="BZ1" s="448"/>
      <c r="CA1" s="448"/>
      <c r="CB1" s="448"/>
      <c r="CC1" s="448"/>
      <c r="CD1" s="448"/>
      <c r="CE1" s="448"/>
      <c r="CF1" s="448"/>
      <c r="CG1" s="448"/>
      <c r="CH1" s="448"/>
      <c r="CI1" s="448"/>
      <c r="CJ1" s="448"/>
      <c r="CK1" s="448"/>
      <c r="CL1" s="59"/>
      <c r="CM1" s="59"/>
    </row>
    <row r="2" spans="1:91" ht="20.100000000000001" customHeight="1" x14ac:dyDescent="0.25">
      <c r="AP2" s="57"/>
      <c r="AQ2" s="57"/>
      <c r="AR2" s="57"/>
      <c r="AS2" s="57"/>
      <c r="AT2" s="57"/>
      <c r="AU2" s="57"/>
      <c r="BA2" s="57"/>
      <c r="BB2" s="57"/>
      <c r="BC2" s="57"/>
      <c r="BD2" s="57"/>
      <c r="BE2" s="57"/>
      <c r="BF2" s="57"/>
      <c r="BG2" s="57"/>
      <c r="BH2" s="57"/>
      <c r="BI2" s="58"/>
      <c r="BJ2" s="58"/>
      <c r="BK2" s="57"/>
      <c r="BL2" s="449" t="str">
        <f>[1]Список!A2</f>
        <v>ПО НАСТОЛЬНОМУ ТЕННИСУ</v>
      </c>
      <c r="BM2" s="449"/>
      <c r="BN2" s="449"/>
      <c r="BO2" s="449"/>
      <c r="BP2" s="449"/>
      <c r="BQ2" s="449"/>
      <c r="BR2" s="449"/>
      <c r="BS2" s="449"/>
      <c r="BT2" s="449"/>
      <c r="BU2" s="449"/>
      <c r="BV2" s="449"/>
      <c r="BW2" s="449"/>
      <c r="BX2" s="449"/>
      <c r="BY2" s="449"/>
      <c r="BZ2" s="449"/>
      <c r="CA2" s="449"/>
      <c r="CB2" s="449"/>
      <c r="CC2" s="449"/>
      <c r="CD2" s="449"/>
      <c r="CE2" s="449"/>
      <c r="CF2" s="449"/>
      <c r="CG2" s="449"/>
      <c r="CH2" s="449"/>
      <c r="CI2" s="449"/>
      <c r="CJ2" s="449"/>
      <c r="CK2" s="449"/>
      <c r="CL2" s="60"/>
      <c r="CM2" s="60"/>
    </row>
    <row r="3" spans="1:91" ht="20.100000000000001" customHeight="1" x14ac:dyDescent="0.25">
      <c r="AP3" s="57"/>
      <c r="AQ3" s="57"/>
      <c r="AR3" s="57"/>
      <c r="AS3" s="57"/>
      <c r="AT3" s="57"/>
      <c r="AU3" s="57"/>
      <c r="BA3" s="57"/>
      <c r="BB3" s="57"/>
      <c r="BC3" s="57"/>
      <c r="BD3" s="57"/>
      <c r="BE3" s="57"/>
      <c r="BF3" s="57"/>
      <c r="BG3" s="57"/>
      <c r="BH3" s="57"/>
      <c r="BI3" s="58"/>
      <c r="BJ3" s="58"/>
      <c r="BK3" s="57"/>
      <c r="BL3" s="450" t="str">
        <f>[1]Список!A3</f>
        <v>г. Караганда                                                        22-28 апреля 2024г.</v>
      </c>
      <c r="BM3" s="450"/>
      <c r="BN3" s="450"/>
      <c r="BO3" s="450"/>
      <c r="BP3" s="450"/>
      <c r="BQ3" s="450"/>
      <c r="BR3" s="450"/>
      <c r="BS3" s="450"/>
      <c r="BT3" s="450"/>
      <c r="BU3" s="450"/>
      <c r="BV3" s="450"/>
      <c r="BW3" s="450"/>
      <c r="BX3" s="450"/>
      <c r="BY3" s="450"/>
      <c r="BZ3" s="450"/>
      <c r="CA3" s="450"/>
      <c r="CB3" s="450"/>
      <c r="CC3" s="450"/>
      <c r="CD3" s="450"/>
      <c r="CE3" s="450"/>
      <c r="CF3" s="450"/>
      <c r="CG3" s="450"/>
      <c r="CH3" s="450"/>
      <c r="CI3" s="450"/>
      <c r="CJ3" s="450"/>
      <c r="CK3" s="450"/>
      <c r="CL3" s="60"/>
      <c r="CM3" s="60"/>
    </row>
    <row r="4" spans="1:91" ht="9.9499999999999993" customHeight="1" x14ac:dyDescent="0.25">
      <c r="AP4" s="57"/>
      <c r="AQ4" s="57"/>
      <c r="AR4" s="57"/>
      <c r="AS4" s="57"/>
      <c r="AT4" s="57"/>
      <c r="AU4" s="57"/>
      <c r="BA4" s="57"/>
      <c r="BB4" s="57"/>
      <c r="BC4" s="57"/>
      <c r="BD4" s="57"/>
      <c r="BE4" s="57"/>
      <c r="BF4" s="57"/>
      <c r="BG4" s="57"/>
      <c r="BH4" s="57"/>
      <c r="BI4" s="58"/>
      <c r="BJ4" s="58"/>
      <c r="BK4" s="57"/>
      <c r="BL4" s="451"/>
      <c r="BM4" s="451"/>
      <c r="BN4" s="451"/>
      <c r="BO4" s="451"/>
      <c r="BP4" s="451"/>
      <c r="BQ4" s="451"/>
      <c r="BR4" s="451"/>
      <c r="BS4" s="451"/>
      <c r="BT4" s="451"/>
      <c r="BU4" s="451"/>
      <c r="BV4" s="451"/>
      <c r="BW4" s="451"/>
      <c r="BX4" s="451"/>
      <c r="BY4" s="451"/>
      <c r="BZ4" s="451"/>
      <c r="CA4" s="451"/>
      <c r="CB4" s="451"/>
      <c r="CC4" s="451"/>
      <c r="CD4" s="451"/>
      <c r="CE4" s="451"/>
      <c r="CF4" s="451"/>
      <c r="CG4" s="451"/>
      <c r="CH4" s="451"/>
      <c r="CI4" s="451"/>
      <c r="CJ4" s="451"/>
      <c r="CK4" s="451"/>
      <c r="CL4" s="61"/>
      <c r="CM4" s="61"/>
    </row>
    <row r="5" spans="1:91" ht="18.95" customHeight="1" x14ac:dyDescent="0.25">
      <c r="BL5" s="452" t="str">
        <f>C6</f>
        <v>Командные соревнования. Юноши. Квалификационные соревнования. Группа 1</v>
      </c>
      <c r="BM5" s="452"/>
      <c r="BN5" s="452"/>
      <c r="BO5" s="452"/>
      <c r="BP5" s="452"/>
      <c r="BQ5" s="452"/>
      <c r="BR5" s="452"/>
      <c r="BS5" s="452"/>
      <c r="BT5" s="452"/>
      <c r="BU5" s="452"/>
      <c r="BV5" s="452"/>
      <c r="BW5" s="452"/>
      <c r="BX5" s="452"/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</row>
    <row r="6" spans="1:91" ht="18.95" customHeight="1" x14ac:dyDescent="0.25">
      <c r="A6" s="64">
        <v>1</v>
      </c>
      <c r="B6" s="65">
        <v>4</v>
      </c>
      <c r="C6" s="66" t="str">
        <f>"Командные соревнования. Юноши. Квалификационные соревнования. Группа "&amp;A6</f>
        <v>Командные соревнования. Юноши. Квалификационные соревнования. Группа 1</v>
      </c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8">
        <v>1</v>
      </c>
      <c r="AR6" s="69">
        <f>IF(B7=0,0,(IF(B8=0,1,IF(B9=0,2,IF(B10=0,3,IF(B10&gt;0,4))))))</f>
        <v>3</v>
      </c>
      <c r="BC6" s="69" t="b">
        <f>IF(BE6=15,3,IF(BE6&gt;15,4))</f>
        <v>0</v>
      </c>
      <c r="BE6" s="70">
        <f>SUM(BE7,BE9,BE11,BE13)</f>
        <v>9</v>
      </c>
      <c r="BF6" s="70">
        <f>SUM(BF7,BF9,BF11,BF13)</f>
        <v>6</v>
      </c>
      <c r="BK6" s="71"/>
      <c r="BL6" s="4" t="s">
        <v>10</v>
      </c>
      <c r="BM6" s="5" t="s">
        <v>2</v>
      </c>
      <c r="BN6" s="5" t="s">
        <v>11</v>
      </c>
      <c r="BO6" s="6" t="s">
        <v>12</v>
      </c>
      <c r="BP6" s="7" t="s">
        <v>13</v>
      </c>
      <c r="BQ6" s="453" t="s">
        <v>14</v>
      </c>
      <c r="BR6" s="453"/>
      <c r="BS6" s="453"/>
      <c r="BT6" s="453"/>
      <c r="BU6" s="8" t="s">
        <v>15</v>
      </c>
      <c r="BV6" s="454">
        <v>1</v>
      </c>
      <c r="BW6" s="455"/>
      <c r="BX6" s="456"/>
      <c r="BY6" s="455">
        <v>2</v>
      </c>
      <c r="BZ6" s="455"/>
      <c r="CA6" s="455"/>
      <c r="CB6" s="454">
        <v>3</v>
      </c>
      <c r="CC6" s="455"/>
      <c r="CD6" s="456"/>
      <c r="CE6" s="455">
        <v>4</v>
      </c>
      <c r="CF6" s="455"/>
      <c r="CG6" s="455"/>
      <c r="CH6" s="9"/>
      <c r="CI6" s="10" t="s">
        <v>16</v>
      </c>
      <c r="CJ6" s="11" t="s">
        <v>17</v>
      </c>
      <c r="CK6" s="11" t="s">
        <v>18</v>
      </c>
    </row>
    <row r="7" spans="1:91" ht="18.95" customHeight="1" x14ac:dyDescent="0.25">
      <c r="A7" s="72">
        <v>1</v>
      </c>
      <c r="B7" s="73">
        <f>IF(R6="","",VLOOKUP(R6,'[1]Посев групп'!B:AX,2,FALSE))</f>
        <v>2</v>
      </c>
      <c r="C7" s="74">
        <v>1</v>
      </c>
      <c r="D7" s="74">
        <v>3</v>
      </c>
      <c r="E7" s="75">
        <v>3</v>
      </c>
      <c r="F7" s="76">
        <v>0</v>
      </c>
      <c r="G7" s="77">
        <v>3</v>
      </c>
      <c r="H7" s="78">
        <v>0</v>
      </c>
      <c r="I7" s="75">
        <v>3</v>
      </c>
      <c r="J7" s="76">
        <v>0</v>
      </c>
      <c r="K7" s="77"/>
      <c r="L7" s="78"/>
      <c r="M7" s="75"/>
      <c r="N7" s="76"/>
      <c r="O7" s="77"/>
      <c r="P7" s="78"/>
      <c r="Q7" s="75"/>
      <c r="R7" s="76"/>
      <c r="S7" s="79">
        <f t="shared" ref="S7:S12" si="0">IF(E7="wo",0,IF(F7="wo",1,IF(E7&gt;F7,1,0)))</f>
        <v>1</v>
      </c>
      <c r="T7" s="79">
        <f t="shared" ref="T7:T12" si="1">IF(E7="wo",1,IF(F7="wo",0,IF(F7&gt;E7,1,0)))</f>
        <v>0</v>
      </c>
      <c r="U7" s="79">
        <f t="shared" ref="U7:U12" si="2">IF(G7="wo",0,IF(H7="wo",1,IF(G7&gt;H7,1,0)))</f>
        <v>1</v>
      </c>
      <c r="V7" s="79">
        <f t="shared" ref="V7:V12" si="3">IF(G7="wo",1,IF(H7="wo",0,IF(H7&gt;G7,1,0)))</f>
        <v>0</v>
      </c>
      <c r="W7" s="79">
        <f t="shared" ref="W7:W12" si="4">IF(I7="wo",0,IF(J7="wo",1,IF(I7&gt;J7,1,0)))</f>
        <v>1</v>
      </c>
      <c r="X7" s="79">
        <f t="shared" ref="X7:X12" si="5">IF(I7="wo",1,IF(J7="wo",0,IF(J7&gt;I7,1,0)))</f>
        <v>0</v>
      </c>
      <c r="Y7" s="79">
        <f t="shared" ref="Y7:Y12" si="6">IF(K7="wo",0,IF(L7="wo",1,IF(K7&gt;L7,1,0)))</f>
        <v>0</v>
      </c>
      <c r="Z7" s="79">
        <f t="shared" ref="Z7:Z12" si="7">IF(K7="wo",1,IF(L7="wo",0,IF(L7&gt;K7,1,0)))</f>
        <v>0</v>
      </c>
      <c r="AA7" s="79">
        <f t="shared" ref="AA7:AA12" si="8">IF(M7="wo",0,IF(N7="wo",1,IF(M7&gt;N7,1,0)))</f>
        <v>0</v>
      </c>
      <c r="AB7" s="79">
        <f t="shared" ref="AB7:AB12" si="9">IF(M7="wo",1,IF(N7="wo",0,IF(N7&gt;M7,1,0)))</f>
        <v>0</v>
      </c>
      <c r="AC7" s="79">
        <f t="shared" ref="AC7:AC12" si="10">IF(O7="wo",0,IF(P7="wo",1,IF(O7&gt;P7,1,0)))</f>
        <v>0</v>
      </c>
      <c r="AD7" s="79">
        <f t="shared" ref="AD7:AD12" si="11">IF(O7="wo",1,IF(P7="wo",0,IF(P7&gt;O7,1,0)))</f>
        <v>0</v>
      </c>
      <c r="AE7" s="79">
        <f t="shared" ref="AE7:AE12" si="12">IF(Q7="wo",0,IF(R7="wo",1,IF(Q7&gt;R7,1,0)))</f>
        <v>0</v>
      </c>
      <c r="AF7" s="79">
        <f t="shared" ref="AF7:AF12" si="13">IF(Q7="wo",1,IF(R7="wo",0,IF(R7&gt;Q7,1,0)))</f>
        <v>0</v>
      </c>
      <c r="AG7" s="80">
        <f t="shared" ref="AG7:AH12" si="14">IF(E7="wo","wo",+S7+U7+W7+Y7+AA7+AC7+AE7)</f>
        <v>3</v>
      </c>
      <c r="AH7" s="80">
        <f t="shared" si="14"/>
        <v>0</v>
      </c>
      <c r="AI7" s="81">
        <f t="shared" ref="AI7:AI12" si="15">IF(E7="",0,IF(E7="wo",0,IF(F7="wo",2,IF(AG7=AH7,0,IF(AG7&gt;AH7,2,1)))))</f>
        <v>2</v>
      </c>
      <c r="AJ7" s="81">
        <f t="shared" ref="AJ7:AJ12" si="16">IF(F7="",0,IF(F7="wo",0,IF(E7="wo",2,IF(AH7=AG7,0,IF(AH7&gt;AG7,2,1)))))</f>
        <v>1</v>
      </c>
      <c r="AK7" s="82">
        <f>IF(E7="","",IF(E7="wo",0,IF(F7="wo",0,IF(E7=F7,"ERROR",IF(E7&gt;F7,F7,-1*E7)))))</f>
        <v>0</v>
      </c>
      <c r="AL7" s="82">
        <f t="shared" ref="AL7:AL12" si="17">IF(G7="","",IF(G7="wo",0,IF(H7="wo",0,IF(G7=H7,"ERROR",IF(G7&gt;H7,H7,-1*G7)))))</f>
        <v>0</v>
      </c>
      <c r="AM7" s="82">
        <f t="shared" ref="AM7:AM12" si="18">IF(I7="","",IF(I7="wo",0,IF(J7="wo",0,IF(I7=J7,"ERROR",IF(I7&gt;J7,J7,-1*I7)))))</f>
        <v>0</v>
      </c>
      <c r="AN7" s="82" t="str">
        <f t="shared" ref="AN7:AN12" si="19">IF(K7="","",IF(K7="wo",0,IF(L7="wo",0,IF(K7=L7,"ERROR",IF(K7&gt;L7,L7,-1*K7)))))</f>
        <v/>
      </c>
      <c r="AO7" s="82" t="str">
        <f t="shared" ref="AO7:AO12" si="20">IF(M7="","",IF(M7="wo",0,IF(N7="wo",0,IF(M7=N7,"ERROR",IF(M7&gt;N7,N7,-1*M7)))))</f>
        <v/>
      </c>
      <c r="AP7" s="82" t="str">
        <f t="shared" ref="AP7:AP12" si="21">IF(O7="","",IF(O7="wo",0,IF(P7="wo",0,IF(O7=P7,"ERROR",IF(O7&gt;P7,P7,-1*O7)))))</f>
        <v/>
      </c>
      <c r="AQ7" s="82" t="str">
        <f t="shared" ref="AQ7:AQ12" si="22">IF(Q7="","",IF(Q7="wo",0,IF(R7="wo",0,IF(Q7=R7,"ERROR",IF(Q7&gt;R7,R7,-1*Q7)))))</f>
        <v/>
      </c>
      <c r="AR7" s="83" t="str">
        <f t="shared" ref="AR7:AR12" si="23">CONCATENATE(AG7," - ",AH7)</f>
        <v>3 - 0</v>
      </c>
      <c r="AS7" s="84" t="str">
        <f>IF(E7="","",(IF(K7="",AK7&amp;","&amp;AL7&amp;","&amp;AM7,IF(M7="",AK7&amp;","&amp;AL7&amp;","&amp;AM7&amp;","&amp;AN7,IF(O7="",AK7&amp;","&amp;AL7&amp;","&amp;AM7&amp;","&amp;AN7&amp;","&amp;AO7,IF(Q7="",AK7&amp;","&amp;AL7&amp;","&amp;AM7&amp;","&amp;AN7&amp;","&amp;AO7&amp;","&amp;AP7,AK7&amp;","&amp;AL7&amp;","&amp;AM7&amp;","&amp;AN7&amp;","&amp;AO7&amp;","&amp;AP7&amp;","&amp;AQ7))))))</f>
        <v>0,0,0</v>
      </c>
      <c r="AT7" s="81">
        <f t="shared" ref="AT7:AT12" si="24">IF(F7="",0,IF(F7="wo",0,IF(E7="wo",2,IF(AH7=AG7,0,IF(AH7&gt;AG7,2,1)))))</f>
        <v>1</v>
      </c>
      <c r="AU7" s="81">
        <f t="shared" ref="AU7:AU12" si="25">IF(E7="",0,IF(E7="wo",0,IF(F7="wo",2,IF(AG7=AH7,0,IF(AG7&gt;AH7,2,1)))))</f>
        <v>2</v>
      </c>
      <c r="AV7" s="82">
        <f t="shared" ref="AV7:AV12" si="26">IF(F7="","",IF(F7="wo",0,IF(E7="wo",0,IF(F7=E7,"ERROR",IF(F7&gt;E7,E7,-1*F7)))))</f>
        <v>0</v>
      </c>
      <c r="AW7" s="82">
        <f t="shared" ref="AW7:AW12" si="27">IF(H7="","",IF(H7="wo",0,IF(G7="wo",0,IF(H7=G7,"ERROR",IF(H7&gt;G7,G7,-1*H7)))))</f>
        <v>0</v>
      </c>
      <c r="AX7" s="82">
        <f t="shared" ref="AX7:AX12" si="28">IF(J7="","",IF(J7="wo",0,IF(I7="wo",0,IF(J7=I7,"ERROR",IF(J7&gt;I7,I7,-1*J7)))))</f>
        <v>0</v>
      </c>
      <c r="AY7" s="82" t="str">
        <f t="shared" ref="AY7:AY12" si="29">IF(L7="","",IF(L7="wo",0,IF(K7="wo",0,IF(L7=K7,"ERROR",IF(L7&gt;K7,K7,-1*L7)))))</f>
        <v/>
      </c>
      <c r="AZ7" s="82" t="str">
        <f t="shared" ref="AZ7:AZ12" si="30">IF(N7="","",IF(N7="wo",0,IF(M7="wo",0,IF(N7=M7,"ERROR",IF(N7&gt;M7,M7,-1*N7)))))</f>
        <v/>
      </c>
      <c r="BA7" s="82" t="str">
        <f t="shared" ref="BA7:BA12" si="31">IF(P7="","",IF(P7="wo",0,IF(O7="wo",0,IF(P7=O7,"ERROR",IF(P7&gt;O7,O7,-1*P7)))))</f>
        <v/>
      </c>
      <c r="BB7" s="82" t="str">
        <f t="shared" ref="BB7:BB12" si="32">IF(R7="","",IF(R7="wo",0,IF(Q7="wo",0,IF(R7=Q7,"ERROR",IF(R7&gt;Q7,Q7,-1*R7)))))</f>
        <v/>
      </c>
      <c r="BC7" s="83" t="str">
        <f t="shared" ref="BC7:BC12" si="33">CONCATENATE(AH7," - ",AG7)</f>
        <v>0 - 3</v>
      </c>
      <c r="BD7" s="84" t="str">
        <f t="shared" ref="BD7:BD12" si="34">IF(E7="","",(IF(K7="",AV7&amp;", "&amp;AW7&amp;", "&amp;AX7,IF(M7="",AV7&amp;","&amp;AW7&amp;","&amp;AX7&amp;","&amp;AY7,IF(O7="",AV7&amp;","&amp;AW7&amp;","&amp;AX7&amp;","&amp;AY7&amp;","&amp;AZ7,IF(Q7="",AV7&amp;","&amp;AW7&amp;","&amp;AX7&amp;","&amp;AY7&amp;","&amp;AZ7&amp;","&amp;BA7,AV7&amp;","&amp;AW7&amp;","&amp;AX7&amp;","&amp;AY7&amp;","&amp;AZ7&amp;","&amp;BA7&amp;","&amp;BB7))))))</f>
        <v>0, 0, 0</v>
      </c>
      <c r="BE7" s="85">
        <f>SUMIF(C7:C12,1,AI7:AI12)+SUMIF(D7:D12,1,AJ7:AJ12)</f>
        <v>4</v>
      </c>
      <c r="BF7" s="85">
        <f>IF(BE7&lt;&gt;0,RANK(BE7,BE7:BE13),"")</f>
        <v>1</v>
      </c>
      <c r="BG7" s="86">
        <f>SUMIF(A7:A10,C7,B7:B10)</f>
        <v>2</v>
      </c>
      <c r="BH7" s="87">
        <f>SUMIF(A7:A10,D7,B7:B10)</f>
        <v>13</v>
      </c>
      <c r="BI7" s="62">
        <v>1</v>
      </c>
      <c r="BJ7" s="63">
        <f>1*A6</f>
        <v>1</v>
      </c>
      <c r="BK7" s="88">
        <v>1</v>
      </c>
      <c r="BL7" s="12" t="str">
        <f t="shared" ref="BL7:BL12" si="35">CONCATENATE(C7," ","-"," ",D7)</f>
        <v>1 - 3</v>
      </c>
      <c r="BM7" s="13"/>
      <c r="BN7" s="14"/>
      <c r="BO7" s="15"/>
      <c r="BP7" s="471">
        <v>1</v>
      </c>
      <c r="BQ7" s="473">
        <f>B7</f>
        <v>2</v>
      </c>
      <c r="BR7" s="461" t="str">
        <f>IF(BQ7=0,0,VLOOKUP(BQ7,[1]Команды!$B:AB,6,FALSE))</f>
        <v>г.Алматы</v>
      </c>
      <c r="BS7" s="462"/>
      <c r="BT7" s="463"/>
      <c r="BU7" s="477">
        <f>IF(BQ7=0,0,VLOOKUP(BQ7,[1]Команды!$B:$AB,24,FALSE))</f>
        <v>165</v>
      </c>
      <c r="BV7" s="478"/>
      <c r="BW7" s="479"/>
      <c r="BX7" s="480"/>
      <c r="BY7" s="16"/>
      <c r="BZ7" s="17">
        <f>IF(AG11&lt;AH11,AI11,IF(AH11&lt;AG11,AI11," "))</f>
        <v>2</v>
      </c>
      <c r="CA7" s="16"/>
      <c r="CB7" s="18"/>
      <c r="CC7" s="17">
        <f>IF(AG7&lt;AH7,AI7,IF(AH7&lt;AG7,AI7," "))</f>
        <v>2</v>
      </c>
      <c r="CD7" s="19"/>
      <c r="CE7" s="16"/>
      <c r="CF7" s="17" t="str">
        <f>IF(AG9&lt;AH9,AI9,IF(AH9&lt;AG9,AI9," "))</f>
        <v xml:space="preserve"> </v>
      </c>
      <c r="CG7" s="16"/>
      <c r="CH7" s="20"/>
      <c r="CI7" s="495">
        <f>BE7</f>
        <v>4</v>
      </c>
      <c r="CJ7" s="490"/>
      <c r="CK7" s="491">
        <f>IF(BF8="",BF7,BF8)</f>
        <v>1</v>
      </c>
    </row>
    <row r="8" spans="1:91" ht="18.95" customHeight="1" x14ac:dyDescent="0.25">
      <c r="A8" s="72">
        <v>2</v>
      </c>
      <c r="B8" s="89">
        <f>IF(R6="","",VLOOKUP(R6,'[1]Посев групп'!B:AV,5,FALSE))</f>
        <v>10</v>
      </c>
      <c r="C8" s="74">
        <v>2</v>
      </c>
      <c r="D8" s="74">
        <v>4</v>
      </c>
      <c r="E8" s="75"/>
      <c r="F8" s="76"/>
      <c r="G8" s="77"/>
      <c r="H8" s="78"/>
      <c r="I8" s="75"/>
      <c r="J8" s="76"/>
      <c r="K8" s="77"/>
      <c r="L8" s="78"/>
      <c r="M8" s="75"/>
      <c r="N8" s="76"/>
      <c r="O8" s="77"/>
      <c r="P8" s="78"/>
      <c r="Q8" s="75"/>
      <c r="R8" s="76"/>
      <c r="S8" s="79">
        <f t="shared" si="0"/>
        <v>0</v>
      </c>
      <c r="T8" s="79">
        <f t="shared" si="1"/>
        <v>0</v>
      </c>
      <c r="U8" s="79">
        <f t="shared" si="2"/>
        <v>0</v>
      </c>
      <c r="V8" s="79">
        <f t="shared" si="3"/>
        <v>0</v>
      </c>
      <c r="W8" s="79">
        <f t="shared" si="4"/>
        <v>0</v>
      </c>
      <c r="X8" s="79">
        <f t="shared" si="5"/>
        <v>0</v>
      </c>
      <c r="Y8" s="79">
        <f t="shared" si="6"/>
        <v>0</v>
      </c>
      <c r="Z8" s="79">
        <f t="shared" si="7"/>
        <v>0</v>
      </c>
      <c r="AA8" s="79">
        <f t="shared" si="8"/>
        <v>0</v>
      </c>
      <c r="AB8" s="79">
        <f t="shared" si="9"/>
        <v>0</v>
      </c>
      <c r="AC8" s="79">
        <f t="shared" si="10"/>
        <v>0</v>
      </c>
      <c r="AD8" s="79">
        <f t="shared" si="11"/>
        <v>0</v>
      </c>
      <c r="AE8" s="79">
        <f t="shared" si="12"/>
        <v>0</v>
      </c>
      <c r="AF8" s="79">
        <f t="shared" si="13"/>
        <v>0</v>
      </c>
      <c r="AG8" s="80">
        <f t="shared" si="14"/>
        <v>0</v>
      </c>
      <c r="AH8" s="80">
        <f t="shared" si="14"/>
        <v>0</v>
      </c>
      <c r="AI8" s="81">
        <f t="shared" si="15"/>
        <v>0</v>
      </c>
      <c r="AJ8" s="81">
        <f t="shared" si="16"/>
        <v>0</v>
      </c>
      <c r="AK8" s="82" t="str">
        <f t="shared" ref="AK8:AK12" si="36">IF(E8="","",IF(E8="wo",0,IF(F8="wo",0,IF(E8=F8,"ERROR",IF(E8&gt;F8,F8,-1*E8)))))</f>
        <v/>
      </c>
      <c r="AL8" s="82" t="str">
        <f t="shared" si="17"/>
        <v/>
      </c>
      <c r="AM8" s="82" t="str">
        <f t="shared" si="18"/>
        <v/>
      </c>
      <c r="AN8" s="82" t="str">
        <f t="shared" si="19"/>
        <v/>
      </c>
      <c r="AO8" s="82" t="str">
        <f t="shared" si="20"/>
        <v/>
      </c>
      <c r="AP8" s="82" t="str">
        <f t="shared" si="21"/>
        <v/>
      </c>
      <c r="AQ8" s="82" t="str">
        <f t="shared" si="22"/>
        <v/>
      </c>
      <c r="AR8" s="83" t="str">
        <f t="shared" si="23"/>
        <v>0 - 0</v>
      </c>
      <c r="AS8" s="84" t="str">
        <f t="shared" ref="AS8:AS12" si="37">IF(E8="","",(IF(K8="",AK8&amp;","&amp;AL8&amp;","&amp;AM8,IF(M8="",AK8&amp;","&amp;AL8&amp;","&amp;AM8&amp;","&amp;AN8,IF(O8="",AK8&amp;","&amp;AL8&amp;","&amp;AM8&amp;","&amp;AN8&amp;","&amp;AO8,IF(Q8="",AK8&amp;","&amp;AL8&amp;","&amp;AM8&amp;","&amp;AN8&amp;","&amp;AO8&amp;","&amp;AP8,AK8&amp;","&amp;AL8&amp;","&amp;AM8&amp;","&amp;AN8&amp;","&amp;AO8&amp;","&amp;AP8&amp;","&amp;AQ8))))))</f>
        <v/>
      </c>
      <c r="AT8" s="81">
        <f t="shared" si="24"/>
        <v>0</v>
      </c>
      <c r="AU8" s="81">
        <f t="shared" si="25"/>
        <v>0</v>
      </c>
      <c r="AV8" s="82" t="str">
        <f t="shared" si="26"/>
        <v/>
      </c>
      <c r="AW8" s="82" t="str">
        <f t="shared" si="27"/>
        <v/>
      </c>
      <c r="AX8" s="82" t="str">
        <f t="shared" si="28"/>
        <v/>
      </c>
      <c r="AY8" s="82" t="str">
        <f t="shared" si="29"/>
        <v/>
      </c>
      <c r="AZ8" s="82" t="str">
        <f t="shared" si="30"/>
        <v/>
      </c>
      <c r="BA8" s="82" t="str">
        <f t="shared" si="31"/>
        <v/>
      </c>
      <c r="BB8" s="82" t="str">
        <f t="shared" si="32"/>
        <v/>
      </c>
      <c r="BC8" s="83" t="str">
        <f t="shared" si="33"/>
        <v>0 - 0</v>
      </c>
      <c r="BD8" s="84" t="str">
        <f t="shared" si="34"/>
        <v/>
      </c>
      <c r="BE8" s="90"/>
      <c r="BF8" s="90"/>
      <c r="BG8" s="86">
        <f>SUMIF(A7:A10,C8,B7:B10)</f>
        <v>10</v>
      </c>
      <c r="BH8" s="87">
        <f>SUMIF(A7:A10,D8,B7:B10)</f>
        <v>0</v>
      </c>
      <c r="BI8" s="62">
        <v>1</v>
      </c>
      <c r="BJ8" s="63">
        <f>1+BJ7</f>
        <v>2</v>
      </c>
      <c r="BK8" s="88">
        <v>1</v>
      </c>
      <c r="BL8" s="12" t="str">
        <f t="shared" si="35"/>
        <v>2 - 4</v>
      </c>
      <c r="BM8" s="13"/>
      <c r="BN8" s="14"/>
      <c r="BO8" s="15"/>
      <c r="BP8" s="472"/>
      <c r="BQ8" s="473"/>
      <c r="BR8" s="474"/>
      <c r="BS8" s="475"/>
      <c r="BT8" s="476"/>
      <c r="BU8" s="477"/>
      <c r="BV8" s="478"/>
      <c r="BW8" s="479"/>
      <c r="BX8" s="480"/>
      <c r="BY8" s="492" t="str">
        <f>IF(E11="","",AR11)</f>
        <v>3 - 0</v>
      </c>
      <c r="BZ8" s="492"/>
      <c r="CA8" s="492"/>
      <c r="CB8" s="493" t="str">
        <f>IF(E7="","",AR7)</f>
        <v>3 - 0</v>
      </c>
      <c r="CC8" s="492"/>
      <c r="CD8" s="494"/>
      <c r="CE8" s="492" t="str">
        <f>IF(E9="","",AR9)</f>
        <v/>
      </c>
      <c r="CF8" s="492"/>
      <c r="CG8" s="492"/>
      <c r="CH8" s="21"/>
      <c r="CI8" s="495"/>
      <c r="CJ8" s="490"/>
      <c r="CK8" s="491"/>
    </row>
    <row r="9" spans="1:91" ht="18.95" customHeight="1" x14ac:dyDescent="0.25">
      <c r="A9" s="72">
        <v>3</v>
      </c>
      <c r="B9" s="89">
        <f>IF(R6="","",VLOOKUP(R6,'[1]Посев групп'!B:AV,8,FALSE))</f>
        <v>13</v>
      </c>
      <c r="C9" s="74">
        <v>1</v>
      </c>
      <c r="D9" s="74">
        <v>4</v>
      </c>
      <c r="E9" s="75"/>
      <c r="F9" s="76"/>
      <c r="G9" s="77"/>
      <c r="H9" s="78"/>
      <c r="I9" s="75"/>
      <c r="J9" s="76"/>
      <c r="K9" s="77"/>
      <c r="L9" s="78"/>
      <c r="M9" s="75"/>
      <c r="N9" s="76"/>
      <c r="O9" s="77"/>
      <c r="P9" s="78"/>
      <c r="Q9" s="75"/>
      <c r="R9" s="76"/>
      <c r="S9" s="79">
        <f t="shared" si="0"/>
        <v>0</v>
      </c>
      <c r="T9" s="79">
        <f t="shared" si="1"/>
        <v>0</v>
      </c>
      <c r="U9" s="79">
        <f t="shared" si="2"/>
        <v>0</v>
      </c>
      <c r="V9" s="79">
        <f t="shared" si="3"/>
        <v>0</v>
      </c>
      <c r="W9" s="79">
        <f t="shared" si="4"/>
        <v>0</v>
      </c>
      <c r="X9" s="79">
        <f t="shared" si="5"/>
        <v>0</v>
      </c>
      <c r="Y9" s="79">
        <f t="shared" si="6"/>
        <v>0</v>
      </c>
      <c r="Z9" s="79">
        <f t="shared" si="7"/>
        <v>0</v>
      </c>
      <c r="AA9" s="79">
        <f t="shared" si="8"/>
        <v>0</v>
      </c>
      <c r="AB9" s="79">
        <f t="shared" si="9"/>
        <v>0</v>
      </c>
      <c r="AC9" s="79">
        <f t="shared" si="10"/>
        <v>0</v>
      </c>
      <c r="AD9" s="79">
        <f t="shared" si="11"/>
        <v>0</v>
      </c>
      <c r="AE9" s="79">
        <f t="shared" si="12"/>
        <v>0</v>
      </c>
      <c r="AF9" s="79">
        <f t="shared" si="13"/>
        <v>0</v>
      </c>
      <c r="AG9" s="80">
        <f t="shared" si="14"/>
        <v>0</v>
      </c>
      <c r="AH9" s="80">
        <f t="shared" si="14"/>
        <v>0</v>
      </c>
      <c r="AI9" s="81">
        <f t="shared" si="15"/>
        <v>0</v>
      </c>
      <c r="AJ9" s="81">
        <f t="shared" si="16"/>
        <v>0</v>
      </c>
      <c r="AK9" s="82" t="str">
        <f t="shared" si="36"/>
        <v/>
      </c>
      <c r="AL9" s="82" t="str">
        <f t="shared" si="17"/>
        <v/>
      </c>
      <c r="AM9" s="82" t="str">
        <f t="shared" si="18"/>
        <v/>
      </c>
      <c r="AN9" s="82" t="str">
        <f t="shared" si="19"/>
        <v/>
      </c>
      <c r="AO9" s="82" t="str">
        <f t="shared" si="20"/>
        <v/>
      </c>
      <c r="AP9" s="82" t="str">
        <f t="shared" si="21"/>
        <v/>
      </c>
      <c r="AQ9" s="82" t="str">
        <f t="shared" si="22"/>
        <v/>
      </c>
      <c r="AR9" s="83" t="str">
        <f t="shared" si="23"/>
        <v>0 - 0</v>
      </c>
      <c r="AS9" s="84" t="str">
        <f t="shared" si="37"/>
        <v/>
      </c>
      <c r="AT9" s="81">
        <f t="shared" si="24"/>
        <v>0</v>
      </c>
      <c r="AU9" s="81">
        <f t="shared" si="25"/>
        <v>0</v>
      </c>
      <c r="AV9" s="82" t="str">
        <f t="shared" si="26"/>
        <v/>
      </c>
      <c r="AW9" s="82" t="str">
        <f t="shared" si="27"/>
        <v/>
      </c>
      <c r="AX9" s="82" t="str">
        <f t="shared" si="28"/>
        <v/>
      </c>
      <c r="AY9" s="82" t="str">
        <f t="shared" si="29"/>
        <v/>
      </c>
      <c r="AZ9" s="82" t="str">
        <f t="shared" si="30"/>
        <v/>
      </c>
      <c r="BA9" s="82" t="str">
        <f t="shared" si="31"/>
        <v/>
      </c>
      <c r="BB9" s="82" t="str">
        <f t="shared" si="32"/>
        <v/>
      </c>
      <c r="BC9" s="83" t="str">
        <f t="shared" si="33"/>
        <v>0 - 0</v>
      </c>
      <c r="BD9" s="84" t="str">
        <f t="shared" si="34"/>
        <v/>
      </c>
      <c r="BE9" s="85">
        <f>SUMIF(C7:C12,2,AI7:AI12)+SUMIF(D7:D12,2,AJ7:AJ12)</f>
        <v>3</v>
      </c>
      <c r="BF9" s="85">
        <f>IF(BE9&lt;&gt;0,RANK(BE9,BE7:BE13),"")</f>
        <v>2</v>
      </c>
      <c r="BG9" s="86">
        <f>SUMIF(A7:A10,C9,B7:B10)</f>
        <v>2</v>
      </c>
      <c r="BH9" s="87">
        <f>SUMIF(A7:A10,D9,B7:B10)</f>
        <v>0</v>
      </c>
      <c r="BI9" s="62">
        <v>1</v>
      </c>
      <c r="BJ9" s="63">
        <f>1+BJ8</f>
        <v>3</v>
      </c>
      <c r="BK9" s="88">
        <v>2</v>
      </c>
      <c r="BL9" s="22" t="str">
        <f t="shared" si="35"/>
        <v>1 - 4</v>
      </c>
      <c r="BM9" s="23"/>
      <c r="BN9" s="24"/>
      <c r="BO9" s="25"/>
      <c r="BP9" s="457">
        <v>2</v>
      </c>
      <c r="BQ9" s="459">
        <f>B8</f>
        <v>10</v>
      </c>
      <c r="BR9" s="461" t="str">
        <f>IF(BQ9=0,0,VLOOKUP(BQ9,[1]Команды!$B:AB,6,FALSE))</f>
        <v>Костанайская обл.</v>
      </c>
      <c r="BS9" s="462"/>
      <c r="BT9" s="463"/>
      <c r="BU9" s="467">
        <f>IF(BQ9=0,0,VLOOKUP(BQ9,[1]Команды!$B:$AB,24,FALSE))</f>
        <v>101</v>
      </c>
      <c r="BV9" s="26"/>
      <c r="BW9" s="27">
        <f>IF(AG11&lt;AH11,AT11,IF(AH11&lt;AG11,AT11," "))</f>
        <v>1</v>
      </c>
      <c r="BX9" s="28"/>
      <c r="BY9" s="469"/>
      <c r="BZ9" s="469"/>
      <c r="CA9" s="469"/>
      <c r="CB9" s="29"/>
      <c r="CC9" s="27">
        <f>IF(AG10&lt;AH10,AI10,IF(AH10&lt;AG10,AI10," "))</f>
        <v>2</v>
      </c>
      <c r="CD9" s="28"/>
      <c r="CE9" s="30"/>
      <c r="CF9" s="27" t="str">
        <f>IF(AG8&lt;AH8,AI8,IF(AH8&lt;AG8,AI8," "))</f>
        <v xml:space="preserve"> </v>
      </c>
      <c r="CG9" s="30"/>
      <c r="CH9" s="31"/>
      <c r="CI9" s="481">
        <f>BE9</f>
        <v>3</v>
      </c>
      <c r="CJ9" s="483"/>
      <c r="CK9" s="485">
        <f>IF(BF10="",BF9,BF10)</f>
        <v>2</v>
      </c>
    </row>
    <row r="10" spans="1:91" ht="18.95" customHeight="1" x14ac:dyDescent="0.25">
      <c r="A10" s="72">
        <v>4</v>
      </c>
      <c r="B10" s="89">
        <f>IF(R6="","",VLOOKUP(R6,'[1]Посев групп'!B:AV,11,FALSE))</f>
        <v>0</v>
      </c>
      <c r="C10" s="74">
        <v>2</v>
      </c>
      <c r="D10" s="74">
        <v>3</v>
      </c>
      <c r="E10" s="75">
        <v>3</v>
      </c>
      <c r="F10" s="76">
        <v>0</v>
      </c>
      <c r="G10" s="78">
        <v>3</v>
      </c>
      <c r="H10" s="78">
        <v>0</v>
      </c>
      <c r="I10" s="75">
        <v>3</v>
      </c>
      <c r="J10" s="76">
        <v>0</v>
      </c>
      <c r="K10" s="77"/>
      <c r="L10" s="78"/>
      <c r="M10" s="75"/>
      <c r="N10" s="76"/>
      <c r="O10" s="77"/>
      <c r="P10" s="78"/>
      <c r="Q10" s="75"/>
      <c r="R10" s="76"/>
      <c r="S10" s="79">
        <f t="shared" si="0"/>
        <v>1</v>
      </c>
      <c r="T10" s="79">
        <f t="shared" si="1"/>
        <v>0</v>
      </c>
      <c r="U10" s="79">
        <f t="shared" si="2"/>
        <v>1</v>
      </c>
      <c r="V10" s="79">
        <f t="shared" si="3"/>
        <v>0</v>
      </c>
      <c r="W10" s="79">
        <f t="shared" si="4"/>
        <v>1</v>
      </c>
      <c r="X10" s="79">
        <f t="shared" si="5"/>
        <v>0</v>
      </c>
      <c r="Y10" s="79">
        <f t="shared" si="6"/>
        <v>0</v>
      </c>
      <c r="Z10" s="79">
        <f t="shared" si="7"/>
        <v>0</v>
      </c>
      <c r="AA10" s="79">
        <f t="shared" si="8"/>
        <v>0</v>
      </c>
      <c r="AB10" s="79">
        <f t="shared" si="9"/>
        <v>0</v>
      </c>
      <c r="AC10" s="79">
        <f t="shared" si="10"/>
        <v>0</v>
      </c>
      <c r="AD10" s="79">
        <f t="shared" si="11"/>
        <v>0</v>
      </c>
      <c r="AE10" s="79">
        <f t="shared" si="12"/>
        <v>0</v>
      </c>
      <c r="AF10" s="79">
        <f t="shared" si="13"/>
        <v>0</v>
      </c>
      <c r="AG10" s="80">
        <f t="shared" si="14"/>
        <v>3</v>
      </c>
      <c r="AH10" s="80">
        <f t="shared" si="14"/>
        <v>0</v>
      </c>
      <c r="AI10" s="81">
        <f t="shared" si="15"/>
        <v>2</v>
      </c>
      <c r="AJ10" s="81">
        <f t="shared" si="16"/>
        <v>1</v>
      </c>
      <c r="AK10" s="82">
        <f t="shared" si="36"/>
        <v>0</v>
      </c>
      <c r="AL10" s="82">
        <f t="shared" si="17"/>
        <v>0</v>
      </c>
      <c r="AM10" s="82">
        <f t="shared" si="18"/>
        <v>0</v>
      </c>
      <c r="AN10" s="82" t="str">
        <f t="shared" si="19"/>
        <v/>
      </c>
      <c r="AO10" s="82" t="str">
        <f t="shared" si="20"/>
        <v/>
      </c>
      <c r="AP10" s="82" t="str">
        <f t="shared" si="21"/>
        <v/>
      </c>
      <c r="AQ10" s="82" t="str">
        <f t="shared" si="22"/>
        <v/>
      </c>
      <c r="AR10" s="83" t="str">
        <f t="shared" si="23"/>
        <v>3 - 0</v>
      </c>
      <c r="AS10" s="84" t="str">
        <f t="shared" si="37"/>
        <v>0,0,0</v>
      </c>
      <c r="AT10" s="81">
        <f t="shared" si="24"/>
        <v>1</v>
      </c>
      <c r="AU10" s="81">
        <f t="shared" si="25"/>
        <v>2</v>
      </c>
      <c r="AV10" s="82">
        <f t="shared" si="26"/>
        <v>0</v>
      </c>
      <c r="AW10" s="82">
        <f t="shared" si="27"/>
        <v>0</v>
      </c>
      <c r="AX10" s="82">
        <f t="shared" si="28"/>
        <v>0</v>
      </c>
      <c r="AY10" s="82" t="str">
        <f t="shared" si="29"/>
        <v/>
      </c>
      <c r="AZ10" s="82" t="str">
        <f t="shared" si="30"/>
        <v/>
      </c>
      <c r="BA10" s="82" t="str">
        <f t="shared" si="31"/>
        <v/>
      </c>
      <c r="BB10" s="82" t="str">
        <f t="shared" si="32"/>
        <v/>
      </c>
      <c r="BC10" s="83" t="str">
        <f t="shared" si="33"/>
        <v>0 - 3</v>
      </c>
      <c r="BD10" s="84" t="str">
        <f t="shared" si="34"/>
        <v>0, 0, 0</v>
      </c>
      <c r="BE10" s="90"/>
      <c r="BF10" s="90"/>
      <c r="BG10" s="86">
        <f>SUMIF(A7:A10,C10,B7:B10)</f>
        <v>10</v>
      </c>
      <c r="BH10" s="87">
        <f>SUMIF(A7:A10,D10,B7:B10)</f>
        <v>13</v>
      </c>
      <c r="BI10" s="62">
        <v>1</v>
      </c>
      <c r="BJ10" s="63">
        <f>1+BJ9</f>
        <v>4</v>
      </c>
      <c r="BK10" s="88">
        <v>2</v>
      </c>
      <c r="BL10" s="22" t="str">
        <f t="shared" si="35"/>
        <v>2 - 3</v>
      </c>
      <c r="BM10" s="23"/>
      <c r="BN10" s="24"/>
      <c r="BO10" s="25"/>
      <c r="BP10" s="458"/>
      <c r="BQ10" s="460"/>
      <c r="BR10" s="464"/>
      <c r="BS10" s="465"/>
      <c r="BT10" s="466"/>
      <c r="BU10" s="468"/>
      <c r="BV10" s="487" t="str">
        <f>IF(E11="","",BC11)</f>
        <v>0 - 3</v>
      </c>
      <c r="BW10" s="488"/>
      <c r="BX10" s="489"/>
      <c r="BY10" s="470"/>
      <c r="BZ10" s="470"/>
      <c r="CA10" s="470"/>
      <c r="CB10" s="487" t="str">
        <f>IF(E10="","",AR10)</f>
        <v>3 - 0</v>
      </c>
      <c r="CC10" s="488"/>
      <c r="CD10" s="489"/>
      <c r="CE10" s="488" t="str">
        <f>IF(E8="","",AR8)</f>
        <v/>
      </c>
      <c r="CF10" s="488"/>
      <c r="CG10" s="488"/>
      <c r="CH10" s="32"/>
      <c r="CI10" s="482"/>
      <c r="CJ10" s="484"/>
      <c r="CK10" s="486"/>
    </row>
    <row r="11" spans="1:91" ht="18.95" customHeight="1" x14ac:dyDescent="0.25">
      <c r="A11" s="72">
        <v>5</v>
      </c>
      <c r="B11" s="91"/>
      <c r="C11" s="74">
        <v>1</v>
      </c>
      <c r="D11" s="74">
        <v>2</v>
      </c>
      <c r="E11" s="75">
        <v>3</v>
      </c>
      <c r="F11" s="76">
        <v>0</v>
      </c>
      <c r="G11" s="77">
        <v>3</v>
      </c>
      <c r="H11" s="78">
        <v>0</v>
      </c>
      <c r="I11" s="75">
        <v>3</v>
      </c>
      <c r="J11" s="76">
        <v>1</v>
      </c>
      <c r="K11" s="77"/>
      <c r="L11" s="78"/>
      <c r="M11" s="75"/>
      <c r="N11" s="76"/>
      <c r="O11" s="77"/>
      <c r="P11" s="78"/>
      <c r="Q11" s="75"/>
      <c r="R11" s="76"/>
      <c r="S11" s="79">
        <f t="shared" si="0"/>
        <v>1</v>
      </c>
      <c r="T11" s="79">
        <f t="shared" si="1"/>
        <v>0</v>
      </c>
      <c r="U11" s="79">
        <f t="shared" si="2"/>
        <v>1</v>
      </c>
      <c r="V11" s="79">
        <f t="shared" si="3"/>
        <v>0</v>
      </c>
      <c r="W11" s="79">
        <f t="shared" si="4"/>
        <v>1</v>
      </c>
      <c r="X11" s="79">
        <f t="shared" si="5"/>
        <v>0</v>
      </c>
      <c r="Y11" s="79">
        <f t="shared" si="6"/>
        <v>0</v>
      </c>
      <c r="Z11" s="79">
        <f t="shared" si="7"/>
        <v>0</v>
      </c>
      <c r="AA11" s="79">
        <f t="shared" si="8"/>
        <v>0</v>
      </c>
      <c r="AB11" s="79">
        <f t="shared" si="9"/>
        <v>0</v>
      </c>
      <c r="AC11" s="79">
        <f t="shared" si="10"/>
        <v>0</v>
      </c>
      <c r="AD11" s="79">
        <f t="shared" si="11"/>
        <v>0</v>
      </c>
      <c r="AE11" s="79">
        <f t="shared" si="12"/>
        <v>0</v>
      </c>
      <c r="AF11" s="79">
        <f t="shared" si="13"/>
        <v>0</v>
      </c>
      <c r="AG11" s="80">
        <f t="shared" si="14"/>
        <v>3</v>
      </c>
      <c r="AH11" s="80">
        <f t="shared" si="14"/>
        <v>0</v>
      </c>
      <c r="AI11" s="81">
        <f t="shared" si="15"/>
        <v>2</v>
      </c>
      <c r="AJ11" s="81">
        <f t="shared" si="16"/>
        <v>1</v>
      </c>
      <c r="AK11" s="82">
        <f t="shared" si="36"/>
        <v>0</v>
      </c>
      <c r="AL11" s="82">
        <f t="shared" si="17"/>
        <v>0</v>
      </c>
      <c r="AM11" s="82">
        <f t="shared" si="18"/>
        <v>1</v>
      </c>
      <c r="AN11" s="82" t="str">
        <f t="shared" si="19"/>
        <v/>
      </c>
      <c r="AO11" s="82" t="str">
        <f t="shared" si="20"/>
        <v/>
      </c>
      <c r="AP11" s="82" t="str">
        <f t="shared" si="21"/>
        <v/>
      </c>
      <c r="AQ11" s="82" t="str">
        <f t="shared" si="22"/>
        <v/>
      </c>
      <c r="AR11" s="83" t="str">
        <f t="shared" si="23"/>
        <v>3 - 0</v>
      </c>
      <c r="AS11" s="84" t="str">
        <f t="shared" si="37"/>
        <v>0,0,1</v>
      </c>
      <c r="AT11" s="81">
        <f t="shared" si="24"/>
        <v>1</v>
      </c>
      <c r="AU11" s="81">
        <f t="shared" si="25"/>
        <v>2</v>
      </c>
      <c r="AV11" s="82">
        <f t="shared" si="26"/>
        <v>0</v>
      </c>
      <c r="AW11" s="82">
        <f t="shared" si="27"/>
        <v>0</v>
      </c>
      <c r="AX11" s="82">
        <f t="shared" si="28"/>
        <v>-1</v>
      </c>
      <c r="AY11" s="82" t="str">
        <f t="shared" si="29"/>
        <v/>
      </c>
      <c r="AZ11" s="82" t="str">
        <f t="shared" si="30"/>
        <v/>
      </c>
      <c r="BA11" s="82" t="str">
        <f t="shared" si="31"/>
        <v/>
      </c>
      <c r="BB11" s="82" t="str">
        <f t="shared" si="32"/>
        <v/>
      </c>
      <c r="BC11" s="83" t="str">
        <f t="shared" si="33"/>
        <v>0 - 3</v>
      </c>
      <c r="BD11" s="84" t="str">
        <f t="shared" si="34"/>
        <v>0, 0, -1</v>
      </c>
      <c r="BE11" s="85">
        <f>SUMIF(C7:C12,3,AI7:AI12)+SUMIF(D7:D12,3,AJ7:AJ12)</f>
        <v>2</v>
      </c>
      <c r="BF11" s="85">
        <f>IF(BE11&lt;&gt;0,RANK(BE11,BE7:BE13),"")</f>
        <v>3</v>
      </c>
      <c r="BG11" s="86">
        <f>SUMIF(A7:A10,C11,B7:B10)</f>
        <v>2</v>
      </c>
      <c r="BH11" s="87">
        <f>SUMIF(A7:A10,D11,B7:B10)</f>
        <v>10</v>
      </c>
      <c r="BI11" s="62">
        <v>1</v>
      </c>
      <c r="BJ11" s="63">
        <f>1+BJ10</f>
        <v>5</v>
      </c>
      <c r="BK11" s="88">
        <v>3</v>
      </c>
      <c r="BL11" s="12" t="str">
        <f t="shared" si="35"/>
        <v>1 - 2</v>
      </c>
      <c r="BM11" s="13"/>
      <c r="BN11" s="14"/>
      <c r="BO11" s="15"/>
      <c r="BP11" s="496">
        <v>3</v>
      </c>
      <c r="BQ11" s="473">
        <f>B9</f>
        <v>13</v>
      </c>
      <c r="BR11" s="474" t="str">
        <f>IF(BQ11=0,0,VLOOKUP(BQ11,[1]Команды!$B:AB,6,FALSE))</f>
        <v>Туркестанская обл.</v>
      </c>
      <c r="BS11" s="475"/>
      <c r="BT11" s="476"/>
      <c r="BU11" s="477">
        <f>IF(BQ11=0,0,VLOOKUP(BQ11,[1]Команды!$B:$AB,24,FALSE))</f>
        <v>100</v>
      </c>
      <c r="BV11" s="33"/>
      <c r="BW11" s="17">
        <f>IF(AG7&lt;AH7,AT7,IF(AH7&lt;AG7,AT7," "))</f>
        <v>1</v>
      </c>
      <c r="BX11" s="19"/>
      <c r="BY11" s="16"/>
      <c r="BZ11" s="17">
        <f>IF(AG10&lt;AH10,AT10,IF(AH10&lt;AG10,AT10," "))</f>
        <v>1</v>
      </c>
      <c r="CA11" s="16"/>
      <c r="CB11" s="478"/>
      <c r="CC11" s="479"/>
      <c r="CD11" s="480"/>
      <c r="CE11" s="16"/>
      <c r="CF11" s="17" t="str">
        <f>IF(AG12&lt;AH12,AI12,IF(AH12&lt;AG12,AI12," "))</f>
        <v xml:space="preserve"> </v>
      </c>
      <c r="CG11" s="16"/>
      <c r="CH11" s="20"/>
      <c r="CI11" s="495">
        <f>BE11</f>
        <v>2</v>
      </c>
      <c r="CJ11" s="490"/>
      <c r="CK11" s="491">
        <f>IF(BF12="",BF11,BF12)</f>
        <v>3</v>
      </c>
    </row>
    <row r="12" spans="1:91" ht="18.95" customHeight="1" x14ac:dyDescent="0.25">
      <c r="A12" s="72">
        <v>6</v>
      </c>
      <c r="C12" s="74">
        <v>3</v>
      </c>
      <c r="D12" s="74">
        <v>4</v>
      </c>
      <c r="E12" s="75"/>
      <c r="F12" s="76"/>
      <c r="G12" s="77"/>
      <c r="H12" s="78"/>
      <c r="I12" s="75"/>
      <c r="J12" s="76"/>
      <c r="K12" s="77"/>
      <c r="L12" s="78"/>
      <c r="M12" s="75"/>
      <c r="N12" s="76"/>
      <c r="O12" s="77"/>
      <c r="P12" s="78"/>
      <c r="Q12" s="75"/>
      <c r="R12" s="76"/>
      <c r="S12" s="79">
        <f t="shared" si="0"/>
        <v>0</v>
      </c>
      <c r="T12" s="79">
        <f t="shared" si="1"/>
        <v>0</v>
      </c>
      <c r="U12" s="79">
        <f t="shared" si="2"/>
        <v>0</v>
      </c>
      <c r="V12" s="79">
        <f t="shared" si="3"/>
        <v>0</v>
      </c>
      <c r="W12" s="79">
        <f t="shared" si="4"/>
        <v>0</v>
      </c>
      <c r="X12" s="79">
        <f t="shared" si="5"/>
        <v>0</v>
      </c>
      <c r="Y12" s="79">
        <f t="shared" si="6"/>
        <v>0</v>
      </c>
      <c r="Z12" s="79">
        <f t="shared" si="7"/>
        <v>0</v>
      </c>
      <c r="AA12" s="79">
        <f t="shared" si="8"/>
        <v>0</v>
      </c>
      <c r="AB12" s="79">
        <f t="shared" si="9"/>
        <v>0</v>
      </c>
      <c r="AC12" s="79">
        <f t="shared" si="10"/>
        <v>0</v>
      </c>
      <c r="AD12" s="79">
        <f t="shared" si="11"/>
        <v>0</v>
      </c>
      <c r="AE12" s="79">
        <f t="shared" si="12"/>
        <v>0</v>
      </c>
      <c r="AF12" s="79">
        <f t="shared" si="13"/>
        <v>0</v>
      </c>
      <c r="AG12" s="80">
        <f t="shared" si="14"/>
        <v>0</v>
      </c>
      <c r="AH12" s="80">
        <f t="shared" si="14"/>
        <v>0</v>
      </c>
      <c r="AI12" s="81">
        <f t="shared" si="15"/>
        <v>0</v>
      </c>
      <c r="AJ12" s="81">
        <f t="shared" si="16"/>
        <v>0</v>
      </c>
      <c r="AK12" s="82" t="str">
        <f t="shared" si="36"/>
        <v/>
      </c>
      <c r="AL12" s="82" t="str">
        <f t="shared" si="17"/>
        <v/>
      </c>
      <c r="AM12" s="82" t="str">
        <f t="shared" si="18"/>
        <v/>
      </c>
      <c r="AN12" s="82" t="str">
        <f t="shared" si="19"/>
        <v/>
      </c>
      <c r="AO12" s="82" t="str">
        <f t="shared" si="20"/>
        <v/>
      </c>
      <c r="AP12" s="82" t="str">
        <f t="shared" si="21"/>
        <v/>
      </c>
      <c r="AQ12" s="82" t="str">
        <f t="shared" si="22"/>
        <v/>
      </c>
      <c r="AR12" s="83" t="str">
        <f t="shared" si="23"/>
        <v>0 - 0</v>
      </c>
      <c r="AS12" s="84" t="str">
        <f t="shared" si="37"/>
        <v/>
      </c>
      <c r="AT12" s="81">
        <f t="shared" si="24"/>
        <v>0</v>
      </c>
      <c r="AU12" s="81">
        <f t="shared" si="25"/>
        <v>0</v>
      </c>
      <c r="AV12" s="82" t="str">
        <f t="shared" si="26"/>
        <v/>
      </c>
      <c r="AW12" s="82" t="str">
        <f t="shared" si="27"/>
        <v/>
      </c>
      <c r="AX12" s="82" t="str">
        <f t="shared" si="28"/>
        <v/>
      </c>
      <c r="AY12" s="82" t="str">
        <f t="shared" si="29"/>
        <v/>
      </c>
      <c r="AZ12" s="82" t="str">
        <f t="shared" si="30"/>
        <v/>
      </c>
      <c r="BA12" s="82" t="str">
        <f t="shared" si="31"/>
        <v/>
      </c>
      <c r="BB12" s="82" t="str">
        <f t="shared" si="32"/>
        <v/>
      </c>
      <c r="BC12" s="83" t="str">
        <f t="shared" si="33"/>
        <v>0 - 0</v>
      </c>
      <c r="BD12" s="84" t="str">
        <f t="shared" si="34"/>
        <v/>
      </c>
      <c r="BE12" s="90"/>
      <c r="BF12" s="90"/>
      <c r="BG12" s="86">
        <f>SUMIF(A7:A10,C12,B7:B10)</f>
        <v>13</v>
      </c>
      <c r="BH12" s="87">
        <f>SUMIF(A7:A10,D12,B7:B10)</f>
        <v>0</v>
      </c>
      <c r="BI12" s="62">
        <v>1</v>
      </c>
      <c r="BJ12" s="63">
        <f>1+BJ11</f>
        <v>6</v>
      </c>
      <c r="BK12" s="88">
        <v>3</v>
      </c>
      <c r="BL12" s="34" t="str">
        <f t="shared" si="35"/>
        <v>3 - 4</v>
      </c>
      <c r="BM12" s="35"/>
      <c r="BN12" s="36"/>
      <c r="BO12" s="37"/>
      <c r="BP12" s="496"/>
      <c r="BQ12" s="473"/>
      <c r="BR12" s="474"/>
      <c r="BS12" s="475"/>
      <c r="BT12" s="476"/>
      <c r="BU12" s="477"/>
      <c r="BV12" s="493" t="str">
        <f>IF(E7="","",BC7)</f>
        <v>0 - 3</v>
      </c>
      <c r="BW12" s="492"/>
      <c r="BX12" s="494"/>
      <c r="BY12" s="492" t="str">
        <f>IF(E10="","",BC10)</f>
        <v>0 - 3</v>
      </c>
      <c r="BZ12" s="492"/>
      <c r="CA12" s="492"/>
      <c r="CB12" s="478"/>
      <c r="CC12" s="479"/>
      <c r="CD12" s="480"/>
      <c r="CE12" s="492" t="str">
        <f>IF(E12="","",BC12)</f>
        <v/>
      </c>
      <c r="CF12" s="492"/>
      <c r="CG12" s="492"/>
      <c r="CH12" s="21"/>
      <c r="CI12" s="495"/>
      <c r="CJ12" s="490"/>
      <c r="CK12" s="491"/>
    </row>
    <row r="13" spans="1:91" ht="18.95" customHeight="1" x14ac:dyDescent="0.25"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V13" s="38"/>
      <c r="AW13" s="38"/>
      <c r="AX13" s="38"/>
      <c r="AY13" s="38"/>
      <c r="BE13" s="85">
        <f>SUMIF(C7:C12,4,AI7:AI12)+SUMIF(D7:D12,4,AJ7:AJ12)</f>
        <v>0</v>
      </c>
      <c r="BF13" s="85" t="str">
        <f>IF(BE13&lt;&gt;0,RANK(BE13,BE7:BE13),"")</f>
        <v/>
      </c>
      <c r="BG13" s="92"/>
      <c r="BH13" s="92"/>
      <c r="BK13" s="71"/>
      <c r="BP13" s="457">
        <v>4</v>
      </c>
      <c r="BQ13" s="459">
        <f>B10</f>
        <v>0</v>
      </c>
      <c r="BR13" s="461">
        <f>IF(BQ13=0,0,VLOOKUP(BQ13,[1]Команды!$B:AB,6,FALSE))</f>
        <v>0</v>
      </c>
      <c r="BS13" s="462"/>
      <c r="BT13" s="463"/>
      <c r="BU13" s="467">
        <f>IF(BQ13=0,0,VLOOKUP(BQ13,[1]Команды!$B:$AB,24,FALSE))</f>
        <v>0</v>
      </c>
      <c r="BV13" s="26"/>
      <c r="BW13" s="27" t="str">
        <f>IF(AG9&lt;AH9,AT9,IF(AH9&lt;AG9,AT9," "))</f>
        <v xml:space="preserve"> </v>
      </c>
      <c r="BX13" s="28"/>
      <c r="BY13" s="30"/>
      <c r="BZ13" s="27" t="str">
        <f>IF(AG8&lt;AH8,AT8,IF(AH8&lt;AG8,AT8," "))</f>
        <v xml:space="preserve"> </v>
      </c>
      <c r="CA13" s="30"/>
      <c r="CB13" s="29"/>
      <c r="CC13" s="27" t="str">
        <f>IF(AG12&lt;AH12,AT12,IF(AH12&lt;AG12,AT12," "))</f>
        <v xml:space="preserve"> </v>
      </c>
      <c r="CD13" s="28"/>
      <c r="CE13" s="469"/>
      <c r="CF13" s="469"/>
      <c r="CG13" s="469"/>
      <c r="CH13" s="31"/>
      <c r="CI13" s="481">
        <f>BE13</f>
        <v>0</v>
      </c>
      <c r="CJ13" s="483"/>
      <c r="CK13" s="485" t="str">
        <f>IF(BF14="",BF13,BF14)</f>
        <v/>
      </c>
    </row>
    <row r="14" spans="1:91" ht="18.95" customHeight="1" x14ac:dyDescent="0.25"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V14" s="38"/>
      <c r="AW14" s="38"/>
      <c r="AX14" s="38"/>
      <c r="AY14" s="38"/>
      <c r="BE14" s="90"/>
      <c r="BF14" s="90"/>
      <c r="BG14" s="92"/>
      <c r="BH14" s="92"/>
      <c r="BK14" s="71"/>
      <c r="BL14" s="39"/>
      <c r="BM14" s="40"/>
      <c r="BN14" s="41"/>
      <c r="BO14" s="42"/>
      <c r="BP14" s="458"/>
      <c r="BQ14" s="460"/>
      <c r="BR14" s="464"/>
      <c r="BS14" s="465"/>
      <c r="BT14" s="466"/>
      <c r="BU14" s="468"/>
      <c r="BV14" s="487" t="str">
        <f>IF(E9="","",BC9)</f>
        <v/>
      </c>
      <c r="BW14" s="488"/>
      <c r="BX14" s="489"/>
      <c r="BY14" s="488" t="str">
        <f>IF(E8="","",BC8)</f>
        <v/>
      </c>
      <c r="BZ14" s="488"/>
      <c r="CA14" s="488"/>
      <c r="CB14" s="487" t="str">
        <f>IF(E12="","",BC12)</f>
        <v/>
      </c>
      <c r="CC14" s="488"/>
      <c r="CD14" s="489"/>
      <c r="CE14" s="470"/>
      <c r="CF14" s="470"/>
      <c r="CG14" s="470"/>
      <c r="CH14" s="32"/>
      <c r="CI14" s="482"/>
      <c r="CJ14" s="484"/>
      <c r="CK14" s="486"/>
    </row>
    <row r="15" spans="1:91" ht="18.95" customHeight="1" x14ac:dyDescent="0.25">
      <c r="BK15" s="71"/>
      <c r="BL15" s="452" t="str">
        <f>C16</f>
        <v>Командные соревнования. Юноши. Квалификационные соревнования. Группа 2</v>
      </c>
      <c r="BM15" s="452"/>
      <c r="BN15" s="452"/>
      <c r="BO15" s="452"/>
      <c r="BP15" s="452"/>
      <c r="BQ15" s="452"/>
      <c r="BR15" s="452"/>
      <c r="BS15" s="452"/>
      <c r="BT15" s="452"/>
      <c r="BU15" s="452"/>
      <c r="BV15" s="452"/>
      <c r="BW15" s="452"/>
      <c r="BX15" s="452"/>
      <c r="BY15" s="452"/>
      <c r="BZ15" s="452"/>
      <c r="CA15" s="452"/>
      <c r="CB15" s="452"/>
      <c r="CC15" s="452"/>
      <c r="CD15" s="452"/>
      <c r="CE15" s="452"/>
      <c r="CF15" s="452"/>
      <c r="CG15" s="452"/>
      <c r="CH15" s="452"/>
      <c r="CI15" s="452"/>
      <c r="CJ15" s="452"/>
      <c r="CK15" s="452"/>
    </row>
    <row r="16" spans="1:91" ht="18.95" customHeight="1" x14ac:dyDescent="0.25">
      <c r="A16" s="64">
        <f>1+A6</f>
        <v>2</v>
      </c>
      <c r="B16" s="65">
        <v>4</v>
      </c>
      <c r="C16" s="66" t="str">
        <f>"Командные соревнования. Юноши. Квалификационные соревнования. Группа "&amp;A16</f>
        <v>Командные соревнования. Юноши. Квалификационные соревнования. Группа 2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8">
        <f>1+R6</f>
        <v>2</v>
      </c>
      <c r="AR16" s="69">
        <f>IF(B17=0,0,(IF(B18=0,1,IF(B19=0,2,IF(B20=0,3,IF(B20&gt;0,4))))))</f>
        <v>3</v>
      </c>
      <c r="BC16" s="69" t="b">
        <f>IF(BE16=15,3,IF(BE16&gt;15,4))</f>
        <v>0</v>
      </c>
      <c r="BE16" s="70">
        <f>SUM(BE17,BE19,BE21,BE23)</f>
        <v>9</v>
      </c>
      <c r="BF16" s="70">
        <f>SUM(BF17,BF19,BF21,BF23)</f>
        <v>6</v>
      </c>
      <c r="BK16" s="71"/>
      <c r="BL16" s="4" t="s">
        <v>10</v>
      </c>
      <c r="BM16" s="5" t="s">
        <v>2</v>
      </c>
      <c r="BN16" s="5" t="s">
        <v>11</v>
      </c>
      <c r="BO16" s="6" t="s">
        <v>12</v>
      </c>
      <c r="BP16" s="7" t="s">
        <v>13</v>
      </c>
      <c r="BQ16" s="453" t="s">
        <v>14</v>
      </c>
      <c r="BR16" s="453"/>
      <c r="BS16" s="453"/>
      <c r="BT16" s="453"/>
      <c r="BU16" s="8" t="s">
        <v>15</v>
      </c>
      <c r="BV16" s="454">
        <v>1</v>
      </c>
      <c r="BW16" s="455"/>
      <c r="BX16" s="456"/>
      <c r="BY16" s="455">
        <v>2</v>
      </c>
      <c r="BZ16" s="455"/>
      <c r="CA16" s="455"/>
      <c r="CB16" s="454">
        <v>3</v>
      </c>
      <c r="CC16" s="455"/>
      <c r="CD16" s="456"/>
      <c r="CE16" s="455">
        <v>4</v>
      </c>
      <c r="CF16" s="455"/>
      <c r="CG16" s="455"/>
      <c r="CH16" s="9"/>
      <c r="CI16" s="10" t="s">
        <v>16</v>
      </c>
      <c r="CJ16" s="11" t="s">
        <v>17</v>
      </c>
      <c r="CK16" s="11" t="s">
        <v>18</v>
      </c>
    </row>
    <row r="17" spans="1:89" ht="18.95" customHeight="1" x14ac:dyDescent="0.25">
      <c r="A17" s="72">
        <v>1</v>
      </c>
      <c r="B17" s="73">
        <f>IF(R16="","",VLOOKUP(R16,'[1]Посев групп'!B:AX,2,FALSE))</f>
        <v>9</v>
      </c>
      <c r="C17" s="74">
        <v>1</v>
      </c>
      <c r="D17" s="74">
        <v>3</v>
      </c>
      <c r="E17" s="75">
        <v>3</v>
      </c>
      <c r="F17" s="76">
        <v>0</v>
      </c>
      <c r="G17" s="77">
        <v>3</v>
      </c>
      <c r="H17" s="78">
        <v>0</v>
      </c>
      <c r="I17" s="75">
        <v>3</v>
      </c>
      <c r="J17" s="76">
        <v>0</v>
      </c>
      <c r="K17" s="77"/>
      <c r="L17" s="78"/>
      <c r="M17" s="75"/>
      <c r="N17" s="76"/>
      <c r="O17" s="77"/>
      <c r="P17" s="78"/>
      <c r="Q17" s="75"/>
      <c r="R17" s="76"/>
      <c r="S17" s="79">
        <f t="shared" ref="S17:S22" si="38">IF(E17="wo",0,IF(F17="wo",1,IF(E17&gt;F17,1,0)))</f>
        <v>1</v>
      </c>
      <c r="T17" s="79">
        <f t="shared" ref="T17:T22" si="39">IF(E17="wo",1,IF(F17="wo",0,IF(F17&gt;E17,1,0)))</f>
        <v>0</v>
      </c>
      <c r="U17" s="79">
        <f t="shared" ref="U17:U22" si="40">IF(G17="wo",0,IF(H17="wo",1,IF(G17&gt;H17,1,0)))</f>
        <v>1</v>
      </c>
      <c r="V17" s="79">
        <f t="shared" ref="V17:V22" si="41">IF(G17="wo",1,IF(H17="wo",0,IF(H17&gt;G17,1,0)))</f>
        <v>0</v>
      </c>
      <c r="W17" s="79">
        <f t="shared" ref="W17:W22" si="42">IF(I17="wo",0,IF(J17="wo",1,IF(I17&gt;J17,1,0)))</f>
        <v>1</v>
      </c>
      <c r="X17" s="79">
        <f t="shared" ref="X17:X22" si="43">IF(I17="wo",1,IF(J17="wo",0,IF(J17&gt;I17,1,0)))</f>
        <v>0</v>
      </c>
      <c r="Y17" s="79">
        <f t="shared" ref="Y17:Y22" si="44">IF(K17="wo",0,IF(L17="wo",1,IF(K17&gt;L17,1,0)))</f>
        <v>0</v>
      </c>
      <c r="Z17" s="79">
        <f t="shared" ref="Z17:Z22" si="45">IF(K17="wo",1,IF(L17="wo",0,IF(L17&gt;K17,1,0)))</f>
        <v>0</v>
      </c>
      <c r="AA17" s="79">
        <f t="shared" ref="AA17:AA22" si="46">IF(M17="wo",0,IF(N17="wo",1,IF(M17&gt;N17,1,0)))</f>
        <v>0</v>
      </c>
      <c r="AB17" s="79">
        <f t="shared" ref="AB17:AB22" si="47">IF(M17="wo",1,IF(N17="wo",0,IF(N17&gt;M17,1,0)))</f>
        <v>0</v>
      </c>
      <c r="AC17" s="79">
        <f t="shared" ref="AC17:AC22" si="48">IF(O17="wo",0,IF(P17="wo",1,IF(O17&gt;P17,1,0)))</f>
        <v>0</v>
      </c>
      <c r="AD17" s="79">
        <f t="shared" ref="AD17:AD22" si="49">IF(O17="wo",1,IF(P17="wo",0,IF(P17&gt;O17,1,0)))</f>
        <v>0</v>
      </c>
      <c r="AE17" s="79">
        <f t="shared" ref="AE17:AE22" si="50">IF(Q17="wo",0,IF(R17="wo",1,IF(Q17&gt;R17,1,0)))</f>
        <v>0</v>
      </c>
      <c r="AF17" s="79">
        <f t="shared" ref="AF17:AF22" si="51">IF(Q17="wo",1,IF(R17="wo",0,IF(R17&gt;Q17,1,0)))</f>
        <v>0</v>
      </c>
      <c r="AG17" s="80">
        <f t="shared" ref="AG17:AH22" si="52">IF(E17="wo","wo",+S17+U17+W17+Y17+AA17+AC17+AE17)</f>
        <v>3</v>
      </c>
      <c r="AH17" s="80">
        <f t="shared" si="52"/>
        <v>0</v>
      </c>
      <c r="AI17" s="81">
        <f t="shared" ref="AI17:AI22" si="53">IF(E17="",0,IF(E17="wo",0,IF(F17="wo",2,IF(AG17=AH17,0,IF(AG17&gt;AH17,2,1)))))</f>
        <v>2</v>
      </c>
      <c r="AJ17" s="81">
        <f t="shared" ref="AJ17:AJ22" si="54">IF(F17="",0,IF(F17="wo",0,IF(E17="wo",2,IF(AH17=AG17,0,IF(AH17&gt;AG17,2,1)))))</f>
        <v>1</v>
      </c>
      <c r="AK17" s="82">
        <f t="shared" ref="AK17:AK22" si="55">IF(E17="","",IF(E17="wo",0,IF(F17="wo",0,IF(E17=F17,"ERROR",IF(E17&gt;F17,F17,-1*E17)))))</f>
        <v>0</v>
      </c>
      <c r="AL17" s="82">
        <f t="shared" ref="AL17:AL22" si="56">IF(G17="","",IF(G17="wo",0,IF(H17="wo",0,IF(G17=H17,"ERROR",IF(G17&gt;H17,H17,-1*G17)))))</f>
        <v>0</v>
      </c>
      <c r="AM17" s="82">
        <f t="shared" ref="AM17:AM22" si="57">IF(I17="","",IF(I17="wo",0,IF(J17="wo",0,IF(I17=J17,"ERROR",IF(I17&gt;J17,J17,-1*I17)))))</f>
        <v>0</v>
      </c>
      <c r="AN17" s="82" t="str">
        <f t="shared" ref="AN17:AN22" si="58">IF(K17="","",IF(K17="wo",0,IF(L17="wo",0,IF(K17=L17,"ERROR",IF(K17&gt;L17,L17,-1*K17)))))</f>
        <v/>
      </c>
      <c r="AO17" s="82" t="str">
        <f t="shared" ref="AO17:AO22" si="59">IF(M17="","",IF(M17="wo",0,IF(N17="wo",0,IF(M17=N17,"ERROR",IF(M17&gt;N17,N17,-1*M17)))))</f>
        <v/>
      </c>
      <c r="AP17" s="82" t="str">
        <f t="shared" ref="AP17:AP22" si="60">IF(O17="","",IF(O17="wo",0,IF(P17="wo",0,IF(O17=P17,"ERROR",IF(O17&gt;P17,P17,-1*O17)))))</f>
        <v/>
      </c>
      <c r="AQ17" s="82" t="str">
        <f t="shared" ref="AQ17:AQ22" si="61">IF(Q17="","",IF(Q17="wo",0,IF(R17="wo",0,IF(Q17=R17,"ERROR",IF(Q17&gt;R17,R17,-1*Q17)))))</f>
        <v/>
      </c>
      <c r="AR17" s="83" t="str">
        <f t="shared" ref="AR17:AR22" si="62">CONCATENATE(AG17," - ",AH17)</f>
        <v>3 - 0</v>
      </c>
      <c r="AS17" s="84" t="str">
        <f t="shared" ref="AS17:AS22" si="63">IF(E17="","",(IF(K17="",AK17&amp;","&amp;AL17&amp;","&amp;AM17,IF(M17="",AK17&amp;","&amp;AL17&amp;","&amp;AM17&amp;","&amp;AN17,IF(O17="",AK17&amp;","&amp;AL17&amp;","&amp;AM17&amp;","&amp;AN17&amp;","&amp;AO17,IF(Q17="",AK17&amp;","&amp;AL17&amp;","&amp;AM17&amp;","&amp;AN17&amp;","&amp;AO17&amp;","&amp;AP17,AK17&amp;","&amp;AL17&amp;","&amp;AM17&amp;","&amp;AN17&amp;","&amp;AO17&amp;","&amp;AP17&amp;","&amp;AQ17))))))</f>
        <v>0,0,0</v>
      </c>
      <c r="AT17" s="81">
        <f t="shared" ref="AT17:AT22" si="64">IF(F17="",0,IF(F17="wo",0,IF(E17="wo",2,IF(AH17=AG17,0,IF(AH17&gt;AG17,2,1)))))</f>
        <v>1</v>
      </c>
      <c r="AU17" s="81">
        <f t="shared" ref="AU17:AU22" si="65">IF(E17="",0,IF(E17="wo",0,IF(F17="wo",2,IF(AG17=AH17,0,IF(AG17&gt;AH17,2,1)))))</f>
        <v>2</v>
      </c>
      <c r="AV17" s="82">
        <f t="shared" ref="AV17:AV22" si="66">IF(F17="","",IF(F17="wo",0,IF(E17="wo",0,IF(F17=E17,"ERROR",IF(F17&gt;E17,E17,-1*F17)))))</f>
        <v>0</v>
      </c>
      <c r="AW17" s="82">
        <f t="shared" ref="AW17:AW22" si="67">IF(H17="","",IF(H17="wo",0,IF(G17="wo",0,IF(H17=G17,"ERROR",IF(H17&gt;G17,G17,-1*H17)))))</f>
        <v>0</v>
      </c>
      <c r="AX17" s="82">
        <f t="shared" ref="AX17:AX22" si="68">IF(J17="","",IF(J17="wo",0,IF(I17="wo",0,IF(J17=I17,"ERROR",IF(J17&gt;I17,I17,-1*J17)))))</f>
        <v>0</v>
      </c>
      <c r="AY17" s="82" t="str">
        <f t="shared" ref="AY17:AY22" si="69">IF(L17="","",IF(L17="wo",0,IF(K17="wo",0,IF(L17=K17,"ERROR",IF(L17&gt;K17,K17,-1*L17)))))</f>
        <v/>
      </c>
      <c r="AZ17" s="82" t="str">
        <f t="shared" ref="AZ17:AZ22" si="70">IF(N17="","",IF(N17="wo",0,IF(M17="wo",0,IF(N17=M17,"ERROR",IF(N17&gt;M17,M17,-1*N17)))))</f>
        <v/>
      </c>
      <c r="BA17" s="82" t="str">
        <f t="shared" ref="BA17:BA22" si="71">IF(P17="","",IF(P17="wo",0,IF(O17="wo",0,IF(P17=O17,"ERROR",IF(P17&gt;O17,O17,-1*P17)))))</f>
        <v/>
      </c>
      <c r="BB17" s="82" t="str">
        <f t="shared" ref="BB17:BB22" si="72">IF(R17="","",IF(R17="wo",0,IF(Q17="wo",0,IF(R17=Q17,"ERROR",IF(R17&gt;Q17,Q17,-1*R17)))))</f>
        <v/>
      </c>
      <c r="BC17" s="83" t="str">
        <f t="shared" ref="BC17:BC22" si="73">CONCATENATE(AH17," - ",AG17)</f>
        <v>0 - 3</v>
      </c>
      <c r="BD17" s="84" t="str">
        <f t="shared" ref="BD17:BD22" si="74">IF(E17="","",(IF(K17="",AV17&amp;", "&amp;AW17&amp;", "&amp;AX17,IF(M17="",AV17&amp;","&amp;AW17&amp;","&amp;AX17&amp;","&amp;AY17,IF(O17="",AV17&amp;","&amp;AW17&amp;","&amp;AX17&amp;","&amp;AY17&amp;","&amp;AZ17,IF(Q17="",AV17&amp;","&amp;AW17&amp;","&amp;AX17&amp;","&amp;AY17&amp;","&amp;AZ17&amp;","&amp;BA17,AV17&amp;","&amp;AW17&amp;","&amp;AX17&amp;","&amp;AY17&amp;","&amp;AZ17&amp;","&amp;BA17&amp;","&amp;BB17))))))</f>
        <v>0, 0, 0</v>
      </c>
      <c r="BE17" s="85">
        <f>SUMIF(C17:C22,1,AI17:AI22)+SUMIF(D17:D22,1,AJ17:AJ22)</f>
        <v>4</v>
      </c>
      <c r="BF17" s="85">
        <f>IF(BE17&lt;&gt;0,RANK(BE17,BE17:BE23),"")</f>
        <v>1</v>
      </c>
      <c r="BG17" s="86">
        <f>SUMIF(A17:A20,C17,B17:B20)</f>
        <v>9</v>
      </c>
      <c r="BH17" s="87">
        <f>SUMIF(A17:A20,D17,B17:B20)</f>
        <v>19</v>
      </c>
      <c r="BI17" s="62">
        <f t="shared" ref="BI17:BI22" si="75">1+BI7</f>
        <v>2</v>
      </c>
      <c r="BJ17" s="63">
        <f>1*BJ12+1</f>
        <v>7</v>
      </c>
      <c r="BK17" s="88">
        <v>1</v>
      </c>
      <c r="BL17" s="12" t="str">
        <f t="shared" ref="BL17:BL22" si="76">CONCATENATE(C17," ","-"," ",D17)</f>
        <v>1 - 3</v>
      </c>
      <c r="BM17" s="13"/>
      <c r="BN17" s="14"/>
      <c r="BO17" s="15"/>
      <c r="BP17" s="471">
        <v>1</v>
      </c>
      <c r="BQ17" s="473">
        <f>B17</f>
        <v>9</v>
      </c>
      <c r="BR17" s="461" t="str">
        <f>IF(BQ17=0,0,VLOOKUP(BQ17,[1]Команды!$B:AB,6,FALSE))</f>
        <v>Карагандинская обл.</v>
      </c>
      <c r="BS17" s="462"/>
      <c r="BT17" s="463"/>
      <c r="BU17" s="477">
        <f>IF(BQ17=0,0,VLOOKUP(BQ17,[1]Команды!$B:$AB,24,FALSE))</f>
        <v>158</v>
      </c>
      <c r="BV17" s="478"/>
      <c r="BW17" s="479"/>
      <c r="BX17" s="480"/>
      <c r="BY17" s="16"/>
      <c r="BZ17" s="17">
        <f>IF(AG21&lt;AH21,AI21,IF(AH21&lt;AG21,AI21," "))</f>
        <v>2</v>
      </c>
      <c r="CA17" s="16"/>
      <c r="CB17" s="18"/>
      <c r="CC17" s="17">
        <f>IF(AG17&lt;AH17,AI17,IF(AH17&lt;AG17,AI17," "))</f>
        <v>2</v>
      </c>
      <c r="CD17" s="19"/>
      <c r="CE17" s="16"/>
      <c r="CF17" s="17" t="str">
        <f>IF(AG19&lt;AH19,AI19,IF(AH19&lt;AG19,AI19," "))</f>
        <v xml:space="preserve"> </v>
      </c>
      <c r="CG17" s="16"/>
      <c r="CH17" s="20"/>
      <c r="CI17" s="495">
        <f>BE17</f>
        <v>4</v>
      </c>
      <c r="CJ17" s="490"/>
      <c r="CK17" s="491">
        <f>IF(BF18="",BF17,BF18)</f>
        <v>1</v>
      </c>
    </row>
    <row r="18" spans="1:89" ht="18.95" customHeight="1" x14ac:dyDescent="0.25">
      <c r="A18" s="72">
        <v>2</v>
      </c>
      <c r="B18" s="89">
        <f>IF(R16="","",VLOOKUP(R16,'[1]Посев групп'!B:AV,5,FALSE))</f>
        <v>1</v>
      </c>
      <c r="C18" s="74">
        <v>2</v>
      </c>
      <c r="D18" s="74">
        <v>4</v>
      </c>
      <c r="E18" s="75"/>
      <c r="F18" s="76"/>
      <c r="G18" s="77"/>
      <c r="H18" s="78"/>
      <c r="I18" s="75"/>
      <c r="J18" s="76"/>
      <c r="K18" s="77"/>
      <c r="L18" s="78"/>
      <c r="M18" s="75"/>
      <c r="N18" s="76"/>
      <c r="O18" s="77"/>
      <c r="P18" s="78"/>
      <c r="Q18" s="75"/>
      <c r="R18" s="76"/>
      <c r="S18" s="79">
        <f t="shared" si="38"/>
        <v>0</v>
      </c>
      <c r="T18" s="79">
        <f t="shared" si="39"/>
        <v>0</v>
      </c>
      <c r="U18" s="79">
        <f t="shared" si="40"/>
        <v>0</v>
      </c>
      <c r="V18" s="79">
        <f t="shared" si="41"/>
        <v>0</v>
      </c>
      <c r="W18" s="79">
        <f t="shared" si="42"/>
        <v>0</v>
      </c>
      <c r="X18" s="79">
        <f t="shared" si="43"/>
        <v>0</v>
      </c>
      <c r="Y18" s="79">
        <f t="shared" si="44"/>
        <v>0</v>
      </c>
      <c r="Z18" s="79">
        <f t="shared" si="45"/>
        <v>0</v>
      </c>
      <c r="AA18" s="79">
        <f t="shared" si="46"/>
        <v>0</v>
      </c>
      <c r="AB18" s="79">
        <f t="shared" si="47"/>
        <v>0</v>
      </c>
      <c r="AC18" s="79">
        <f t="shared" si="48"/>
        <v>0</v>
      </c>
      <c r="AD18" s="79">
        <f t="shared" si="49"/>
        <v>0</v>
      </c>
      <c r="AE18" s="79">
        <f t="shared" si="50"/>
        <v>0</v>
      </c>
      <c r="AF18" s="79">
        <f t="shared" si="51"/>
        <v>0</v>
      </c>
      <c r="AG18" s="80">
        <f t="shared" si="52"/>
        <v>0</v>
      </c>
      <c r="AH18" s="80">
        <f t="shared" si="52"/>
        <v>0</v>
      </c>
      <c r="AI18" s="81">
        <f t="shared" si="53"/>
        <v>0</v>
      </c>
      <c r="AJ18" s="81">
        <f t="shared" si="54"/>
        <v>0</v>
      </c>
      <c r="AK18" s="82" t="str">
        <f t="shared" si="55"/>
        <v/>
      </c>
      <c r="AL18" s="82" t="str">
        <f t="shared" si="56"/>
        <v/>
      </c>
      <c r="AM18" s="82" t="str">
        <f t="shared" si="57"/>
        <v/>
      </c>
      <c r="AN18" s="82" t="str">
        <f t="shared" si="58"/>
        <v/>
      </c>
      <c r="AO18" s="82" t="str">
        <f t="shared" si="59"/>
        <v/>
      </c>
      <c r="AP18" s="82" t="str">
        <f t="shared" si="60"/>
        <v/>
      </c>
      <c r="AQ18" s="82" t="str">
        <f t="shared" si="61"/>
        <v/>
      </c>
      <c r="AR18" s="83" t="str">
        <f t="shared" si="62"/>
        <v>0 - 0</v>
      </c>
      <c r="AS18" s="84" t="str">
        <f t="shared" si="63"/>
        <v/>
      </c>
      <c r="AT18" s="81">
        <f t="shared" si="64"/>
        <v>0</v>
      </c>
      <c r="AU18" s="81">
        <f t="shared" si="65"/>
        <v>0</v>
      </c>
      <c r="AV18" s="82" t="str">
        <f t="shared" si="66"/>
        <v/>
      </c>
      <c r="AW18" s="82" t="str">
        <f t="shared" si="67"/>
        <v/>
      </c>
      <c r="AX18" s="82" t="str">
        <f t="shared" si="68"/>
        <v/>
      </c>
      <c r="AY18" s="82" t="str">
        <f t="shared" si="69"/>
        <v/>
      </c>
      <c r="AZ18" s="82" t="str">
        <f t="shared" si="70"/>
        <v/>
      </c>
      <c r="BA18" s="82" t="str">
        <f t="shared" si="71"/>
        <v/>
      </c>
      <c r="BB18" s="82" t="str">
        <f t="shared" si="72"/>
        <v/>
      </c>
      <c r="BC18" s="83" t="str">
        <f t="shared" si="73"/>
        <v>0 - 0</v>
      </c>
      <c r="BD18" s="84" t="str">
        <f t="shared" si="74"/>
        <v/>
      </c>
      <c r="BE18" s="90"/>
      <c r="BF18" s="90"/>
      <c r="BG18" s="86">
        <f>SUMIF(A17:A20,C18,B17:B20)</f>
        <v>1</v>
      </c>
      <c r="BH18" s="87">
        <f>SUMIF(A17:A20,D18,B17:B20)</f>
        <v>0</v>
      </c>
      <c r="BI18" s="62">
        <f t="shared" si="75"/>
        <v>2</v>
      </c>
      <c r="BJ18" s="63">
        <f>1+BJ17</f>
        <v>8</v>
      </c>
      <c r="BK18" s="88">
        <v>1</v>
      </c>
      <c r="BL18" s="12" t="str">
        <f t="shared" si="76"/>
        <v>2 - 4</v>
      </c>
      <c r="BM18" s="13"/>
      <c r="BN18" s="14"/>
      <c r="BO18" s="15"/>
      <c r="BP18" s="472"/>
      <c r="BQ18" s="473"/>
      <c r="BR18" s="474"/>
      <c r="BS18" s="475"/>
      <c r="BT18" s="476"/>
      <c r="BU18" s="477"/>
      <c r="BV18" s="478"/>
      <c r="BW18" s="479"/>
      <c r="BX18" s="480"/>
      <c r="BY18" s="492" t="str">
        <f>IF(E21="","",AR21)</f>
        <v>3 - 0</v>
      </c>
      <c r="BZ18" s="492"/>
      <c r="CA18" s="492"/>
      <c r="CB18" s="493" t="str">
        <f>IF(E17="","",AR17)</f>
        <v>3 - 0</v>
      </c>
      <c r="CC18" s="492"/>
      <c r="CD18" s="494"/>
      <c r="CE18" s="492" t="str">
        <f>IF(E19="","",AR19)</f>
        <v/>
      </c>
      <c r="CF18" s="492"/>
      <c r="CG18" s="492"/>
      <c r="CH18" s="21"/>
      <c r="CI18" s="495"/>
      <c r="CJ18" s="490"/>
      <c r="CK18" s="491"/>
    </row>
    <row r="19" spans="1:89" ht="18.95" customHeight="1" x14ac:dyDescent="0.25">
      <c r="A19" s="72">
        <v>3</v>
      </c>
      <c r="B19" s="89">
        <f>IF(R16="","",VLOOKUP(R16,'[1]Посев групп'!B:AV,8,FALSE))</f>
        <v>19</v>
      </c>
      <c r="C19" s="74">
        <v>1</v>
      </c>
      <c r="D19" s="74">
        <v>4</v>
      </c>
      <c r="E19" s="75"/>
      <c r="F19" s="76"/>
      <c r="G19" s="77"/>
      <c r="H19" s="78"/>
      <c r="I19" s="75"/>
      <c r="J19" s="76"/>
      <c r="K19" s="77"/>
      <c r="L19" s="78"/>
      <c r="M19" s="75"/>
      <c r="N19" s="76"/>
      <c r="O19" s="77"/>
      <c r="P19" s="78"/>
      <c r="Q19" s="75"/>
      <c r="R19" s="76"/>
      <c r="S19" s="79">
        <f t="shared" si="38"/>
        <v>0</v>
      </c>
      <c r="T19" s="79">
        <f t="shared" si="39"/>
        <v>0</v>
      </c>
      <c r="U19" s="79">
        <f t="shared" si="40"/>
        <v>0</v>
      </c>
      <c r="V19" s="79">
        <f t="shared" si="41"/>
        <v>0</v>
      </c>
      <c r="W19" s="79">
        <f t="shared" si="42"/>
        <v>0</v>
      </c>
      <c r="X19" s="79">
        <f t="shared" si="43"/>
        <v>0</v>
      </c>
      <c r="Y19" s="79">
        <f t="shared" si="44"/>
        <v>0</v>
      </c>
      <c r="Z19" s="79">
        <f t="shared" si="45"/>
        <v>0</v>
      </c>
      <c r="AA19" s="79">
        <f t="shared" si="46"/>
        <v>0</v>
      </c>
      <c r="AB19" s="79">
        <f t="shared" si="47"/>
        <v>0</v>
      </c>
      <c r="AC19" s="79">
        <f t="shared" si="48"/>
        <v>0</v>
      </c>
      <c r="AD19" s="79">
        <f t="shared" si="49"/>
        <v>0</v>
      </c>
      <c r="AE19" s="79">
        <f t="shared" si="50"/>
        <v>0</v>
      </c>
      <c r="AF19" s="79">
        <f t="shared" si="51"/>
        <v>0</v>
      </c>
      <c r="AG19" s="80">
        <f t="shared" si="52"/>
        <v>0</v>
      </c>
      <c r="AH19" s="80">
        <f t="shared" si="52"/>
        <v>0</v>
      </c>
      <c r="AI19" s="81">
        <f t="shared" si="53"/>
        <v>0</v>
      </c>
      <c r="AJ19" s="81">
        <f t="shared" si="54"/>
        <v>0</v>
      </c>
      <c r="AK19" s="82" t="str">
        <f t="shared" si="55"/>
        <v/>
      </c>
      <c r="AL19" s="82" t="str">
        <f t="shared" si="56"/>
        <v/>
      </c>
      <c r="AM19" s="82" t="str">
        <f t="shared" si="57"/>
        <v/>
      </c>
      <c r="AN19" s="82" t="str">
        <f t="shared" si="58"/>
        <v/>
      </c>
      <c r="AO19" s="82" t="str">
        <f t="shared" si="59"/>
        <v/>
      </c>
      <c r="AP19" s="82" t="str">
        <f t="shared" si="60"/>
        <v/>
      </c>
      <c r="AQ19" s="82" t="str">
        <f t="shared" si="61"/>
        <v/>
      </c>
      <c r="AR19" s="83" t="str">
        <f t="shared" si="62"/>
        <v>0 - 0</v>
      </c>
      <c r="AS19" s="84" t="str">
        <f t="shared" si="63"/>
        <v/>
      </c>
      <c r="AT19" s="81">
        <f t="shared" si="64"/>
        <v>0</v>
      </c>
      <c r="AU19" s="81">
        <f t="shared" si="65"/>
        <v>0</v>
      </c>
      <c r="AV19" s="82" t="str">
        <f t="shared" si="66"/>
        <v/>
      </c>
      <c r="AW19" s="82" t="str">
        <f t="shared" si="67"/>
        <v/>
      </c>
      <c r="AX19" s="82" t="str">
        <f t="shared" si="68"/>
        <v/>
      </c>
      <c r="AY19" s="82" t="str">
        <f t="shared" si="69"/>
        <v/>
      </c>
      <c r="AZ19" s="82" t="str">
        <f t="shared" si="70"/>
        <v/>
      </c>
      <c r="BA19" s="82" t="str">
        <f t="shared" si="71"/>
        <v/>
      </c>
      <c r="BB19" s="82" t="str">
        <f t="shared" si="72"/>
        <v/>
      </c>
      <c r="BC19" s="83" t="str">
        <f t="shared" si="73"/>
        <v>0 - 0</v>
      </c>
      <c r="BD19" s="84" t="str">
        <f t="shared" si="74"/>
        <v/>
      </c>
      <c r="BE19" s="85">
        <f>SUMIF(C17:C22,2,AI17:AI22)+SUMIF(D17:D22,2,AJ17:AJ22)</f>
        <v>3</v>
      </c>
      <c r="BF19" s="85">
        <f>IF(BE19&lt;&gt;0,RANK(BE19,BE17:BE23),"")</f>
        <v>2</v>
      </c>
      <c r="BG19" s="86">
        <f>SUMIF(A17:A20,C19,B17:B20)</f>
        <v>9</v>
      </c>
      <c r="BH19" s="87">
        <f>SUMIF(A17:A20,D19,B17:B20)</f>
        <v>0</v>
      </c>
      <c r="BI19" s="62">
        <f t="shared" si="75"/>
        <v>2</v>
      </c>
      <c r="BJ19" s="63">
        <f>1+BJ18</f>
        <v>9</v>
      </c>
      <c r="BK19" s="88">
        <v>2</v>
      </c>
      <c r="BL19" s="22" t="str">
        <f t="shared" si="76"/>
        <v>1 - 4</v>
      </c>
      <c r="BM19" s="23"/>
      <c r="BN19" s="24"/>
      <c r="BO19" s="25"/>
      <c r="BP19" s="457">
        <v>2</v>
      </c>
      <c r="BQ19" s="459">
        <f>B18</f>
        <v>1</v>
      </c>
      <c r="BR19" s="461" t="str">
        <f>IF(BQ19=0,0,VLOOKUP(BQ19,[1]Команды!$B:AB,6,FALSE))</f>
        <v>г. Астана</v>
      </c>
      <c r="BS19" s="462"/>
      <c r="BT19" s="463"/>
      <c r="BU19" s="467">
        <f>IF(BQ19=0,0,VLOOKUP(BQ19,[1]Команды!$B:$AB,24,FALSE))</f>
        <v>113</v>
      </c>
      <c r="BV19" s="26"/>
      <c r="BW19" s="27">
        <f>IF(AG21&lt;AH21,AT21,IF(AH21&lt;AG21,AT21," "))</f>
        <v>1</v>
      </c>
      <c r="BX19" s="28"/>
      <c r="BY19" s="469"/>
      <c r="BZ19" s="469"/>
      <c r="CA19" s="469"/>
      <c r="CB19" s="29"/>
      <c r="CC19" s="27">
        <f>IF(AG20&lt;AH20,AI20,IF(AH20&lt;AG20,AI20," "))</f>
        <v>2</v>
      </c>
      <c r="CD19" s="28"/>
      <c r="CE19" s="30"/>
      <c r="CF19" s="27" t="str">
        <f>IF(AG18&lt;AH18,AI18,IF(AH18&lt;AG18,AI18," "))</f>
        <v xml:space="preserve"> </v>
      </c>
      <c r="CG19" s="30"/>
      <c r="CH19" s="31"/>
      <c r="CI19" s="481">
        <f>BE19</f>
        <v>3</v>
      </c>
      <c r="CJ19" s="483"/>
      <c r="CK19" s="485">
        <f>IF(BF20="",BF19,BF20)</f>
        <v>2</v>
      </c>
    </row>
    <row r="20" spans="1:89" ht="18.95" customHeight="1" x14ac:dyDescent="0.25">
      <c r="A20" s="72">
        <v>4</v>
      </c>
      <c r="B20" s="89">
        <f>IF(R16="","",VLOOKUP(R16,'[1]Посев групп'!B:AV,11,FALSE))</f>
        <v>0</v>
      </c>
      <c r="C20" s="74">
        <v>2</v>
      </c>
      <c r="D20" s="74">
        <v>3</v>
      </c>
      <c r="E20" s="75">
        <v>3</v>
      </c>
      <c r="F20" s="76">
        <v>0</v>
      </c>
      <c r="G20" s="77">
        <v>2</v>
      </c>
      <c r="H20" s="78">
        <v>3</v>
      </c>
      <c r="I20" s="75">
        <v>3</v>
      </c>
      <c r="J20" s="76">
        <v>0</v>
      </c>
      <c r="K20" s="77">
        <v>3</v>
      </c>
      <c r="L20" s="78">
        <v>1</v>
      </c>
      <c r="M20" s="75"/>
      <c r="N20" s="76"/>
      <c r="O20" s="77"/>
      <c r="P20" s="78"/>
      <c r="Q20" s="75"/>
      <c r="R20" s="76"/>
      <c r="S20" s="79">
        <f t="shared" si="38"/>
        <v>1</v>
      </c>
      <c r="T20" s="79">
        <f t="shared" si="39"/>
        <v>0</v>
      </c>
      <c r="U20" s="79">
        <f t="shared" si="40"/>
        <v>0</v>
      </c>
      <c r="V20" s="79">
        <f t="shared" si="41"/>
        <v>1</v>
      </c>
      <c r="W20" s="79">
        <f t="shared" si="42"/>
        <v>1</v>
      </c>
      <c r="X20" s="79">
        <f t="shared" si="43"/>
        <v>0</v>
      </c>
      <c r="Y20" s="79">
        <f t="shared" si="44"/>
        <v>1</v>
      </c>
      <c r="Z20" s="79">
        <f t="shared" si="45"/>
        <v>0</v>
      </c>
      <c r="AA20" s="79">
        <f t="shared" si="46"/>
        <v>0</v>
      </c>
      <c r="AB20" s="79">
        <f t="shared" si="47"/>
        <v>0</v>
      </c>
      <c r="AC20" s="79">
        <f t="shared" si="48"/>
        <v>0</v>
      </c>
      <c r="AD20" s="79">
        <f t="shared" si="49"/>
        <v>0</v>
      </c>
      <c r="AE20" s="79">
        <f t="shared" si="50"/>
        <v>0</v>
      </c>
      <c r="AF20" s="79">
        <f t="shared" si="51"/>
        <v>0</v>
      </c>
      <c r="AG20" s="80">
        <f t="shared" si="52"/>
        <v>3</v>
      </c>
      <c r="AH20" s="80">
        <f t="shared" si="52"/>
        <v>1</v>
      </c>
      <c r="AI20" s="81">
        <f t="shared" si="53"/>
        <v>2</v>
      </c>
      <c r="AJ20" s="81">
        <f t="shared" si="54"/>
        <v>1</v>
      </c>
      <c r="AK20" s="82">
        <f t="shared" si="55"/>
        <v>0</v>
      </c>
      <c r="AL20" s="82">
        <f t="shared" si="56"/>
        <v>-2</v>
      </c>
      <c r="AM20" s="82">
        <f t="shared" si="57"/>
        <v>0</v>
      </c>
      <c r="AN20" s="82">
        <f t="shared" si="58"/>
        <v>1</v>
      </c>
      <c r="AO20" s="82" t="str">
        <f t="shared" si="59"/>
        <v/>
      </c>
      <c r="AP20" s="82" t="str">
        <f t="shared" si="60"/>
        <v/>
      </c>
      <c r="AQ20" s="82" t="str">
        <f t="shared" si="61"/>
        <v/>
      </c>
      <c r="AR20" s="83" t="str">
        <f t="shared" si="62"/>
        <v>3 - 1</v>
      </c>
      <c r="AS20" s="84" t="str">
        <f t="shared" si="63"/>
        <v>0,-2,0,1</v>
      </c>
      <c r="AT20" s="81">
        <f t="shared" si="64"/>
        <v>1</v>
      </c>
      <c r="AU20" s="81">
        <f t="shared" si="65"/>
        <v>2</v>
      </c>
      <c r="AV20" s="82">
        <f t="shared" si="66"/>
        <v>0</v>
      </c>
      <c r="AW20" s="82">
        <f t="shared" si="67"/>
        <v>2</v>
      </c>
      <c r="AX20" s="82">
        <f t="shared" si="68"/>
        <v>0</v>
      </c>
      <c r="AY20" s="82">
        <f t="shared" si="69"/>
        <v>-1</v>
      </c>
      <c r="AZ20" s="82" t="str">
        <f t="shared" si="70"/>
        <v/>
      </c>
      <c r="BA20" s="82" t="str">
        <f t="shared" si="71"/>
        <v/>
      </c>
      <c r="BB20" s="82" t="str">
        <f t="shared" si="72"/>
        <v/>
      </c>
      <c r="BC20" s="83" t="str">
        <f t="shared" si="73"/>
        <v>1 - 3</v>
      </c>
      <c r="BD20" s="84" t="str">
        <f t="shared" si="74"/>
        <v>0,2,0,-1</v>
      </c>
      <c r="BE20" s="90"/>
      <c r="BF20" s="90"/>
      <c r="BG20" s="86">
        <f>SUMIF(A17:A20,C20,B17:B20)</f>
        <v>1</v>
      </c>
      <c r="BH20" s="87">
        <f>SUMIF(A17:A20,D20,B17:B20)</f>
        <v>19</v>
      </c>
      <c r="BI20" s="62">
        <f t="shared" si="75"/>
        <v>2</v>
      </c>
      <c r="BJ20" s="63">
        <f>1+BJ19</f>
        <v>10</v>
      </c>
      <c r="BK20" s="88">
        <v>2</v>
      </c>
      <c r="BL20" s="22" t="str">
        <f t="shared" si="76"/>
        <v>2 - 3</v>
      </c>
      <c r="BM20" s="23"/>
      <c r="BN20" s="24"/>
      <c r="BO20" s="25"/>
      <c r="BP20" s="458"/>
      <c r="BQ20" s="460"/>
      <c r="BR20" s="464"/>
      <c r="BS20" s="465"/>
      <c r="BT20" s="466"/>
      <c r="BU20" s="468"/>
      <c r="BV20" s="487" t="str">
        <f>IF(E21="","",BC21)</f>
        <v>0 - 3</v>
      </c>
      <c r="BW20" s="488"/>
      <c r="BX20" s="489"/>
      <c r="BY20" s="470"/>
      <c r="BZ20" s="470"/>
      <c r="CA20" s="470"/>
      <c r="CB20" s="487" t="str">
        <f>IF(E20="","",AR20)</f>
        <v>3 - 1</v>
      </c>
      <c r="CC20" s="488"/>
      <c r="CD20" s="489"/>
      <c r="CE20" s="488" t="str">
        <f>IF(E18="","",AR18)</f>
        <v/>
      </c>
      <c r="CF20" s="488"/>
      <c r="CG20" s="488"/>
      <c r="CH20" s="32"/>
      <c r="CI20" s="482"/>
      <c r="CJ20" s="484"/>
      <c r="CK20" s="486"/>
    </row>
    <row r="21" spans="1:89" ht="18.95" customHeight="1" x14ac:dyDescent="0.25">
      <c r="A21" s="72">
        <v>5</v>
      </c>
      <c r="B21" s="91"/>
      <c r="C21" s="74">
        <v>1</v>
      </c>
      <c r="D21" s="74">
        <v>2</v>
      </c>
      <c r="E21" s="75">
        <v>3</v>
      </c>
      <c r="F21" s="76">
        <v>0</v>
      </c>
      <c r="G21" s="77">
        <v>3</v>
      </c>
      <c r="H21" s="78">
        <v>2</v>
      </c>
      <c r="I21" s="75">
        <v>3</v>
      </c>
      <c r="J21" s="76">
        <v>1</v>
      </c>
      <c r="K21" s="77"/>
      <c r="L21" s="78"/>
      <c r="M21" s="75"/>
      <c r="N21" s="76"/>
      <c r="O21" s="77"/>
      <c r="P21" s="78"/>
      <c r="Q21" s="75"/>
      <c r="R21" s="76"/>
      <c r="S21" s="79">
        <f t="shared" si="38"/>
        <v>1</v>
      </c>
      <c r="T21" s="79">
        <f t="shared" si="39"/>
        <v>0</v>
      </c>
      <c r="U21" s="79">
        <f t="shared" si="40"/>
        <v>1</v>
      </c>
      <c r="V21" s="79">
        <f t="shared" si="41"/>
        <v>0</v>
      </c>
      <c r="W21" s="79">
        <f t="shared" si="42"/>
        <v>1</v>
      </c>
      <c r="X21" s="79">
        <f t="shared" si="43"/>
        <v>0</v>
      </c>
      <c r="Y21" s="79">
        <f t="shared" si="44"/>
        <v>0</v>
      </c>
      <c r="Z21" s="79">
        <f t="shared" si="45"/>
        <v>0</v>
      </c>
      <c r="AA21" s="79">
        <f t="shared" si="46"/>
        <v>0</v>
      </c>
      <c r="AB21" s="79">
        <f t="shared" si="47"/>
        <v>0</v>
      </c>
      <c r="AC21" s="79">
        <f t="shared" si="48"/>
        <v>0</v>
      </c>
      <c r="AD21" s="79">
        <f t="shared" si="49"/>
        <v>0</v>
      </c>
      <c r="AE21" s="79">
        <f t="shared" si="50"/>
        <v>0</v>
      </c>
      <c r="AF21" s="79">
        <f t="shared" si="51"/>
        <v>0</v>
      </c>
      <c r="AG21" s="80">
        <f t="shared" si="52"/>
        <v>3</v>
      </c>
      <c r="AH21" s="80">
        <f t="shared" si="52"/>
        <v>0</v>
      </c>
      <c r="AI21" s="81">
        <f t="shared" si="53"/>
        <v>2</v>
      </c>
      <c r="AJ21" s="81">
        <f t="shared" si="54"/>
        <v>1</v>
      </c>
      <c r="AK21" s="82">
        <f t="shared" si="55"/>
        <v>0</v>
      </c>
      <c r="AL21" s="82">
        <f t="shared" si="56"/>
        <v>2</v>
      </c>
      <c r="AM21" s="82">
        <f t="shared" si="57"/>
        <v>1</v>
      </c>
      <c r="AN21" s="82" t="str">
        <f t="shared" si="58"/>
        <v/>
      </c>
      <c r="AO21" s="82" t="str">
        <f t="shared" si="59"/>
        <v/>
      </c>
      <c r="AP21" s="82" t="str">
        <f t="shared" si="60"/>
        <v/>
      </c>
      <c r="AQ21" s="82" t="str">
        <f t="shared" si="61"/>
        <v/>
      </c>
      <c r="AR21" s="83" t="str">
        <f t="shared" si="62"/>
        <v>3 - 0</v>
      </c>
      <c r="AS21" s="84" t="str">
        <f t="shared" si="63"/>
        <v>0,2,1</v>
      </c>
      <c r="AT21" s="81">
        <f t="shared" si="64"/>
        <v>1</v>
      </c>
      <c r="AU21" s="81">
        <f t="shared" si="65"/>
        <v>2</v>
      </c>
      <c r="AV21" s="82">
        <f t="shared" si="66"/>
        <v>0</v>
      </c>
      <c r="AW21" s="82">
        <f t="shared" si="67"/>
        <v>-2</v>
      </c>
      <c r="AX21" s="82">
        <f t="shared" si="68"/>
        <v>-1</v>
      </c>
      <c r="AY21" s="82" t="str">
        <f t="shared" si="69"/>
        <v/>
      </c>
      <c r="AZ21" s="82" t="str">
        <f t="shared" si="70"/>
        <v/>
      </c>
      <c r="BA21" s="82" t="str">
        <f t="shared" si="71"/>
        <v/>
      </c>
      <c r="BB21" s="82" t="str">
        <f t="shared" si="72"/>
        <v/>
      </c>
      <c r="BC21" s="83" t="str">
        <f t="shared" si="73"/>
        <v>0 - 3</v>
      </c>
      <c r="BD21" s="84" t="str">
        <f t="shared" si="74"/>
        <v>0, -2, -1</v>
      </c>
      <c r="BE21" s="85">
        <f>SUMIF(C17:C22,3,AI17:AI22)+SUMIF(D17:D22,3,AJ17:AJ22)</f>
        <v>2</v>
      </c>
      <c r="BF21" s="85">
        <f>IF(BE21&lt;&gt;0,RANK(BE21,BE17:BE23),"")</f>
        <v>3</v>
      </c>
      <c r="BG21" s="86">
        <f>SUMIF(A17:A20,C21,B17:B20)</f>
        <v>9</v>
      </c>
      <c r="BH21" s="87">
        <f>SUMIF(A17:A20,D21,B17:B20)</f>
        <v>1</v>
      </c>
      <c r="BI21" s="62">
        <f t="shared" si="75"/>
        <v>2</v>
      </c>
      <c r="BJ21" s="63">
        <f>1+BJ20</f>
        <v>11</v>
      </c>
      <c r="BK21" s="88">
        <v>3</v>
      </c>
      <c r="BL21" s="12" t="str">
        <f t="shared" si="76"/>
        <v>1 - 2</v>
      </c>
      <c r="BM21" s="13"/>
      <c r="BN21" s="14"/>
      <c r="BO21" s="15"/>
      <c r="BP21" s="496">
        <v>3</v>
      </c>
      <c r="BQ21" s="473">
        <f>B19</f>
        <v>19</v>
      </c>
      <c r="BR21" s="474" t="str">
        <f>IF(BQ21=0,0,VLOOKUP(BQ21,[1]Команды!$B:AB,6,FALSE))</f>
        <v>Жетысуская обл.</v>
      </c>
      <c r="BS21" s="475"/>
      <c r="BT21" s="476"/>
      <c r="BU21" s="477">
        <f>IF(BQ21=0,0,VLOOKUP(BQ21,[1]Команды!$B:$AB,24,FALSE))</f>
        <v>45</v>
      </c>
      <c r="BV21" s="33"/>
      <c r="BW21" s="17">
        <f>IF(AG17&lt;AH17,AT17,IF(AH17&lt;AG17,AT17," "))</f>
        <v>1</v>
      </c>
      <c r="BX21" s="19"/>
      <c r="BY21" s="16"/>
      <c r="BZ21" s="17">
        <f>IF(AG20&lt;AH20,AT20,IF(AH20&lt;AG20,AT20," "))</f>
        <v>1</v>
      </c>
      <c r="CA21" s="16"/>
      <c r="CB21" s="478"/>
      <c r="CC21" s="479"/>
      <c r="CD21" s="480"/>
      <c r="CE21" s="16"/>
      <c r="CF21" s="17" t="str">
        <f>IF(AG22&lt;AH22,AI22,IF(AH22&lt;AG22,AI22," "))</f>
        <v xml:space="preserve"> </v>
      </c>
      <c r="CG21" s="16"/>
      <c r="CH21" s="20"/>
      <c r="CI21" s="495">
        <f>BE21</f>
        <v>2</v>
      </c>
      <c r="CJ21" s="490"/>
      <c r="CK21" s="491">
        <f>IF(BF22="",BF21,BF22)</f>
        <v>3</v>
      </c>
    </row>
    <row r="22" spans="1:89" ht="18.95" customHeight="1" x14ac:dyDescent="0.25">
      <c r="A22" s="72">
        <v>6</v>
      </c>
      <c r="C22" s="74">
        <v>3</v>
      </c>
      <c r="D22" s="74">
        <v>4</v>
      </c>
      <c r="E22" s="75"/>
      <c r="F22" s="76"/>
      <c r="G22" s="77"/>
      <c r="H22" s="78"/>
      <c r="I22" s="75"/>
      <c r="J22" s="76"/>
      <c r="K22" s="77"/>
      <c r="L22" s="78"/>
      <c r="M22" s="75"/>
      <c r="N22" s="76"/>
      <c r="O22" s="77"/>
      <c r="P22" s="78"/>
      <c r="Q22" s="75"/>
      <c r="R22" s="76"/>
      <c r="S22" s="79">
        <f t="shared" si="38"/>
        <v>0</v>
      </c>
      <c r="T22" s="79">
        <f t="shared" si="39"/>
        <v>0</v>
      </c>
      <c r="U22" s="79">
        <f t="shared" si="40"/>
        <v>0</v>
      </c>
      <c r="V22" s="79">
        <f t="shared" si="41"/>
        <v>0</v>
      </c>
      <c r="W22" s="79">
        <f t="shared" si="42"/>
        <v>0</v>
      </c>
      <c r="X22" s="79">
        <f t="shared" si="43"/>
        <v>0</v>
      </c>
      <c r="Y22" s="79">
        <f t="shared" si="44"/>
        <v>0</v>
      </c>
      <c r="Z22" s="79">
        <f t="shared" si="45"/>
        <v>0</v>
      </c>
      <c r="AA22" s="79">
        <f t="shared" si="46"/>
        <v>0</v>
      </c>
      <c r="AB22" s="79">
        <f t="shared" si="47"/>
        <v>0</v>
      </c>
      <c r="AC22" s="79">
        <f t="shared" si="48"/>
        <v>0</v>
      </c>
      <c r="AD22" s="79">
        <f t="shared" si="49"/>
        <v>0</v>
      </c>
      <c r="AE22" s="79">
        <f t="shared" si="50"/>
        <v>0</v>
      </c>
      <c r="AF22" s="79">
        <f t="shared" si="51"/>
        <v>0</v>
      </c>
      <c r="AG22" s="80">
        <f t="shared" si="52"/>
        <v>0</v>
      </c>
      <c r="AH22" s="80">
        <f t="shared" si="52"/>
        <v>0</v>
      </c>
      <c r="AI22" s="81">
        <f t="shared" si="53"/>
        <v>0</v>
      </c>
      <c r="AJ22" s="81">
        <f t="shared" si="54"/>
        <v>0</v>
      </c>
      <c r="AK22" s="82" t="str">
        <f t="shared" si="55"/>
        <v/>
      </c>
      <c r="AL22" s="82" t="str">
        <f t="shared" si="56"/>
        <v/>
      </c>
      <c r="AM22" s="82" t="str">
        <f t="shared" si="57"/>
        <v/>
      </c>
      <c r="AN22" s="82" t="str">
        <f t="shared" si="58"/>
        <v/>
      </c>
      <c r="AO22" s="82" t="str">
        <f t="shared" si="59"/>
        <v/>
      </c>
      <c r="AP22" s="82" t="str">
        <f t="shared" si="60"/>
        <v/>
      </c>
      <c r="AQ22" s="82" t="str">
        <f t="shared" si="61"/>
        <v/>
      </c>
      <c r="AR22" s="83" t="str">
        <f t="shared" si="62"/>
        <v>0 - 0</v>
      </c>
      <c r="AS22" s="84" t="str">
        <f t="shared" si="63"/>
        <v/>
      </c>
      <c r="AT22" s="81">
        <f t="shared" si="64"/>
        <v>0</v>
      </c>
      <c r="AU22" s="81">
        <f t="shared" si="65"/>
        <v>0</v>
      </c>
      <c r="AV22" s="82" t="str">
        <f t="shared" si="66"/>
        <v/>
      </c>
      <c r="AW22" s="82" t="str">
        <f t="shared" si="67"/>
        <v/>
      </c>
      <c r="AX22" s="82" t="str">
        <f t="shared" si="68"/>
        <v/>
      </c>
      <c r="AY22" s="82" t="str">
        <f t="shared" si="69"/>
        <v/>
      </c>
      <c r="AZ22" s="82" t="str">
        <f t="shared" si="70"/>
        <v/>
      </c>
      <c r="BA22" s="82" t="str">
        <f t="shared" si="71"/>
        <v/>
      </c>
      <c r="BB22" s="82" t="str">
        <f t="shared" si="72"/>
        <v/>
      </c>
      <c r="BC22" s="83" t="str">
        <f t="shared" si="73"/>
        <v>0 - 0</v>
      </c>
      <c r="BD22" s="84" t="str">
        <f t="shared" si="74"/>
        <v/>
      </c>
      <c r="BE22" s="90"/>
      <c r="BF22" s="90"/>
      <c r="BG22" s="86">
        <f>SUMIF(A17:A20,C22,B17:B20)</f>
        <v>19</v>
      </c>
      <c r="BH22" s="87">
        <f>SUMIF(A17:A20,D22,B17:B20)</f>
        <v>0</v>
      </c>
      <c r="BI22" s="62">
        <f t="shared" si="75"/>
        <v>2</v>
      </c>
      <c r="BJ22" s="63">
        <f>1+BJ21</f>
        <v>12</v>
      </c>
      <c r="BK22" s="88">
        <v>3</v>
      </c>
      <c r="BL22" s="34" t="str">
        <f t="shared" si="76"/>
        <v>3 - 4</v>
      </c>
      <c r="BM22" s="35"/>
      <c r="BN22" s="36"/>
      <c r="BO22" s="37"/>
      <c r="BP22" s="496"/>
      <c r="BQ22" s="473"/>
      <c r="BR22" s="474"/>
      <c r="BS22" s="475"/>
      <c r="BT22" s="476"/>
      <c r="BU22" s="477"/>
      <c r="BV22" s="493" t="str">
        <f>IF(E17="","",BC17)</f>
        <v>0 - 3</v>
      </c>
      <c r="BW22" s="492"/>
      <c r="BX22" s="494"/>
      <c r="BY22" s="492" t="str">
        <f>IF(E20="","",BC20)</f>
        <v>1 - 3</v>
      </c>
      <c r="BZ22" s="492"/>
      <c r="CA22" s="492"/>
      <c r="CB22" s="478"/>
      <c r="CC22" s="479"/>
      <c r="CD22" s="480"/>
      <c r="CE22" s="492" t="str">
        <f>IF(E22="","",BC22)</f>
        <v/>
      </c>
      <c r="CF22" s="492"/>
      <c r="CG22" s="492"/>
      <c r="CH22" s="21"/>
      <c r="CI22" s="495"/>
      <c r="CJ22" s="490"/>
      <c r="CK22" s="491"/>
    </row>
    <row r="23" spans="1:89" ht="18.95" customHeight="1" x14ac:dyDescent="0.25"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V23" s="38"/>
      <c r="AW23" s="38"/>
      <c r="AX23" s="38"/>
      <c r="AY23" s="38"/>
      <c r="BE23" s="85">
        <f>SUMIF(C17:C22,4,AI17:AI22)+SUMIF(D17:D22,4,AJ17:AJ22)</f>
        <v>0</v>
      </c>
      <c r="BF23" s="85" t="str">
        <f>IF(BE23&lt;&gt;0,RANK(BE23,BE17:BE23),"")</f>
        <v/>
      </c>
      <c r="BG23" s="92"/>
      <c r="BH23" s="92"/>
      <c r="BK23" s="71"/>
      <c r="BP23" s="457">
        <v>4</v>
      </c>
      <c r="BQ23" s="459">
        <f>B20</f>
        <v>0</v>
      </c>
      <c r="BR23" s="461">
        <f>IF(BQ23=0,0,VLOOKUP(BQ23,[1]Команды!$B:AB,6,FALSE))</f>
        <v>0</v>
      </c>
      <c r="BS23" s="462"/>
      <c r="BT23" s="463"/>
      <c r="BU23" s="467">
        <f>IF(BQ23=0,0,VLOOKUP(BQ23,[1]Команды!$B:$AB,24,FALSE))</f>
        <v>0</v>
      </c>
      <c r="BV23" s="26"/>
      <c r="BW23" s="27" t="str">
        <f>IF(AG19&lt;AH19,AT19,IF(AH19&lt;AG19,AT19," "))</f>
        <v xml:space="preserve"> </v>
      </c>
      <c r="BX23" s="28"/>
      <c r="BY23" s="30"/>
      <c r="BZ23" s="27" t="str">
        <f>IF(AG18&lt;AH18,AT18,IF(AH18&lt;AG18,AT18," "))</f>
        <v xml:space="preserve"> </v>
      </c>
      <c r="CA23" s="30"/>
      <c r="CB23" s="29"/>
      <c r="CC23" s="27" t="str">
        <f>IF(AG22&lt;AH22,AT22,IF(AH22&lt;AG22,AT22," "))</f>
        <v xml:space="preserve"> </v>
      </c>
      <c r="CD23" s="28"/>
      <c r="CE23" s="469"/>
      <c r="CF23" s="469"/>
      <c r="CG23" s="469"/>
      <c r="CH23" s="31"/>
      <c r="CI23" s="481">
        <f>BE23</f>
        <v>0</v>
      </c>
      <c r="CJ23" s="483"/>
      <c r="CK23" s="485" t="str">
        <f>IF(BF24="",BF23,BF24)</f>
        <v/>
      </c>
    </row>
    <row r="24" spans="1:89" ht="18.95" customHeight="1" x14ac:dyDescent="0.25"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V24" s="38"/>
      <c r="AW24" s="38"/>
      <c r="AX24" s="38"/>
      <c r="AY24" s="38"/>
      <c r="BE24" s="90"/>
      <c r="BF24" s="90"/>
      <c r="BG24" s="92"/>
      <c r="BH24" s="92"/>
      <c r="BK24" s="71"/>
      <c r="BL24" s="39"/>
      <c r="BM24" s="40"/>
      <c r="BN24" s="41"/>
      <c r="BO24" s="42"/>
      <c r="BP24" s="458"/>
      <c r="BQ24" s="460"/>
      <c r="BR24" s="464"/>
      <c r="BS24" s="465"/>
      <c r="BT24" s="466"/>
      <c r="BU24" s="468"/>
      <c r="BV24" s="487" t="str">
        <f>IF(E19="","",BC19)</f>
        <v/>
      </c>
      <c r="BW24" s="488"/>
      <c r="BX24" s="489"/>
      <c r="BY24" s="488" t="str">
        <f>IF(E18="","",BC18)</f>
        <v/>
      </c>
      <c r="BZ24" s="488"/>
      <c r="CA24" s="488"/>
      <c r="CB24" s="487" t="str">
        <f>IF(E22="","",BC22)</f>
        <v/>
      </c>
      <c r="CC24" s="488"/>
      <c r="CD24" s="489"/>
      <c r="CE24" s="470"/>
      <c r="CF24" s="470"/>
      <c r="CG24" s="470"/>
      <c r="CH24" s="32"/>
      <c r="CI24" s="482"/>
      <c r="CJ24" s="484"/>
      <c r="CK24" s="486"/>
    </row>
    <row r="25" spans="1:89" ht="18.95" customHeight="1" x14ac:dyDescent="0.25">
      <c r="BK25" s="71"/>
      <c r="BL25" s="452" t="str">
        <f>C26</f>
        <v>Командные соревнования. Юноши. Квалификационные соревнования. Группа 3</v>
      </c>
      <c r="BM25" s="452"/>
      <c r="BN25" s="452"/>
      <c r="BO25" s="452"/>
      <c r="BP25" s="452"/>
      <c r="BQ25" s="497"/>
      <c r="BR25" s="497"/>
      <c r="BS25" s="497"/>
      <c r="BT25" s="497"/>
      <c r="BU25" s="497"/>
      <c r="BV25" s="452"/>
      <c r="BW25" s="452"/>
      <c r="BX25" s="452"/>
      <c r="BY25" s="452"/>
      <c r="BZ25" s="452"/>
      <c r="CA25" s="452"/>
      <c r="CB25" s="452"/>
      <c r="CC25" s="452"/>
      <c r="CD25" s="452"/>
      <c r="CE25" s="452"/>
      <c r="CF25" s="452"/>
      <c r="CG25" s="452"/>
      <c r="CH25" s="452"/>
      <c r="CI25" s="452"/>
      <c r="CJ25" s="452"/>
      <c r="CK25" s="452"/>
    </row>
    <row r="26" spans="1:89" ht="18.95" customHeight="1" x14ac:dyDescent="0.25">
      <c r="A26" s="64">
        <f>1+A16</f>
        <v>3</v>
      </c>
      <c r="B26" s="65">
        <v>4</v>
      </c>
      <c r="C26" s="66" t="str">
        <f>"Командные соревнования. Юноши. Квалификационные соревнования. Группа "&amp;A26</f>
        <v>Командные соревнования. Юноши. Квалификационные соревнования. Группа 3</v>
      </c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>
        <f>1+R16</f>
        <v>3</v>
      </c>
      <c r="AR26" s="69">
        <f>IF(B27=0,0,(IF(B28=0,1,IF(B29=0,2,IF(B30=0,3,IF(B30&gt;0,4))))))</f>
        <v>4</v>
      </c>
      <c r="BC26" s="69">
        <f>IF(BE26=15,3,IF(BE26&gt;15,4))</f>
        <v>4</v>
      </c>
      <c r="BE26" s="70">
        <f>SUM(BE27,BE29,BE31,BE33)</f>
        <v>18</v>
      </c>
      <c r="BF26" s="70">
        <f>SUM(BF27,BF29,BF31,BF33)</f>
        <v>10</v>
      </c>
      <c r="BK26" s="71"/>
      <c r="BL26" s="4" t="s">
        <v>10</v>
      </c>
      <c r="BM26" s="5" t="s">
        <v>2</v>
      </c>
      <c r="BN26" s="5" t="s">
        <v>11</v>
      </c>
      <c r="BO26" s="6" t="s">
        <v>12</v>
      </c>
      <c r="BP26" s="43" t="s">
        <v>13</v>
      </c>
      <c r="BQ26" s="498" t="s">
        <v>14</v>
      </c>
      <c r="BR26" s="453"/>
      <c r="BS26" s="453"/>
      <c r="BT26" s="453"/>
      <c r="BU26" s="44" t="s">
        <v>15</v>
      </c>
      <c r="BV26" s="499">
        <v>1</v>
      </c>
      <c r="BW26" s="499"/>
      <c r="BX26" s="500"/>
      <c r="BY26" s="499">
        <v>2</v>
      </c>
      <c r="BZ26" s="499"/>
      <c r="CA26" s="499"/>
      <c r="CB26" s="501">
        <v>3</v>
      </c>
      <c r="CC26" s="499"/>
      <c r="CD26" s="500"/>
      <c r="CE26" s="499">
        <v>4</v>
      </c>
      <c r="CF26" s="499"/>
      <c r="CG26" s="499"/>
      <c r="CH26" s="45"/>
      <c r="CI26" s="46" t="s">
        <v>16</v>
      </c>
      <c r="CJ26" s="47" t="s">
        <v>17</v>
      </c>
      <c r="CK26" s="47" t="s">
        <v>18</v>
      </c>
    </row>
    <row r="27" spans="1:89" ht="18.95" customHeight="1" x14ac:dyDescent="0.25">
      <c r="A27" s="72">
        <v>1</v>
      </c>
      <c r="B27" s="73">
        <f>IF(R26="","",VLOOKUP(R26,'[1]Посев групп'!B:AX,2,FALSE))</f>
        <v>16</v>
      </c>
      <c r="C27" s="74">
        <v>1</v>
      </c>
      <c r="D27" s="74">
        <v>3</v>
      </c>
      <c r="E27" s="75">
        <v>3</v>
      </c>
      <c r="F27" s="76">
        <v>0</v>
      </c>
      <c r="G27" s="77">
        <v>3</v>
      </c>
      <c r="H27" s="78">
        <v>0</v>
      </c>
      <c r="I27" s="75">
        <v>3</v>
      </c>
      <c r="J27" s="76">
        <v>0</v>
      </c>
      <c r="K27" s="77"/>
      <c r="L27" s="78"/>
      <c r="M27" s="75"/>
      <c r="N27" s="76"/>
      <c r="O27" s="77"/>
      <c r="P27" s="78"/>
      <c r="Q27" s="75"/>
      <c r="R27" s="76"/>
      <c r="S27" s="79">
        <f t="shared" ref="S27:S32" si="77">IF(E27="wo",0,IF(F27="wo",1,IF(E27&gt;F27,1,0)))</f>
        <v>1</v>
      </c>
      <c r="T27" s="79">
        <f t="shared" ref="T27:T32" si="78">IF(E27="wo",1,IF(F27="wo",0,IF(F27&gt;E27,1,0)))</f>
        <v>0</v>
      </c>
      <c r="U27" s="79">
        <f t="shared" ref="U27:U32" si="79">IF(G27="wo",0,IF(H27="wo",1,IF(G27&gt;H27,1,0)))</f>
        <v>1</v>
      </c>
      <c r="V27" s="79">
        <f t="shared" ref="V27:V32" si="80">IF(G27="wo",1,IF(H27="wo",0,IF(H27&gt;G27,1,0)))</f>
        <v>0</v>
      </c>
      <c r="W27" s="79">
        <f t="shared" ref="W27:W32" si="81">IF(I27="wo",0,IF(J27="wo",1,IF(I27&gt;J27,1,0)))</f>
        <v>1</v>
      </c>
      <c r="X27" s="79">
        <f t="shared" ref="X27:X32" si="82">IF(I27="wo",1,IF(J27="wo",0,IF(J27&gt;I27,1,0)))</f>
        <v>0</v>
      </c>
      <c r="Y27" s="79">
        <f t="shared" ref="Y27:Y32" si="83">IF(K27="wo",0,IF(L27="wo",1,IF(K27&gt;L27,1,0)))</f>
        <v>0</v>
      </c>
      <c r="Z27" s="79">
        <f t="shared" ref="Z27:Z32" si="84">IF(K27="wo",1,IF(L27="wo",0,IF(L27&gt;K27,1,0)))</f>
        <v>0</v>
      </c>
      <c r="AA27" s="79">
        <f t="shared" ref="AA27:AA32" si="85">IF(M27="wo",0,IF(N27="wo",1,IF(M27&gt;N27,1,0)))</f>
        <v>0</v>
      </c>
      <c r="AB27" s="79">
        <f t="shared" ref="AB27:AB32" si="86">IF(M27="wo",1,IF(N27="wo",0,IF(N27&gt;M27,1,0)))</f>
        <v>0</v>
      </c>
      <c r="AC27" s="79">
        <f t="shared" ref="AC27:AC32" si="87">IF(O27="wo",0,IF(P27="wo",1,IF(O27&gt;P27,1,0)))</f>
        <v>0</v>
      </c>
      <c r="AD27" s="79">
        <f t="shared" ref="AD27:AD32" si="88">IF(O27="wo",1,IF(P27="wo",0,IF(P27&gt;O27,1,0)))</f>
        <v>0</v>
      </c>
      <c r="AE27" s="79">
        <f t="shared" ref="AE27:AE32" si="89">IF(Q27="wo",0,IF(R27="wo",1,IF(Q27&gt;R27,1,0)))</f>
        <v>0</v>
      </c>
      <c r="AF27" s="79">
        <f t="shared" ref="AF27:AF32" si="90">IF(Q27="wo",1,IF(R27="wo",0,IF(R27&gt;Q27,1,0)))</f>
        <v>0</v>
      </c>
      <c r="AG27" s="80">
        <f t="shared" ref="AG27:AH32" si="91">IF(E27="wo","wo",+S27+U27+W27+Y27+AA27+AC27+AE27)</f>
        <v>3</v>
      </c>
      <c r="AH27" s="80">
        <f t="shared" si="91"/>
        <v>0</v>
      </c>
      <c r="AI27" s="81">
        <f t="shared" ref="AI27:AI32" si="92">IF(E27="",0,IF(E27="wo",0,IF(F27="wo",2,IF(AG27=AH27,0,IF(AG27&gt;AH27,2,1)))))</f>
        <v>2</v>
      </c>
      <c r="AJ27" s="81">
        <f t="shared" ref="AJ27:AJ32" si="93">IF(F27="",0,IF(F27="wo",0,IF(E27="wo",2,IF(AH27=AG27,0,IF(AH27&gt;AG27,2,1)))))</f>
        <v>1</v>
      </c>
      <c r="AK27" s="82">
        <f t="shared" ref="AK27:AK32" si="94">IF(E27="","",IF(E27="wo",0,IF(F27="wo",0,IF(E27=F27,"ERROR",IF(E27&gt;F27,F27,-1*E27)))))</f>
        <v>0</v>
      </c>
      <c r="AL27" s="82">
        <f t="shared" ref="AL27:AL32" si="95">IF(G27="","",IF(G27="wo",0,IF(H27="wo",0,IF(G27=H27,"ERROR",IF(G27&gt;H27,H27,-1*G27)))))</f>
        <v>0</v>
      </c>
      <c r="AM27" s="82">
        <f t="shared" ref="AM27:AM32" si="96">IF(I27="","",IF(I27="wo",0,IF(J27="wo",0,IF(I27=J27,"ERROR",IF(I27&gt;J27,J27,-1*I27)))))</f>
        <v>0</v>
      </c>
      <c r="AN27" s="82" t="str">
        <f t="shared" ref="AN27:AN32" si="97">IF(K27="","",IF(K27="wo",0,IF(L27="wo",0,IF(K27=L27,"ERROR",IF(K27&gt;L27,L27,-1*K27)))))</f>
        <v/>
      </c>
      <c r="AO27" s="82" t="str">
        <f t="shared" ref="AO27:AO32" si="98">IF(M27="","",IF(M27="wo",0,IF(N27="wo",0,IF(M27=N27,"ERROR",IF(M27&gt;N27,N27,-1*M27)))))</f>
        <v/>
      </c>
      <c r="AP27" s="82" t="str">
        <f t="shared" ref="AP27:AP32" si="99">IF(O27="","",IF(O27="wo",0,IF(P27="wo",0,IF(O27=P27,"ERROR",IF(O27&gt;P27,P27,-1*O27)))))</f>
        <v/>
      </c>
      <c r="AQ27" s="82" t="str">
        <f t="shared" ref="AQ27:AQ32" si="100">IF(Q27="","",IF(Q27="wo",0,IF(R27="wo",0,IF(Q27=R27,"ERROR",IF(Q27&gt;R27,R27,-1*Q27)))))</f>
        <v/>
      </c>
      <c r="AR27" s="83" t="str">
        <f t="shared" ref="AR27:AR32" si="101">CONCATENATE(AG27," - ",AH27)</f>
        <v>3 - 0</v>
      </c>
      <c r="AS27" s="84" t="str">
        <f t="shared" ref="AS27:AS32" si="102">IF(E27="","",(IF(K27="",AK27&amp;","&amp;AL27&amp;","&amp;AM27,IF(M27="",AK27&amp;","&amp;AL27&amp;","&amp;AM27&amp;","&amp;AN27,IF(O27="",AK27&amp;","&amp;AL27&amp;","&amp;AM27&amp;","&amp;AN27&amp;","&amp;AO27,IF(Q27="",AK27&amp;","&amp;AL27&amp;","&amp;AM27&amp;","&amp;AN27&amp;","&amp;AO27&amp;","&amp;AP27,AK27&amp;","&amp;AL27&amp;","&amp;AM27&amp;","&amp;AN27&amp;","&amp;AO27&amp;","&amp;AP27&amp;","&amp;AQ27))))))</f>
        <v>0,0,0</v>
      </c>
      <c r="AT27" s="81">
        <f t="shared" ref="AT27:AT32" si="103">IF(F27="",0,IF(F27="wo",0,IF(E27="wo",2,IF(AH27=AG27,0,IF(AH27&gt;AG27,2,1)))))</f>
        <v>1</v>
      </c>
      <c r="AU27" s="81">
        <f t="shared" ref="AU27:AU32" si="104">IF(E27="",0,IF(E27="wo",0,IF(F27="wo",2,IF(AG27=AH27,0,IF(AG27&gt;AH27,2,1)))))</f>
        <v>2</v>
      </c>
      <c r="AV27" s="82">
        <f t="shared" ref="AV27:AV32" si="105">IF(F27="","",IF(F27="wo",0,IF(E27="wo",0,IF(F27=E27,"ERROR",IF(F27&gt;E27,E27,-1*F27)))))</f>
        <v>0</v>
      </c>
      <c r="AW27" s="82">
        <f t="shared" ref="AW27:AW32" si="106">IF(H27="","",IF(H27="wo",0,IF(G27="wo",0,IF(H27=G27,"ERROR",IF(H27&gt;G27,G27,-1*H27)))))</f>
        <v>0</v>
      </c>
      <c r="AX27" s="82">
        <f t="shared" ref="AX27:AX32" si="107">IF(J27="","",IF(J27="wo",0,IF(I27="wo",0,IF(J27=I27,"ERROR",IF(J27&gt;I27,I27,-1*J27)))))</f>
        <v>0</v>
      </c>
      <c r="AY27" s="82" t="str">
        <f t="shared" ref="AY27:AY32" si="108">IF(L27="","",IF(L27="wo",0,IF(K27="wo",0,IF(L27=K27,"ERROR",IF(L27&gt;K27,K27,-1*L27)))))</f>
        <v/>
      </c>
      <c r="AZ27" s="82" t="str">
        <f t="shared" ref="AZ27:AZ32" si="109">IF(N27="","",IF(N27="wo",0,IF(M27="wo",0,IF(N27=M27,"ERROR",IF(N27&gt;M27,M27,-1*N27)))))</f>
        <v/>
      </c>
      <c r="BA27" s="82" t="str">
        <f t="shared" ref="BA27:BA32" si="110">IF(P27="","",IF(P27="wo",0,IF(O27="wo",0,IF(P27=O27,"ERROR",IF(P27&gt;O27,O27,-1*P27)))))</f>
        <v/>
      </c>
      <c r="BB27" s="82" t="str">
        <f t="shared" ref="BB27:BB32" si="111">IF(R27="","",IF(R27="wo",0,IF(Q27="wo",0,IF(R27=Q27,"ERROR",IF(R27&gt;Q27,Q27,-1*R27)))))</f>
        <v/>
      </c>
      <c r="BC27" s="83" t="str">
        <f t="shared" ref="BC27:BC32" si="112">CONCATENATE(AH27," - ",AG27)</f>
        <v>0 - 3</v>
      </c>
      <c r="BD27" s="84" t="str">
        <f t="shared" ref="BD27:BD32" si="113">IF(E27="","",(IF(K27="",AV27&amp;", "&amp;AW27&amp;", "&amp;AX27,IF(M27="",AV27&amp;","&amp;AW27&amp;","&amp;AX27&amp;","&amp;AY27,IF(O27="",AV27&amp;","&amp;AW27&amp;","&amp;AX27&amp;","&amp;AY27&amp;","&amp;AZ27,IF(Q27="",AV27&amp;","&amp;AW27&amp;","&amp;AX27&amp;","&amp;AY27&amp;","&amp;AZ27&amp;","&amp;BA27,AV27&amp;","&amp;AW27&amp;","&amp;AX27&amp;","&amp;AY27&amp;","&amp;AZ27&amp;","&amp;BA27&amp;","&amp;BB27))))))</f>
        <v>0, 0, 0</v>
      </c>
      <c r="BE27" s="85">
        <f>SUMIF(C27:C32,1,AI27:AI32)+SUMIF(D27:D32,1,AJ27:AJ32)</f>
        <v>5</v>
      </c>
      <c r="BF27" s="85">
        <f>IF(BE27&lt;&gt;0,RANK(BE27,BE27:BE33),"")</f>
        <v>2</v>
      </c>
      <c r="BG27" s="86">
        <f>SUMIF(A27:A30,C27,B27:B30)</f>
        <v>16</v>
      </c>
      <c r="BH27" s="87">
        <f>SUMIF(A27:A30,D27,B27:B30)</f>
        <v>21</v>
      </c>
      <c r="BI27" s="62">
        <f t="shared" ref="BI27:BI32" si="114">1+BI17</f>
        <v>3</v>
      </c>
      <c r="BJ27" s="63">
        <f>1*BJ22+1</f>
        <v>13</v>
      </c>
      <c r="BK27" s="88">
        <v>1</v>
      </c>
      <c r="BL27" s="12" t="str">
        <f>CONCATENATE(C27," ","-"," ",D27)</f>
        <v>1 - 3</v>
      </c>
      <c r="BM27" s="13"/>
      <c r="BN27" s="14"/>
      <c r="BO27" s="15"/>
      <c r="BP27" s="502">
        <v>1</v>
      </c>
      <c r="BQ27" s="473">
        <f>B27</f>
        <v>16</v>
      </c>
      <c r="BR27" s="474" t="str">
        <f>IF(BQ27=0,0,VLOOKUP(BQ27,[1]Команды!$B:AB,6,FALSE))</f>
        <v>Восточно-Казахстанская обл.</v>
      </c>
      <c r="BS27" s="475"/>
      <c r="BT27" s="476"/>
      <c r="BU27" s="477">
        <f>IF(BQ27=0,0,VLOOKUP(BQ27,[1]Команды!$B:$AB,24,FALSE))</f>
        <v>147</v>
      </c>
      <c r="BV27" s="504"/>
      <c r="BW27" s="469"/>
      <c r="BX27" s="505"/>
      <c r="BY27" s="30"/>
      <c r="BZ27" s="27">
        <f>IF(AG29&lt;AH29,AI29,IF(AH29&lt;AG29,AI29," "))</f>
        <v>1</v>
      </c>
      <c r="CA27" s="30"/>
      <c r="CB27" s="29"/>
      <c r="CC27" s="27">
        <f>IF(AG27&lt;AH27,AI27,IF(AH27&lt;AG27,AI27," "))</f>
        <v>2</v>
      </c>
      <c r="CD27" s="28"/>
      <c r="CE27" s="30"/>
      <c r="CF27" s="27">
        <f>IF(AG31&lt;AH31,AI31,IF(AH31&lt;AG31,AI31," "))</f>
        <v>2</v>
      </c>
      <c r="CG27" s="30"/>
      <c r="CH27" s="31"/>
      <c r="CI27" s="481">
        <f>BE27</f>
        <v>5</v>
      </c>
      <c r="CJ27" s="483"/>
      <c r="CK27" s="485">
        <f>IF(BF28="",BF27,BF28)</f>
        <v>2</v>
      </c>
    </row>
    <row r="28" spans="1:89" ht="18.95" customHeight="1" x14ac:dyDescent="0.25">
      <c r="A28" s="72">
        <v>2</v>
      </c>
      <c r="B28" s="89">
        <f>IF(R26="","",VLOOKUP(R26,'[1]Посев групп'!B:AV,5,FALSE))</f>
        <v>8</v>
      </c>
      <c r="C28" s="74">
        <v>2</v>
      </c>
      <c r="D28" s="74">
        <v>4</v>
      </c>
      <c r="E28" s="75">
        <v>3</v>
      </c>
      <c r="F28" s="76">
        <v>0</v>
      </c>
      <c r="G28" s="77">
        <v>3</v>
      </c>
      <c r="H28" s="78">
        <v>0</v>
      </c>
      <c r="I28" s="75">
        <v>3</v>
      </c>
      <c r="J28" s="76">
        <v>0</v>
      </c>
      <c r="K28" s="77"/>
      <c r="L28" s="78"/>
      <c r="M28" s="75"/>
      <c r="N28" s="76"/>
      <c r="O28" s="77"/>
      <c r="P28" s="78"/>
      <c r="Q28" s="75"/>
      <c r="R28" s="76"/>
      <c r="S28" s="79">
        <f t="shared" si="77"/>
        <v>1</v>
      </c>
      <c r="T28" s="79">
        <f t="shared" si="78"/>
        <v>0</v>
      </c>
      <c r="U28" s="79">
        <f t="shared" si="79"/>
        <v>1</v>
      </c>
      <c r="V28" s="79">
        <f t="shared" si="80"/>
        <v>0</v>
      </c>
      <c r="W28" s="79">
        <f t="shared" si="81"/>
        <v>1</v>
      </c>
      <c r="X28" s="79">
        <f t="shared" si="82"/>
        <v>0</v>
      </c>
      <c r="Y28" s="79">
        <f t="shared" si="83"/>
        <v>0</v>
      </c>
      <c r="Z28" s="79">
        <f t="shared" si="84"/>
        <v>0</v>
      </c>
      <c r="AA28" s="79">
        <f t="shared" si="85"/>
        <v>0</v>
      </c>
      <c r="AB28" s="79">
        <f t="shared" si="86"/>
        <v>0</v>
      </c>
      <c r="AC28" s="79">
        <f t="shared" si="87"/>
        <v>0</v>
      </c>
      <c r="AD28" s="79">
        <f t="shared" si="88"/>
        <v>0</v>
      </c>
      <c r="AE28" s="79">
        <f t="shared" si="89"/>
        <v>0</v>
      </c>
      <c r="AF28" s="79">
        <f t="shared" si="90"/>
        <v>0</v>
      </c>
      <c r="AG28" s="80">
        <f t="shared" si="91"/>
        <v>3</v>
      </c>
      <c r="AH28" s="80">
        <f t="shared" si="91"/>
        <v>0</v>
      </c>
      <c r="AI28" s="81">
        <f t="shared" si="92"/>
        <v>2</v>
      </c>
      <c r="AJ28" s="81">
        <f t="shared" si="93"/>
        <v>1</v>
      </c>
      <c r="AK28" s="82">
        <f t="shared" si="94"/>
        <v>0</v>
      </c>
      <c r="AL28" s="82">
        <f t="shared" si="95"/>
        <v>0</v>
      </c>
      <c r="AM28" s="82">
        <f t="shared" si="96"/>
        <v>0</v>
      </c>
      <c r="AN28" s="82" t="str">
        <f t="shared" si="97"/>
        <v/>
      </c>
      <c r="AO28" s="82" t="str">
        <f t="shared" si="98"/>
        <v/>
      </c>
      <c r="AP28" s="82" t="str">
        <f t="shared" si="99"/>
        <v/>
      </c>
      <c r="AQ28" s="82" t="str">
        <f t="shared" si="100"/>
        <v/>
      </c>
      <c r="AR28" s="83" t="str">
        <f t="shared" si="101"/>
        <v>3 - 0</v>
      </c>
      <c r="AS28" s="84" t="str">
        <f t="shared" si="102"/>
        <v>0,0,0</v>
      </c>
      <c r="AT28" s="81">
        <f t="shared" si="103"/>
        <v>1</v>
      </c>
      <c r="AU28" s="81">
        <f t="shared" si="104"/>
        <v>2</v>
      </c>
      <c r="AV28" s="82">
        <f t="shared" si="105"/>
        <v>0</v>
      </c>
      <c r="AW28" s="82">
        <f t="shared" si="106"/>
        <v>0</v>
      </c>
      <c r="AX28" s="82">
        <f t="shared" si="107"/>
        <v>0</v>
      </c>
      <c r="AY28" s="82" t="str">
        <f t="shared" si="108"/>
        <v/>
      </c>
      <c r="AZ28" s="82" t="str">
        <f t="shared" si="109"/>
        <v/>
      </c>
      <c r="BA28" s="82" t="str">
        <f t="shared" si="110"/>
        <v/>
      </c>
      <c r="BB28" s="82" t="str">
        <f t="shared" si="111"/>
        <v/>
      </c>
      <c r="BC28" s="83" t="str">
        <f t="shared" si="112"/>
        <v>0 - 3</v>
      </c>
      <c r="BD28" s="84" t="str">
        <f t="shared" si="113"/>
        <v>0, 0, 0</v>
      </c>
      <c r="BE28" s="90"/>
      <c r="BF28" s="90"/>
      <c r="BG28" s="86">
        <f>SUMIF(A27:A30,C28,B27:B30)</f>
        <v>8</v>
      </c>
      <c r="BH28" s="87">
        <f>SUMIF(A27:A30,D28,B27:B30)</f>
        <v>12</v>
      </c>
      <c r="BI28" s="62">
        <f t="shared" si="114"/>
        <v>3</v>
      </c>
      <c r="BJ28" s="63">
        <f>1+BJ27</f>
        <v>14</v>
      </c>
      <c r="BK28" s="88">
        <v>1</v>
      </c>
      <c r="BL28" s="12" t="str">
        <f>CONCATENATE(C28," ","-"," ",D28)</f>
        <v>2 - 4</v>
      </c>
      <c r="BM28" s="13"/>
      <c r="BN28" s="14"/>
      <c r="BO28" s="15"/>
      <c r="BP28" s="503"/>
      <c r="BQ28" s="460"/>
      <c r="BR28" s="464"/>
      <c r="BS28" s="465"/>
      <c r="BT28" s="466"/>
      <c r="BU28" s="468"/>
      <c r="BV28" s="506"/>
      <c r="BW28" s="470"/>
      <c r="BX28" s="507"/>
      <c r="BY28" s="488" t="str">
        <f>IF(E29="","",AR29)</f>
        <v>1 - 3</v>
      </c>
      <c r="BZ28" s="488"/>
      <c r="CA28" s="488"/>
      <c r="CB28" s="487" t="str">
        <f>IF(E27="","",AR27)</f>
        <v>3 - 0</v>
      </c>
      <c r="CC28" s="488"/>
      <c r="CD28" s="489"/>
      <c r="CE28" s="488" t="str">
        <f>IF(E31="","",AR31)</f>
        <v>3 - 0</v>
      </c>
      <c r="CF28" s="488"/>
      <c r="CG28" s="488"/>
      <c r="CH28" s="32"/>
      <c r="CI28" s="482"/>
      <c r="CJ28" s="484"/>
      <c r="CK28" s="486"/>
    </row>
    <row r="29" spans="1:89" ht="18.95" customHeight="1" x14ac:dyDescent="0.25">
      <c r="A29" s="72">
        <v>3</v>
      </c>
      <c r="B29" s="89">
        <f>IF(R26="","",VLOOKUP(R26,'[1]Посев групп'!B:AV,8,FALSE))</f>
        <v>21</v>
      </c>
      <c r="C29" s="74">
        <v>1</v>
      </c>
      <c r="D29" s="74">
        <v>2</v>
      </c>
      <c r="E29" s="75">
        <v>3</v>
      </c>
      <c r="F29" s="76">
        <v>0</v>
      </c>
      <c r="G29" s="77">
        <v>0</v>
      </c>
      <c r="H29" s="78">
        <v>3</v>
      </c>
      <c r="I29" s="75">
        <v>2</v>
      </c>
      <c r="J29" s="76">
        <v>3</v>
      </c>
      <c r="K29" s="77">
        <v>2</v>
      </c>
      <c r="L29" s="78">
        <v>3</v>
      </c>
      <c r="M29" s="75"/>
      <c r="N29" s="76"/>
      <c r="O29" s="77"/>
      <c r="P29" s="78"/>
      <c r="Q29" s="75"/>
      <c r="R29" s="76"/>
      <c r="S29" s="79">
        <f t="shared" si="77"/>
        <v>1</v>
      </c>
      <c r="T29" s="79">
        <f t="shared" si="78"/>
        <v>0</v>
      </c>
      <c r="U29" s="79">
        <f t="shared" si="79"/>
        <v>0</v>
      </c>
      <c r="V29" s="79">
        <f t="shared" si="80"/>
        <v>1</v>
      </c>
      <c r="W29" s="79">
        <f t="shared" si="81"/>
        <v>0</v>
      </c>
      <c r="X29" s="79">
        <f t="shared" si="82"/>
        <v>1</v>
      </c>
      <c r="Y29" s="79">
        <f t="shared" si="83"/>
        <v>0</v>
      </c>
      <c r="Z29" s="79">
        <f t="shared" si="84"/>
        <v>1</v>
      </c>
      <c r="AA29" s="79">
        <f t="shared" si="85"/>
        <v>0</v>
      </c>
      <c r="AB29" s="79">
        <f t="shared" si="86"/>
        <v>0</v>
      </c>
      <c r="AC29" s="79">
        <f t="shared" si="87"/>
        <v>0</v>
      </c>
      <c r="AD29" s="79">
        <f t="shared" si="88"/>
        <v>0</v>
      </c>
      <c r="AE29" s="79">
        <f t="shared" si="89"/>
        <v>0</v>
      </c>
      <c r="AF29" s="79">
        <f t="shared" si="90"/>
        <v>0</v>
      </c>
      <c r="AG29" s="80">
        <f t="shared" si="91"/>
        <v>1</v>
      </c>
      <c r="AH29" s="80">
        <f t="shared" si="91"/>
        <v>3</v>
      </c>
      <c r="AI29" s="81">
        <f t="shared" si="92"/>
        <v>1</v>
      </c>
      <c r="AJ29" s="81">
        <f t="shared" si="93"/>
        <v>2</v>
      </c>
      <c r="AK29" s="82">
        <f t="shared" si="94"/>
        <v>0</v>
      </c>
      <c r="AL29" s="82">
        <f t="shared" si="95"/>
        <v>0</v>
      </c>
      <c r="AM29" s="82">
        <f t="shared" si="96"/>
        <v>-2</v>
      </c>
      <c r="AN29" s="82">
        <f t="shared" si="97"/>
        <v>-2</v>
      </c>
      <c r="AO29" s="82" t="str">
        <f t="shared" si="98"/>
        <v/>
      </c>
      <c r="AP29" s="82" t="str">
        <f t="shared" si="99"/>
        <v/>
      </c>
      <c r="AQ29" s="82" t="str">
        <f t="shared" si="100"/>
        <v/>
      </c>
      <c r="AR29" s="83" t="str">
        <f t="shared" si="101"/>
        <v>1 - 3</v>
      </c>
      <c r="AS29" s="84" t="str">
        <f t="shared" si="102"/>
        <v>0,0,-2,-2</v>
      </c>
      <c r="AT29" s="81">
        <f t="shared" si="103"/>
        <v>2</v>
      </c>
      <c r="AU29" s="81">
        <f t="shared" si="104"/>
        <v>1</v>
      </c>
      <c r="AV29" s="82">
        <f t="shared" si="105"/>
        <v>0</v>
      </c>
      <c r="AW29" s="82">
        <f t="shared" si="106"/>
        <v>0</v>
      </c>
      <c r="AX29" s="82">
        <f t="shared" si="107"/>
        <v>2</v>
      </c>
      <c r="AY29" s="82">
        <f t="shared" si="108"/>
        <v>2</v>
      </c>
      <c r="AZ29" s="82" t="str">
        <f t="shared" si="109"/>
        <v/>
      </c>
      <c r="BA29" s="82" t="str">
        <f t="shared" si="110"/>
        <v/>
      </c>
      <c r="BB29" s="82" t="str">
        <f t="shared" si="111"/>
        <v/>
      </c>
      <c r="BC29" s="83" t="str">
        <f t="shared" si="112"/>
        <v>3 - 1</v>
      </c>
      <c r="BD29" s="84" t="str">
        <f t="shared" si="113"/>
        <v>0,0,2,2</v>
      </c>
      <c r="BE29" s="85">
        <f>SUMIF(C27:C32,2,AI27:AI32)+SUMIF(D27:D32,2,AJ27:AJ32)</f>
        <v>6</v>
      </c>
      <c r="BF29" s="85">
        <f>IF(BE29&lt;&gt;0,RANK(BE29,BE27:BE33),"")</f>
        <v>1</v>
      </c>
      <c r="BG29" s="86">
        <f>SUMIF(A27:A30,C29,B27:B30)</f>
        <v>16</v>
      </c>
      <c r="BH29" s="87">
        <f>SUMIF(A27:A30,D29,B27:B30)</f>
        <v>8</v>
      </c>
      <c r="BI29" s="62">
        <f t="shared" si="114"/>
        <v>3</v>
      </c>
      <c r="BJ29" s="63">
        <f>1+BJ28</f>
        <v>15</v>
      </c>
      <c r="BK29" s="88">
        <v>2</v>
      </c>
      <c r="BL29" s="48" t="str">
        <f t="shared" ref="BL29:BL32" si="115">CONCATENATE(C29," ","-"," ",D29)</f>
        <v>1 - 2</v>
      </c>
      <c r="BM29" s="23"/>
      <c r="BN29" s="24"/>
      <c r="BO29" s="25"/>
      <c r="BP29" s="496">
        <v>2</v>
      </c>
      <c r="BQ29" s="473">
        <f>B28</f>
        <v>8</v>
      </c>
      <c r="BR29" s="474" t="str">
        <f>IF(BQ29=0,0,VLOOKUP(BQ29,[1]Команды!$B:AB,6,FALSE))</f>
        <v>Жамбылская обл.</v>
      </c>
      <c r="BS29" s="475"/>
      <c r="BT29" s="476"/>
      <c r="BU29" s="477">
        <f>IF(BQ29=0,0,VLOOKUP(BQ29,[1]Команды!$B:$AB,24,FALSE))</f>
        <v>115</v>
      </c>
      <c r="BV29" s="33"/>
      <c r="BW29" s="17">
        <f>IF(AG29&lt;AH29,AT29,IF(AH29&lt;AG29,AT29," "))</f>
        <v>2</v>
      </c>
      <c r="BX29" s="19"/>
      <c r="BY29" s="479"/>
      <c r="BZ29" s="479"/>
      <c r="CA29" s="479"/>
      <c r="CB29" s="18"/>
      <c r="CC29" s="17">
        <f>IF(AG32&lt;AH32,AI32,IF(AH32&lt;AG32,AI32," "))</f>
        <v>2</v>
      </c>
      <c r="CD29" s="19"/>
      <c r="CE29" s="16"/>
      <c r="CF29" s="17">
        <f>IF(AG28&lt;AH28,AI28,IF(AH28&lt;AG28,AI28," "))</f>
        <v>2</v>
      </c>
      <c r="CG29" s="16"/>
      <c r="CH29" s="20"/>
      <c r="CI29" s="495">
        <f>BE29</f>
        <v>6</v>
      </c>
      <c r="CJ29" s="490"/>
      <c r="CK29" s="491">
        <f>IF(BF30="",BF29,BF30)</f>
        <v>1</v>
      </c>
    </row>
    <row r="30" spans="1:89" ht="18.95" customHeight="1" x14ac:dyDescent="0.25">
      <c r="A30" s="72">
        <v>4</v>
      </c>
      <c r="B30" s="89">
        <f>IF(R26="","",VLOOKUP(R26,'[1]Посев групп'!B:AV,11,FALSE))</f>
        <v>12</v>
      </c>
      <c r="C30" s="74">
        <v>3</v>
      </c>
      <c r="D30" s="74">
        <v>4</v>
      </c>
      <c r="E30" s="75">
        <v>2</v>
      </c>
      <c r="F30" s="76">
        <v>3</v>
      </c>
      <c r="G30" s="77">
        <v>3</v>
      </c>
      <c r="H30" s="78">
        <v>0</v>
      </c>
      <c r="I30" s="75">
        <v>3</v>
      </c>
      <c r="J30" s="76">
        <v>0</v>
      </c>
      <c r="K30" s="77">
        <v>3</v>
      </c>
      <c r="L30" s="78">
        <v>0</v>
      </c>
      <c r="M30" s="75"/>
      <c r="N30" s="76"/>
      <c r="O30" s="77"/>
      <c r="P30" s="78"/>
      <c r="Q30" s="75"/>
      <c r="R30" s="76"/>
      <c r="S30" s="79">
        <f t="shared" si="77"/>
        <v>0</v>
      </c>
      <c r="T30" s="79">
        <f t="shared" si="78"/>
        <v>1</v>
      </c>
      <c r="U30" s="79">
        <f t="shared" si="79"/>
        <v>1</v>
      </c>
      <c r="V30" s="79">
        <f t="shared" si="80"/>
        <v>0</v>
      </c>
      <c r="W30" s="79">
        <f t="shared" si="81"/>
        <v>1</v>
      </c>
      <c r="X30" s="79">
        <f t="shared" si="82"/>
        <v>0</v>
      </c>
      <c r="Y30" s="79">
        <f t="shared" si="83"/>
        <v>1</v>
      </c>
      <c r="Z30" s="79">
        <f t="shared" si="84"/>
        <v>0</v>
      </c>
      <c r="AA30" s="79">
        <f t="shared" si="85"/>
        <v>0</v>
      </c>
      <c r="AB30" s="79">
        <f t="shared" si="86"/>
        <v>0</v>
      </c>
      <c r="AC30" s="79">
        <f t="shared" si="87"/>
        <v>0</v>
      </c>
      <c r="AD30" s="79">
        <f t="shared" si="88"/>
        <v>0</v>
      </c>
      <c r="AE30" s="79">
        <f t="shared" si="89"/>
        <v>0</v>
      </c>
      <c r="AF30" s="79">
        <f t="shared" si="90"/>
        <v>0</v>
      </c>
      <c r="AG30" s="80">
        <f t="shared" si="91"/>
        <v>3</v>
      </c>
      <c r="AH30" s="80">
        <f t="shared" si="91"/>
        <v>1</v>
      </c>
      <c r="AI30" s="81">
        <f t="shared" si="92"/>
        <v>2</v>
      </c>
      <c r="AJ30" s="81">
        <f t="shared" si="93"/>
        <v>1</v>
      </c>
      <c r="AK30" s="82">
        <f t="shared" si="94"/>
        <v>-2</v>
      </c>
      <c r="AL30" s="82">
        <f t="shared" si="95"/>
        <v>0</v>
      </c>
      <c r="AM30" s="82">
        <f t="shared" si="96"/>
        <v>0</v>
      </c>
      <c r="AN30" s="82">
        <f t="shared" si="97"/>
        <v>0</v>
      </c>
      <c r="AO30" s="82" t="str">
        <f t="shared" si="98"/>
        <v/>
      </c>
      <c r="AP30" s="82" t="str">
        <f t="shared" si="99"/>
        <v/>
      </c>
      <c r="AQ30" s="82" t="str">
        <f t="shared" si="100"/>
        <v/>
      </c>
      <c r="AR30" s="83" t="str">
        <f t="shared" si="101"/>
        <v>3 - 1</v>
      </c>
      <c r="AS30" s="84" t="str">
        <f t="shared" si="102"/>
        <v>-2,0,0,0</v>
      </c>
      <c r="AT30" s="81">
        <f t="shared" si="103"/>
        <v>1</v>
      </c>
      <c r="AU30" s="81">
        <f t="shared" si="104"/>
        <v>2</v>
      </c>
      <c r="AV30" s="82">
        <f t="shared" si="105"/>
        <v>2</v>
      </c>
      <c r="AW30" s="82">
        <f t="shared" si="106"/>
        <v>0</v>
      </c>
      <c r="AX30" s="82">
        <f t="shared" si="107"/>
        <v>0</v>
      </c>
      <c r="AY30" s="82">
        <f t="shared" si="108"/>
        <v>0</v>
      </c>
      <c r="AZ30" s="82" t="str">
        <f t="shared" si="109"/>
        <v/>
      </c>
      <c r="BA30" s="82" t="str">
        <f t="shared" si="110"/>
        <v/>
      </c>
      <c r="BB30" s="82" t="str">
        <f t="shared" si="111"/>
        <v/>
      </c>
      <c r="BC30" s="83" t="str">
        <f t="shared" si="112"/>
        <v>1 - 3</v>
      </c>
      <c r="BD30" s="84" t="str">
        <f t="shared" si="113"/>
        <v>2,0,0,0</v>
      </c>
      <c r="BE30" s="90"/>
      <c r="BF30" s="90"/>
      <c r="BG30" s="86">
        <f>SUMIF(A27:A30,C30,B27:B30)</f>
        <v>21</v>
      </c>
      <c r="BH30" s="87">
        <f>SUMIF(A27:A30,D30,B27:B30)</f>
        <v>12</v>
      </c>
      <c r="BI30" s="62">
        <f t="shared" si="114"/>
        <v>3</v>
      </c>
      <c r="BJ30" s="63">
        <f>1+BJ29</f>
        <v>16</v>
      </c>
      <c r="BK30" s="88">
        <v>2</v>
      </c>
      <c r="BL30" s="48" t="str">
        <f t="shared" si="115"/>
        <v>3 - 4</v>
      </c>
      <c r="BM30" s="23"/>
      <c r="BN30" s="24"/>
      <c r="BO30" s="25"/>
      <c r="BP30" s="496"/>
      <c r="BQ30" s="473"/>
      <c r="BR30" s="474"/>
      <c r="BS30" s="475"/>
      <c r="BT30" s="476"/>
      <c r="BU30" s="477"/>
      <c r="BV30" s="493" t="str">
        <f>IF(E29="","",BC29)</f>
        <v>3 - 1</v>
      </c>
      <c r="BW30" s="492"/>
      <c r="BX30" s="494"/>
      <c r="BY30" s="479"/>
      <c r="BZ30" s="479"/>
      <c r="CA30" s="479"/>
      <c r="CB30" s="493" t="str">
        <f>IF(E32="","",AR32)</f>
        <v>3 - 1</v>
      </c>
      <c r="CC30" s="492"/>
      <c r="CD30" s="494"/>
      <c r="CE30" s="492" t="str">
        <f>IF(E28="","",AR28)</f>
        <v>3 - 0</v>
      </c>
      <c r="CF30" s="492"/>
      <c r="CG30" s="492"/>
      <c r="CH30" s="21"/>
      <c r="CI30" s="495"/>
      <c r="CJ30" s="490"/>
      <c r="CK30" s="491"/>
    </row>
    <row r="31" spans="1:89" ht="18.95" customHeight="1" x14ac:dyDescent="0.25">
      <c r="A31" s="72">
        <v>5</v>
      </c>
      <c r="B31" s="91"/>
      <c r="C31" s="74">
        <v>1</v>
      </c>
      <c r="D31" s="74">
        <v>4</v>
      </c>
      <c r="E31" s="75">
        <v>3</v>
      </c>
      <c r="F31" s="76">
        <v>0</v>
      </c>
      <c r="G31" s="77">
        <v>3</v>
      </c>
      <c r="H31" s="78">
        <v>0</v>
      </c>
      <c r="I31" s="75">
        <v>3</v>
      </c>
      <c r="J31" s="76">
        <v>0</v>
      </c>
      <c r="K31" s="77"/>
      <c r="L31" s="78"/>
      <c r="M31" s="75"/>
      <c r="N31" s="76"/>
      <c r="O31" s="77"/>
      <c r="P31" s="78"/>
      <c r="Q31" s="75"/>
      <c r="R31" s="76"/>
      <c r="S31" s="79">
        <f t="shared" si="77"/>
        <v>1</v>
      </c>
      <c r="T31" s="79">
        <f t="shared" si="78"/>
        <v>0</v>
      </c>
      <c r="U31" s="79">
        <f t="shared" si="79"/>
        <v>1</v>
      </c>
      <c r="V31" s="79">
        <f t="shared" si="80"/>
        <v>0</v>
      </c>
      <c r="W31" s="79">
        <f t="shared" si="81"/>
        <v>1</v>
      </c>
      <c r="X31" s="79">
        <f t="shared" si="82"/>
        <v>0</v>
      </c>
      <c r="Y31" s="79">
        <f t="shared" si="83"/>
        <v>0</v>
      </c>
      <c r="Z31" s="79">
        <f t="shared" si="84"/>
        <v>0</v>
      </c>
      <c r="AA31" s="79">
        <f t="shared" si="85"/>
        <v>0</v>
      </c>
      <c r="AB31" s="79">
        <f t="shared" si="86"/>
        <v>0</v>
      </c>
      <c r="AC31" s="79">
        <f t="shared" si="87"/>
        <v>0</v>
      </c>
      <c r="AD31" s="79">
        <f t="shared" si="88"/>
        <v>0</v>
      </c>
      <c r="AE31" s="79">
        <f t="shared" si="89"/>
        <v>0</v>
      </c>
      <c r="AF31" s="79">
        <f t="shared" si="90"/>
        <v>0</v>
      </c>
      <c r="AG31" s="80">
        <f t="shared" si="91"/>
        <v>3</v>
      </c>
      <c r="AH31" s="80">
        <f t="shared" si="91"/>
        <v>0</v>
      </c>
      <c r="AI31" s="81">
        <f t="shared" si="92"/>
        <v>2</v>
      </c>
      <c r="AJ31" s="81">
        <f t="shared" si="93"/>
        <v>1</v>
      </c>
      <c r="AK31" s="82">
        <f t="shared" si="94"/>
        <v>0</v>
      </c>
      <c r="AL31" s="82">
        <f t="shared" si="95"/>
        <v>0</v>
      </c>
      <c r="AM31" s="82">
        <f t="shared" si="96"/>
        <v>0</v>
      </c>
      <c r="AN31" s="82" t="str">
        <f t="shared" si="97"/>
        <v/>
      </c>
      <c r="AO31" s="82" t="str">
        <f t="shared" si="98"/>
        <v/>
      </c>
      <c r="AP31" s="82" t="str">
        <f t="shared" si="99"/>
        <v/>
      </c>
      <c r="AQ31" s="82" t="str">
        <f t="shared" si="100"/>
        <v/>
      </c>
      <c r="AR31" s="83" t="str">
        <f t="shared" si="101"/>
        <v>3 - 0</v>
      </c>
      <c r="AS31" s="84" t="str">
        <f t="shared" si="102"/>
        <v>0,0,0</v>
      </c>
      <c r="AT31" s="81">
        <f t="shared" si="103"/>
        <v>1</v>
      </c>
      <c r="AU31" s="81">
        <f t="shared" si="104"/>
        <v>2</v>
      </c>
      <c r="AV31" s="82">
        <f t="shared" si="105"/>
        <v>0</v>
      </c>
      <c r="AW31" s="82">
        <f t="shared" si="106"/>
        <v>0</v>
      </c>
      <c r="AX31" s="82">
        <f t="shared" si="107"/>
        <v>0</v>
      </c>
      <c r="AY31" s="82" t="str">
        <f t="shared" si="108"/>
        <v/>
      </c>
      <c r="AZ31" s="82" t="str">
        <f t="shared" si="109"/>
        <v/>
      </c>
      <c r="BA31" s="82" t="str">
        <f t="shared" si="110"/>
        <v/>
      </c>
      <c r="BB31" s="82" t="str">
        <f t="shared" si="111"/>
        <v/>
      </c>
      <c r="BC31" s="83" t="str">
        <f t="shared" si="112"/>
        <v>0 - 3</v>
      </c>
      <c r="BD31" s="84" t="str">
        <f t="shared" si="113"/>
        <v>0, 0, 0</v>
      </c>
      <c r="BE31" s="85">
        <f>SUMIF(C27:C32,3,AI27:AI32)+SUMIF(D27:D32,3,AJ27:AJ32)</f>
        <v>4</v>
      </c>
      <c r="BF31" s="85">
        <f>IF(BE31&lt;&gt;0,RANK(BE31,BE27:BE33),"")</f>
        <v>3</v>
      </c>
      <c r="BG31" s="86">
        <f>SUMIF(A27:A30,C31,B27:B30)</f>
        <v>16</v>
      </c>
      <c r="BH31" s="87">
        <f>SUMIF(A27:A30,D31,B27:B30)</f>
        <v>12</v>
      </c>
      <c r="BI31" s="62">
        <f t="shared" si="114"/>
        <v>3</v>
      </c>
      <c r="BJ31" s="63">
        <f>1+BJ30</f>
        <v>17</v>
      </c>
      <c r="BK31" s="88">
        <v>3</v>
      </c>
      <c r="BL31" s="12" t="str">
        <f t="shared" si="115"/>
        <v>1 - 4</v>
      </c>
      <c r="BM31" s="13"/>
      <c r="BN31" s="14"/>
      <c r="BO31" s="15"/>
      <c r="BP31" s="457">
        <v>3</v>
      </c>
      <c r="BQ31" s="459">
        <f>B29</f>
        <v>21</v>
      </c>
      <c r="BR31" s="461" t="str">
        <f>IF(BQ31=0,0,VLOOKUP(BQ31,[1]Команды!$B:AB,6,FALSE))</f>
        <v>Карагандинская обл.-2</v>
      </c>
      <c r="BS31" s="462"/>
      <c r="BT31" s="463"/>
      <c r="BU31" s="467">
        <f>IF(BQ31=0,0,VLOOKUP(BQ31,[1]Команды!$B:$AB,24,FALSE))</f>
        <v>62</v>
      </c>
      <c r="BV31" s="26"/>
      <c r="BW31" s="27">
        <f>IF(AG27&lt;AH27,AT27,IF(AH27&lt;AG27,AT27," "))</f>
        <v>1</v>
      </c>
      <c r="BX31" s="28"/>
      <c r="BY31" s="30"/>
      <c r="BZ31" s="27">
        <f>IF(AG32&lt;AH32,AT32,IF(AH32&lt;AG32,AT32," "))</f>
        <v>1</v>
      </c>
      <c r="CA31" s="30"/>
      <c r="CB31" s="504"/>
      <c r="CC31" s="469"/>
      <c r="CD31" s="505"/>
      <c r="CE31" s="30"/>
      <c r="CF31" s="27">
        <f>IF(AG30&lt;AH30,AI30,IF(AH30&lt;AG30,AI30," "))</f>
        <v>2</v>
      </c>
      <c r="CG31" s="30"/>
      <c r="CH31" s="31"/>
      <c r="CI31" s="481">
        <f>BE31</f>
        <v>4</v>
      </c>
      <c r="CJ31" s="483"/>
      <c r="CK31" s="485">
        <f>IF(BF32="",BF31,BF32)</f>
        <v>3</v>
      </c>
    </row>
    <row r="32" spans="1:89" ht="18.95" customHeight="1" x14ac:dyDescent="0.25">
      <c r="A32" s="72">
        <v>6</v>
      </c>
      <c r="C32" s="74">
        <v>2</v>
      </c>
      <c r="D32" s="74">
        <v>3</v>
      </c>
      <c r="E32" s="75">
        <v>3</v>
      </c>
      <c r="F32" s="76">
        <v>0</v>
      </c>
      <c r="G32" s="77">
        <v>3</v>
      </c>
      <c r="H32" s="78">
        <v>1</v>
      </c>
      <c r="I32" s="75">
        <v>0</v>
      </c>
      <c r="J32" s="76">
        <v>3</v>
      </c>
      <c r="K32" s="77">
        <v>3</v>
      </c>
      <c r="L32" s="78">
        <v>0</v>
      </c>
      <c r="M32" s="75"/>
      <c r="N32" s="76"/>
      <c r="O32" s="77"/>
      <c r="P32" s="78"/>
      <c r="Q32" s="75"/>
      <c r="R32" s="76"/>
      <c r="S32" s="79">
        <f t="shared" si="77"/>
        <v>1</v>
      </c>
      <c r="T32" s="79">
        <f t="shared" si="78"/>
        <v>0</v>
      </c>
      <c r="U32" s="79">
        <f t="shared" si="79"/>
        <v>1</v>
      </c>
      <c r="V32" s="79">
        <f t="shared" si="80"/>
        <v>0</v>
      </c>
      <c r="W32" s="79">
        <f t="shared" si="81"/>
        <v>0</v>
      </c>
      <c r="X32" s="79">
        <f t="shared" si="82"/>
        <v>1</v>
      </c>
      <c r="Y32" s="79">
        <f t="shared" si="83"/>
        <v>1</v>
      </c>
      <c r="Z32" s="79">
        <f t="shared" si="84"/>
        <v>0</v>
      </c>
      <c r="AA32" s="79">
        <f t="shared" si="85"/>
        <v>0</v>
      </c>
      <c r="AB32" s="79">
        <f t="shared" si="86"/>
        <v>0</v>
      </c>
      <c r="AC32" s="79">
        <f t="shared" si="87"/>
        <v>0</v>
      </c>
      <c r="AD32" s="79">
        <f t="shared" si="88"/>
        <v>0</v>
      </c>
      <c r="AE32" s="79">
        <f t="shared" si="89"/>
        <v>0</v>
      </c>
      <c r="AF32" s="79">
        <f t="shared" si="90"/>
        <v>0</v>
      </c>
      <c r="AG32" s="80">
        <f t="shared" si="91"/>
        <v>3</v>
      </c>
      <c r="AH32" s="80">
        <f t="shared" si="91"/>
        <v>1</v>
      </c>
      <c r="AI32" s="81">
        <f t="shared" si="92"/>
        <v>2</v>
      </c>
      <c r="AJ32" s="81">
        <f t="shared" si="93"/>
        <v>1</v>
      </c>
      <c r="AK32" s="82">
        <f t="shared" si="94"/>
        <v>0</v>
      </c>
      <c r="AL32" s="82">
        <f t="shared" si="95"/>
        <v>1</v>
      </c>
      <c r="AM32" s="82">
        <f t="shared" si="96"/>
        <v>0</v>
      </c>
      <c r="AN32" s="82">
        <f t="shared" si="97"/>
        <v>0</v>
      </c>
      <c r="AO32" s="82" t="str">
        <f t="shared" si="98"/>
        <v/>
      </c>
      <c r="AP32" s="82" t="str">
        <f t="shared" si="99"/>
        <v/>
      </c>
      <c r="AQ32" s="82" t="str">
        <f t="shared" si="100"/>
        <v/>
      </c>
      <c r="AR32" s="83" t="str">
        <f t="shared" si="101"/>
        <v>3 - 1</v>
      </c>
      <c r="AS32" s="84" t="str">
        <f t="shared" si="102"/>
        <v>0,1,0,0</v>
      </c>
      <c r="AT32" s="81">
        <f t="shared" si="103"/>
        <v>1</v>
      </c>
      <c r="AU32" s="81">
        <f t="shared" si="104"/>
        <v>2</v>
      </c>
      <c r="AV32" s="82">
        <f t="shared" si="105"/>
        <v>0</v>
      </c>
      <c r="AW32" s="82">
        <f t="shared" si="106"/>
        <v>-1</v>
      </c>
      <c r="AX32" s="82">
        <f t="shared" si="107"/>
        <v>0</v>
      </c>
      <c r="AY32" s="82">
        <f t="shared" si="108"/>
        <v>0</v>
      </c>
      <c r="AZ32" s="82" t="str">
        <f t="shared" si="109"/>
        <v/>
      </c>
      <c r="BA32" s="82" t="str">
        <f t="shared" si="110"/>
        <v/>
      </c>
      <c r="BB32" s="82" t="str">
        <f t="shared" si="111"/>
        <v/>
      </c>
      <c r="BC32" s="83" t="str">
        <f t="shared" si="112"/>
        <v>1 - 3</v>
      </c>
      <c r="BD32" s="84" t="str">
        <f t="shared" si="113"/>
        <v>0,-1,0,0</v>
      </c>
      <c r="BE32" s="90"/>
      <c r="BF32" s="90"/>
      <c r="BG32" s="86">
        <f>SUMIF(A27:A30,C32,B27:B30)</f>
        <v>8</v>
      </c>
      <c r="BH32" s="87">
        <f>SUMIF(A27:A30,D32,B27:B30)</f>
        <v>21</v>
      </c>
      <c r="BI32" s="62">
        <f t="shared" si="114"/>
        <v>3</v>
      </c>
      <c r="BJ32" s="63">
        <f>1+BJ31</f>
        <v>18</v>
      </c>
      <c r="BK32" s="88">
        <v>3</v>
      </c>
      <c r="BL32" s="49" t="str">
        <f t="shared" si="115"/>
        <v>2 - 3</v>
      </c>
      <c r="BM32" s="35"/>
      <c r="BN32" s="36"/>
      <c r="BO32" s="37"/>
      <c r="BP32" s="458"/>
      <c r="BQ32" s="460"/>
      <c r="BR32" s="464"/>
      <c r="BS32" s="465"/>
      <c r="BT32" s="466"/>
      <c r="BU32" s="468"/>
      <c r="BV32" s="487" t="str">
        <f>IF(E27="","",BC27)</f>
        <v>0 - 3</v>
      </c>
      <c r="BW32" s="488"/>
      <c r="BX32" s="489"/>
      <c r="BY32" s="488" t="str">
        <f>IF(E32="","",BC32)</f>
        <v>1 - 3</v>
      </c>
      <c r="BZ32" s="488"/>
      <c r="CA32" s="488"/>
      <c r="CB32" s="506"/>
      <c r="CC32" s="470"/>
      <c r="CD32" s="507"/>
      <c r="CE32" s="508" t="s">
        <v>19</v>
      </c>
      <c r="CF32" s="508"/>
      <c r="CG32" s="508"/>
      <c r="CH32" s="32"/>
      <c r="CI32" s="482"/>
      <c r="CJ32" s="484"/>
      <c r="CK32" s="486"/>
    </row>
    <row r="33" spans="1:93" ht="18.95" customHeight="1" x14ac:dyDescent="0.25"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V33" s="38"/>
      <c r="AW33" s="38"/>
      <c r="AX33" s="38"/>
      <c r="AY33" s="38"/>
      <c r="BE33" s="85">
        <f>SUMIF(C27:C32,4,AI27:AI32)+SUMIF(D27:D32,4,AJ27:AJ32)</f>
        <v>3</v>
      </c>
      <c r="BF33" s="85">
        <f>IF(BE33&lt;&gt;0,RANK(BE33,BE27:BE33),"")</f>
        <v>4</v>
      </c>
      <c r="BG33" s="92"/>
      <c r="BH33" s="92"/>
      <c r="BK33" s="71"/>
      <c r="BP33" s="496">
        <v>4</v>
      </c>
      <c r="BQ33" s="473">
        <f>B30</f>
        <v>12</v>
      </c>
      <c r="BR33" s="474" t="str">
        <f>IF(BQ33=0,0,VLOOKUP(BQ33,[1]Команды!$B:AB,6,FALSE))</f>
        <v>Мангистауская обл.</v>
      </c>
      <c r="BS33" s="475"/>
      <c r="BT33" s="476"/>
      <c r="BU33" s="477">
        <f>IF(BQ33=0,0,VLOOKUP(BQ33,[1]Команды!$B:$AB,24,FALSE))</f>
        <v>27</v>
      </c>
      <c r="BV33" s="33"/>
      <c r="BW33" s="17">
        <f>IF(AG31&lt;AH31,AT31,IF(AH31&lt;AG31,AT31," "))</f>
        <v>1</v>
      </c>
      <c r="BX33" s="19"/>
      <c r="BY33" s="16"/>
      <c r="BZ33" s="17">
        <f>IF(AG28&lt;AH28,AT28,IF(AH28&lt;AG28,AT28," "))</f>
        <v>1</v>
      </c>
      <c r="CA33" s="16"/>
      <c r="CB33" s="18"/>
      <c r="CC33" s="17">
        <f>IF(AG30&lt;AH30,AT30,IF(AH30&lt;AG30,AT30," "))</f>
        <v>1</v>
      </c>
      <c r="CD33" s="19"/>
      <c r="CE33" s="479"/>
      <c r="CF33" s="479"/>
      <c r="CG33" s="479"/>
      <c r="CH33" s="20"/>
      <c r="CI33" s="495">
        <f>BE33</f>
        <v>3</v>
      </c>
      <c r="CJ33" s="490"/>
      <c r="CK33" s="491">
        <f>IF(BF34="",BF33,BF34)</f>
        <v>4</v>
      </c>
    </row>
    <row r="34" spans="1:93" ht="18.95" customHeight="1" x14ac:dyDescent="0.25"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V34" s="38"/>
      <c r="AW34" s="38"/>
      <c r="AX34" s="38"/>
      <c r="AY34" s="38"/>
      <c r="BE34" s="90"/>
      <c r="BF34" s="90"/>
      <c r="BG34" s="92"/>
      <c r="BH34" s="92"/>
      <c r="BK34" s="93"/>
      <c r="BL34" s="39"/>
      <c r="BM34" s="40"/>
      <c r="BN34" s="41"/>
      <c r="BO34" s="42"/>
      <c r="BP34" s="458"/>
      <c r="BQ34" s="460"/>
      <c r="BR34" s="464"/>
      <c r="BS34" s="465"/>
      <c r="BT34" s="466"/>
      <c r="BU34" s="468"/>
      <c r="BV34" s="487" t="str">
        <f>IF(E31="","",BC31)</f>
        <v>0 - 3</v>
      </c>
      <c r="BW34" s="488"/>
      <c r="BX34" s="489"/>
      <c r="BY34" s="488" t="str">
        <f>IF(E28="","",BC28)</f>
        <v>0 - 3</v>
      </c>
      <c r="BZ34" s="488"/>
      <c r="CA34" s="488"/>
      <c r="CB34" s="487" t="str">
        <f>IF(E30="","",BC30)</f>
        <v>1 - 3</v>
      </c>
      <c r="CC34" s="488"/>
      <c r="CD34" s="489"/>
      <c r="CE34" s="470"/>
      <c r="CF34" s="470"/>
      <c r="CG34" s="470"/>
      <c r="CH34" s="32"/>
      <c r="CI34" s="482"/>
      <c r="CJ34" s="484"/>
      <c r="CK34" s="486"/>
    </row>
    <row r="35" spans="1:93" ht="18.95" customHeight="1" x14ac:dyDescent="0.25">
      <c r="BK35" s="71"/>
      <c r="BL35" s="452" t="str">
        <f>C36</f>
        <v>Командные соревнования. Юноши. Квалификационные соревнования. Группа 4</v>
      </c>
      <c r="BM35" s="452"/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2"/>
      <c r="BY35" s="452"/>
      <c r="BZ35" s="452"/>
      <c r="CA35" s="452"/>
      <c r="CB35" s="452"/>
      <c r="CC35" s="452"/>
      <c r="CD35" s="452"/>
      <c r="CE35" s="452"/>
      <c r="CF35" s="452"/>
      <c r="CG35" s="452"/>
      <c r="CH35" s="452"/>
      <c r="CI35" s="452"/>
      <c r="CJ35" s="452"/>
      <c r="CK35" s="452"/>
    </row>
    <row r="36" spans="1:93" ht="18.95" customHeight="1" x14ac:dyDescent="0.25">
      <c r="A36" s="64">
        <f>1+A26</f>
        <v>4</v>
      </c>
      <c r="B36" s="65">
        <v>4</v>
      </c>
      <c r="C36" s="66" t="str">
        <f>"Командные соревнования. Юноши. Квалификационные соревнования. Группа "&amp;A36</f>
        <v>Командные соревнования. Юноши. Квалификационные соревнования. Группа 4</v>
      </c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8">
        <f>1+R26</f>
        <v>4</v>
      </c>
      <c r="AR36" s="69">
        <f>IF(B37=0,0,(IF(B38=0,1,IF(B39=0,2,IF(B40=0,3,IF(B40&gt;0,4))))))</f>
        <v>4</v>
      </c>
      <c r="BC36" s="69">
        <f>IF(BE36=15,3,IF(BE36&gt;15,4))</f>
        <v>4</v>
      </c>
      <c r="BE36" s="70">
        <f>SUM(BE37,BE39,BE41,BE43)</f>
        <v>18</v>
      </c>
      <c r="BF36" s="70">
        <f>SUM(BF37,BF39,BF41,BF43)</f>
        <v>10</v>
      </c>
      <c r="BK36" s="71"/>
      <c r="BL36" s="4" t="s">
        <v>10</v>
      </c>
      <c r="BM36" s="5" t="s">
        <v>2</v>
      </c>
      <c r="BN36" s="5" t="s">
        <v>11</v>
      </c>
      <c r="BO36" s="6" t="s">
        <v>12</v>
      </c>
      <c r="BP36" s="7" t="s">
        <v>13</v>
      </c>
      <c r="BQ36" s="453" t="s">
        <v>14</v>
      </c>
      <c r="BR36" s="453"/>
      <c r="BS36" s="453"/>
      <c r="BT36" s="453"/>
      <c r="BU36" s="8" t="s">
        <v>15</v>
      </c>
      <c r="BV36" s="454">
        <v>1</v>
      </c>
      <c r="BW36" s="455"/>
      <c r="BX36" s="456"/>
      <c r="BY36" s="455">
        <v>2</v>
      </c>
      <c r="BZ36" s="455"/>
      <c r="CA36" s="455"/>
      <c r="CB36" s="454">
        <v>3</v>
      </c>
      <c r="CC36" s="455"/>
      <c r="CD36" s="456"/>
      <c r="CE36" s="455">
        <v>4</v>
      </c>
      <c r="CF36" s="455"/>
      <c r="CG36" s="455"/>
      <c r="CH36" s="9"/>
      <c r="CI36" s="10" t="s">
        <v>16</v>
      </c>
      <c r="CJ36" s="11" t="s">
        <v>17</v>
      </c>
      <c r="CK36" s="11" t="s">
        <v>18</v>
      </c>
    </row>
    <row r="37" spans="1:93" ht="18.95" customHeight="1" x14ac:dyDescent="0.25">
      <c r="A37" s="72">
        <v>1</v>
      </c>
      <c r="B37" s="73">
        <f>IF(R36="","",VLOOKUP(R36,'[1]Посев групп'!B:AX,2,FALSE))</f>
        <v>14</v>
      </c>
      <c r="C37" s="74">
        <v>1</v>
      </c>
      <c r="D37" s="74">
        <v>3</v>
      </c>
      <c r="E37" s="75">
        <v>3</v>
      </c>
      <c r="F37" s="76">
        <v>0</v>
      </c>
      <c r="G37" s="77">
        <v>3</v>
      </c>
      <c r="H37" s="78">
        <v>2</v>
      </c>
      <c r="I37" s="75">
        <v>3</v>
      </c>
      <c r="J37" s="76">
        <v>0</v>
      </c>
      <c r="K37" s="77"/>
      <c r="L37" s="78"/>
      <c r="M37" s="75"/>
      <c r="N37" s="76"/>
      <c r="O37" s="77"/>
      <c r="P37" s="78"/>
      <c r="Q37" s="75"/>
      <c r="R37" s="76"/>
      <c r="S37" s="79">
        <f t="shared" ref="S37:S42" si="116">IF(E37="wo",0,IF(F37="wo",1,IF(E37&gt;F37,1,0)))</f>
        <v>1</v>
      </c>
      <c r="T37" s="79">
        <f t="shared" ref="T37:T42" si="117">IF(E37="wo",1,IF(F37="wo",0,IF(F37&gt;E37,1,0)))</f>
        <v>0</v>
      </c>
      <c r="U37" s="79">
        <f t="shared" ref="U37:U42" si="118">IF(G37="wo",0,IF(H37="wo",1,IF(G37&gt;H37,1,0)))</f>
        <v>1</v>
      </c>
      <c r="V37" s="79">
        <f t="shared" ref="V37:V42" si="119">IF(G37="wo",1,IF(H37="wo",0,IF(H37&gt;G37,1,0)))</f>
        <v>0</v>
      </c>
      <c r="W37" s="79">
        <f t="shared" ref="W37:W42" si="120">IF(I37="wo",0,IF(J37="wo",1,IF(I37&gt;J37,1,0)))</f>
        <v>1</v>
      </c>
      <c r="X37" s="79">
        <f t="shared" ref="X37:X42" si="121">IF(I37="wo",1,IF(J37="wo",0,IF(J37&gt;I37,1,0)))</f>
        <v>0</v>
      </c>
      <c r="Y37" s="79">
        <f t="shared" ref="Y37:Y42" si="122">IF(K37="wo",0,IF(L37="wo",1,IF(K37&gt;L37,1,0)))</f>
        <v>0</v>
      </c>
      <c r="Z37" s="79">
        <f t="shared" ref="Z37:Z42" si="123">IF(K37="wo",1,IF(L37="wo",0,IF(L37&gt;K37,1,0)))</f>
        <v>0</v>
      </c>
      <c r="AA37" s="79">
        <f t="shared" ref="AA37:AA42" si="124">IF(M37="wo",0,IF(N37="wo",1,IF(M37&gt;N37,1,0)))</f>
        <v>0</v>
      </c>
      <c r="AB37" s="79">
        <f t="shared" ref="AB37:AB42" si="125">IF(M37="wo",1,IF(N37="wo",0,IF(N37&gt;M37,1,0)))</f>
        <v>0</v>
      </c>
      <c r="AC37" s="79">
        <f t="shared" ref="AC37:AC42" si="126">IF(O37="wo",0,IF(P37="wo",1,IF(O37&gt;P37,1,0)))</f>
        <v>0</v>
      </c>
      <c r="AD37" s="79">
        <f t="shared" ref="AD37:AD42" si="127">IF(O37="wo",1,IF(P37="wo",0,IF(P37&gt;O37,1,0)))</f>
        <v>0</v>
      </c>
      <c r="AE37" s="79">
        <f t="shared" ref="AE37:AE42" si="128">IF(Q37="wo",0,IF(R37="wo",1,IF(Q37&gt;R37,1,0)))</f>
        <v>0</v>
      </c>
      <c r="AF37" s="79">
        <f t="shared" ref="AF37:AF42" si="129">IF(Q37="wo",1,IF(R37="wo",0,IF(R37&gt;Q37,1,0)))</f>
        <v>0</v>
      </c>
      <c r="AG37" s="80">
        <f t="shared" ref="AG37:AH42" si="130">IF(E37="wo","wo",+S37+U37+W37+Y37+AA37+AC37+AE37)</f>
        <v>3</v>
      </c>
      <c r="AH37" s="80">
        <f t="shared" si="130"/>
        <v>0</v>
      </c>
      <c r="AI37" s="81">
        <f t="shared" ref="AI37:AI42" si="131">IF(E37="",0,IF(E37="wo",0,IF(F37="wo",2,IF(AG37=AH37,0,IF(AG37&gt;AH37,2,1)))))</f>
        <v>2</v>
      </c>
      <c r="AJ37" s="81">
        <f t="shared" ref="AJ37:AJ42" si="132">IF(F37="",0,IF(F37="wo",0,IF(E37="wo",2,IF(AH37=AG37,0,IF(AH37&gt;AG37,2,1)))))</f>
        <v>1</v>
      </c>
      <c r="AK37" s="82">
        <f t="shared" ref="AK37:AK42" si="133">IF(E37="","",IF(E37="wo",0,IF(F37="wo",0,IF(E37=F37,"ERROR",IF(E37&gt;F37,F37,-1*E37)))))</f>
        <v>0</v>
      </c>
      <c r="AL37" s="82">
        <f t="shared" ref="AL37:AL42" si="134">IF(G37="","",IF(G37="wo",0,IF(H37="wo",0,IF(G37=H37,"ERROR",IF(G37&gt;H37,H37,-1*G37)))))</f>
        <v>2</v>
      </c>
      <c r="AM37" s="82">
        <f t="shared" ref="AM37:AM42" si="135">IF(I37="","",IF(I37="wo",0,IF(J37="wo",0,IF(I37=J37,"ERROR",IF(I37&gt;J37,J37,-1*I37)))))</f>
        <v>0</v>
      </c>
      <c r="AN37" s="82" t="str">
        <f t="shared" ref="AN37:AN42" si="136">IF(K37="","",IF(K37="wo",0,IF(L37="wo",0,IF(K37=L37,"ERROR",IF(K37&gt;L37,L37,-1*K37)))))</f>
        <v/>
      </c>
      <c r="AO37" s="82" t="str">
        <f t="shared" ref="AO37:AO42" si="137">IF(M37="","",IF(M37="wo",0,IF(N37="wo",0,IF(M37=N37,"ERROR",IF(M37&gt;N37,N37,-1*M37)))))</f>
        <v/>
      </c>
      <c r="AP37" s="82" t="str">
        <f t="shared" ref="AP37:AP42" si="138">IF(O37="","",IF(O37="wo",0,IF(P37="wo",0,IF(O37=P37,"ERROR",IF(O37&gt;P37,P37,-1*O37)))))</f>
        <v/>
      </c>
      <c r="AQ37" s="82" t="str">
        <f t="shared" ref="AQ37:AQ42" si="139">IF(Q37="","",IF(Q37="wo",0,IF(R37="wo",0,IF(Q37=R37,"ERROR",IF(Q37&gt;R37,R37,-1*Q37)))))</f>
        <v/>
      </c>
      <c r="AR37" s="83" t="str">
        <f t="shared" ref="AR37:AR42" si="140">CONCATENATE(AG37," - ",AH37)</f>
        <v>3 - 0</v>
      </c>
      <c r="AS37" s="84" t="str">
        <f t="shared" ref="AS37:AS42" si="141">IF(E37="","",(IF(K37="",AK37&amp;","&amp;AL37&amp;","&amp;AM37,IF(M37="",AK37&amp;","&amp;AL37&amp;","&amp;AM37&amp;","&amp;AN37,IF(O37="",AK37&amp;","&amp;AL37&amp;","&amp;AM37&amp;","&amp;AN37&amp;","&amp;AO37,IF(Q37="",AK37&amp;","&amp;AL37&amp;","&amp;AM37&amp;","&amp;AN37&amp;","&amp;AO37&amp;","&amp;AP37,AK37&amp;","&amp;AL37&amp;","&amp;AM37&amp;","&amp;AN37&amp;","&amp;AO37&amp;","&amp;AP37&amp;","&amp;AQ37))))))</f>
        <v>0,2,0</v>
      </c>
      <c r="AT37" s="81">
        <f t="shared" ref="AT37:AT42" si="142">IF(F37="",0,IF(F37="wo",0,IF(E37="wo",2,IF(AH37=AG37,0,IF(AH37&gt;AG37,2,1)))))</f>
        <v>1</v>
      </c>
      <c r="AU37" s="81">
        <f t="shared" ref="AU37:AU42" si="143">IF(E37="",0,IF(E37="wo",0,IF(F37="wo",2,IF(AG37=AH37,0,IF(AG37&gt;AH37,2,1)))))</f>
        <v>2</v>
      </c>
      <c r="AV37" s="82">
        <f t="shared" ref="AV37:AV42" si="144">IF(F37="","",IF(F37="wo",0,IF(E37="wo",0,IF(F37=E37,"ERROR",IF(F37&gt;E37,E37,-1*F37)))))</f>
        <v>0</v>
      </c>
      <c r="AW37" s="82">
        <f t="shared" ref="AW37:AW42" si="145">IF(H37="","",IF(H37="wo",0,IF(G37="wo",0,IF(H37=G37,"ERROR",IF(H37&gt;G37,G37,-1*H37)))))</f>
        <v>-2</v>
      </c>
      <c r="AX37" s="82">
        <f t="shared" ref="AX37:AX42" si="146">IF(J37="","",IF(J37="wo",0,IF(I37="wo",0,IF(J37=I37,"ERROR",IF(J37&gt;I37,I37,-1*J37)))))</f>
        <v>0</v>
      </c>
      <c r="AY37" s="82" t="str">
        <f t="shared" ref="AY37:AY42" si="147">IF(L37="","",IF(L37="wo",0,IF(K37="wo",0,IF(L37=K37,"ERROR",IF(L37&gt;K37,K37,-1*L37)))))</f>
        <v/>
      </c>
      <c r="AZ37" s="82" t="str">
        <f t="shared" ref="AZ37:AZ42" si="148">IF(N37="","",IF(N37="wo",0,IF(M37="wo",0,IF(N37=M37,"ERROR",IF(N37&gt;M37,M37,-1*N37)))))</f>
        <v/>
      </c>
      <c r="BA37" s="82" t="str">
        <f t="shared" ref="BA37:BA42" si="149">IF(P37="","",IF(P37="wo",0,IF(O37="wo",0,IF(P37=O37,"ERROR",IF(P37&gt;O37,O37,-1*P37)))))</f>
        <v/>
      </c>
      <c r="BB37" s="82" t="str">
        <f t="shared" ref="BB37:BB42" si="150">IF(R37="","",IF(R37="wo",0,IF(Q37="wo",0,IF(R37=Q37,"ERROR",IF(R37&gt;Q37,Q37,-1*R37)))))</f>
        <v/>
      </c>
      <c r="BC37" s="83" t="str">
        <f t="shared" ref="BC37:BC42" si="151">CONCATENATE(AH37," - ",AG37)</f>
        <v>0 - 3</v>
      </c>
      <c r="BD37" s="84" t="str">
        <f t="shared" ref="BD37:BD42" si="152">IF(E37="","",(IF(K37="",AV37&amp;", "&amp;AW37&amp;", "&amp;AX37,IF(M37="",AV37&amp;","&amp;AW37&amp;","&amp;AX37&amp;","&amp;AY37,IF(O37="",AV37&amp;","&amp;AW37&amp;","&amp;AX37&amp;","&amp;AY37&amp;","&amp;AZ37,IF(Q37="",AV37&amp;","&amp;AW37&amp;","&amp;AX37&amp;","&amp;AY37&amp;","&amp;AZ37&amp;","&amp;BA37,AV37&amp;","&amp;AW37&amp;","&amp;AX37&amp;","&amp;AY37&amp;","&amp;AZ37&amp;","&amp;BA37&amp;","&amp;BB37))))))</f>
        <v>0, -2, 0</v>
      </c>
      <c r="BE37" s="85">
        <f>SUMIF(C37:C42,1,AI37:AI42)+SUMIF(D37:D42,1,AJ37:AJ42)</f>
        <v>6</v>
      </c>
      <c r="BF37" s="85">
        <f>IF(BE37&lt;&gt;0,RANK(BE37,BE37:BE43),"")</f>
        <v>1</v>
      </c>
      <c r="BG37" s="86">
        <f>SUMIF(A37:A40,C37,B37:B40)</f>
        <v>14</v>
      </c>
      <c r="BH37" s="87">
        <f>SUMIF(A37:A40,D37,B37:B40)</f>
        <v>18</v>
      </c>
      <c r="BI37" s="62">
        <f t="shared" ref="BI37:BI42" si="153">1+BI27</f>
        <v>4</v>
      </c>
      <c r="BJ37" s="63">
        <f>1*BJ32+1</f>
        <v>19</v>
      </c>
      <c r="BK37" s="88">
        <v>1</v>
      </c>
      <c r="BL37" s="12" t="str">
        <f>CONCATENATE(C37," ","-"," ",D37)</f>
        <v>1 - 3</v>
      </c>
      <c r="BM37" s="13"/>
      <c r="BN37" s="14"/>
      <c r="BO37" s="15"/>
      <c r="BP37" s="471">
        <v>1</v>
      </c>
      <c r="BQ37" s="473">
        <f>B37</f>
        <v>14</v>
      </c>
      <c r="BR37" s="461" t="str">
        <f>IF(BQ37=0,0,VLOOKUP(BQ37,[1]Команды!$B:AB,6,FALSE))</f>
        <v>Павлодарская обл.</v>
      </c>
      <c r="BS37" s="462"/>
      <c r="BT37" s="463"/>
      <c r="BU37" s="477">
        <f>IF(BQ37=0,0,VLOOKUP(BQ37,[1]Команды!$B:$AB,24,FALSE))</f>
        <v>125</v>
      </c>
      <c r="BV37" s="478"/>
      <c r="BW37" s="479"/>
      <c r="BX37" s="480"/>
      <c r="BY37" s="16"/>
      <c r="BZ37" s="17">
        <f>IF(AG39&lt;AH39,AI39,IF(AH39&lt;AG39,AI39," "))</f>
        <v>2</v>
      </c>
      <c r="CA37" s="16"/>
      <c r="CB37" s="18"/>
      <c r="CC37" s="17">
        <f>IF(AG37&lt;AH37,AI37,IF(AH37&lt;AG37,AI37," "))</f>
        <v>2</v>
      </c>
      <c r="CD37" s="19"/>
      <c r="CE37" s="16"/>
      <c r="CF37" s="17">
        <f>IF(AG41&lt;AH41,AI41,IF(AH41&lt;AG41,AI41," "))</f>
        <v>2</v>
      </c>
      <c r="CG37" s="16"/>
      <c r="CH37" s="20"/>
      <c r="CI37" s="495">
        <f>BE37</f>
        <v>6</v>
      </c>
      <c r="CJ37" s="490"/>
      <c r="CK37" s="491">
        <f>IF(BF38="",BF37,BF38)</f>
        <v>1</v>
      </c>
    </row>
    <row r="38" spans="1:93" ht="18.95" customHeight="1" x14ac:dyDescent="0.25">
      <c r="A38" s="72">
        <v>2</v>
      </c>
      <c r="B38" s="89">
        <f>IF(R36="","",VLOOKUP(R36,'[1]Посев групп'!B:AV,5,FALSE))</f>
        <v>17</v>
      </c>
      <c r="C38" s="74">
        <v>2</v>
      </c>
      <c r="D38" s="74">
        <v>4</v>
      </c>
      <c r="E38" s="75">
        <v>3</v>
      </c>
      <c r="F38" s="76">
        <v>0</v>
      </c>
      <c r="G38" s="77">
        <v>3</v>
      </c>
      <c r="H38" s="78">
        <v>0</v>
      </c>
      <c r="I38" s="75">
        <v>3</v>
      </c>
      <c r="J38" s="76">
        <v>0</v>
      </c>
      <c r="K38" s="77"/>
      <c r="L38" s="78"/>
      <c r="M38" s="75"/>
      <c r="N38" s="76"/>
      <c r="O38" s="77"/>
      <c r="P38" s="78"/>
      <c r="Q38" s="75"/>
      <c r="R38" s="76"/>
      <c r="S38" s="79">
        <f t="shared" si="116"/>
        <v>1</v>
      </c>
      <c r="T38" s="79">
        <f t="shared" si="117"/>
        <v>0</v>
      </c>
      <c r="U38" s="79">
        <f t="shared" si="118"/>
        <v>1</v>
      </c>
      <c r="V38" s="79">
        <f t="shared" si="119"/>
        <v>0</v>
      </c>
      <c r="W38" s="79">
        <f t="shared" si="120"/>
        <v>1</v>
      </c>
      <c r="X38" s="79">
        <f t="shared" si="121"/>
        <v>0</v>
      </c>
      <c r="Y38" s="79">
        <f t="shared" si="122"/>
        <v>0</v>
      </c>
      <c r="Z38" s="79">
        <f t="shared" si="123"/>
        <v>0</v>
      </c>
      <c r="AA38" s="79">
        <f t="shared" si="124"/>
        <v>0</v>
      </c>
      <c r="AB38" s="79">
        <f t="shared" si="125"/>
        <v>0</v>
      </c>
      <c r="AC38" s="79">
        <f t="shared" si="126"/>
        <v>0</v>
      </c>
      <c r="AD38" s="79">
        <f t="shared" si="127"/>
        <v>0</v>
      </c>
      <c r="AE38" s="79">
        <f t="shared" si="128"/>
        <v>0</v>
      </c>
      <c r="AF38" s="79">
        <f t="shared" si="129"/>
        <v>0</v>
      </c>
      <c r="AG38" s="80">
        <f t="shared" si="130"/>
        <v>3</v>
      </c>
      <c r="AH38" s="80">
        <f t="shared" si="130"/>
        <v>0</v>
      </c>
      <c r="AI38" s="81">
        <f t="shared" si="131"/>
        <v>2</v>
      </c>
      <c r="AJ38" s="81">
        <f t="shared" si="132"/>
        <v>1</v>
      </c>
      <c r="AK38" s="82">
        <f t="shared" si="133"/>
        <v>0</v>
      </c>
      <c r="AL38" s="82">
        <f t="shared" si="134"/>
        <v>0</v>
      </c>
      <c r="AM38" s="82">
        <f t="shared" si="135"/>
        <v>0</v>
      </c>
      <c r="AN38" s="82" t="str">
        <f t="shared" si="136"/>
        <v/>
      </c>
      <c r="AO38" s="82" t="str">
        <f t="shared" si="137"/>
        <v/>
      </c>
      <c r="AP38" s="82" t="str">
        <f t="shared" si="138"/>
        <v/>
      </c>
      <c r="AQ38" s="82" t="str">
        <f t="shared" si="139"/>
        <v/>
      </c>
      <c r="AR38" s="83" t="str">
        <f t="shared" si="140"/>
        <v>3 - 0</v>
      </c>
      <c r="AS38" s="84" t="str">
        <f t="shared" si="141"/>
        <v>0,0,0</v>
      </c>
      <c r="AT38" s="81">
        <f t="shared" si="142"/>
        <v>1</v>
      </c>
      <c r="AU38" s="81">
        <f t="shared" si="143"/>
        <v>2</v>
      </c>
      <c r="AV38" s="82">
        <f t="shared" si="144"/>
        <v>0</v>
      </c>
      <c r="AW38" s="82">
        <f t="shared" si="145"/>
        <v>0</v>
      </c>
      <c r="AX38" s="82">
        <f t="shared" si="146"/>
        <v>0</v>
      </c>
      <c r="AY38" s="82" t="str">
        <f t="shared" si="147"/>
        <v/>
      </c>
      <c r="AZ38" s="82" t="str">
        <f t="shared" si="148"/>
        <v/>
      </c>
      <c r="BA38" s="82" t="str">
        <f t="shared" si="149"/>
        <v/>
      </c>
      <c r="BB38" s="82" t="str">
        <f t="shared" si="150"/>
        <v/>
      </c>
      <c r="BC38" s="83" t="str">
        <f t="shared" si="151"/>
        <v>0 - 3</v>
      </c>
      <c r="BD38" s="84" t="str">
        <f t="shared" si="152"/>
        <v>0, 0, 0</v>
      </c>
      <c r="BE38" s="90"/>
      <c r="BF38" s="90"/>
      <c r="BG38" s="86">
        <f>SUMIF(A37:A40,C38,B37:B40)</f>
        <v>17</v>
      </c>
      <c r="BH38" s="87">
        <f>SUMIF(A37:A40,D38,B37:B40)</f>
        <v>4</v>
      </c>
      <c r="BI38" s="62">
        <f t="shared" si="153"/>
        <v>4</v>
      </c>
      <c r="BJ38" s="63">
        <f>1+BJ37</f>
        <v>20</v>
      </c>
      <c r="BK38" s="88">
        <v>1</v>
      </c>
      <c r="BL38" s="12" t="str">
        <f>CONCATENATE(C38," ","-"," ",D38)</f>
        <v>2 - 4</v>
      </c>
      <c r="BM38" s="13"/>
      <c r="BN38" s="14"/>
      <c r="BO38" s="15"/>
      <c r="BP38" s="472"/>
      <c r="BQ38" s="473"/>
      <c r="BR38" s="474"/>
      <c r="BS38" s="475"/>
      <c r="BT38" s="476"/>
      <c r="BU38" s="477"/>
      <c r="BV38" s="478"/>
      <c r="BW38" s="479"/>
      <c r="BX38" s="480"/>
      <c r="BY38" s="492" t="str">
        <f>IF(E39="","",AR39)</f>
        <v>3 - 1</v>
      </c>
      <c r="BZ38" s="492"/>
      <c r="CA38" s="492"/>
      <c r="CB38" s="493" t="str">
        <f>IF(E37="","",AR37)</f>
        <v>3 - 0</v>
      </c>
      <c r="CC38" s="492"/>
      <c r="CD38" s="494"/>
      <c r="CE38" s="492" t="str">
        <f>IF(E41="","",AR41)</f>
        <v>3 - 0</v>
      </c>
      <c r="CF38" s="492"/>
      <c r="CG38" s="492"/>
      <c r="CH38" s="21"/>
      <c r="CI38" s="495"/>
      <c r="CJ38" s="490"/>
      <c r="CK38" s="491"/>
    </row>
    <row r="39" spans="1:93" ht="18.95" customHeight="1" x14ac:dyDescent="0.25">
      <c r="A39" s="72">
        <v>3</v>
      </c>
      <c r="B39" s="89">
        <f>IF(R36="","",VLOOKUP(R36,'[1]Посев групп'!B:AV,8,FALSE))</f>
        <v>18</v>
      </c>
      <c r="C39" s="74">
        <v>1</v>
      </c>
      <c r="D39" s="74">
        <v>2</v>
      </c>
      <c r="E39" s="75">
        <v>3</v>
      </c>
      <c r="F39" s="76">
        <v>2</v>
      </c>
      <c r="G39" s="77">
        <v>3</v>
      </c>
      <c r="H39" s="78">
        <v>0</v>
      </c>
      <c r="I39" s="75">
        <v>2</v>
      </c>
      <c r="J39" s="76">
        <v>3</v>
      </c>
      <c r="K39" s="77">
        <v>3</v>
      </c>
      <c r="L39" s="78">
        <v>0</v>
      </c>
      <c r="M39" s="75"/>
      <c r="N39" s="76"/>
      <c r="O39" s="77"/>
      <c r="P39" s="78"/>
      <c r="Q39" s="75"/>
      <c r="R39" s="76"/>
      <c r="S39" s="79">
        <f t="shared" si="116"/>
        <v>1</v>
      </c>
      <c r="T39" s="79">
        <f t="shared" si="117"/>
        <v>0</v>
      </c>
      <c r="U39" s="79">
        <f t="shared" si="118"/>
        <v>1</v>
      </c>
      <c r="V39" s="79">
        <f t="shared" si="119"/>
        <v>0</v>
      </c>
      <c r="W39" s="79">
        <f t="shared" si="120"/>
        <v>0</v>
      </c>
      <c r="X39" s="79">
        <f t="shared" si="121"/>
        <v>1</v>
      </c>
      <c r="Y39" s="79">
        <f t="shared" si="122"/>
        <v>1</v>
      </c>
      <c r="Z39" s="79">
        <f t="shared" si="123"/>
        <v>0</v>
      </c>
      <c r="AA39" s="79">
        <f t="shared" si="124"/>
        <v>0</v>
      </c>
      <c r="AB39" s="79">
        <f t="shared" si="125"/>
        <v>0</v>
      </c>
      <c r="AC39" s="79">
        <f t="shared" si="126"/>
        <v>0</v>
      </c>
      <c r="AD39" s="79">
        <f t="shared" si="127"/>
        <v>0</v>
      </c>
      <c r="AE39" s="79">
        <f t="shared" si="128"/>
        <v>0</v>
      </c>
      <c r="AF39" s="79">
        <f t="shared" si="129"/>
        <v>0</v>
      </c>
      <c r="AG39" s="80">
        <f t="shared" si="130"/>
        <v>3</v>
      </c>
      <c r="AH39" s="80">
        <f t="shared" si="130"/>
        <v>1</v>
      </c>
      <c r="AI39" s="81">
        <f t="shared" si="131"/>
        <v>2</v>
      </c>
      <c r="AJ39" s="81">
        <f t="shared" si="132"/>
        <v>1</v>
      </c>
      <c r="AK39" s="82">
        <f t="shared" si="133"/>
        <v>2</v>
      </c>
      <c r="AL39" s="82">
        <f t="shared" si="134"/>
        <v>0</v>
      </c>
      <c r="AM39" s="82">
        <f t="shared" si="135"/>
        <v>-2</v>
      </c>
      <c r="AN39" s="82">
        <f t="shared" si="136"/>
        <v>0</v>
      </c>
      <c r="AO39" s="82" t="str">
        <f t="shared" si="137"/>
        <v/>
      </c>
      <c r="AP39" s="82" t="str">
        <f t="shared" si="138"/>
        <v/>
      </c>
      <c r="AQ39" s="82" t="str">
        <f t="shared" si="139"/>
        <v/>
      </c>
      <c r="AR39" s="83" t="str">
        <f t="shared" si="140"/>
        <v>3 - 1</v>
      </c>
      <c r="AS39" s="84" t="str">
        <f t="shared" si="141"/>
        <v>2,0,-2,0</v>
      </c>
      <c r="AT39" s="81">
        <f t="shared" si="142"/>
        <v>1</v>
      </c>
      <c r="AU39" s="81">
        <f t="shared" si="143"/>
        <v>2</v>
      </c>
      <c r="AV39" s="82">
        <f t="shared" si="144"/>
        <v>-2</v>
      </c>
      <c r="AW39" s="82">
        <f t="shared" si="145"/>
        <v>0</v>
      </c>
      <c r="AX39" s="82">
        <f t="shared" si="146"/>
        <v>2</v>
      </c>
      <c r="AY39" s="82">
        <f t="shared" si="147"/>
        <v>0</v>
      </c>
      <c r="AZ39" s="82" t="str">
        <f t="shared" si="148"/>
        <v/>
      </c>
      <c r="BA39" s="82" t="str">
        <f t="shared" si="149"/>
        <v/>
      </c>
      <c r="BB39" s="82" t="str">
        <f t="shared" si="150"/>
        <v/>
      </c>
      <c r="BC39" s="83" t="str">
        <f t="shared" si="151"/>
        <v>1 - 3</v>
      </c>
      <c r="BD39" s="84" t="str">
        <f t="shared" si="152"/>
        <v>-2,0,2,0</v>
      </c>
      <c r="BE39" s="85">
        <f>SUMIF(C37:C42,2,AI37:AI42)+SUMIF(D37:D42,2,AJ37:AJ42)</f>
        <v>5</v>
      </c>
      <c r="BF39" s="85">
        <f>IF(BE39&lt;&gt;0,RANK(BE39,BE37:BE43),"")</f>
        <v>2</v>
      </c>
      <c r="BG39" s="86">
        <f>SUMIF(A37:A40,C39,B37:B40)</f>
        <v>14</v>
      </c>
      <c r="BH39" s="87">
        <f>SUMIF(A37:A40,D39,B37:B40)</f>
        <v>17</v>
      </c>
      <c r="BI39" s="62">
        <f t="shared" si="153"/>
        <v>4</v>
      </c>
      <c r="BJ39" s="63">
        <f>1+BJ38</f>
        <v>21</v>
      </c>
      <c r="BK39" s="88">
        <v>2</v>
      </c>
      <c r="BL39" s="50" t="str">
        <f t="shared" ref="BL39:BL42" si="154">CONCATENATE(C39," ","-"," ",D39)</f>
        <v>1 - 2</v>
      </c>
      <c r="BM39" s="23"/>
      <c r="BN39" s="24"/>
      <c r="BO39" s="25"/>
      <c r="BP39" s="457">
        <v>2</v>
      </c>
      <c r="BQ39" s="459">
        <f>B38</f>
        <v>17</v>
      </c>
      <c r="BR39" s="461" t="str">
        <f>IF(BQ39=0,0,VLOOKUP(BQ39,[1]Команды!$B:AB,6,FALSE))</f>
        <v>г. Шымкент</v>
      </c>
      <c r="BS39" s="462"/>
      <c r="BT39" s="463"/>
      <c r="BU39" s="467">
        <f>IF(BQ39=0,0,VLOOKUP(BQ39,[1]Команды!$B:$AB,24,FALSE))</f>
        <v>121</v>
      </c>
      <c r="BV39" s="26"/>
      <c r="BW39" s="27">
        <f>IF(AG39&lt;AH39,AT39,IF(AH39&lt;AG39,AT39," "))</f>
        <v>1</v>
      </c>
      <c r="BX39" s="28"/>
      <c r="BY39" s="469"/>
      <c r="BZ39" s="469"/>
      <c r="CA39" s="469"/>
      <c r="CB39" s="29"/>
      <c r="CC39" s="27">
        <f>IF(AG42&lt;AH42,AI42,IF(AH42&lt;AG42,AI42," "))</f>
        <v>2</v>
      </c>
      <c r="CD39" s="28"/>
      <c r="CE39" s="30"/>
      <c r="CF39" s="27">
        <f>IF(AG38&lt;AH38,AI38,IF(AH38&lt;AG38,AI38," "))</f>
        <v>2</v>
      </c>
      <c r="CG39" s="30"/>
      <c r="CH39" s="31"/>
      <c r="CI39" s="481">
        <f>BE39</f>
        <v>5</v>
      </c>
      <c r="CJ39" s="483"/>
      <c r="CK39" s="485">
        <f>IF(BF40="",BF39,BF40)</f>
        <v>2</v>
      </c>
    </row>
    <row r="40" spans="1:93" ht="18.95" customHeight="1" x14ac:dyDescent="0.25">
      <c r="A40" s="72">
        <v>4</v>
      </c>
      <c r="B40" s="89">
        <f>IF(R36="","",VLOOKUP(R36,'[1]Посев групп'!B:AV,11,FALSE))</f>
        <v>4</v>
      </c>
      <c r="C40" s="74">
        <v>3</v>
      </c>
      <c r="D40" s="74">
        <v>4</v>
      </c>
      <c r="E40" s="75">
        <v>3</v>
      </c>
      <c r="F40" s="76">
        <v>0</v>
      </c>
      <c r="G40" s="77">
        <v>0</v>
      </c>
      <c r="H40" s="78">
        <v>3</v>
      </c>
      <c r="I40" s="75">
        <v>2</v>
      </c>
      <c r="J40" s="76">
        <v>3</v>
      </c>
      <c r="K40" s="77">
        <v>3</v>
      </c>
      <c r="L40" s="78">
        <v>0</v>
      </c>
      <c r="M40" s="75">
        <v>1</v>
      </c>
      <c r="N40" s="76">
        <v>3</v>
      </c>
      <c r="O40" s="77"/>
      <c r="P40" s="78"/>
      <c r="Q40" s="75"/>
      <c r="R40" s="76"/>
      <c r="S40" s="79">
        <f t="shared" si="116"/>
        <v>1</v>
      </c>
      <c r="T40" s="79">
        <f t="shared" si="117"/>
        <v>0</v>
      </c>
      <c r="U40" s="79">
        <f t="shared" si="118"/>
        <v>0</v>
      </c>
      <c r="V40" s="79">
        <f t="shared" si="119"/>
        <v>1</v>
      </c>
      <c r="W40" s="79">
        <f t="shared" si="120"/>
        <v>0</v>
      </c>
      <c r="X40" s="79">
        <f t="shared" si="121"/>
        <v>1</v>
      </c>
      <c r="Y40" s="79">
        <f t="shared" si="122"/>
        <v>1</v>
      </c>
      <c r="Z40" s="79">
        <f t="shared" si="123"/>
        <v>0</v>
      </c>
      <c r="AA40" s="79">
        <f t="shared" si="124"/>
        <v>0</v>
      </c>
      <c r="AB40" s="79">
        <f t="shared" si="125"/>
        <v>1</v>
      </c>
      <c r="AC40" s="79">
        <f t="shared" si="126"/>
        <v>0</v>
      </c>
      <c r="AD40" s="79">
        <f t="shared" si="127"/>
        <v>0</v>
      </c>
      <c r="AE40" s="79">
        <f t="shared" si="128"/>
        <v>0</v>
      </c>
      <c r="AF40" s="79">
        <f t="shared" si="129"/>
        <v>0</v>
      </c>
      <c r="AG40" s="80">
        <f t="shared" si="130"/>
        <v>2</v>
      </c>
      <c r="AH40" s="80">
        <f t="shared" si="130"/>
        <v>3</v>
      </c>
      <c r="AI40" s="81">
        <f t="shared" si="131"/>
        <v>1</v>
      </c>
      <c r="AJ40" s="81">
        <f t="shared" si="132"/>
        <v>2</v>
      </c>
      <c r="AK40" s="82">
        <f t="shared" si="133"/>
        <v>0</v>
      </c>
      <c r="AL40" s="82">
        <f t="shared" si="134"/>
        <v>0</v>
      </c>
      <c r="AM40" s="82">
        <f t="shared" si="135"/>
        <v>-2</v>
      </c>
      <c r="AN40" s="82">
        <f t="shared" si="136"/>
        <v>0</v>
      </c>
      <c r="AO40" s="82">
        <f t="shared" si="137"/>
        <v>-1</v>
      </c>
      <c r="AP40" s="82" t="str">
        <f t="shared" si="138"/>
        <v/>
      </c>
      <c r="AQ40" s="82" t="str">
        <f t="shared" si="139"/>
        <v/>
      </c>
      <c r="AR40" s="83" t="str">
        <f t="shared" si="140"/>
        <v>2 - 3</v>
      </c>
      <c r="AS40" s="84" t="str">
        <f t="shared" si="141"/>
        <v>0,0,-2,0,-1</v>
      </c>
      <c r="AT40" s="81">
        <f t="shared" si="142"/>
        <v>2</v>
      </c>
      <c r="AU40" s="81">
        <f t="shared" si="143"/>
        <v>1</v>
      </c>
      <c r="AV40" s="82">
        <f t="shared" si="144"/>
        <v>0</v>
      </c>
      <c r="AW40" s="82">
        <f t="shared" si="145"/>
        <v>0</v>
      </c>
      <c r="AX40" s="82">
        <f t="shared" si="146"/>
        <v>2</v>
      </c>
      <c r="AY40" s="82">
        <f t="shared" si="147"/>
        <v>0</v>
      </c>
      <c r="AZ40" s="82">
        <f t="shared" si="148"/>
        <v>1</v>
      </c>
      <c r="BA40" s="82" t="str">
        <f t="shared" si="149"/>
        <v/>
      </c>
      <c r="BB40" s="82" t="str">
        <f t="shared" si="150"/>
        <v/>
      </c>
      <c r="BC40" s="83" t="str">
        <f t="shared" si="151"/>
        <v>3 - 2</v>
      </c>
      <c r="BD40" s="84" t="str">
        <f t="shared" si="152"/>
        <v>0,0,2,0,1</v>
      </c>
      <c r="BE40" s="90"/>
      <c r="BF40" s="90"/>
      <c r="BG40" s="86">
        <f>SUMIF(A37:A40,C40,B37:B40)</f>
        <v>18</v>
      </c>
      <c r="BH40" s="87">
        <f>SUMIF(A37:A40,D40,B37:B40)</f>
        <v>4</v>
      </c>
      <c r="BI40" s="62">
        <f t="shared" si="153"/>
        <v>4</v>
      </c>
      <c r="BJ40" s="63">
        <f>1+BJ39</f>
        <v>22</v>
      </c>
      <c r="BK40" s="88">
        <v>2</v>
      </c>
      <c r="BL40" s="50" t="str">
        <f t="shared" si="154"/>
        <v>3 - 4</v>
      </c>
      <c r="BM40" s="23"/>
      <c r="BN40" s="24"/>
      <c r="BO40" s="25"/>
      <c r="BP40" s="458"/>
      <c r="BQ40" s="460"/>
      <c r="BR40" s="464"/>
      <c r="BS40" s="465"/>
      <c r="BT40" s="466"/>
      <c r="BU40" s="468"/>
      <c r="BV40" s="487" t="str">
        <f>IF(E39="","",BC39)</f>
        <v>1 - 3</v>
      </c>
      <c r="BW40" s="488"/>
      <c r="BX40" s="489"/>
      <c r="BY40" s="470"/>
      <c r="BZ40" s="470"/>
      <c r="CA40" s="470"/>
      <c r="CB40" s="487" t="str">
        <f>IF(E42="","",AR42)</f>
        <v>3 - 0</v>
      </c>
      <c r="CC40" s="488"/>
      <c r="CD40" s="489"/>
      <c r="CE40" s="488" t="str">
        <f>IF(E38="","",AR38)</f>
        <v>3 - 0</v>
      </c>
      <c r="CF40" s="488"/>
      <c r="CG40" s="488"/>
      <c r="CH40" s="32"/>
      <c r="CI40" s="482"/>
      <c r="CJ40" s="484"/>
      <c r="CK40" s="486"/>
    </row>
    <row r="41" spans="1:93" ht="18.95" customHeight="1" x14ac:dyDescent="0.25">
      <c r="A41" s="72">
        <v>5</v>
      </c>
      <c r="B41" s="91"/>
      <c r="C41" s="74">
        <v>1</v>
      </c>
      <c r="D41" s="74">
        <v>4</v>
      </c>
      <c r="E41" s="75">
        <v>3</v>
      </c>
      <c r="F41" s="76">
        <v>0</v>
      </c>
      <c r="G41" s="77">
        <v>3</v>
      </c>
      <c r="H41" s="78">
        <v>1</v>
      </c>
      <c r="I41" s="75">
        <v>3</v>
      </c>
      <c r="J41" s="76">
        <v>0</v>
      </c>
      <c r="K41" s="77"/>
      <c r="L41" s="78"/>
      <c r="M41" s="75"/>
      <c r="N41" s="76"/>
      <c r="O41" s="77"/>
      <c r="P41" s="78"/>
      <c r="Q41" s="75"/>
      <c r="R41" s="76"/>
      <c r="S41" s="79">
        <f t="shared" si="116"/>
        <v>1</v>
      </c>
      <c r="T41" s="79">
        <f t="shared" si="117"/>
        <v>0</v>
      </c>
      <c r="U41" s="79">
        <f t="shared" si="118"/>
        <v>1</v>
      </c>
      <c r="V41" s="79">
        <f t="shared" si="119"/>
        <v>0</v>
      </c>
      <c r="W41" s="79">
        <f t="shared" si="120"/>
        <v>1</v>
      </c>
      <c r="X41" s="79">
        <f t="shared" si="121"/>
        <v>0</v>
      </c>
      <c r="Y41" s="79">
        <f t="shared" si="122"/>
        <v>0</v>
      </c>
      <c r="Z41" s="79">
        <f t="shared" si="123"/>
        <v>0</v>
      </c>
      <c r="AA41" s="79">
        <f t="shared" si="124"/>
        <v>0</v>
      </c>
      <c r="AB41" s="79">
        <f t="shared" si="125"/>
        <v>0</v>
      </c>
      <c r="AC41" s="79">
        <f t="shared" si="126"/>
        <v>0</v>
      </c>
      <c r="AD41" s="79">
        <f t="shared" si="127"/>
        <v>0</v>
      </c>
      <c r="AE41" s="79">
        <f t="shared" si="128"/>
        <v>0</v>
      </c>
      <c r="AF41" s="79">
        <f t="shared" si="129"/>
        <v>0</v>
      </c>
      <c r="AG41" s="80">
        <f t="shared" si="130"/>
        <v>3</v>
      </c>
      <c r="AH41" s="80">
        <f t="shared" si="130"/>
        <v>0</v>
      </c>
      <c r="AI41" s="81">
        <f t="shared" si="131"/>
        <v>2</v>
      </c>
      <c r="AJ41" s="81">
        <f t="shared" si="132"/>
        <v>1</v>
      </c>
      <c r="AK41" s="82">
        <f t="shared" si="133"/>
        <v>0</v>
      </c>
      <c r="AL41" s="82">
        <f t="shared" si="134"/>
        <v>1</v>
      </c>
      <c r="AM41" s="82">
        <f t="shared" si="135"/>
        <v>0</v>
      </c>
      <c r="AN41" s="82" t="str">
        <f t="shared" si="136"/>
        <v/>
      </c>
      <c r="AO41" s="82" t="str">
        <f t="shared" si="137"/>
        <v/>
      </c>
      <c r="AP41" s="82" t="str">
        <f t="shared" si="138"/>
        <v/>
      </c>
      <c r="AQ41" s="82" t="str">
        <f t="shared" si="139"/>
        <v/>
      </c>
      <c r="AR41" s="83" t="str">
        <f t="shared" si="140"/>
        <v>3 - 0</v>
      </c>
      <c r="AS41" s="84" t="str">
        <f t="shared" si="141"/>
        <v>0,1,0</v>
      </c>
      <c r="AT41" s="81">
        <f t="shared" si="142"/>
        <v>1</v>
      </c>
      <c r="AU41" s="81">
        <f t="shared" si="143"/>
        <v>2</v>
      </c>
      <c r="AV41" s="82">
        <f t="shared" si="144"/>
        <v>0</v>
      </c>
      <c r="AW41" s="82">
        <f t="shared" si="145"/>
        <v>-1</v>
      </c>
      <c r="AX41" s="82">
        <f t="shared" si="146"/>
        <v>0</v>
      </c>
      <c r="AY41" s="82" t="str">
        <f t="shared" si="147"/>
        <v/>
      </c>
      <c r="AZ41" s="82" t="str">
        <f t="shared" si="148"/>
        <v/>
      </c>
      <c r="BA41" s="82" t="str">
        <f t="shared" si="149"/>
        <v/>
      </c>
      <c r="BB41" s="82" t="str">
        <f t="shared" si="150"/>
        <v/>
      </c>
      <c r="BC41" s="83" t="str">
        <f t="shared" si="151"/>
        <v>0 - 3</v>
      </c>
      <c r="BD41" s="84" t="str">
        <f t="shared" si="152"/>
        <v>0, -1, 0</v>
      </c>
      <c r="BE41" s="85">
        <f>SUMIF(C37:C42,3,AI37:AI42)+SUMIF(D37:D42,3,AJ37:AJ42)</f>
        <v>3</v>
      </c>
      <c r="BF41" s="85">
        <f>IF(BE41&lt;&gt;0,RANK(BE41,BE37:BE43),"")</f>
        <v>4</v>
      </c>
      <c r="BG41" s="86">
        <f>SUMIF(A37:A40,C41,B37:B40)</f>
        <v>14</v>
      </c>
      <c r="BH41" s="87">
        <f>SUMIF(A37:A40,D41,B37:B40)</f>
        <v>4</v>
      </c>
      <c r="BI41" s="62">
        <f t="shared" si="153"/>
        <v>4</v>
      </c>
      <c r="BJ41" s="63">
        <f>1+BJ40</f>
        <v>23</v>
      </c>
      <c r="BK41" s="88">
        <v>3</v>
      </c>
      <c r="BL41" s="12" t="str">
        <f t="shared" si="154"/>
        <v>1 - 4</v>
      </c>
      <c r="BM41" s="13"/>
      <c r="BN41" s="14"/>
      <c r="BO41" s="15"/>
      <c r="BP41" s="496">
        <v>3</v>
      </c>
      <c r="BQ41" s="473">
        <f>B39</f>
        <v>18</v>
      </c>
      <c r="BR41" s="474" t="str">
        <f>IF(BQ41=0,0,VLOOKUP(BQ41,[1]Команды!$B:AB,6,FALSE))</f>
        <v>Абайская обл.</v>
      </c>
      <c r="BS41" s="475"/>
      <c r="BT41" s="476"/>
      <c r="BU41" s="477">
        <f>IF(BQ41=0,0,VLOOKUP(BQ41,[1]Команды!$B:$AB,24,FALSE))</f>
        <v>41</v>
      </c>
      <c r="BV41" s="33"/>
      <c r="BW41" s="17">
        <f>IF(AG37&lt;AH37,AT37,IF(AH37&lt;AG37,AT37," "))</f>
        <v>1</v>
      </c>
      <c r="BX41" s="19"/>
      <c r="BY41" s="16"/>
      <c r="BZ41" s="17">
        <f>IF(AG42&lt;AH42,AT42,IF(AH42&lt;AG42,AT42," "))</f>
        <v>1</v>
      </c>
      <c r="CA41" s="16"/>
      <c r="CB41" s="478"/>
      <c r="CC41" s="479"/>
      <c r="CD41" s="480"/>
      <c r="CE41" s="16"/>
      <c r="CF41" s="17">
        <f>IF(AG40&lt;AH40,AI40,IF(AH40&lt;AG40,AI40," "))</f>
        <v>1</v>
      </c>
      <c r="CG41" s="16"/>
      <c r="CH41" s="20"/>
      <c r="CI41" s="495">
        <f>BE41</f>
        <v>3</v>
      </c>
      <c r="CJ41" s="490"/>
      <c r="CK41" s="491">
        <f>IF(BF42="",BF41,BF42)</f>
        <v>4</v>
      </c>
    </row>
    <row r="42" spans="1:93" ht="18.95" customHeight="1" x14ac:dyDescent="0.25">
      <c r="A42" s="72">
        <v>6</v>
      </c>
      <c r="C42" s="74">
        <v>2</v>
      </c>
      <c r="D42" s="74">
        <v>3</v>
      </c>
      <c r="E42" s="75">
        <v>3</v>
      </c>
      <c r="F42" s="76">
        <v>2</v>
      </c>
      <c r="G42" s="77">
        <v>3</v>
      </c>
      <c r="H42" s="78">
        <v>2</v>
      </c>
      <c r="I42" s="75">
        <v>3</v>
      </c>
      <c r="J42" s="76">
        <v>0</v>
      </c>
      <c r="K42" s="77"/>
      <c r="L42" s="78"/>
      <c r="M42" s="75"/>
      <c r="N42" s="76"/>
      <c r="O42" s="77"/>
      <c r="P42" s="78"/>
      <c r="Q42" s="75"/>
      <c r="R42" s="76"/>
      <c r="S42" s="79">
        <f t="shared" si="116"/>
        <v>1</v>
      </c>
      <c r="T42" s="79">
        <f t="shared" si="117"/>
        <v>0</v>
      </c>
      <c r="U42" s="79">
        <f t="shared" si="118"/>
        <v>1</v>
      </c>
      <c r="V42" s="79">
        <f t="shared" si="119"/>
        <v>0</v>
      </c>
      <c r="W42" s="79">
        <f t="shared" si="120"/>
        <v>1</v>
      </c>
      <c r="X42" s="79">
        <f t="shared" si="121"/>
        <v>0</v>
      </c>
      <c r="Y42" s="79">
        <f t="shared" si="122"/>
        <v>0</v>
      </c>
      <c r="Z42" s="79">
        <f t="shared" si="123"/>
        <v>0</v>
      </c>
      <c r="AA42" s="79">
        <f t="shared" si="124"/>
        <v>0</v>
      </c>
      <c r="AB42" s="79">
        <f t="shared" si="125"/>
        <v>0</v>
      </c>
      <c r="AC42" s="79">
        <f t="shared" si="126"/>
        <v>0</v>
      </c>
      <c r="AD42" s="79">
        <f t="shared" si="127"/>
        <v>0</v>
      </c>
      <c r="AE42" s="79">
        <f t="shared" si="128"/>
        <v>0</v>
      </c>
      <c r="AF42" s="79">
        <f t="shared" si="129"/>
        <v>0</v>
      </c>
      <c r="AG42" s="80">
        <f t="shared" si="130"/>
        <v>3</v>
      </c>
      <c r="AH42" s="80">
        <f t="shared" si="130"/>
        <v>0</v>
      </c>
      <c r="AI42" s="81">
        <f t="shared" si="131"/>
        <v>2</v>
      </c>
      <c r="AJ42" s="81">
        <f t="shared" si="132"/>
        <v>1</v>
      </c>
      <c r="AK42" s="82">
        <f t="shared" si="133"/>
        <v>2</v>
      </c>
      <c r="AL42" s="82">
        <f t="shared" si="134"/>
        <v>2</v>
      </c>
      <c r="AM42" s="82">
        <f t="shared" si="135"/>
        <v>0</v>
      </c>
      <c r="AN42" s="82" t="str">
        <f t="shared" si="136"/>
        <v/>
      </c>
      <c r="AO42" s="82" t="str">
        <f t="shared" si="137"/>
        <v/>
      </c>
      <c r="AP42" s="82" t="str">
        <f t="shared" si="138"/>
        <v/>
      </c>
      <c r="AQ42" s="82" t="str">
        <f t="shared" si="139"/>
        <v/>
      </c>
      <c r="AR42" s="83" t="str">
        <f t="shared" si="140"/>
        <v>3 - 0</v>
      </c>
      <c r="AS42" s="84" t="str">
        <f t="shared" si="141"/>
        <v>2,2,0</v>
      </c>
      <c r="AT42" s="81">
        <f t="shared" si="142"/>
        <v>1</v>
      </c>
      <c r="AU42" s="81">
        <f t="shared" si="143"/>
        <v>2</v>
      </c>
      <c r="AV42" s="82">
        <f t="shared" si="144"/>
        <v>-2</v>
      </c>
      <c r="AW42" s="82">
        <f t="shared" si="145"/>
        <v>-2</v>
      </c>
      <c r="AX42" s="82">
        <f t="shared" si="146"/>
        <v>0</v>
      </c>
      <c r="AY42" s="82" t="str">
        <f t="shared" si="147"/>
        <v/>
      </c>
      <c r="AZ42" s="82" t="str">
        <f t="shared" si="148"/>
        <v/>
      </c>
      <c r="BA42" s="82" t="str">
        <f t="shared" si="149"/>
        <v/>
      </c>
      <c r="BB42" s="82" t="str">
        <f t="shared" si="150"/>
        <v/>
      </c>
      <c r="BC42" s="83" t="str">
        <f t="shared" si="151"/>
        <v>0 - 3</v>
      </c>
      <c r="BD42" s="84" t="str">
        <f t="shared" si="152"/>
        <v>-2, -2, 0</v>
      </c>
      <c r="BE42" s="90"/>
      <c r="BF42" s="90"/>
      <c r="BG42" s="86">
        <f>SUMIF(A37:A40,C42,B37:B40)</f>
        <v>17</v>
      </c>
      <c r="BH42" s="87">
        <f>SUMIF(A37:A40,D42,B37:B40)</f>
        <v>18</v>
      </c>
      <c r="BI42" s="62">
        <f t="shared" si="153"/>
        <v>4</v>
      </c>
      <c r="BJ42" s="63">
        <f>1+BJ41</f>
        <v>24</v>
      </c>
      <c r="BK42" s="88">
        <v>3</v>
      </c>
      <c r="BL42" s="49" t="str">
        <f t="shared" si="154"/>
        <v>2 - 3</v>
      </c>
      <c r="BM42" s="35"/>
      <c r="BN42" s="36"/>
      <c r="BO42" s="37"/>
      <c r="BP42" s="496"/>
      <c r="BQ42" s="473"/>
      <c r="BR42" s="474"/>
      <c r="BS42" s="475"/>
      <c r="BT42" s="476"/>
      <c r="BU42" s="477"/>
      <c r="BV42" s="493" t="str">
        <f>IF(E37="","",BC37)</f>
        <v>0 - 3</v>
      </c>
      <c r="BW42" s="492"/>
      <c r="BX42" s="494"/>
      <c r="BY42" s="492" t="str">
        <f>IF(E42="","",BC42)</f>
        <v>0 - 3</v>
      </c>
      <c r="BZ42" s="492"/>
      <c r="CA42" s="492"/>
      <c r="CB42" s="478"/>
      <c r="CC42" s="479"/>
      <c r="CD42" s="480"/>
      <c r="CE42" s="509" t="s">
        <v>20</v>
      </c>
      <c r="CF42" s="509"/>
      <c r="CG42" s="509"/>
      <c r="CH42" s="21"/>
      <c r="CI42" s="495"/>
      <c r="CJ42" s="490"/>
      <c r="CK42" s="491"/>
    </row>
    <row r="43" spans="1:93" ht="18.95" customHeight="1" x14ac:dyDescent="0.25"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V43" s="38"/>
      <c r="AW43" s="38"/>
      <c r="AX43" s="38"/>
      <c r="AY43" s="38"/>
      <c r="BE43" s="85">
        <f>SUMIF(C37:C42,4,AI37:AI42)+SUMIF(D37:D42,4,AJ37:AJ42)</f>
        <v>4</v>
      </c>
      <c r="BF43" s="85">
        <f>IF(BE43&lt;&gt;0,RANK(BE43,BE37:BE43),"")</f>
        <v>3</v>
      </c>
      <c r="BG43" s="92"/>
      <c r="BH43" s="92"/>
      <c r="BK43" s="71"/>
      <c r="BP43" s="457">
        <v>4</v>
      </c>
      <c r="BQ43" s="459">
        <f>B40</f>
        <v>4</v>
      </c>
      <c r="BR43" s="461" t="str">
        <f>IF(BQ43=0,0,VLOOKUP(BQ43,[1]Команды!$B:AB,6,FALSE))</f>
        <v>Актюбинская обл.</v>
      </c>
      <c r="BS43" s="462"/>
      <c r="BT43" s="463"/>
      <c r="BU43" s="467">
        <f>IF(BQ43=0,0,VLOOKUP(BQ43,[1]Команды!$B:$AB,24,FALSE))</f>
        <v>37</v>
      </c>
      <c r="BV43" s="26"/>
      <c r="BW43" s="27">
        <f>IF(AG41&lt;AH41,AT41,IF(AH41&lt;AG41,AT41," "))</f>
        <v>1</v>
      </c>
      <c r="BX43" s="28"/>
      <c r="BY43" s="30"/>
      <c r="BZ43" s="27">
        <f>IF(AG38&lt;AH38,AT38,IF(AH38&lt;AG38,AT38," "))</f>
        <v>1</v>
      </c>
      <c r="CA43" s="30"/>
      <c r="CB43" s="29"/>
      <c r="CC43" s="27">
        <f>IF(AG40&lt;AH40,AT40,IF(AH40&lt;AG40,AT40," "))</f>
        <v>2</v>
      </c>
      <c r="CD43" s="28"/>
      <c r="CE43" s="469"/>
      <c r="CF43" s="469"/>
      <c r="CG43" s="469"/>
      <c r="CH43" s="31"/>
      <c r="CI43" s="481">
        <f>BE43</f>
        <v>4</v>
      </c>
      <c r="CJ43" s="483"/>
      <c r="CK43" s="485">
        <f>IF(BF44="",BF43,BF44)</f>
        <v>3</v>
      </c>
    </row>
    <row r="44" spans="1:93" ht="18.95" customHeight="1" x14ac:dyDescent="0.25"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V44" s="38"/>
      <c r="AW44" s="38"/>
      <c r="AX44" s="38"/>
      <c r="AY44" s="38"/>
      <c r="BE44" s="90"/>
      <c r="BF44" s="90"/>
      <c r="BG44" s="92"/>
      <c r="BH44" s="92"/>
      <c r="BK44" s="93"/>
      <c r="BL44" s="39"/>
      <c r="BM44" s="40"/>
      <c r="BN44" s="41"/>
      <c r="BO44" s="42"/>
      <c r="BP44" s="458"/>
      <c r="BQ44" s="460"/>
      <c r="BR44" s="464"/>
      <c r="BS44" s="465"/>
      <c r="BT44" s="466"/>
      <c r="BU44" s="468"/>
      <c r="BV44" s="487" t="str">
        <f>IF(E41="","",BC41)</f>
        <v>0 - 3</v>
      </c>
      <c r="BW44" s="488"/>
      <c r="BX44" s="489"/>
      <c r="BY44" s="488" t="str">
        <f>IF(E38="","",BC38)</f>
        <v>0 - 3</v>
      </c>
      <c r="BZ44" s="488"/>
      <c r="CA44" s="488"/>
      <c r="CB44" s="487" t="str">
        <f>IF(E40="","",BC40)</f>
        <v>3 - 2</v>
      </c>
      <c r="CC44" s="488"/>
      <c r="CD44" s="489"/>
      <c r="CE44" s="470"/>
      <c r="CF44" s="470"/>
      <c r="CG44" s="470"/>
      <c r="CH44" s="32"/>
      <c r="CI44" s="482"/>
      <c r="CJ44" s="484"/>
      <c r="CK44" s="486"/>
    </row>
    <row r="45" spans="1:93" ht="18.95" customHeight="1" x14ac:dyDescent="0.25"/>
    <row r="46" spans="1:93" ht="18.95" customHeight="1" x14ac:dyDescent="0.25">
      <c r="BR46" s="53" t="s">
        <v>6</v>
      </c>
      <c r="BS46" s="2"/>
      <c r="BT46" s="54"/>
      <c r="BU46" s="54"/>
      <c r="BV46" s="38"/>
      <c r="CF46" s="54" t="s">
        <v>7</v>
      </c>
    </row>
    <row r="47" spans="1:93" ht="18.95" customHeight="1" x14ac:dyDescent="0.25">
      <c r="BR47" s="55" t="s">
        <v>8</v>
      </c>
      <c r="BS47" s="2"/>
      <c r="BT47" s="54"/>
      <c r="BU47" s="54"/>
      <c r="BV47" s="38"/>
      <c r="CF47" s="54" t="s">
        <v>9</v>
      </c>
    </row>
    <row r="48" spans="1:93" ht="20.100000000000001" customHeight="1" x14ac:dyDescent="0.25">
      <c r="BL48" s="448" t="str">
        <f>[1]Список!A1</f>
        <v xml:space="preserve">МОЛОДЕЖНЫЙ ЧЕМПИОНАТ РЕСПУБЛИКИ КАЗАХСТАН </v>
      </c>
      <c r="BM48" s="448"/>
      <c r="BN48" s="448"/>
      <c r="BO48" s="448"/>
      <c r="BP48" s="448"/>
      <c r="BQ48" s="448"/>
      <c r="BR48" s="448"/>
      <c r="BS48" s="448"/>
      <c r="BT48" s="448"/>
      <c r="BU48" s="448"/>
      <c r="BV48" s="448"/>
      <c r="BW48" s="448"/>
      <c r="BX48" s="448"/>
      <c r="BY48" s="448"/>
      <c r="BZ48" s="448"/>
      <c r="CA48" s="448"/>
      <c r="CB48" s="448"/>
      <c r="CC48" s="448"/>
      <c r="CD48" s="448"/>
      <c r="CE48" s="448"/>
      <c r="CF48" s="448"/>
      <c r="CG48" s="448"/>
      <c r="CH48" s="448"/>
      <c r="CI48" s="448"/>
      <c r="CJ48" s="448"/>
      <c r="CK48" s="448"/>
      <c r="CL48" s="94"/>
      <c r="CM48" s="94"/>
      <c r="CN48" s="94"/>
      <c r="CO48" s="94"/>
    </row>
    <row r="49" spans="1:93" ht="20.100000000000001" customHeight="1" x14ac:dyDescent="0.25">
      <c r="BL49" s="449" t="str">
        <f>[1]Список!A2</f>
        <v>ПО НАСТОЛЬНОМУ ТЕННИСУ</v>
      </c>
      <c r="BM49" s="449"/>
      <c r="BN49" s="449"/>
      <c r="BO49" s="449"/>
      <c r="BP49" s="449"/>
      <c r="BQ49" s="449"/>
      <c r="BR49" s="449"/>
      <c r="BS49" s="449"/>
      <c r="BT49" s="449"/>
      <c r="BU49" s="449"/>
      <c r="BV49" s="449"/>
      <c r="BW49" s="449"/>
      <c r="BX49" s="449"/>
      <c r="BY49" s="449"/>
      <c r="BZ49" s="449"/>
      <c r="CA49" s="449"/>
      <c r="CB49" s="449"/>
      <c r="CC49" s="449"/>
      <c r="CD49" s="449"/>
      <c r="CE49" s="449"/>
      <c r="CF49" s="449"/>
      <c r="CG49" s="449"/>
      <c r="CH49" s="449"/>
      <c r="CI49" s="449"/>
      <c r="CJ49" s="449"/>
      <c r="CK49" s="449"/>
      <c r="CL49" s="94"/>
      <c r="CM49" s="94"/>
      <c r="CN49" s="94"/>
      <c r="CO49" s="94"/>
    </row>
    <row r="50" spans="1:93" ht="20.100000000000001" customHeight="1" x14ac:dyDescent="0.25">
      <c r="BL50" s="450" t="str">
        <f>[1]Список!A3</f>
        <v>г. Караганда                                                        22-28 апреля 2024г.</v>
      </c>
      <c r="BM50" s="450"/>
      <c r="BN50" s="450"/>
      <c r="BO50" s="450"/>
      <c r="BP50" s="450"/>
      <c r="BQ50" s="450"/>
      <c r="BR50" s="450"/>
      <c r="BS50" s="450"/>
      <c r="BT50" s="450"/>
      <c r="BU50" s="450"/>
      <c r="BV50" s="450"/>
      <c r="BW50" s="450"/>
      <c r="BX50" s="450"/>
      <c r="BY50" s="450"/>
      <c r="BZ50" s="450"/>
      <c r="CA50" s="450"/>
      <c r="CB50" s="450"/>
      <c r="CC50" s="450"/>
      <c r="CD50" s="450"/>
      <c r="CE50" s="450"/>
      <c r="CF50" s="450"/>
      <c r="CG50" s="450"/>
      <c r="CH50" s="450"/>
      <c r="CI50" s="450"/>
      <c r="CJ50" s="450"/>
      <c r="CK50" s="450"/>
      <c r="CL50" s="94"/>
      <c r="CM50" s="94"/>
      <c r="CN50" s="94"/>
      <c r="CO50" s="94"/>
    </row>
    <row r="51" spans="1:93" ht="9.9499999999999993" customHeight="1" x14ac:dyDescent="0.25">
      <c r="AP51" s="57"/>
      <c r="AQ51" s="57"/>
      <c r="AR51" s="57"/>
      <c r="AS51" s="57"/>
      <c r="AT51" s="57"/>
      <c r="AU51" s="57"/>
      <c r="BA51" s="57"/>
      <c r="BB51" s="57"/>
      <c r="BC51" s="57"/>
      <c r="BD51" s="57"/>
      <c r="BE51" s="57"/>
      <c r="BF51" s="57"/>
      <c r="BG51" s="57"/>
      <c r="BH51" s="57"/>
      <c r="BI51" s="58"/>
      <c r="BJ51" s="58"/>
      <c r="BK51" s="57"/>
      <c r="BL51" s="451"/>
      <c r="BM51" s="451"/>
      <c r="BN51" s="451"/>
      <c r="BO51" s="451"/>
      <c r="BP51" s="451"/>
      <c r="BQ51" s="451"/>
      <c r="BR51" s="451"/>
      <c r="BS51" s="451"/>
      <c r="BT51" s="451"/>
      <c r="BU51" s="451"/>
      <c r="BV51" s="451"/>
      <c r="BW51" s="451"/>
      <c r="BX51" s="451"/>
      <c r="BY51" s="451"/>
      <c r="BZ51" s="451"/>
      <c r="CA51" s="451"/>
      <c r="CB51" s="451"/>
      <c r="CC51" s="451"/>
      <c r="CD51" s="451"/>
      <c r="CE51" s="451"/>
      <c r="CF51" s="451"/>
      <c r="CG51" s="451"/>
      <c r="CH51" s="451"/>
      <c r="CI51" s="451"/>
      <c r="CJ51" s="451"/>
      <c r="CK51" s="451"/>
      <c r="CL51" s="61"/>
      <c r="CM51" s="61"/>
    </row>
    <row r="52" spans="1:93" ht="18.95" customHeight="1" x14ac:dyDescent="0.25">
      <c r="BL52" s="452" t="str">
        <f>C53</f>
        <v>Командные соревнования. Девушки. Квалификационные соревнования. Группа 1</v>
      </c>
      <c r="BM52" s="452"/>
      <c r="BN52" s="452"/>
      <c r="BO52" s="452"/>
      <c r="BP52" s="452"/>
      <c r="BQ52" s="452"/>
      <c r="BR52" s="452"/>
      <c r="BS52" s="452"/>
      <c r="BT52" s="452"/>
      <c r="BU52" s="452"/>
      <c r="BV52" s="452"/>
      <c r="BW52" s="452"/>
      <c r="BX52" s="452"/>
      <c r="BY52" s="452"/>
      <c r="BZ52" s="452"/>
      <c r="CA52" s="452"/>
      <c r="CB52" s="452"/>
      <c r="CC52" s="452"/>
      <c r="CD52" s="452"/>
      <c r="CE52" s="452"/>
      <c r="CF52" s="452"/>
      <c r="CG52" s="452"/>
      <c r="CH52" s="452"/>
      <c r="CI52" s="452"/>
      <c r="CJ52" s="452"/>
      <c r="CK52" s="452"/>
    </row>
    <row r="53" spans="1:93" ht="18.95" customHeight="1" x14ac:dyDescent="0.25">
      <c r="A53" s="64">
        <v>1</v>
      </c>
      <c r="B53" s="65">
        <v>4</v>
      </c>
      <c r="C53" s="66" t="str">
        <f>"Командные соревнования. Девушки. Квалификационные соревнования. Группа "&amp;A53</f>
        <v>Командные соревнования. Девушки. Квалификационные соревнования. Группа 1</v>
      </c>
      <c r="D53" s="66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8">
        <v>9</v>
      </c>
      <c r="AR53" s="69">
        <f>IF(B54=0,0,(IF(B55=0,1,IF(B56=0,2,IF(B57=0,3,IF(B57&gt;0,4))))))</f>
        <v>3</v>
      </c>
      <c r="BC53" s="69" t="b">
        <f>IF(BE53=15,3,IF(BE53&gt;15,4))</f>
        <v>0</v>
      </c>
      <c r="BE53" s="70">
        <f>SUM(BE54,BE56,BE58,BE60)</f>
        <v>9</v>
      </c>
      <c r="BF53" s="70">
        <f>SUM(BF54,BF56,BF58,BF60)</f>
        <v>6</v>
      </c>
      <c r="BK53" s="71"/>
      <c r="BL53" s="4" t="s">
        <v>10</v>
      </c>
      <c r="BM53" s="5" t="s">
        <v>2</v>
      </c>
      <c r="BN53" s="5" t="s">
        <v>11</v>
      </c>
      <c r="BO53" s="6" t="s">
        <v>12</v>
      </c>
      <c r="BP53" s="7" t="s">
        <v>13</v>
      </c>
      <c r="BQ53" s="453" t="s">
        <v>14</v>
      </c>
      <c r="BR53" s="453"/>
      <c r="BS53" s="453"/>
      <c r="BT53" s="453"/>
      <c r="BU53" s="8" t="s">
        <v>15</v>
      </c>
      <c r="BV53" s="454">
        <v>1</v>
      </c>
      <c r="BW53" s="455"/>
      <c r="BX53" s="456"/>
      <c r="BY53" s="455">
        <v>2</v>
      </c>
      <c r="BZ53" s="455"/>
      <c r="CA53" s="455"/>
      <c r="CB53" s="454">
        <v>3</v>
      </c>
      <c r="CC53" s="455"/>
      <c r="CD53" s="456"/>
      <c r="CE53" s="455">
        <v>4</v>
      </c>
      <c r="CF53" s="455"/>
      <c r="CG53" s="455"/>
      <c r="CH53" s="9"/>
      <c r="CI53" s="10" t="s">
        <v>16</v>
      </c>
      <c r="CJ53" s="11" t="s">
        <v>17</v>
      </c>
      <c r="CK53" s="11" t="s">
        <v>18</v>
      </c>
    </row>
    <row r="54" spans="1:93" ht="18.95" customHeight="1" x14ac:dyDescent="0.25">
      <c r="A54" s="72">
        <v>1</v>
      </c>
      <c r="B54" s="73">
        <f>IF(R53="","",VLOOKUP(R53,'[1]Посев групп'!B:AX,2,FALSE))</f>
        <v>49</v>
      </c>
      <c r="C54" s="74">
        <v>1</v>
      </c>
      <c r="D54" s="74">
        <v>3</v>
      </c>
      <c r="E54" s="75">
        <v>3</v>
      </c>
      <c r="F54" s="76">
        <v>0</v>
      </c>
      <c r="G54" s="77">
        <v>3</v>
      </c>
      <c r="H54" s="78">
        <v>0</v>
      </c>
      <c r="I54" s="75">
        <v>3</v>
      </c>
      <c r="J54" s="76">
        <v>0</v>
      </c>
      <c r="K54" s="77"/>
      <c r="L54" s="78"/>
      <c r="M54" s="75"/>
      <c r="N54" s="76"/>
      <c r="O54" s="77"/>
      <c r="P54" s="78"/>
      <c r="Q54" s="75"/>
      <c r="R54" s="76"/>
      <c r="S54" s="79">
        <f t="shared" ref="S54:S59" si="155">IF(E54="wo",0,IF(F54="wo",1,IF(E54&gt;F54,1,0)))</f>
        <v>1</v>
      </c>
      <c r="T54" s="79">
        <f t="shared" ref="T54:T59" si="156">IF(E54="wo",1,IF(F54="wo",0,IF(F54&gt;E54,1,0)))</f>
        <v>0</v>
      </c>
      <c r="U54" s="79">
        <f t="shared" ref="U54:U59" si="157">IF(G54="wo",0,IF(H54="wo",1,IF(G54&gt;H54,1,0)))</f>
        <v>1</v>
      </c>
      <c r="V54" s="79">
        <f t="shared" ref="V54:V59" si="158">IF(G54="wo",1,IF(H54="wo",0,IF(H54&gt;G54,1,0)))</f>
        <v>0</v>
      </c>
      <c r="W54" s="79">
        <f t="shared" ref="W54:W59" si="159">IF(I54="wo",0,IF(J54="wo",1,IF(I54&gt;J54,1,0)))</f>
        <v>1</v>
      </c>
      <c r="X54" s="79">
        <f t="shared" ref="X54:X59" si="160">IF(I54="wo",1,IF(J54="wo",0,IF(J54&gt;I54,1,0)))</f>
        <v>0</v>
      </c>
      <c r="Y54" s="79">
        <f t="shared" ref="Y54:Y59" si="161">IF(K54="wo",0,IF(L54="wo",1,IF(K54&gt;L54,1,0)))</f>
        <v>0</v>
      </c>
      <c r="Z54" s="79">
        <f t="shared" ref="Z54:Z59" si="162">IF(K54="wo",1,IF(L54="wo",0,IF(L54&gt;K54,1,0)))</f>
        <v>0</v>
      </c>
      <c r="AA54" s="79">
        <f t="shared" ref="AA54:AA59" si="163">IF(M54="wo",0,IF(N54="wo",1,IF(M54&gt;N54,1,0)))</f>
        <v>0</v>
      </c>
      <c r="AB54" s="79">
        <f t="shared" ref="AB54:AB59" si="164">IF(M54="wo",1,IF(N54="wo",0,IF(N54&gt;M54,1,0)))</f>
        <v>0</v>
      </c>
      <c r="AC54" s="79">
        <f t="shared" ref="AC54:AC59" si="165">IF(O54="wo",0,IF(P54="wo",1,IF(O54&gt;P54,1,0)))</f>
        <v>0</v>
      </c>
      <c r="AD54" s="79">
        <f t="shared" ref="AD54:AD59" si="166">IF(O54="wo",1,IF(P54="wo",0,IF(P54&gt;O54,1,0)))</f>
        <v>0</v>
      </c>
      <c r="AE54" s="79">
        <f t="shared" ref="AE54:AE59" si="167">IF(Q54="wo",0,IF(R54="wo",1,IF(Q54&gt;R54,1,0)))</f>
        <v>0</v>
      </c>
      <c r="AF54" s="79">
        <f t="shared" ref="AF54:AF59" si="168">IF(Q54="wo",1,IF(R54="wo",0,IF(R54&gt;Q54,1,0)))</f>
        <v>0</v>
      </c>
      <c r="AG54" s="80">
        <f t="shared" ref="AG54:AH59" si="169">IF(E54="wo","wo",+S54+U54+W54+Y54+AA54+AC54+AE54)</f>
        <v>3</v>
      </c>
      <c r="AH54" s="80">
        <f t="shared" si="169"/>
        <v>0</v>
      </c>
      <c r="AI54" s="81">
        <f t="shared" ref="AI54:AI59" si="170">IF(E54="",0,IF(E54="wo",0,IF(F54="wo",2,IF(AG54=AH54,0,IF(AG54&gt;AH54,2,1)))))</f>
        <v>2</v>
      </c>
      <c r="AJ54" s="81">
        <f t="shared" ref="AJ54:AJ59" si="171">IF(F54="",0,IF(F54="wo",0,IF(E54="wo",2,IF(AH54=AG54,0,IF(AH54&gt;AG54,2,1)))))</f>
        <v>1</v>
      </c>
      <c r="AK54" s="82">
        <f>IF(E54="","",IF(E54="wo",0,IF(F54="wo",0,IF(E54=F54,"ERROR",IF(E54&gt;F54,F54,-1*E54)))))</f>
        <v>0</v>
      </c>
      <c r="AL54" s="82">
        <f t="shared" ref="AL54:AL59" si="172">IF(G54="","",IF(G54="wo",0,IF(H54="wo",0,IF(G54=H54,"ERROR",IF(G54&gt;H54,H54,-1*G54)))))</f>
        <v>0</v>
      </c>
      <c r="AM54" s="82">
        <f t="shared" ref="AM54:AM59" si="173">IF(I54="","",IF(I54="wo",0,IF(J54="wo",0,IF(I54=J54,"ERROR",IF(I54&gt;J54,J54,-1*I54)))))</f>
        <v>0</v>
      </c>
      <c r="AN54" s="82" t="str">
        <f t="shared" ref="AN54:AN59" si="174">IF(K54="","",IF(K54="wo",0,IF(L54="wo",0,IF(K54=L54,"ERROR",IF(K54&gt;L54,L54,-1*K54)))))</f>
        <v/>
      </c>
      <c r="AO54" s="82" t="str">
        <f t="shared" ref="AO54:AO59" si="175">IF(M54="","",IF(M54="wo",0,IF(N54="wo",0,IF(M54=N54,"ERROR",IF(M54&gt;N54,N54,-1*M54)))))</f>
        <v/>
      </c>
      <c r="AP54" s="82" t="str">
        <f t="shared" ref="AP54:AP59" si="176">IF(O54="","",IF(O54="wo",0,IF(P54="wo",0,IF(O54=P54,"ERROR",IF(O54&gt;P54,P54,-1*O54)))))</f>
        <v/>
      </c>
      <c r="AQ54" s="82" t="str">
        <f t="shared" ref="AQ54:AQ59" si="177">IF(Q54="","",IF(Q54="wo",0,IF(R54="wo",0,IF(Q54=R54,"ERROR",IF(Q54&gt;R54,R54,-1*Q54)))))</f>
        <v/>
      </c>
      <c r="AR54" s="83" t="str">
        <f t="shared" ref="AR54:AR59" si="178">CONCATENATE(AG54," - ",AH54)</f>
        <v>3 - 0</v>
      </c>
      <c r="AS54" s="84" t="str">
        <f>IF(E54="","",(IF(K54="",AK54&amp;","&amp;AL54&amp;","&amp;AM54,IF(M54="",AK54&amp;","&amp;AL54&amp;","&amp;AM54&amp;","&amp;AN54,IF(O54="",AK54&amp;","&amp;AL54&amp;","&amp;AM54&amp;","&amp;AN54&amp;","&amp;AO54,IF(Q54="",AK54&amp;","&amp;AL54&amp;","&amp;AM54&amp;","&amp;AN54&amp;","&amp;AO54&amp;","&amp;AP54,AK54&amp;","&amp;AL54&amp;","&amp;AM54&amp;","&amp;AN54&amp;","&amp;AO54&amp;","&amp;AP54&amp;","&amp;AQ54))))))</f>
        <v>0,0,0</v>
      </c>
      <c r="AT54" s="81">
        <f t="shared" ref="AT54:AT59" si="179">IF(F54="",0,IF(F54="wo",0,IF(E54="wo",2,IF(AH54=AG54,0,IF(AH54&gt;AG54,2,1)))))</f>
        <v>1</v>
      </c>
      <c r="AU54" s="81">
        <f t="shared" ref="AU54:AU59" si="180">IF(E54="",0,IF(E54="wo",0,IF(F54="wo",2,IF(AG54=AH54,0,IF(AG54&gt;AH54,2,1)))))</f>
        <v>2</v>
      </c>
      <c r="AV54" s="82">
        <f t="shared" ref="AV54:AV59" si="181">IF(F54="","",IF(F54="wo",0,IF(E54="wo",0,IF(F54=E54,"ERROR",IF(F54&gt;E54,E54,-1*F54)))))</f>
        <v>0</v>
      </c>
      <c r="AW54" s="82">
        <f t="shared" ref="AW54:AW59" si="182">IF(H54="","",IF(H54="wo",0,IF(G54="wo",0,IF(H54=G54,"ERROR",IF(H54&gt;G54,G54,-1*H54)))))</f>
        <v>0</v>
      </c>
      <c r="AX54" s="82">
        <f t="shared" ref="AX54:AX59" si="183">IF(J54="","",IF(J54="wo",0,IF(I54="wo",0,IF(J54=I54,"ERROR",IF(J54&gt;I54,I54,-1*J54)))))</f>
        <v>0</v>
      </c>
      <c r="AY54" s="82" t="str">
        <f t="shared" ref="AY54:AY59" si="184">IF(L54="","",IF(L54="wo",0,IF(K54="wo",0,IF(L54=K54,"ERROR",IF(L54&gt;K54,K54,-1*L54)))))</f>
        <v/>
      </c>
      <c r="AZ54" s="82" t="str">
        <f t="shared" ref="AZ54:AZ59" si="185">IF(N54="","",IF(N54="wo",0,IF(M54="wo",0,IF(N54=M54,"ERROR",IF(N54&gt;M54,M54,-1*N54)))))</f>
        <v/>
      </c>
      <c r="BA54" s="82" t="str">
        <f t="shared" ref="BA54:BA59" si="186">IF(P54="","",IF(P54="wo",0,IF(O54="wo",0,IF(P54=O54,"ERROR",IF(P54&gt;O54,O54,-1*P54)))))</f>
        <v/>
      </c>
      <c r="BB54" s="82" t="str">
        <f t="shared" ref="BB54:BB59" si="187">IF(R54="","",IF(R54="wo",0,IF(Q54="wo",0,IF(R54=Q54,"ERROR",IF(R54&gt;Q54,Q54,-1*R54)))))</f>
        <v/>
      </c>
      <c r="BC54" s="83" t="str">
        <f t="shared" ref="BC54:BC59" si="188">CONCATENATE(AH54," - ",AG54)</f>
        <v>0 - 3</v>
      </c>
      <c r="BD54" s="84" t="str">
        <f t="shared" ref="BD54:BD59" si="189">IF(E54="","",(IF(K54="",AV54&amp;", "&amp;AW54&amp;", "&amp;AX54,IF(M54="",AV54&amp;","&amp;AW54&amp;","&amp;AX54&amp;","&amp;AY54,IF(O54="",AV54&amp;","&amp;AW54&amp;","&amp;AX54&amp;","&amp;AY54&amp;","&amp;AZ54,IF(Q54="",AV54&amp;","&amp;AW54&amp;","&amp;AX54&amp;","&amp;AY54&amp;","&amp;AZ54&amp;","&amp;BA54,AV54&amp;","&amp;AW54&amp;","&amp;AX54&amp;","&amp;AY54&amp;","&amp;AZ54&amp;","&amp;BA54&amp;","&amp;BB54))))))</f>
        <v>0, 0, 0</v>
      </c>
      <c r="BE54" s="85">
        <f>SUMIF(C54:C59,1,AI54:AI59)+SUMIF(D54:D59,1,AJ54:AJ59)</f>
        <v>4</v>
      </c>
      <c r="BF54" s="85">
        <f>IF(BE54&lt;&gt;0,RANK(BE54,BE54:BE60),"")</f>
        <v>1</v>
      </c>
      <c r="BG54" s="86">
        <f>SUMIF(A54:A57,C54,B54:B57)</f>
        <v>49</v>
      </c>
      <c r="BH54" s="87">
        <f>SUMIF(A54:A57,D54,B54:B57)</f>
        <v>50</v>
      </c>
      <c r="BI54" s="62">
        <v>1</v>
      </c>
      <c r="BJ54" s="63">
        <f>1*A53</f>
        <v>1</v>
      </c>
      <c r="BK54" s="88">
        <v>1</v>
      </c>
      <c r="BL54" s="12" t="str">
        <f t="shared" ref="BL54:BL59" si="190">CONCATENATE(C54," ","-"," ",D54)</f>
        <v>1 - 3</v>
      </c>
      <c r="BM54" s="13"/>
      <c r="BN54" s="14"/>
      <c r="BO54" s="15"/>
      <c r="BP54" s="471">
        <v>1</v>
      </c>
      <c r="BQ54" s="473">
        <f>B54</f>
        <v>49</v>
      </c>
      <c r="BR54" s="461" t="str">
        <f>IF(BQ54=0,0,VLOOKUP(BQ54,[1]Команды!$B:AB,6,FALSE))</f>
        <v>Карагандинская обл.</v>
      </c>
      <c r="BS54" s="462"/>
      <c r="BT54" s="463"/>
      <c r="BU54" s="477">
        <f>IF(BQ54=0,0,VLOOKUP(BQ54,[1]Команды!$B:$AB,24,FALSE))</f>
        <v>169</v>
      </c>
      <c r="BV54" s="478"/>
      <c r="BW54" s="479"/>
      <c r="BX54" s="480"/>
      <c r="BY54" s="16"/>
      <c r="BZ54" s="17">
        <f>IF(AG58&lt;AH58,AI58,IF(AH58&lt;AG58,AI58," "))</f>
        <v>2</v>
      </c>
      <c r="CA54" s="16"/>
      <c r="CB54" s="18"/>
      <c r="CC54" s="17">
        <f>IF(AG54&lt;AH54,AI54,IF(AH54&lt;AG54,AI54," "))</f>
        <v>2</v>
      </c>
      <c r="CD54" s="19"/>
      <c r="CE54" s="16"/>
      <c r="CF54" s="17" t="str">
        <f>IF(AG56&lt;AH56,AI56,IF(AH56&lt;AG56,AI56," "))</f>
        <v xml:space="preserve"> </v>
      </c>
      <c r="CG54" s="16"/>
      <c r="CH54" s="20"/>
      <c r="CI54" s="495">
        <f>BE54</f>
        <v>4</v>
      </c>
      <c r="CJ54" s="490"/>
      <c r="CK54" s="491">
        <f>IF(BF55="",BF54,BF55)</f>
        <v>1</v>
      </c>
    </row>
    <row r="55" spans="1:93" ht="18.95" customHeight="1" x14ac:dyDescent="0.25">
      <c r="A55" s="72">
        <v>2</v>
      </c>
      <c r="B55" s="89">
        <f>IF(R53="","",VLOOKUP(R53,'[1]Посев групп'!B:AV,5,FALSE))</f>
        <v>52</v>
      </c>
      <c r="C55" s="74">
        <v>2</v>
      </c>
      <c r="D55" s="74">
        <v>4</v>
      </c>
      <c r="E55" s="75"/>
      <c r="F55" s="76"/>
      <c r="G55" s="77"/>
      <c r="H55" s="78"/>
      <c r="I55" s="75"/>
      <c r="J55" s="76"/>
      <c r="K55" s="77"/>
      <c r="L55" s="78"/>
      <c r="M55" s="75"/>
      <c r="N55" s="76"/>
      <c r="O55" s="77"/>
      <c r="P55" s="78"/>
      <c r="Q55" s="75"/>
      <c r="R55" s="76"/>
      <c r="S55" s="79">
        <f t="shared" si="155"/>
        <v>0</v>
      </c>
      <c r="T55" s="79">
        <f t="shared" si="156"/>
        <v>0</v>
      </c>
      <c r="U55" s="79">
        <f t="shared" si="157"/>
        <v>0</v>
      </c>
      <c r="V55" s="79">
        <f t="shared" si="158"/>
        <v>0</v>
      </c>
      <c r="W55" s="79">
        <f t="shared" si="159"/>
        <v>0</v>
      </c>
      <c r="X55" s="79">
        <f t="shared" si="160"/>
        <v>0</v>
      </c>
      <c r="Y55" s="79">
        <f t="shared" si="161"/>
        <v>0</v>
      </c>
      <c r="Z55" s="79">
        <f t="shared" si="162"/>
        <v>0</v>
      </c>
      <c r="AA55" s="79">
        <f t="shared" si="163"/>
        <v>0</v>
      </c>
      <c r="AB55" s="79">
        <f t="shared" si="164"/>
        <v>0</v>
      </c>
      <c r="AC55" s="79">
        <f t="shared" si="165"/>
        <v>0</v>
      </c>
      <c r="AD55" s="79">
        <f t="shared" si="166"/>
        <v>0</v>
      </c>
      <c r="AE55" s="79">
        <f t="shared" si="167"/>
        <v>0</v>
      </c>
      <c r="AF55" s="79">
        <f t="shared" si="168"/>
        <v>0</v>
      </c>
      <c r="AG55" s="80">
        <f t="shared" si="169"/>
        <v>0</v>
      </c>
      <c r="AH55" s="80">
        <f t="shared" si="169"/>
        <v>0</v>
      </c>
      <c r="AI55" s="81">
        <f t="shared" si="170"/>
        <v>0</v>
      </c>
      <c r="AJ55" s="81">
        <f t="shared" si="171"/>
        <v>0</v>
      </c>
      <c r="AK55" s="82" t="str">
        <f t="shared" ref="AK55:AK59" si="191">IF(E55="","",IF(E55="wo",0,IF(F55="wo",0,IF(E55=F55,"ERROR",IF(E55&gt;F55,F55,-1*E55)))))</f>
        <v/>
      </c>
      <c r="AL55" s="82" t="str">
        <f t="shared" si="172"/>
        <v/>
      </c>
      <c r="AM55" s="82" t="str">
        <f t="shared" si="173"/>
        <v/>
      </c>
      <c r="AN55" s="82" t="str">
        <f t="shared" si="174"/>
        <v/>
      </c>
      <c r="AO55" s="82" t="str">
        <f t="shared" si="175"/>
        <v/>
      </c>
      <c r="AP55" s="82" t="str">
        <f t="shared" si="176"/>
        <v/>
      </c>
      <c r="AQ55" s="82" t="str">
        <f t="shared" si="177"/>
        <v/>
      </c>
      <c r="AR55" s="83" t="str">
        <f t="shared" si="178"/>
        <v>0 - 0</v>
      </c>
      <c r="AS55" s="84" t="str">
        <f t="shared" ref="AS55:AS59" si="192">IF(E55="","",(IF(K55="",AK55&amp;","&amp;AL55&amp;","&amp;AM55,IF(M55="",AK55&amp;","&amp;AL55&amp;","&amp;AM55&amp;","&amp;AN55,IF(O55="",AK55&amp;","&amp;AL55&amp;","&amp;AM55&amp;","&amp;AN55&amp;","&amp;AO55,IF(Q55="",AK55&amp;","&amp;AL55&amp;","&amp;AM55&amp;","&amp;AN55&amp;","&amp;AO55&amp;","&amp;AP55,AK55&amp;","&amp;AL55&amp;","&amp;AM55&amp;","&amp;AN55&amp;","&amp;AO55&amp;","&amp;AP55&amp;","&amp;AQ55))))))</f>
        <v/>
      </c>
      <c r="AT55" s="81">
        <f t="shared" si="179"/>
        <v>0</v>
      </c>
      <c r="AU55" s="81">
        <f t="shared" si="180"/>
        <v>0</v>
      </c>
      <c r="AV55" s="82" t="str">
        <f t="shared" si="181"/>
        <v/>
      </c>
      <c r="AW55" s="82" t="str">
        <f t="shared" si="182"/>
        <v/>
      </c>
      <c r="AX55" s="82" t="str">
        <f t="shared" si="183"/>
        <v/>
      </c>
      <c r="AY55" s="82" t="str">
        <f t="shared" si="184"/>
        <v/>
      </c>
      <c r="AZ55" s="82" t="str">
        <f t="shared" si="185"/>
        <v/>
      </c>
      <c r="BA55" s="82" t="str">
        <f t="shared" si="186"/>
        <v/>
      </c>
      <c r="BB55" s="82" t="str">
        <f t="shared" si="187"/>
        <v/>
      </c>
      <c r="BC55" s="83" t="str">
        <f t="shared" si="188"/>
        <v>0 - 0</v>
      </c>
      <c r="BD55" s="84" t="str">
        <f t="shared" si="189"/>
        <v/>
      </c>
      <c r="BE55" s="90"/>
      <c r="BF55" s="90"/>
      <c r="BG55" s="86">
        <f>SUMIF(A54:A57,C55,B54:B57)</f>
        <v>52</v>
      </c>
      <c r="BH55" s="87">
        <f>SUMIF(A54:A57,D55,B54:B57)</f>
        <v>0</v>
      </c>
      <c r="BI55" s="62">
        <v>1</v>
      </c>
      <c r="BJ55" s="63">
        <f>1+BJ54</f>
        <v>2</v>
      </c>
      <c r="BK55" s="88">
        <v>1</v>
      </c>
      <c r="BL55" s="12" t="str">
        <f t="shared" si="190"/>
        <v>2 - 4</v>
      </c>
      <c r="BM55" s="13"/>
      <c r="BN55" s="14"/>
      <c r="BO55" s="15"/>
      <c r="BP55" s="472"/>
      <c r="BQ55" s="473"/>
      <c r="BR55" s="474"/>
      <c r="BS55" s="475"/>
      <c r="BT55" s="476"/>
      <c r="BU55" s="477"/>
      <c r="BV55" s="478"/>
      <c r="BW55" s="479"/>
      <c r="BX55" s="480"/>
      <c r="BY55" s="492" t="str">
        <f>IF(E58="","",AR58)</f>
        <v>3 - 0</v>
      </c>
      <c r="BZ55" s="492"/>
      <c r="CA55" s="492"/>
      <c r="CB55" s="493" t="str">
        <f>IF(E54="","",AR54)</f>
        <v>3 - 0</v>
      </c>
      <c r="CC55" s="492"/>
      <c r="CD55" s="494"/>
      <c r="CE55" s="492" t="str">
        <f>IF(E56="","",AR56)</f>
        <v/>
      </c>
      <c r="CF55" s="492"/>
      <c r="CG55" s="492"/>
      <c r="CH55" s="21"/>
      <c r="CI55" s="495"/>
      <c r="CJ55" s="490"/>
      <c r="CK55" s="491"/>
    </row>
    <row r="56" spans="1:93" ht="18.95" customHeight="1" x14ac:dyDescent="0.25">
      <c r="A56" s="72">
        <v>3</v>
      </c>
      <c r="B56" s="89">
        <f>IF(R53="","",VLOOKUP(R53,'[1]Посев групп'!B:AV,8,FALSE))</f>
        <v>50</v>
      </c>
      <c r="C56" s="74">
        <v>1</v>
      </c>
      <c r="D56" s="74">
        <v>4</v>
      </c>
      <c r="E56" s="75"/>
      <c r="F56" s="76"/>
      <c r="G56" s="77"/>
      <c r="H56" s="78"/>
      <c r="I56" s="75"/>
      <c r="J56" s="76"/>
      <c r="K56" s="77"/>
      <c r="L56" s="78"/>
      <c r="M56" s="75"/>
      <c r="N56" s="76"/>
      <c r="O56" s="77"/>
      <c r="P56" s="78"/>
      <c r="Q56" s="75"/>
      <c r="R56" s="76"/>
      <c r="S56" s="79">
        <f t="shared" si="155"/>
        <v>0</v>
      </c>
      <c r="T56" s="79">
        <f t="shared" si="156"/>
        <v>0</v>
      </c>
      <c r="U56" s="79">
        <f t="shared" si="157"/>
        <v>0</v>
      </c>
      <c r="V56" s="79">
        <f t="shared" si="158"/>
        <v>0</v>
      </c>
      <c r="W56" s="79">
        <f t="shared" si="159"/>
        <v>0</v>
      </c>
      <c r="X56" s="79">
        <f t="shared" si="160"/>
        <v>0</v>
      </c>
      <c r="Y56" s="79">
        <f t="shared" si="161"/>
        <v>0</v>
      </c>
      <c r="Z56" s="79">
        <f t="shared" si="162"/>
        <v>0</v>
      </c>
      <c r="AA56" s="79">
        <f t="shared" si="163"/>
        <v>0</v>
      </c>
      <c r="AB56" s="79">
        <f t="shared" si="164"/>
        <v>0</v>
      </c>
      <c r="AC56" s="79">
        <f t="shared" si="165"/>
        <v>0</v>
      </c>
      <c r="AD56" s="79">
        <f t="shared" si="166"/>
        <v>0</v>
      </c>
      <c r="AE56" s="79">
        <f t="shared" si="167"/>
        <v>0</v>
      </c>
      <c r="AF56" s="79">
        <f t="shared" si="168"/>
        <v>0</v>
      </c>
      <c r="AG56" s="80">
        <f t="shared" si="169"/>
        <v>0</v>
      </c>
      <c r="AH56" s="80">
        <f t="shared" si="169"/>
        <v>0</v>
      </c>
      <c r="AI56" s="81">
        <f t="shared" si="170"/>
        <v>0</v>
      </c>
      <c r="AJ56" s="81">
        <f t="shared" si="171"/>
        <v>0</v>
      </c>
      <c r="AK56" s="82" t="str">
        <f t="shared" si="191"/>
        <v/>
      </c>
      <c r="AL56" s="82" t="str">
        <f t="shared" si="172"/>
        <v/>
      </c>
      <c r="AM56" s="82" t="str">
        <f t="shared" si="173"/>
        <v/>
      </c>
      <c r="AN56" s="82" t="str">
        <f t="shared" si="174"/>
        <v/>
      </c>
      <c r="AO56" s="82" t="str">
        <f t="shared" si="175"/>
        <v/>
      </c>
      <c r="AP56" s="82" t="str">
        <f t="shared" si="176"/>
        <v/>
      </c>
      <c r="AQ56" s="82" t="str">
        <f t="shared" si="177"/>
        <v/>
      </c>
      <c r="AR56" s="83" t="str">
        <f t="shared" si="178"/>
        <v>0 - 0</v>
      </c>
      <c r="AS56" s="84" t="str">
        <f t="shared" si="192"/>
        <v/>
      </c>
      <c r="AT56" s="81">
        <f t="shared" si="179"/>
        <v>0</v>
      </c>
      <c r="AU56" s="81">
        <f t="shared" si="180"/>
        <v>0</v>
      </c>
      <c r="AV56" s="82" t="str">
        <f t="shared" si="181"/>
        <v/>
      </c>
      <c r="AW56" s="82" t="str">
        <f t="shared" si="182"/>
        <v/>
      </c>
      <c r="AX56" s="82" t="str">
        <f t="shared" si="183"/>
        <v/>
      </c>
      <c r="AY56" s="82" t="str">
        <f t="shared" si="184"/>
        <v/>
      </c>
      <c r="AZ56" s="82" t="str">
        <f t="shared" si="185"/>
        <v/>
      </c>
      <c r="BA56" s="82" t="str">
        <f t="shared" si="186"/>
        <v/>
      </c>
      <c r="BB56" s="82" t="str">
        <f t="shared" si="187"/>
        <v/>
      </c>
      <c r="BC56" s="83" t="str">
        <f t="shared" si="188"/>
        <v>0 - 0</v>
      </c>
      <c r="BD56" s="84" t="str">
        <f t="shared" si="189"/>
        <v/>
      </c>
      <c r="BE56" s="85">
        <f>SUMIF(C54:C59,2,AI54:AI59)+SUMIF(D54:D59,2,AJ54:AJ59)</f>
        <v>3</v>
      </c>
      <c r="BF56" s="85">
        <f>IF(BE56&lt;&gt;0,RANK(BE56,BE54:BE60),"")</f>
        <v>2</v>
      </c>
      <c r="BG56" s="86">
        <f>SUMIF(A54:A57,C56,B54:B57)</f>
        <v>49</v>
      </c>
      <c r="BH56" s="87">
        <f>SUMIF(A54:A57,D56,B54:B57)</f>
        <v>0</v>
      </c>
      <c r="BI56" s="62">
        <v>1</v>
      </c>
      <c r="BJ56" s="63">
        <f>1+BJ55</f>
        <v>3</v>
      </c>
      <c r="BK56" s="88">
        <v>2</v>
      </c>
      <c r="BL56" s="22" t="str">
        <f t="shared" si="190"/>
        <v>1 - 4</v>
      </c>
      <c r="BM56" s="23"/>
      <c r="BN56" s="24"/>
      <c r="BO56" s="25"/>
      <c r="BP56" s="457">
        <v>2</v>
      </c>
      <c r="BQ56" s="459">
        <f>B55</f>
        <v>52</v>
      </c>
      <c r="BR56" s="461" t="str">
        <f>IF(BQ56=0,0,VLOOKUP(BQ56,[1]Команды!$B:AB,6,FALSE))</f>
        <v>Мангистауская обл.</v>
      </c>
      <c r="BS56" s="462"/>
      <c r="BT56" s="463"/>
      <c r="BU56" s="467">
        <f>IF(BQ56=0,0,VLOOKUP(BQ56,[1]Команды!$B:$AB,24,FALSE))</f>
        <v>90</v>
      </c>
      <c r="BV56" s="26"/>
      <c r="BW56" s="27">
        <f>IF(AG58&lt;AH58,AT58,IF(AH58&lt;AG58,AT58," "))</f>
        <v>1</v>
      </c>
      <c r="BX56" s="28"/>
      <c r="BY56" s="469"/>
      <c r="BZ56" s="469"/>
      <c r="CA56" s="469"/>
      <c r="CB56" s="29"/>
      <c r="CC56" s="27">
        <f>IF(AG57&lt;AH57,AI57,IF(AH57&lt;AG57,AI57," "))</f>
        <v>2</v>
      </c>
      <c r="CD56" s="28"/>
      <c r="CE56" s="30"/>
      <c r="CF56" s="27" t="str">
        <f>IF(AG55&lt;AH55,AI55,IF(AH55&lt;AG55,AI55," "))</f>
        <v xml:space="preserve"> </v>
      </c>
      <c r="CG56" s="30"/>
      <c r="CH56" s="31"/>
      <c r="CI56" s="481">
        <f>BE56</f>
        <v>3</v>
      </c>
      <c r="CJ56" s="483"/>
      <c r="CK56" s="485">
        <f>IF(BF57="",BF56,BF57)</f>
        <v>2</v>
      </c>
    </row>
    <row r="57" spans="1:93" ht="18.95" customHeight="1" x14ac:dyDescent="0.25">
      <c r="A57" s="72">
        <v>4</v>
      </c>
      <c r="B57" s="89">
        <f>IF(R53="","",VLOOKUP(R53,'[1]Посев групп'!B:AV,11,FALSE))</f>
        <v>0</v>
      </c>
      <c r="C57" s="74">
        <v>2</v>
      </c>
      <c r="D57" s="74">
        <v>3</v>
      </c>
      <c r="E57" s="75">
        <v>3</v>
      </c>
      <c r="F57" s="76">
        <v>1</v>
      </c>
      <c r="G57" s="78">
        <v>3</v>
      </c>
      <c r="H57" s="78">
        <v>1</v>
      </c>
      <c r="I57" s="75">
        <v>1</v>
      </c>
      <c r="J57" s="76">
        <v>3</v>
      </c>
      <c r="K57" s="77">
        <v>3</v>
      </c>
      <c r="L57" s="78">
        <v>1</v>
      </c>
      <c r="M57" s="75"/>
      <c r="N57" s="76"/>
      <c r="O57" s="77"/>
      <c r="P57" s="78"/>
      <c r="Q57" s="75"/>
      <c r="R57" s="76"/>
      <c r="S57" s="79">
        <f t="shared" si="155"/>
        <v>1</v>
      </c>
      <c r="T57" s="79">
        <f t="shared" si="156"/>
        <v>0</v>
      </c>
      <c r="U57" s="79">
        <f t="shared" si="157"/>
        <v>1</v>
      </c>
      <c r="V57" s="79">
        <f t="shared" si="158"/>
        <v>0</v>
      </c>
      <c r="W57" s="79">
        <f t="shared" si="159"/>
        <v>0</v>
      </c>
      <c r="X57" s="79">
        <f t="shared" si="160"/>
        <v>1</v>
      </c>
      <c r="Y57" s="79">
        <f t="shared" si="161"/>
        <v>1</v>
      </c>
      <c r="Z57" s="79">
        <f t="shared" si="162"/>
        <v>0</v>
      </c>
      <c r="AA57" s="79">
        <f t="shared" si="163"/>
        <v>0</v>
      </c>
      <c r="AB57" s="79">
        <f t="shared" si="164"/>
        <v>0</v>
      </c>
      <c r="AC57" s="79">
        <f t="shared" si="165"/>
        <v>0</v>
      </c>
      <c r="AD57" s="79">
        <f t="shared" si="166"/>
        <v>0</v>
      </c>
      <c r="AE57" s="79">
        <f t="shared" si="167"/>
        <v>0</v>
      </c>
      <c r="AF57" s="79">
        <f t="shared" si="168"/>
        <v>0</v>
      </c>
      <c r="AG57" s="80">
        <f t="shared" si="169"/>
        <v>3</v>
      </c>
      <c r="AH57" s="80">
        <f t="shared" si="169"/>
        <v>1</v>
      </c>
      <c r="AI57" s="81">
        <f t="shared" si="170"/>
        <v>2</v>
      </c>
      <c r="AJ57" s="81">
        <f t="shared" si="171"/>
        <v>1</v>
      </c>
      <c r="AK57" s="82">
        <f t="shared" si="191"/>
        <v>1</v>
      </c>
      <c r="AL57" s="82">
        <f t="shared" si="172"/>
        <v>1</v>
      </c>
      <c r="AM57" s="82">
        <f t="shared" si="173"/>
        <v>-1</v>
      </c>
      <c r="AN57" s="82">
        <f t="shared" si="174"/>
        <v>1</v>
      </c>
      <c r="AO57" s="82" t="str">
        <f t="shared" si="175"/>
        <v/>
      </c>
      <c r="AP57" s="82" t="str">
        <f t="shared" si="176"/>
        <v/>
      </c>
      <c r="AQ57" s="82" t="str">
        <f t="shared" si="177"/>
        <v/>
      </c>
      <c r="AR57" s="83" t="str">
        <f t="shared" si="178"/>
        <v>3 - 1</v>
      </c>
      <c r="AS57" s="84" t="str">
        <f t="shared" si="192"/>
        <v>1,1,-1,1</v>
      </c>
      <c r="AT57" s="81">
        <f t="shared" si="179"/>
        <v>1</v>
      </c>
      <c r="AU57" s="81">
        <f t="shared" si="180"/>
        <v>2</v>
      </c>
      <c r="AV57" s="82">
        <f t="shared" si="181"/>
        <v>-1</v>
      </c>
      <c r="AW57" s="82">
        <f t="shared" si="182"/>
        <v>-1</v>
      </c>
      <c r="AX57" s="82">
        <f t="shared" si="183"/>
        <v>1</v>
      </c>
      <c r="AY57" s="82">
        <f t="shared" si="184"/>
        <v>-1</v>
      </c>
      <c r="AZ57" s="82" t="str">
        <f t="shared" si="185"/>
        <v/>
      </c>
      <c r="BA57" s="82" t="str">
        <f t="shared" si="186"/>
        <v/>
      </c>
      <c r="BB57" s="82" t="str">
        <f t="shared" si="187"/>
        <v/>
      </c>
      <c r="BC57" s="83" t="str">
        <f t="shared" si="188"/>
        <v>1 - 3</v>
      </c>
      <c r="BD57" s="84" t="str">
        <f t="shared" si="189"/>
        <v>-1,-1,1,-1</v>
      </c>
      <c r="BE57" s="90"/>
      <c r="BF57" s="90"/>
      <c r="BG57" s="86">
        <f>SUMIF(A54:A57,C57,B54:B57)</f>
        <v>52</v>
      </c>
      <c r="BH57" s="87">
        <f>SUMIF(A54:A57,D57,B54:B57)</f>
        <v>50</v>
      </c>
      <c r="BI57" s="62">
        <v>1</v>
      </c>
      <c r="BJ57" s="63">
        <f>1+BJ56</f>
        <v>4</v>
      </c>
      <c r="BK57" s="88">
        <v>2</v>
      </c>
      <c r="BL57" s="22" t="str">
        <f t="shared" si="190"/>
        <v>2 - 3</v>
      </c>
      <c r="BM57" s="23"/>
      <c r="BN57" s="24"/>
      <c r="BO57" s="25"/>
      <c r="BP57" s="458"/>
      <c r="BQ57" s="460"/>
      <c r="BR57" s="464"/>
      <c r="BS57" s="465"/>
      <c r="BT57" s="466"/>
      <c r="BU57" s="468"/>
      <c r="BV57" s="487" t="str">
        <f>IF(E58="","",BC58)</f>
        <v>0 - 3</v>
      </c>
      <c r="BW57" s="488"/>
      <c r="BX57" s="489"/>
      <c r="BY57" s="470"/>
      <c r="BZ57" s="470"/>
      <c r="CA57" s="470"/>
      <c r="CB57" s="487" t="str">
        <f>IF(E57="","",AR57)</f>
        <v>3 - 1</v>
      </c>
      <c r="CC57" s="488"/>
      <c r="CD57" s="489"/>
      <c r="CE57" s="488" t="str">
        <f>IF(E55="","",AR55)</f>
        <v/>
      </c>
      <c r="CF57" s="488"/>
      <c r="CG57" s="488"/>
      <c r="CH57" s="32"/>
      <c r="CI57" s="482"/>
      <c r="CJ57" s="484"/>
      <c r="CK57" s="486"/>
    </row>
    <row r="58" spans="1:93" ht="18.95" customHeight="1" x14ac:dyDescent="0.25">
      <c r="A58" s="72">
        <v>5</v>
      </c>
      <c r="B58" s="91"/>
      <c r="C58" s="74">
        <v>1</v>
      </c>
      <c r="D58" s="74">
        <v>2</v>
      </c>
      <c r="E58" s="75">
        <v>3</v>
      </c>
      <c r="F58" s="76">
        <v>0</v>
      </c>
      <c r="G58" s="77">
        <v>3</v>
      </c>
      <c r="H58" s="78">
        <v>0</v>
      </c>
      <c r="I58" s="75">
        <v>3</v>
      </c>
      <c r="J58" s="76">
        <v>0</v>
      </c>
      <c r="K58" s="77"/>
      <c r="L58" s="78"/>
      <c r="M58" s="75"/>
      <c r="N58" s="76"/>
      <c r="O58" s="77"/>
      <c r="P58" s="78"/>
      <c r="Q58" s="75"/>
      <c r="R58" s="76"/>
      <c r="S58" s="79">
        <f t="shared" si="155"/>
        <v>1</v>
      </c>
      <c r="T58" s="79">
        <f t="shared" si="156"/>
        <v>0</v>
      </c>
      <c r="U58" s="79">
        <f t="shared" si="157"/>
        <v>1</v>
      </c>
      <c r="V58" s="79">
        <f t="shared" si="158"/>
        <v>0</v>
      </c>
      <c r="W58" s="79">
        <f t="shared" si="159"/>
        <v>1</v>
      </c>
      <c r="X58" s="79">
        <f t="shared" si="160"/>
        <v>0</v>
      </c>
      <c r="Y58" s="79">
        <f t="shared" si="161"/>
        <v>0</v>
      </c>
      <c r="Z58" s="79">
        <f t="shared" si="162"/>
        <v>0</v>
      </c>
      <c r="AA58" s="79">
        <f t="shared" si="163"/>
        <v>0</v>
      </c>
      <c r="AB58" s="79">
        <f t="shared" si="164"/>
        <v>0</v>
      </c>
      <c r="AC58" s="79">
        <f t="shared" si="165"/>
        <v>0</v>
      </c>
      <c r="AD58" s="79">
        <f t="shared" si="166"/>
        <v>0</v>
      </c>
      <c r="AE58" s="79">
        <f t="shared" si="167"/>
        <v>0</v>
      </c>
      <c r="AF58" s="79">
        <f t="shared" si="168"/>
        <v>0</v>
      </c>
      <c r="AG58" s="80">
        <f t="shared" si="169"/>
        <v>3</v>
      </c>
      <c r="AH58" s="80">
        <f t="shared" si="169"/>
        <v>0</v>
      </c>
      <c r="AI58" s="81">
        <f t="shared" si="170"/>
        <v>2</v>
      </c>
      <c r="AJ58" s="81">
        <f t="shared" si="171"/>
        <v>1</v>
      </c>
      <c r="AK58" s="82">
        <f t="shared" si="191"/>
        <v>0</v>
      </c>
      <c r="AL58" s="82">
        <f t="shared" si="172"/>
        <v>0</v>
      </c>
      <c r="AM58" s="82">
        <f t="shared" si="173"/>
        <v>0</v>
      </c>
      <c r="AN58" s="82" t="str">
        <f t="shared" si="174"/>
        <v/>
      </c>
      <c r="AO58" s="82" t="str">
        <f t="shared" si="175"/>
        <v/>
      </c>
      <c r="AP58" s="82" t="str">
        <f t="shared" si="176"/>
        <v/>
      </c>
      <c r="AQ58" s="82" t="str">
        <f t="shared" si="177"/>
        <v/>
      </c>
      <c r="AR58" s="83" t="str">
        <f t="shared" si="178"/>
        <v>3 - 0</v>
      </c>
      <c r="AS58" s="84" t="str">
        <f t="shared" si="192"/>
        <v>0,0,0</v>
      </c>
      <c r="AT58" s="81">
        <f t="shared" si="179"/>
        <v>1</v>
      </c>
      <c r="AU58" s="81">
        <f t="shared" si="180"/>
        <v>2</v>
      </c>
      <c r="AV58" s="82">
        <f t="shared" si="181"/>
        <v>0</v>
      </c>
      <c r="AW58" s="82">
        <f t="shared" si="182"/>
        <v>0</v>
      </c>
      <c r="AX58" s="82">
        <f t="shared" si="183"/>
        <v>0</v>
      </c>
      <c r="AY58" s="82" t="str">
        <f t="shared" si="184"/>
        <v/>
      </c>
      <c r="AZ58" s="82" t="str">
        <f t="shared" si="185"/>
        <v/>
      </c>
      <c r="BA58" s="82" t="str">
        <f t="shared" si="186"/>
        <v/>
      </c>
      <c r="BB58" s="82" t="str">
        <f t="shared" si="187"/>
        <v/>
      </c>
      <c r="BC58" s="83" t="str">
        <f t="shared" si="188"/>
        <v>0 - 3</v>
      </c>
      <c r="BD58" s="84" t="str">
        <f t="shared" si="189"/>
        <v>0, 0, 0</v>
      </c>
      <c r="BE58" s="85">
        <f>SUMIF(C54:C59,3,AI54:AI59)+SUMIF(D54:D59,3,AJ54:AJ59)</f>
        <v>2</v>
      </c>
      <c r="BF58" s="85">
        <f>IF(BE58&lt;&gt;0,RANK(BE58,BE54:BE60),"")</f>
        <v>3</v>
      </c>
      <c r="BG58" s="86">
        <f>SUMIF(A54:A57,C58,B54:B57)</f>
        <v>49</v>
      </c>
      <c r="BH58" s="87">
        <f>SUMIF(A54:A57,D58,B54:B57)</f>
        <v>52</v>
      </c>
      <c r="BI58" s="62">
        <v>1</v>
      </c>
      <c r="BJ58" s="63">
        <f>1+BJ57</f>
        <v>5</v>
      </c>
      <c r="BK58" s="88">
        <v>3</v>
      </c>
      <c r="BL58" s="12" t="str">
        <f t="shared" si="190"/>
        <v>1 - 2</v>
      </c>
      <c r="BM58" s="13"/>
      <c r="BN58" s="14"/>
      <c r="BO58" s="15"/>
      <c r="BP58" s="496">
        <v>3</v>
      </c>
      <c r="BQ58" s="473">
        <f>B56</f>
        <v>50</v>
      </c>
      <c r="BR58" s="474" t="str">
        <f>IF(BQ58=0,0,VLOOKUP(BQ58,[1]Команды!$B:AB,6,FALSE))</f>
        <v>Костанайская обл.</v>
      </c>
      <c r="BS58" s="475"/>
      <c r="BT58" s="476"/>
      <c r="BU58" s="477">
        <f>IF(BQ58=0,0,VLOOKUP(BQ58,[1]Команды!$B:$AB,24,FALSE))</f>
        <v>69</v>
      </c>
      <c r="BV58" s="33"/>
      <c r="BW58" s="17">
        <f>IF(AG54&lt;AH54,AT54,IF(AH54&lt;AG54,AT54," "))</f>
        <v>1</v>
      </c>
      <c r="BX58" s="19"/>
      <c r="BY58" s="16"/>
      <c r="BZ58" s="17">
        <f>IF(AG57&lt;AH57,AT57,IF(AH57&lt;AG57,AT57," "))</f>
        <v>1</v>
      </c>
      <c r="CA58" s="16"/>
      <c r="CB58" s="478"/>
      <c r="CC58" s="479"/>
      <c r="CD58" s="480"/>
      <c r="CE58" s="16"/>
      <c r="CF58" s="17" t="str">
        <f>IF(AG59&lt;AH59,AI59,IF(AH59&lt;AG59,AI59," "))</f>
        <v xml:space="preserve"> </v>
      </c>
      <c r="CG58" s="16"/>
      <c r="CH58" s="20"/>
      <c r="CI58" s="495">
        <f>BE58</f>
        <v>2</v>
      </c>
      <c r="CJ58" s="490"/>
      <c r="CK58" s="491">
        <f>IF(BF59="",BF58,BF59)</f>
        <v>3</v>
      </c>
    </row>
    <row r="59" spans="1:93" ht="18.95" customHeight="1" x14ac:dyDescent="0.25">
      <c r="A59" s="72">
        <v>6</v>
      </c>
      <c r="C59" s="74">
        <v>3</v>
      </c>
      <c r="D59" s="74">
        <v>4</v>
      </c>
      <c r="E59" s="75"/>
      <c r="F59" s="76"/>
      <c r="G59" s="77"/>
      <c r="H59" s="78"/>
      <c r="I59" s="75"/>
      <c r="J59" s="76"/>
      <c r="K59" s="77"/>
      <c r="L59" s="78"/>
      <c r="M59" s="75"/>
      <c r="N59" s="76"/>
      <c r="O59" s="77"/>
      <c r="P59" s="78"/>
      <c r="Q59" s="75"/>
      <c r="R59" s="76"/>
      <c r="S59" s="79">
        <f t="shared" si="155"/>
        <v>0</v>
      </c>
      <c r="T59" s="79">
        <f t="shared" si="156"/>
        <v>0</v>
      </c>
      <c r="U59" s="79">
        <f t="shared" si="157"/>
        <v>0</v>
      </c>
      <c r="V59" s="79">
        <f t="shared" si="158"/>
        <v>0</v>
      </c>
      <c r="W59" s="79">
        <f t="shared" si="159"/>
        <v>0</v>
      </c>
      <c r="X59" s="79">
        <f t="shared" si="160"/>
        <v>0</v>
      </c>
      <c r="Y59" s="79">
        <f t="shared" si="161"/>
        <v>0</v>
      </c>
      <c r="Z59" s="79">
        <f t="shared" si="162"/>
        <v>0</v>
      </c>
      <c r="AA59" s="79">
        <f t="shared" si="163"/>
        <v>0</v>
      </c>
      <c r="AB59" s="79">
        <f t="shared" si="164"/>
        <v>0</v>
      </c>
      <c r="AC59" s="79">
        <f t="shared" si="165"/>
        <v>0</v>
      </c>
      <c r="AD59" s="79">
        <f t="shared" si="166"/>
        <v>0</v>
      </c>
      <c r="AE59" s="79">
        <f t="shared" si="167"/>
        <v>0</v>
      </c>
      <c r="AF59" s="79">
        <f t="shared" si="168"/>
        <v>0</v>
      </c>
      <c r="AG59" s="80">
        <f t="shared" si="169"/>
        <v>0</v>
      </c>
      <c r="AH59" s="80">
        <f t="shared" si="169"/>
        <v>0</v>
      </c>
      <c r="AI59" s="81">
        <f t="shared" si="170"/>
        <v>0</v>
      </c>
      <c r="AJ59" s="81">
        <f t="shared" si="171"/>
        <v>0</v>
      </c>
      <c r="AK59" s="82" t="str">
        <f t="shared" si="191"/>
        <v/>
      </c>
      <c r="AL59" s="82" t="str">
        <f t="shared" si="172"/>
        <v/>
      </c>
      <c r="AM59" s="82" t="str">
        <f t="shared" si="173"/>
        <v/>
      </c>
      <c r="AN59" s="82" t="str">
        <f t="shared" si="174"/>
        <v/>
      </c>
      <c r="AO59" s="82" t="str">
        <f t="shared" si="175"/>
        <v/>
      </c>
      <c r="AP59" s="82" t="str">
        <f t="shared" si="176"/>
        <v/>
      </c>
      <c r="AQ59" s="82" t="str">
        <f t="shared" si="177"/>
        <v/>
      </c>
      <c r="AR59" s="83" t="str">
        <f t="shared" si="178"/>
        <v>0 - 0</v>
      </c>
      <c r="AS59" s="84" t="str">
        <f t="shared" si="192"/>
        <v/>
      </c>
      <c r="AT59" s="81">
        <f t="shared" si="179"/>
        <v>0</v>
      </c>
      <c r="AU59" s="81">
        <f t="shared" si="180"/>
        <v>0</v>
      </c>
      <c r="AV59" s="82" t="str">
        <f t="shared" si="181"/>
        <v/>
      </c>
      <c r="AW59" s="82" t="str">
        <f t="shared" si="182"/>
        <v/>
      </c>
      <c r="AX59" s="82" t="str">
        <f t="shared" si="183"/>
        <v/>
      </c>
      <c r="AY59" s="82" t="str">
        <f t="shared" si="184"/>
        <v/>
      </c>
      <c r="AZ59" s="82" t="str">
        <f t="shared" si="185"/>
        <v/>
      </c>
      <c r="BA59" s="82" t="str">
        <f t="shared" si="186"/>
        <v/>
      </c>
      <c r="BB59" s="82" t="str">
        <f t="shared" si="187"/>
        <v/>
      </c>
      <c r="BC59" s="83" t="str">
        <f t="shared" si="188"/>
        <v>0 - 0</v>
      </c>
      <c r="BD59" s="84" t="str">
        <f t="shared" si="189"/>
        <v/>
      </c>
      <c r="BE59" s="90"/>
      <c r="BF59" s="90"/>
      <c r="BG59" s="86">
        <f>SUMIF(A54:A57,C59,B54:B57)</f>
        <v>50</v>
      </c>
      <c r="BH59" s="87">
        <f>SUMIF(A54:A57,D59,B54:B57)</f>
        <v>0</v>
      </c>
      <c r="BI59" s="62">
        <v>1</v>
      </c>
      <c r="BJ59" s="63">
        <f>1+BJ58</f>
        <v>6</v>
      </c>
      <c r="BK59" s="88">
        <v>3</v>
      </c>
      <c r="BL59" s="34" t="str">
        <f t="shared" si="190"/>
        <v>3 - 4</v>
      </c>
      <c r="BM59" s="35"/>
      <c r="BN59" s="36"/>
      <c r="BO59" s="37"/>
      <c r="BP59" s="496"/>
      <c r="BQ59" s="473"/>
      <c r="BR59" s="474"/>
      <c r="BS59" s="475"/>
      <c r="BT59" s="476"/>
      <c r="BU59" s="477"/>
      <c r="BV59" s="493" t="str">
        <f>IF(E54="","",BC54)</f>
        <v>0 - 3</v>
      </c>
      <c r="BW59" s="492"/>
      <c r="BX59" s="494"/>
      <c r="BY59" s="492" t="str">
        <f>IF(E57="","",BC57)</f>
        <v>1 - 3</v>
      </c>
      <c r="BZ59" s="492"/>
      <c r="CA59" s="492"/>
      <c r="CB59" s="478"/>
      <c r="CC59" s="479"/>
      <c r="CD59" s="480"/>
      <c r="CE59" s="492" t="str">
        <f>IF(E59="","",BC59)</f>
        <v/>
      </c>
      <c r="CF59" s="492"/>
      <c r="CG59" s="492"/>
      <c r="CH59" s="21"/>
      <c r="CI59" s="495"/>
      <c r="CJ59" s="490"/>
      <c r="CK59" s="491"/>
    </row>
    <row r="60" spans="1:93" ht="18.95" customHeight="1" x14ac:dyDescent="0.25"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V60" s="38"/>
      <c r="AW60" s="38"/>
      <c r="AX60" s="38"/>
      <c r="AY60" s="38"/>
      <c r="BE60" s="85">
        <f>SUMIF(C54:C59,4,AI54:AI59)+SUMIF(D54:D59,4,AJ54:AJ59)</f>
        <v>0</v>
      </c>
      <c r="BF60" s="85" t="str">
        <f>IF(BE60&lt;&gt;0,RANK(BE60,BE54:BE60),"")</f>
        <v/>
      </c>
      <c r="BG60" s="92"/>
      <c r="BH60" s="92"/>
      <c r="BK60" s="71"/>
      <c r="BP60" s="457">
        <v>4</v>
      </c>
      <c r="BQ60" s="459">
        <f>B57</f>
        <v>0</v>
      </c>
      <c r="BR60" s="461">
        <f>IF(BQ60=0,0,VLOOKUP(BQ60,[1]Команды!$B:AB,6,FALSE))</f>
        <v>0</v>
      </c>
      <c r="BS60" s="462"/>
      <c r="BT60" s="463"/>
      <c r="BU60" s="467">
        <f>IF(BQ60=0,0,VLOOKUP(BQ60,[1]Команды!$B:$AB,24,FALSE))</f>
        <v>0</v>
      </c>
      <c r="BV60" s="26"/>
      <c r="BW60" s="27" t="str">
        <f>IF(AG56&lt;AH56,AT56,IF(AH56&lt;AG56,AT56," "))</f>
        <v xml:space="preserve"> </v>
      </c>
      <c r="BX60" s="28"/>
      <c r="BY60" s="30"/>
      <c r="BZ60" s="27" t="str">
        <f>IF(AG55&lt;AH55,AT55,IF(AH55&lt;AG55,AT55," "))</f>
        <v xml:space="preserve"> </v>
      </c>
      <c r="CA60" s="30"/>
      <c r="CB60" s="29"/>
      <c r="CC60" s="27" t="str">
        <f>IF(AG59&lt;AH59,AT59,IF(AH59&lt;AG59,AT59," "))</f>
        <v xml:space="preserve"> </v>
      </c>
      <c r="CD60" s="28"/>
      <c r="CE60" s="469"/>
      <c r="CF60" s="469"/>
      <c r="CG60" s="469"/>
      <c r="CH60" s="31"/>
      <c r="CI60" s="481">
        <f>BE60</f>
        <v>0</v>
      </c>
      <c r="CJ60" s="483"/>
      <c r="CK60" s="485" t="str">
        <f>IF(BF61="",BF60,BF61)</f>
        <v/>
      </c>
    </row>
    <row r="61" spans="1:93" ht="18.95" customHeight="1" x14ac:dyDescent="0.25"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V61" s="38"/>
      <c r="AW61" s="38"/>
      <c r="AX61" s="38"/>
      <c r="AY61" s="38"/>
      <c r="BE61" s="90"/>
      <c r="BF61" s="90"/>
      <c r="BG61" s="92"/>
      <c r="BH61" s="92"/>
      <c r="BK61" s="71"/>
      <c r="BL61" s="39"/>
      <c r="BM61" s="40"/>
      <c r="BN61" s="41"/>
      <c r="BO61" s="42"/>
      <c r="BP61" s="458"/>
      <c r="BQ61" s="460"/>
      <c r="BR61" s="464"/>
      <c r="BS61" s="465"/>
      <c r="BT61" s="466"/>
      <c r="BU61" s="468"/>
      <c r="BV61" s="487" t="str">
        <f>IF(E56="","",BC56)</f>
        <v/>
      </c>
      <c r="BW61" s="488"/>
      <c r="BX61" s="489"/>
      <c r="BY61" s="488" t="str">
        <f>IF(E55="","",BC55)</f>
        <v/>
      </c>
      <c r="BZ61" s="488"/>
      <c r="CA61" s="488"/>
      <c r="CB61" s="487" t="str">
        <f>IF(E59="","",BC59)</f>
        <v/>
      </c>
      <c r="CC61" s="488"/>
      <c r="CD61" s="489"/>
      <c r="CE61" s="470"/>
      <c r="CF61" s="470"/>
      <c r="CG61" s="470"/>
      <c r="CH61" s="32"/>
      <c r="CI61" s="482"/>
      <c r="CJ61" s="484"/>
      <c r="CK61" s="486"/>
    </row>
    <row r="62" spans="1:93" ht="18.95" customHeight="1" x14ac:dyDescent="0.25">
      <c r="BK62" s="71"/>
      <c r="BL62" s="452" t="str">
        <f>C63</f>
        <v>Командные соревнования. Девушки. Квалификационные соревнования. Группа 2</v>
      </c>
      <c r="BM62" s="452"/>
      <c r="BN62" s="452"/>
      <c r="BO62" s="452"/>
      <c r="BP62" s="452"/>
      <c r="BQ62" s="452"/>
      <c r="BR62" s="452"/>
      <c r="BS62" s="452"/>
      <c r="BT62" s="452"/>
      <c r="BU62" s="452"/>
      <c r="BV62" s="452"/>
      <c r="BW62" s="452"/>
      <c r="BX62" s="452"/>
      <c r="BY62" s="452"/>
      <c r="BZ62" s="452"/>
      <c r="CA62" s="452"/>
      <c r="CB62" s="452"/>
      <c r="CC62" s="452"/>
      <c r="CD62" s="452"/>
      <c r="CE62" s="452"/>
      <c r="CF62" s="452"/>
      <c r="CG62" s="452"/>
      <c r="CH62" s="452"/>
      <c r="CI62" s="452"/>
      <c r="CJ62" s="452"/>
      <c r="CK62" s="452"/>
    </row>
    <row r="63" spans="1:93" ht="18.95" customHeight="1" x14ac:dyDescent="0.25">
      <c r="A63" s="64">
        <f>1+A53</f>
        <v>2</v>
      </c>
      <c r="B63" s="65">
        <v>4</v>
      </c>
      <c r="C63" s="66" t="str">
        <f>"Командные соревнования. Девушки. Квалификационные соревнования. Группа "&amp;A63</f>
        <v>Командные соревнования. Девушки. Квалификационные соревнования. Группа 2</v>
      </c>
      <c r="D63" s="66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8">
        <f>1+R53</f>
        <v>10</v>
      </c>
      <c r="AR63" s="69">
        <f>IF(B64=0,0,(IF(B65=0,1,IF(B66=0,2,IF(B67=0,3,IF(B67&gt;0,4))))))</f>
        <v>3</v>
      </c>
      <c r="BC63" s="69" t="b">
        <f>IF(BE63=15,3,IF(BE63&gt;15,4))</f>
        <v>0</v>
      </c>
      <c r="BE63" s="70">
        <f>SUM(BE64,BE66,BE68,BE70)</f>
        <v>9</v>
      </c>
      <c r="BF63" s="70">
        <f>SUM(BF64,BF66,BF68,BF70)</f>
        <v>6</v>
      </c>
      <c r="BK63" s="71"/>
      <c r="BL63" s="4" t="s">
        <v>10</v>
      </c>
      <c r="BM63" s="5" t="s">
        <v>2</v>
      </c>
      <c r="BN63" s="5" t="s">
        <v>11</v>
      </c>
      <c r="BO63" s="6" t="s">
        <v>12</v>
      </c>
      <c r="BP63" s="7" t="s">
        <v>13</v>
      </c>
      <c r="BQ63" s="453" t="s">
        <v>14</v>
      </c>
      <c r="BR63" s="453"/>
      <c r="BS63" s="453"/>
      <c r="BT63" s="453"/>
      <c r="BU63" s="8" t="s">
        <v>15</v>
      </c>
      <c r="BV63" s="454">
        <v>1</v>
      </c>
      <c r="BW63" s="455"/>
      <c r="BX63" s="456"/>
      <c r="BY63" s="455">
        <v>2</v>
      </c>
      <c r="BZ63" s="455"/>
      <c r="CA63" s="455"/>
      <c r="CB63" s="454">
        <v>3</v>
      </c>
      <c r="CC63" s="455"/>
      <c r="CD63" s="456"/>
      <c r="CE63" s="455">
        <v>4</v>
      </c>
      <c r="CF63" s="455"/>
      <c r="CG63" s="455"/>
      <c r="CH63" s="9"/>
      <c r="CI63" s="10" t="s">
        <v>16</v>
      </c>
      <c r="CJ63" s="11" t="s">
        <v>17</v>
      </c>
      <c r="CK63" s="11" t="s">
        <v>18</v>
      </c>
    </row>
    <row r="64" spans="1:93" ht="18.95" customHeight="1" x14ac:dyDescent="0.25">
      <c r="A64" s="72">
        <v>1</v>
      </c>
      <c r="B64" s="73">
        <f>IF(R63="","",VLOOKUP(R63,'[1]Посев групп'!B:AX,2,FALSE))</f>
        <v>42</v>
      </c>
      <c r="C64" s="74">
        <v>1</v>
      </c>
      <c r="D64" s="74">
        <v>3</v>
      </c>
      <c r="E64" s="75">
        <v>3</v>
      </c>
      <c r="F64" s="76">
        <v>0</v>
      </c>
      <c r="G64" s="77">
        <v>3</v>
      </c>
      <c r="H64" s="78">
        <v>0</v>
      </c>
      <c r="I64" s="75">
        <v>3</v>
      </c>
      <c r="J64" s="76">
        <v>1</v>
      </c>
      <c r="K64" s="77"/>
      <c r="L64" s="78"/>
      <c r="M64" s="75"/>
      <c r="N64" s="76"/>
      <c r="O64" s="77"/>
      <c r="P64" s="78"/>
      <c r="Q64" s="75"/>
      <c r="R64" s="76"/>
      <c r="S64" s="79">
        <f t="shared" ref="S64:S69" si="193">IF(E64="wo",0,IF(F64="wo",1,IF(E64&gt;F64,1,0)))</f>
        <v>1</v>
      </c>
      <c r="T64" s="79">
        <f t="shared" ref="T64:T69" si="194">IF(E64="wo",1,IF(F64="wo",0,IF(F64&gt;E64,1,0)))</f>
        <v>0</v>
      </c>
      <c r="U64" s="79">
        <f t="shared" ref="U64:U69" si="195">IF(G64="wo",0,IF(H64="wo",1,IF(G64&gt;H64,1,0)))</f>
        <v>1</v>
      </c>
      <c r="V64" s="79">
        <f t="shared" ref="V64:V69" si="196">IF(G64="wo",1,IF(H64="wo",0,IF(H64&gt;G64,1,0)))</f>
        <v>0</v>
      </c>
      <c r="W64" s="79">
        <f t="shared" ref="W64:W69" si="197">IF(I64="wo",0,IF(J64="wo",1,IF(I64&gt;J64,1,0)))</f>
        <v>1</v>
      </c>
      <c r="X64" s="79">
        <f t="shared" ref="X64:X69" si="198">IF(I64="wo",1,IF(J64="wo",0,IF(J64&gt;I64,1,0)))</f>
        <v>0</v>
      </c>
      <c r="Y64" s="79">
        <f t="shared" ref="Y64:Y69" si="199">IF(K64="wo",0,IF(L64="wo",1,IF(K64&gt;L64,1,0)))</f>
        <v>0</v>
      </c>
      <c r="Z64" s="79">
        <f t="shared" ref="Z64:Z69" si="200">IF(K64="wo",1,IF(L64="wo",0,IF(L64&gt;K64,1,0)))</f>
        <v>0</v>
      </c>
      <c r="AA64" s="79">
        <f t="shared" ref="AA64:AA69" si="201">IF(M64="wo",0,IF(N64="wo",1,IF(M64&gt;N64,1,0)))</f>
        <v>0</v>
      </c>
      <c r="AB64" s="79">
        <f t="shared" ref="AB64:AB69" si="202">IF(M64="wo",1,IF(N64="wo",0,IF(N64&gt;M64,1,0)))</f>
        <v>0</v>
      </c>
      <c r="AC64" s="79">
        <f t="shared" ref="AC64:AC69" si="203">IF(O64="wo",0,IF(P64="wo",1,IF(O64&gt;P64,1,0)))</f>
        <v>0</v>
      </c>
      <c r="AD64" s="79">
        <f t="shared" ref="AD64:AD69" si="204">IF(O64="wo",1,IF(P64="wo",0,IF(P64&gt;O64,1,0)))</f>
        <v>0</v>
      </c>
      <c r="AE64" s="79">
        <f t="shared" ref="AE64:AE69" si="205">IF(Q64="wo",0,IF(R64="wo",1,IF(Q64&gt;R64,1,0)))</f>
        <v>0</v>
      </c>
      <c r="AF64" s="79">
        <f t="shared" ref="AF64:AF69" si="206">IF(Q64="wo",1,IF(R64="wo",0,IF(R64&gt;Q64,1,0)))</f>
        <v>0</v>
      </c>
      <c r="AG64" s="80">
        <f t="shared" ref="AG64:AH69" si="207">IF(E64="wo","wo",+S64+U64+W64+Y64+AA64+AC64+AE64)</f>
        <v>3</v>
      </c>
      <c r="AH64" s="80">
        <f t="shared" si="207"/>
        <v>0</v>
      </c>
      <c r="AI64" s="81">
        <f t="shared" ref="AI64:AI69" si="208">IF(E64="",0,IF(E64="wo",0,IF(F64="wo",2,IF(AG64=AH64,0,IF(AG64&gt;AH64,2,1)))))</f>
        <v>2</v>
      </c>
      <c r="AJ64" s="81">
        <f t="shared" ref="AJ64:AJ69" si="209">IF(F64="",0,IF(F64="wo",0,IF(E64="wo",2,IF(AH64=AG64,0,IF(AH64&gt;AG64,2,1)))))</f>
        <v>1</v>
      </c>
      <c r="AK64" s="82">
        <f t="shared" ref="AK64:AK69" si="210">IF(E64="","",IF(E64="wo",0,IF(F64="wo",0,IF(E64=F64,"ERROR",IF(E64&gt;F64,F64,-1*E64)))))</f>
        <v>0</v>
      </c>
      <c r="AL64" s="82">
        <f t="shared" ref="AL64:AL69" si="211">IF(G64="","",IF(G64="wo",0,IF(H64="wo",0,IF(G64=H64,"ERROR",IF(G64&gt;H64,H64,-1*G64)))))</f>
        <v>0</v>
      </c>
      <c r="AM64" s="82">
        <f t="shared" ref="AM64:AM69" si="212">IF(I64="","",IF(I64="wo",0,IF(J64="wo",0,IF(I64=J64,"ERROR",IF(I64&gt;J64,J64,-1*I64)))))</f>
        <v>1</v>
      </c>
      <c r="AN64" s="82" t="str">
        <f t="shared" ref="AN64:AN69" si="213">IF(K64="","",IF(K64="wo",0,IF(L64="wo",0,IF(K64=L64,"ERROR",IF(K64&gt;L64,L64,-1*K64)))))</f>
        <v/>
      </c>
      <c r="AO64" s="82" t="str">
        <f t="shared" ref="AO64:AO69" si="214">IF(M64="","",IF(M64="wo",0,IF(N64="wo",0,IF(M64=N64,"ERROR",IF(M64&gt;N64,N64,-1*M64)))))</f>
        <v/>
      </c>
      <c r="AP64" s="82" t="str">
        <f t="shared" ref="AP64:AP69" si="215">IF(O64="","",IF(O64="wo",0,IF(P64="wo",0,IF(O64=P64,"ERROR",IF(O64&gt;P64,P64,-1*O64)))))</f>
        <v/>
      </c>
      <c r="AQ64" s="82" t="str">
        <f t="shared" ref="AQ64:AQ69" si="216">IF(Q64="","",IF(Q64="wo",0,IF(R64="wo",0,IF(Q64=R64,"ERROR",IF(Q64&gt;R64,R64,-1*Q64)))))</f>
        <v/>
      </c>
      <c r="AR64" s="83" t="str">
        <f t="shared" ref="AR64:AR69" si="217">CONCATENATE(AG64," - ",AH64)</f>
        <v>3 - 0</v>
      </c>
      <c r="AS64" s="84" t="str">
        <f t="shared" ref="AS64:AS69" si="218">IF(E64="","",(IF(K64="",AK64&amp;","&amp;AL64&amp;","&amp;AM64,IF(M64="",AK64&amp;","&amp;AL64&amp;","&amp;AM64&amp;","&amp;AN64,IF(O64="",AK64&amp;","&amp;AL64&amp;","&amp;AM64&amp;","&amp;AN64&amp;","&amp;AO64,IF(Q64="",AK64&amp;","&amp;AL64&amp;","&amp;AM64&amp;","&amp;AN64&amp;","&amp;AO64&amp;","&amp;AP64,AK64&amp;","&amp;AL64&amp;","&amp;AM64&amp;","&amp;AN64&amp;","&amp;AO64&amp;","&amp;AP64&amp;","&amp;AQ64))))))</f>
        <v>0,0,1</v>
      </c>
      <c r="AT64" s="81">
        <f t="shared" ref="AT64:AT69" si="219">IF(F64="",0,IF(F64="wo",0,IF(E64="wo",2,IF(AH64=AG64,0,IF(AH64&gt;AG64,2,1)))))</f>
        <v>1</v>
      </c>
      <c r="AU64" s="81">
        <f t="shared" ref="AU64:AU69" si="220">IF(E64="",0,IF(E64="wo",0,IF(F64="wo",2,IF(AG64=AH64,0,IF(AG64&gt;AH64,2,1)))))</f>
        <v>2</v>
      </c>
      <c r="AV64" s="82">
        <f t="shared" ref="AV64:AV69" si="221">IF(F64="","",IF(F64="wo",0,IF(E64="wo",0,IF(F64=E64,"ERROR",IF(F64&gt;E64,E64,-1*F64)))))</f>
        <v>0</v>
      </c>
      <c r="AW64" s="82">
        <f t="shared" ref="AW64:AW69" si="222">IF(H64="","",IF(H64="wo",0,IF(G64="wo",0,IF(H64=G64,"ERROR",IF(H64&gt;G64,G64,-1*H64)))))</f>
        <v>0</v>
      </c>
      <c r="AX64" s="82">
        <f t="shared" ref="AX64:AX69" si="223">IF(J64="","",IF(J64="wo",0,IF(I64="wo",0,IF(J64=I64,"ERROR",IF(J64&gt;I64,I64,-1*J64)))))</f>
        <v>-1</v>
      </c>
      <c r="AY64" s="82" t="str">
        <f t="shared" ref="AY64:AY69" si="224">IF(L64="","",IF(L64="wo",0,IF(K64="wo",0,IF(L64=K64,"ERROR",IF(L64&gt;K64,K64,-1*L64)))))</f>
        <v/>
      </c>
      <c r="AZ64" s="82" t="str">
        <f t="shared" ref="AZ64:AZ69" si="225">IF(N64="","",IF(N64="wo",0,IF(M64="wo",0,IF(N64=M64,"ERROR",IF(N64&gt;M64,M64,-1*N64)))))</f>
        <v/>
      </c>
      <c r="BA64" s="82" t="str">
        <f t="shared" ref="BA64:BA69" si="226">IF(P64="","",IF(P64="wo",0,IF(O64="wo",0,IF(P64=O64,"ERROR",IF(P64&gt;O64,O64,-1*P64)))))</f>
        <v/>
      </c>
      <c r="BB64" s="82" t="str">
        <f t="shared" ref="BB64:BB69" si="227">IF(R64="","",IF(R64="wo",0,IF(Q64="wo",0,IF(R64=Q64,"ERROR",IF(R64&gt;Q64,Q64,-1*R64)))))</f>
        <v/>
      </c>
      <c r="BC64" s="83" t="str">
        <f t="shared" ref="BC64:BC69" si="228">CONCATENATE(AH64," - ",AG64)</f>
        <v>0 - 3</v>
      </c>
      <c r="BD64" s="84" t="str">
        <f t="shared" ref="BD64:BD69" si="229">IF(E64="","",(IF(K64="",AV64&amp;", "&amp;AW64&amp;", "&amp;AX64,IF(M64="",AV64&amp;","&amp;AW64&amp;","&amp;AX64&amp;","&amp;AY64,IF(O64="",AV64&amp;","&amp;AW64&amp;","&amp;AX64&amp;","&amp;AY64&amp;","&amp;AZ64,IF(Q64="",AV64&amp;","&amp;AW64&amp;","&amp;AX64&amp;","&amp;AY64&amp;","&amp;AZ64&amp;","&amp;BA64,AV64&amp;","&amp;AW64&amp;","&amp;AX64&amp;","&amp;AY64&amp;","&amp;AZ64&amp;","&amp;BA64&amp;","&amp;BB64))))))</f>
        <v>0, 0, -1</v>
      </c>
      <c r="BE64" s="85">
        <f>SUMIF(C64:C69,1,AI64:AI69)+SUMIF(D64:D69,1,AJ64:AJ69)</f>
        <v>4</v>
      </c>
      <c r="BF64" s="85">
        <f>IF(BE64&lt;&gt;0,RANK(BE64,BE64:BE70),"")</f>
        <v>1</v>
      </c>
      <c r="BG64" s="86">
        <f>SUMIF(A64:A67,C64,B64:B67)</f>
        <v>42</v>
      </c>
      <c r="BH64" s="87">
        <f>SUMIF(A64:A67,D64,B64:B67)</f>
        <v>56</v>
      </c>
      <c r="BI64" s="62">
        <f t="shared" ref="BI64:BI69" si="230">1+BI54</f>
        <v>2</v>
      </c>
      <c r="BJ64" s="63">
        <f>1*BJ59+1</f>
        <v>7</v>
      </c>
      <c r="BK64" s="88">
        <v>1</v>
      </c>
      <c r="BL64" s="12" t="str">
        <f t="shared" ref="BL64:BL69" si="231">CONCATENATE(C64," ","-"," ",D64)</f>
        <v>1 - 3</v>
      </c>
      <c r="BM64" s="13"/>
      <c r="BN64" s="14"/>
      <c r="BO64" s="15"/>
      <c r="BP64" s="471">
        <v>1</v>
      </c>
      <c r="BQ64" s="473">
        <f>B64</f>
        <v>42</v>
      </c>
      <c r="BR64" s="461" t="str">
        <f>IF(BQ64=0,0,VLOOKUP(BQ64,[1]Команды!$B:AB,6,FALSE))</f>
        <v>г.Алматы</v>
      </c>
      <c r="BS64" s="462"/>
      <c r="BT64" s="463"/>
      <c r="BU64" s="477">
        <f>IF(BQ64=0,0,VLOOKUP(BQ64,[1]Команды!$B:$AB,24,FALSE))</f>
        <v>163</v>
      </c>
      <c r="BV64" s="478"/>
      <c r="BW64" s="479"/>
      <c r="BX64" s="480"/>
      <c r="BY64" s="16"/>
      <c r="BZ64" s="17">
        <f>IF(AG68&lt;AH68,AI68,IF(AH68&lt;AG68,AI68," "))</f>
        <v>2</v>
      </c>
      <c r="CA64" s="16"/>
      <c r="CB64" s="18"/>
      <c r="CC64" s="17">
        <f>IF(AG64&lt;AH64,AI64,IF(AH64&lt;AG64,AI64," "))</f>
        <v>2</v>
      </c>
      <c r="CD64" s="19"/>
      <c r="CE64" s="16"/>
      <c r="CF64" s="17" t="str">
        <f>IF(AG66&lt;AH66,AI66,IF(AH66&lt;AG66,AI66," "))</f>
        <v xml:space="preserve"> </v>
      </c>
      <c r="CG64" s="16"/>
      <c r="CH64" s="20"/>
      <c r="CI64" s="495">
        <f>BE64</f>
        <v>4</v>
      </c>
      <c r="CJ64" s="490"/>
      <c r="CK64" s="491">
        <f>IF(BF65="",BF64,BF65)</f>
        <v>1</v>
      </c>
    </row>
    <row r="65" spans="1:89" ht="18.95" customHeight="1" x14ac:dyDescent="0.25">
      <c r="A65" s="72">
        <v>2</v>
      </c>
      <c r="B65" s="89">
        <f>IF(R63="","",VLOOKUP(R63,'[1]Посев групп'!B:AV,5,FALSE))</f>
        <v>57</v>
      </c>
      <c r="C65" s="74">
        <v>2</v>
      </c>
      <c r="D65" s="74">
        <v>4</v>
      </c>
      <c r="E65" s="75"/>
      <c r="F65" s="76"/>
      <c r="G65" s="77"/>
      <c r="H65" s="78"/>
      <c r="I65" s="75"/>
      <c r="J65" s="76"/>
      <c r="K65" s="77"/>
      <c r="L65" s="78"/>
      <c r="M65" s="75"/>
      <c r="N65" s="76"/>
      <c r="O65" s="77"/>
      <c r="P65" s="78"/>
      <c r="Q65" s="75"/>
      <c r="R65" s="76"/>
      <c r="S65" s="79">
        <f t="shared" si="193"/>
        <v>0</v>
      </c>
      <c r="T65" s="79">
        <f t="shared" si="194"/>
        <v>0</v>
      </c>
      <c r="U65" s="79">
        <f t="shared" si="195"/>
        <v>0</v>
      </c>
      <c r="V65" s="79">
        <f t="shared" si="196"/>
        <v>0</v>
      </c>
      <c r="W65" s="79">
        <f t="shared" si="197"/>
        <v>0</v>
      </c>
      <c r="X65" s="79">
        <f t="shared" si="198"/>
        <v>0</v>
      </c>
      <c r="Y65" s="79">
        <f t="shared" si="199"/>
        <v>0</v>
      </c>
      <c r="Z65" s="79">
        <f t="shared" si="200"/>
        <v>0</v>
      </c>
      <c r="AA65" s="79">
        <f t="shared" si="201"/>
        <v>0</v>
      </c>
      <c r="AB65" s="79">
        <f t="shared" si="202"/>
        <v>0</v>
      </c>
      <c r="AC65" s="79">
        <f t="shared" si="203"/>
        <v>0</v>
      </c>
      <c r="AD65" s="79">
        <f t="shared" si="204"/>
        <v>0</v>
      </c>
      <c r="AE65" s="79">
        <f t="shared" si="205"/>
        <v>0</v>
      </c>
      <c r="AF65" s="79">
        <f t="shared" si="206"/>
        <v>0</v>
      </c>
      <c r="AG65" s="80">
        <f t="shared" si="207"/>
        <v>0</v>
      </c>
      <c r="AH65" s="80">
        <f t="shared" si="207"/>
        <v>0</v>
      </c>
      <c r="AI65" s="81">
        <f t="shared" si="208"/>
        <v>0</v>
      </c>
      <c r="AJ65" s="81">
        <f t="shared" si="209"/>
        <v>0</v>
      </c>
      <c r="AK65" s="82" t="str">
        <f t="shared" si="210"/>
        <v/>
      </c>
      <c r="AL65" s="82" t="str">
        <f t="shared" si="211"/>
        <v/>
      </c>
      <c r="AM65" s="82" t="str">
        <f t="shared" si="212"/>
        <v/>
      </c>
      <c r="AN65" s="82" t="str">
        <f t="shared" si="213"/>
        <v/>
      </c>
      <c r="AO65" s="82" t="str">
        <f t="shared" si="214"/>
        <v/>
      </c>
      <c r="AP65" s="82" t="str">
        <f t="shared" si="215"/>
        <v/>
      </c>
      <c r="AQ65" s="82" t="str">
        <f t="shared" si="216"/>
        <v/>
      </c>
      <c r="AR65" s="83" t="str">
        <f t="shared" si="217"/>
        <v>0 - 0</v>
      </c>
      <c r="AS65" s="84" t="str">
        <f t="shared" si="218"/>
        <v/>
      </c>
      <c r="AT65" s="81">
        <f t="shared" si="219"/>
        <v>0</v>
      </c>
      <c r="AU65" s="81">
        <f t="shared" si="220"/>
        <v>0</v>
      </c>
      <c r="AV65" s="82" t="str">
        <f t="shared" si="221"/>
        <v/>
      </c>
      <c r="AW65" s="82" t="str">
        <f t="shared" si="222"/>
        <v/>
      </c>
      <c r="AX65" s="82" t="str">
        <f t="shared" si="223"/>
        <v/>
      </c>
      <c r="AY65" s="82" t="str">
        <f t="shared" si="224"/>
        <v/>
      </c>
      <c r="AZ65" s="82" t="str">
        <f t="shared" si="225"/>
        <v/>
      </c>
      <c r="BA65" s="82" t="str">
        <f t="shared" si="226"/>
        <v/>
      </c>
      <c r="BB65" s="82" t="str">
        <f t="shared" si="227"/>
        <v/>
      </c>
      <c r="BC65" s="83" t="str">
        <f t="shared" si="228"/>
        <v>0 - 0</v>
      </c>
      <c r="BD65" s="84" t="str">
        <f t="shared" si="229"/>
        <v/>
      </c>
      <c r="BE65" s="90"/>
      <c r="BF65" s="90"/>
      <c r="BG65" s="86">
        <f>SUMIF(A64:A67,C65,B64:B67)</f>
        <v>57</v>
      </c>
      <c r="BH65" s="87">
        <f>SUMIF(A64:A67,D65,B64:B67)</f>
        <v>0</v>
      </c>
      <c r="BI65" s="62">
        <f t="shared" si="230"/>
        <v>2</v>
      </c>
      <c r="BJ65" s="63">
        <f>1+BJ64</f>
        <v>8</v>
      </c>
      <c r="BK65" s="88">
        <v>1</v>
      </c>
      <c r="BL65" s="12" t="str">
        <f t="shared" si="231"/>
        <v>2 - 4</v>
      </c>
      <c r="BM65" s="13"/>
      <c r="BN65" s="14"/>
      <c r="BO65" s="15"/>
      <c r="BP65" s="472"/>
      <c r="BQ65" s="473"/>
      <c r="BR65" s="474"/>
      <c r="BS65" s="475"/>
      <c r="BT65" s="476"/>
      <c r="BU65" s="477"/>
      <c r="BV65" s="478"/>
      <c r="BW65" s="479"/>
      <c r="BX65" s="480"/>
      <c r="BY65" s="492" t="str">
        <f>IF(E68="","",AR68)</f>
        <v>3 - 0</v>
      </c>
      <c r="BZ65" s="492"/>
      <c r="CA65" s="492"/>
      <c r="CB65" s="493" t="str">
        <f>IF(E64="","",AR64)</f>
        <v>3 - 0</v>
      </c>
      <c r="CC65" s="492"/>
      <c r="CD65" s="494"/>
      <c r="CE65" s="492" t="str">
        <f>IF(E66="","",AR66)</f>
        <v/>
      </c>
      <c r="CF65" s="492"/>
      <c r="CG65" s="492"/>
      <c r="CH65" s="21"/>
      <c r="CI65" s="495"/>
      <c r="CJ65" s="490"/>
      <c r="CK65" s="491"/>
    </row>
    <row r="66" spans="1:89" ht="18.95" customHeight="1" x14ac:dyDescent="0.25">
      <c r="A66" s="72">
        <v>3</v>
      </c>
      <c r="B66" s="89">
        <f>IF(R63="","",VLOOKUP(R63,'[1]Посев групп'!B:AV,8,FALSE))</f>
        <v>56</v>
      </c>
      <c r="C66" s="74">
        <v>1</v>
      </c>
      <c r="D66" s="74">
        <v>4</v>
      </c>
      <c r="E66" s="75"/>
      <c r="F66" s="76"/>
      <c r="G66" s="77"/>
      <c r="H66" s="78"/>
      <c r="I66" s="75"/>
      <c r="J66" s="76"/>
      <c r="K66" s="77"/>
      <c r="L66" s="78"/>
      <c r="M66" s="75"/>
      <c r="N66" s="76"/>
      <c r="O66" s="77"/>
      <c r="P66" s="78"/>
      <c r="Q66" s="75"/>
      <c r="R66" s="76"/>
      <c r="S66" s="79">
        <f t="shared" si="193"/>
        <v>0</v>
      </c>
      <c r="T66" s="79">
        <f t="shared" si="194"/>
        <v>0</v>
      </c>
      <c r="U66" s="79">
        <f t="shared" si="195"/>
        <v>0</v>
      </c>
      <c r="V66" s="79">
        <f t="shared" si="196"/>
        <v>0</v>
      </c>
      <c r="W66" s="79">
        <f t="shared" si="197"/>
        <v>0</v>
      </c>
      <c r="X66" s="79">
        <f t="shared" si="198"/>
        <v>0</v>
      </c>
      <c r="Y66" s="79">
        <f t="shared" si="199"/>
        <v>0</v>
      </c>
      <c r="Z66" s="79">
        <f t="shared" si="200"/>
        <v>0</v>
      </c>
      <c r="AA66" s="79">
        <f t="shared" si="201"/>
        <v>0</v>
      </c>
      <c r="AB66" s="79">
        <f t="shared" si="202"/>
        <v>0</v>
      </c>
      <c r="AC66" s="79">
        <f t="shared" si="203"/>
        <v>0</v>
      </c>
      <c r="AD66" s="79">
        <f t="shared" si="204"/>
        <v>0</v>
      </c>
      <c r="AE66" s="79">
        <f t="shared" si="205"/>
        <v>0</v>
      </c>
      <c r="AF66" s="79">
        <f t="shared" si="206"/>
        <v>0</v>
      </c>
      <c r="AG66" s="80">
        <f t="shared" si="207"/>
        <v>0</v>
      </c>
      <c r="AH66" s="80">
        <f t="shared" si="207"/>
        <v>0</v>
      </c>
      <c r="AI66" s="81">
        <f t="shared" si="208"/>
        <v>0</v>
      </c>
      <c r="AJ66" s="81">
        <f t="shared" si="209"/>
        <v>0</v>
      </c>
      <c r="AK66" s="82" t="str">
        <f t="shared" si="210"/>
        <v/>
      </c>
      <c r="AL66" s="82" t="str">
        <f t="shared" si="211"/>
        <v/>
      </c>
      <c r="AM66" s="82" t="str">
        <f t="shared" si="212"/>
        <v/>
      </c>
      <c r="AN66" s="82" t="str">
        <f t="shared" si="213"/>
        <v/>
      </c>
      <c r="AO66" s="82" t="str">
        <f t="shared" si="214"/>
        <v/>
      </c>
      <c r="AP66" s="82" t="str">
        <f t="shared" si="215"/>
        <v/>
      </c>
      <c r="AQ66" s="82" t="str">
        <f t="shared" si="216"/>
        <v/>
      </c>
      <c r="AR66" s="83" t="str">
        <f t="shared" si="217"/>
        <v>0 - 0</v>
      </c>
      <c r="AS66" s="84" t="str">
        <f t="shared" si="218"/>
        <v/>
      </c>
      <c r="AT66" s="81">
        <f t="shared" si="219"/>
        <v>0</v>
      </c>
      <c r="AU66" s="81">
        <f t="shared" si="220"/>
        <v>0</v>
      </c>
      <c r="AV66" s="82" t="str">
        <f t="shared" si="221"/>
        <v/>
      </c>
      <c r="AW66" s="82" t="str">
        <f t="shared" si="222"/>
        <v/>
      </c>
      <c r="AX66" s="82" t="str">
        <f t="shared" si="223"/>
        <v/>
      </c>
      <c r="AY66" s="82" t="str">
        <f t="shared" si="224"/>
        <v/>
      </c>
      <c r="AZ66" s="82" t="str">
        <f t="shared" si="225"/>
        <v/>
      </c>
      <c r="BA66" s="82" t="str">
        <f t="shared" si="226"/>
        <v/>
      </c>
      <c r="BB66" s="82" t="str">
        <f t="shared" si="227"/>
        <v/>
      </c>
      <c r="BC66" s="83" t="str">
        <f t="shared" si="228"/>
        <v>0 - 0</v>
      </c>
      <c r="BD66" s="84" t="str">
        <f t="shared" si="229"/>
        <v/>
      </c>
      <c r="BE66" s="85">
        <f>SUMIF(C64:C69,2,AI64:AI69)+SUMIF(D64:D69,2,AJ64:AJ69)</f>
        <v>2</v>
      </c>
      <c r="BF66" s="85">
        <f>IF(BE66&lt;&gt;0,RANK(BE66,BE64:BE70),"")</f>
        <v>3</v>
      </c>
      <c r="BG66" s="86">
        <f>SUMIF(A64:A67,C66,B64:B67)</f>
        <v>42</v>
      </c>
      <c r="BH66" s="87">
        <f>SUMIF(A64:A67,D66,B64:B67)</f>
        <v>0</v>
      </c>
      <c r="BI66" s="62">
        <f t="shared" si="230"/>
        <v>2</v>
      </c>
      <c r="BJ66" s="63">
        <f>1+BJ65</f>
        <v>9</v>
      </c>
      <c r="BK66" s="88">
        <v>2</v>
      </c>
      <c r="BL66" s="22" t="str">
        <f t="shared" si="231"/>
        <v>1 - 4</v>
      </c>
      <c r="BM66" s="23"/>
      <c r="BN66" s="24"/>
      <c r="BO66" s="25"/>
      <c r="BP66" s="457">
        <v>2</v>
      </c>
      <c r="BQ66" s="459">
        <f>B65</f>
        <v>57</v>
      </c>
      <c r="BR66" s="461" t="str">
        <f>IF(BQ66=0,0,VLOOKUP(BQ66,[1]Команды!$B:AB,6,FALSE))</f>
        <v>г. Шымкент</v>
      </c>
      <c r="BS66" s="462"/>
      <c r="BT66" s="463"/>
      <c r="BU66" s="467">
        <f>IF(BQ66=0,0,VLOOKUP(BQ66,[1]Команды!$B:$AB,24,FALSE))</f>
        <v>95</v>
      </c>
      <c r="BV66" s="26"/>
      <c r="BW66" s="27">
        <f>IF(AG68&lt;AH68,AT68,IF(AH68&lt;AG68,AT68," "))</f>
        <v>1</v>
      </c>
      <c r="BX66" s="28"/>
      <c r="BY66" s="469"/>
      <c r="BZ66" s="469"/>
      <c r="CA66" s="469"/>
      <c r="CB66" s="29"/>
      <c r="CC66" s="27">
        <f>IF(AG67&lt;AH67,AI67,IF(AH67&lt;AG67,AI67," "))</f>
        <v>1</v>
      </c>
      <c r="CD66" s="28"/>
      <c r="CE66" s="30"/>
      <c r="CF66" s="27" t="str">
        <f>IF(AG65&lt;AH65,AI65,IF(AH65&lt;AG65,AI65," "))</f>
        <v xml:space="preserve"> </v>
      </c>
      <c r="CG66" s="30"/>
      <c r="CH66" s="31"/>
      <c r="CI66" s="481">
        <f>BE66</f>
        <v>2</v>
      </c>
      <c r="CJ66" s="483"/>
      <c r="CK66" s="485">
        <f>IF(BF67="",BF66,BF67)</f>
        <v>3</v>
      </c>
    </row>
    <row r="67" spans="1:89" ht="18.95" customHeight="1" x14ac:dyDescent="0.25">
      <c r="A67" s="72">
        <v>4</v>
      </c>
      <c r="B67" s="89">
        <f>IF(R63="","",VLOOKUP(R63,'[1]Посев групп'!B:AV,11,FALSE))</f>
        <v>0</v>
      </c>
      <c r="C67" s="74">
        <v>2</v>
      </c>
      <c r="D67" s="74">
        <v>3</v>
      </c>
      <c r="E67" s="75">
        <v>1</v>
      </c>
      <c r="F67" s="76">
        <v>3</v>
      </c>
      <c r="G67" s="77">
        <v>2</v>
      </c>
      <c r="H67" s="78">
        <v>3</v>
      </c>
      <c r="I67" s="75">
        <v>3</v>
      </c>
      <c r="J67" s="76">
        <v>0</v>
      </c>
      <c r="K67" s="77">
        <v>2</v>
      </c>
      <c r="L67" s="78">
        <v>3</v>
      </c>
      <c r="M67" s="75"/>
      <c r="N67" s="76"/>
      <c r="O67" s="77"/>
      <c r="P67" s="78"/>
      <c r="Q67" s="75"/>
      <c r="R67" s="76"/>
      <c r="S67" s="79">
        <f t="shared" si="193"/>
        <v>0</v>
      </c>
      <c r="T67" s="79">
        <f t="shared" si="194"/>
        <v>1</v>
      </c>
      <c r="U67" s="79">
        <f t="shared" si="195"/>
        <v>0</v>
      </c>
      <c r="V67" s="79">
        <f t="shared" si="196"/>
        <v>1</v>
      </c>
      <c r="W67" s="79">
        <f t="shared" si="197"/>
        <v>1</v>
      </c>
      <c r="X67" s="79">
        <f t="shared" si="198"/>
        <v>0</v>
      </c>
      <c r="Y67" s="79">
        <f t="shared" si="199"/>
        <v>0</v>
      </c>
      <c r="Z67" s="79">
        <f t="shared" si="200"/>
        <v>1</v>
      </c>
      <c r="AA67" s="79">
        <f t="shared" si="201"/>
        <v>0</v>
      </c>
      <c r="AB67" s="79">
        <f t="shared" si="202"/>
        <v>0</v>
      </c>
      <c r="AC67" s="79">
        <f t="shared" si="203"/>
        <v>0</v>
      </c>
      <c r="AD67" s="79">
        <f t="shared" si="204"/>
        <v>0</v>
      </c>
      <c r="AE67" s="79">
        <f t="shared" si="205"/>
        <v>0</v>
      </c>
      <c r="AF67" s="79">
        <f t="shared" si="206"/>
        <v>0</v>
      </c>
      <c r="AG67" s="80">
        <f t="shared" si="207"/>
        <v>1</v>
      </c>
      <c r="AH67" s="80">
        <f t="shared" si="207"/>
        <v>3</v>
      </c>
      <c r="AI67" s="81">
        <f t="shared" si="208"/>
        <v>1</v>
      </c>
      <c r="AJ67" s="81">
        <f t="shared" si="209"/>
        <v>2</v>
      </c>
      <c r="AK67" s="82">
        <f t="shared" si="210"/>
        <v>-1</v>
      </c>
      <c r="AL67" s="82">
        <f t="shared" si="211"/>
        <v>-2</v>
      </c>
      <c r="AM67" s="82">
        <f t="shared" si="212"/>
        <v>0</v>
      </c>
      <c r="AN67" s="82">
        <f t="shared" si="213"/>
        <v>-2</v>
      </c>
      <c r="AO67" s="82" t="str">
        <f t="shared" si="214"/>
        <v/>
      </c>
      <c r="AP67" s="82" t="str">
        <f t="shared" si="215"/>
        <v/>
      </c>
      <c r="AQ67" s="82" t="str">
        <f t="shared" si="216"/>
        <v/>
      </c>
      <c r="AR67" s="83" t="str">
        <f t="shared" si="217"/>
        <v>1 - 3</v>
      </c>
      <c r="AS67" s="84" t="str">
        <f t="shared" si="218"/>
        <v>-1,-2,0,-2</v>
      </c>
      <c r="AT67" s="81">
        <f t="shared" si="219"/>
        <v>2</v>
      </c>
      <c r="AU67" s="81">
        <f t="shared" si="220"/>
        <v>1</v>
      </c>
      <c r="AV67" s="82">
        <f t="shared" si="221"/>
        <v>1</v>
      </c>
      <c r="AW67" s="82">
        <f t="shared" si="222"/>
        <v>2</v>
      </c>
      <c r="AX67" s="82">
        <f t="shared" si="223"/>
        <v>0</v>
      </c>
      <c r="AY67" s="82">
        <f t="shared" si="224"/>
        <v>2</v>
      </c>
      <c r="AZ67" s="82" t="str">
        <f t="shared" si="225"/>
        <v/>
      </c>
      <c r="BA67" s="82" t="str">
        <f t="shared" si="226"/>
        <v/>
      </c>
      <c r="BB67" s="82" t="str">
        <f t="shared" si="227"/>
        <v/>
      </c>
      <c r="BC67" s="83" t="str">
        <f t="shared" si="228"/>
        <v>3 - 1</v>
      </c>
      <c r="BD67" s="84" t="str">
        <f t="shared" si="229"/>
        <v>1,2,0,2</v>
      </c>
      <c r="BE67" s="90"/>
      <c r="BF67" s="90"/>
      <c r="BG67" s="86">
        <f>SUMIF(A64:A67,C67,B64:B67)</f>
        <v>57</v>
      </c>
      <c r="BH67" s="87">
        <f>SUMIF(A64:A67,D67,B64:B67)</f>
        <v>56</v>
      </c>
      <c r="BI67" s="62">
        <f t="shared" si="230"/>
        <v>2</v>
      </c>
      <c r="BJ67" s="63">
        <f>1+BJ66</f>
        <v>10</v>
      </c>
      <c r="BK67" s="88">
        <v>2</v>
      </c>
      <c r="BL67" s="22" t="str">
        <f t="shared" si="231"/>
        <v>2 - 3</v>
      </c>
      <c r="BM67" s="23"/>
      <c r="BN67" s="24"/>
      <c r="BO67" s="25"/>
      <c r="BP67" s="458"/>
      <c r="BQ67" s="460"/>
      <c r="BR67" s="464"/>
      <c r="BS67" s="465"/>
      <c r="BT67" s="466"/>
      <c r="BU67" s="468"/>
      <c r="BV67" s="487" t="str">
        <f>IF(E68="","",BC68)</f>
        <v>0 - 3</v>
      </c>
      <c r="BW67" s="488"/>
      <c r="BX67" s="489"/>
      <c r="BY67" s="470"/>
      <c r="BZ67" s="470"/>
      <c r="CA67" s="470"/>
      <c r="CB67" s="487" t="str">
        <f>IF(E67="","",AR67)</f>
        <v>1 - 3</v>
      </c>
      <c r="CC67" s="488"/>
      <c r="CD67" s="489"/>
      <c r="CE67" s="488" t="str">
        <f>IF(E65="","",AR65)</f>
        <v/>
      </c>
      <c r="CF67" s="488"/>
      <c r="CG67" s="488"/>
      <c r="CH67" s="32"/>
      <c r="CI67" s="482"/>
      <c r="CJ67" s="484"/>
      <c r="CK67" s="486"/>
    </row>
    <row r="68" spans="1:89" ht="18.95" customHeight="1" x14ac:dyDescent="0.25">
      <c r="A68" s="72">
        <v>5</v>
      </c>
      <c r="B68" s="91"/>
      <c r="C68" s="74">
        <v>1</v>
      </c>
      <c r="D68" s="74">
        <v>2</v>
      </c>
      <c r="E68" s="75">
        <v>3</v>
      </c>
      <c r="F68" s="76">
        <v>0</v>
      </c>
      <c r="G68" s="77">
        <v>3</v>
      </c>
      <c r="H68" s="78">
        <v>0</v>
      </c>
      <c r="I68" s="75">
        <v>3</v>
      </c>
      <c r="J68" s="76">
        <v>0</v>
      </c>
      <c r="K68" s="77"/>
      <c r="L68" s="78"/>
      <c r="M68" s="75"/>
      <c r="N68" s="76"/>
      <c r="O68" s="77"/>
      <c r="P68" s="78"/>
      <c r="Q68" s="75"/>
      <c r="R68" s="76"/>
      <c r="S68" s="79">
        <f t="shared" si="193"/>
        <v>1</v>
      </c>
      <c r="T68" s="79">
        <f t="shared" si="194"/>
        <v>0</v>
      </c>
      <c r="U68" s="79">
        <f t="shared" si="195"/>
        <v>1</v>
      </c>
      <c r="V68" s="79">
        <f t="shared" si="196"/>
        <v>0</v>
      </c>
      <c r="W68" s="79">
        <f t="shared" si="197"/>
        <v>1</v>
      </c>
      <c r="X68" s="79">
        <f t="shared" si="198"/>
        <v>0</v>
      </c>
      <c r="Y68" s="79">
        <f t="shared" si="199"/>
        <v>0</v>
      </c>
      <c r="Z68" s="79">
        <f t="shared" si="200"/>
        <v>0</v>
      </c>
      <c r="AA68" s="79">
        <f t="shared" si="201"/>
        <v>0</v>
      </c>
      <c r="AB68" s="79">
        <f t="shared" si="202"/>
        <v>0</v>
      </c>
      <c r="AC68" s="79">
        <f t="shared" si="203"/>
        <v>0</v>
      </c>
      <c r="AD68" s="79">
        <f t="shared" si="204"/>
        <v>0</v>
      </c>
      <c r="AE68" s="79">
        <f t="shared" si="205"/>
        <v>0</v>
      </c>
      <c r="AF68" s="79">
        <f t="shared" si="206"/>
        <v>0</v>
      </c>
      <c r="AG68" s="80">
        <f t="shared" si="207"/>
        <v>3</v>
      </c>
      <c r="AH68" s="80">
        <f t="shared" si="207"/>
        <v>0</v>
      </c>
      <c r="AI68" s="81">
        <f t="shared" si="208"/>
        <v>2</v>
      </c>
      <c r="AJ68" s="81">
        <f t="shared" si="209"/>
        <v>1</v>
      </c>
      <c r="AK68" s="82">
        <f t="shared" si="210"/>
        <v>0</v>
      </c>
      <c r="AL68" s="82">
        <f t="shared" si="211"/>
        <v>0</v>
      </c>
      <c r="AM68" s="82">
        <f t="shared" si="212"/>
        <v>0</v>
      </c>
      <c r="AN68" s="82" t="str">
        <f t="shared" si="213"/>
        <v/>
      </c>
      <c r="AO68" s="82" t="str">
        <f t="shared" si="214"/>
        <v/>
      </c>
      <c r="AP68" s="82" t="str">
        <f t="shared" si="215"/>
        <v/>
      </c>
      <c r="AQ68" s="82" t="str">
        <f t="shared" si="216"/>
        <v/>
      </c>
      <c r="AR68" s="83" t="str">
        <f t="shared" si="217"/>
        <v>3 - 0</v>
      </c>
      <c r="AS68" s="84" t="str">
        <f t="shared" si="218"/>
        <v>0,0,0</v>
      </c>
      <c r="AT68" s="81">
        <f t="shared" si="219"/>
        <v>1</v>
      </c>
      <c r="AU68" s="81">
        <f t="shared" si="220"/>
        <v>2</v>
      </c>
      <c r="AV68" s="82">
        <f t="shared" si="221"/>
        <v>0</v>
      </c>
      <c r="AW68" s="82">
        <f t="shared" si="222"/>
        <v>0</v>
      </c>
      <c r="AX68" s="82">
        <f t="shared" si="223"/>
        <v>0</v>
      </c>
      <c r="AY68" s="82" t="str">
        <f t="shared" si="224"/>
        <v/>
      </c>
      <c r="AZ68" s="82" t="str">
        <f t="shared" si="225"/>
        <v/>
      </c>
      <c r="BA68" s="82" t="str">
        <f t="shared" si="226"/>
        <v/>
      </c>
      <c r="BB68" s="82" t="str">
        <f t="shared" si="227"/>
        <v/>
      </c>
      <c r="BC68" s="83" t="str">
        <f t="shared" si="228"/>
        <v>0 - 3</v>
      </c>
      <c r="BD68" s="84" t="str">
        <f t="shared" si="229"/>
        <v>0, 0, 0</v>
      </c>
      <c r="BE68" s="85">
        <f>SUMIF(C64:C69,3,AI64:AI69)+SUMIF(D64:D69,3,AJ64:AJ69)</f>
        <v>3</v>
      </c>
      <c r="BF68" s="85">
        <f>IF(BE68&lt;&gt;0,RANK(BE68,BE64:BE70),"")</f>
        <v>2</v>
      </c>
      <c r="BG68" s="86">
        <f>SUMIF(A64:A67,C68,B64:B67)</f>
        <v>42</v>
      </c>
      <c r="BH68" s="87">
        <f>SUMIF(A64:A67,D68,B64:B67)</f>
        <v>57</v>
      </c>
      <c r="BI68" s="62">
        <f t="shared" si="230"/>
        <v>2</v>
      </c>
      <c r="BJ68" s="63">
        <f>1+BJ67</f>
        <v>11</v>
      </c>
      <c r="BK68" s="88">
        <v>3</v>
      </c>
      <c r="BL68" s="12" t="str">
        <f t="shared" si="231"/>
        <v>1 - 2</v>
      </c>
      <c r="BM68" s="13"/>
      <c r="BN68" s="14"/>
      <c r="BO68" s="15"/>
      <c r="BP68" s="496">
        <v>3</v>
      </c>
      <c r="BQ68" s="473">
        <f>B66</f>
        <v>56</v>
      </c>
      <c r="BR68" s="474" t="str">
        <f>IF(BQ68=0,0,VLOOKUP(BQ68,[1]Команды!$B:AB,6,FALSE))</f>
        <v>Восточно-Казахстанская обл.</v>
      </c>
      <c r="BS68" s="475"/>
      <c r="BT68" s="476"/>
      <c r="BU68" s="477">
        <f>IF(BQ68=0,0,VLOOKUP(BQ68,[1]Команды!$B:$AB,24,FALSE))</f>
        <v>65</v>
      </c>
      <c r="BV68" s="33"/>
      <c r="BW68" s="17">
        <f>IF(AG64&lt;AH64,AT64,IF(AH64&lt;AG64,AT64," "))</f>
        <v>1</v>
      </c>
      <c r="BX68" s="19"/>
      <c r="BY68" s="16"/>
      <c r="BZ68" s="17">
        <f>IF(AG67&lt;AH67,AT67,IF(AH67&lt;AG67,AT67," "))</f>
        <v>2</v>
      </c>
      <c r="CA68" s="16"/>
      <c r="CB68" s="478"/>
      <c r="CC68" s="479"/>
      <c r="CD68" s="480"/>
      <c r="CE68" s="16"/>
      <c r="CF68" s="17" t="str">
        <f>IF(AG69&lt;AH69,AI69,IF(AH69&lt;AG69,AI69," "))</f>
        <v xml:space="preserve"> </v>
      </c>
      <c r="CG68" s="16"/>
      <c r="CH68" s="20"/>
      <c r="CI68" s="495">
        <f>BE68</f>
        <v>3</v>
      </c>
      <c r="CJ68" s="490"/>
      <c r="CK68" s="491">
        <f>IF(BF69="",BF68,BF69)</f>
        <v>2</v>
      </c>
    </row>
    <row r="69" spans="1:89" ht="18.95" customHeight="1" x14ac:dyDescent="0.25">
      <c r="A69" s="72">
        <v>6</v>
      </c>
      <c r="C69" s="74">
        <v>3</v>
      </c>
      <c r="D69" s="74">
        <v>4</v>
      </c>
      <c r="E69" s="75"/>
      <c r="F69" s="76"/>
      <c r="G69" s="77"/>
      <c r="H69" s="78"/>
      <c r="I69" s="75"/>
      <c r="J69" s="76"/>
      <c r="K69" s="77"/>
      <c r="L69" s="78"/>
      <c r="M69" s="75"/>
      <c r="N69" s="76"/>
      <c r="O69" s="77"/>
      <c r="P69" s="78"/>
      <c r="Q69" s="75"/>
      <c r="R69" s="76"/>
      <c r="S69" s="79">
        <f t="shared" si="193"/>
        <v>0</v>
      </c>
      <c r="T69" s="79">
        <f t="shared" si="194"/>
        <v>0</v>
      </c>
      <c r="U69" s="79">
        <f t="shared" si="195"/>
        <v>0</v>
      </c>
      <c r="V69" s="79">
        <f t="shared" si="196"/>
        <v>0</v>
      </c>
      <c r="W69" s="79">
        <f t="shared" si="197"/>
        <v>0</v>
      </c>
      <c r="X69" s="79">
        <f t="shared" si="198"/>
        <v>0</v>
      </c>
      <c r="Y69" s="79">
        <f t="shared" si="199"/>
        <v>0</v>
      </c>
      <c r="Z69" s="79">
        <f t="shared" si="200"/>
        <v>0</v>
      </c>
      <c r="AA69" s="79">
        <f t="shared" si="201"/>
        <v>0</v>
      </c>
      <c r="AB69" s="79">
        <f t="shared" si="202"/>
        <v>0</v>
      </c>
      <c r="AC69" s="79">
        <f t="shared" si="203"/>
        <v>0</v>
      </c>
      <c r="AD69" s="79">
        <f t="shared" si="204"/>
        <v>0</v>
      </c>
      <c r="AE69" s="79">
        <f t="shared" si="205"/>
        <v>0</v>
      </c>
      <c r="AF69" s="79">
        <f t="shared" si="206"/>
        <v>0</v>
      </c>
      <c r="AG69" s="80">
        <f t="shared" si="207"/>
        <v>0</v>
      </c>
      <c r="AH69" s="80">
        <f t="shared" si="207"/>
        <v>0</v>
      </c>
      <c r="AI69" s="81">
        <f t="shared" si="208"/>
        <v>0</v>
      </c>
      <c r="AJ69" s="81">
        <f t="shared" si="209"/>
        <v>0</v>
      </c>
      <c r="AK69" s="82" t="str">
        <f t="shared" si="210"/>
        <v/>
      </c>
      <c r="AL69" s="82" t="str">
        <f t="shared" si="211"/>
        <v/>
      </c>
      <c r="AM69" s="82" t="str">
        <f t="shared" si="212"/>
        <v/>
      </c>
      <c r="AN69" s="82" t="str">
        <f t="shared" si="213"/>
        <v/>
      </c>
      <c r="AO69" s="82" t="str">
        <f t="shared" si="214"/>
        <v/>
      </c>
      <c r="AP69" s="82" t="str">
        <f t="shared" si="215"/>
        <v/>
      </c>
      <c r="AQ69" s="82" t="str">
        <f t="shared" si="216"/>
        <v/>
      </c>
      <c r="AR69" s="83" t="str">
        <f t="shared" si="217"/>
        <v>0 - 0</v>
      </c>
      <c r="AS69" s="84" t="str">
        <f t="shared" si="218"/>
        <v/>
      </c>
      <c r="AT69" s="81">
        <f t="shared" si="219"/>
        <v>0</v>
      </c>
      <c r="AU69" s="81">
        <f t="shared" si="220"/>
        <v>0</v>
      </c>
      <c r="AV69" s="82" t="str">
        <f t="shared" si="221"/>
        <v/>
      </c>
      <c r="AW69" s="82" t="str">
        <f t="shared" si="222"/>
        <v/>
      </c>
      <c r="AX69" s="82" t="str">
        <f t="shared" si="223"/>
        <v/>
      </c>
      <c r="AY69" s="82" t="str">
        <f t="shared" si="224"/>
        <v/>
      </c>
      <c r="AZ69" s="82" t="str">
        <f t="shared" si="225"/>
        <v/>
      </c>
      <c r="BA69" s="82" t="str">
        <f t="shared" si="226"/>
        <v/>
      </c>
      <c r="BB69" s="82" t="str">
        <f t="shared" si="227"/>
        <v/>
      </c>
      <c r="BC69" s="83" t="str">
        <f t="shared" si="228"/>
        <v>0 - 0</v>
      </c>
      <c r="BD69" s="84" t="str">
        <f t="shared" si="229"/>
        <v/>
      </c>
      <c r="BE69" s="90"/>
      <c r="BF69" s="90"/>
      <c r="BG69" s="86">
        <f>SUMIF(A64:A67,C69,B64:B67)</f>
        <v>56</v>
      </c>
      <c r="BH69" s="87">
        <f>SUMIF(A64:A67,D69,B64:B67)</f>
        <v>0</v>
      </c>
      <c r="BI69" s="62">
        <f t="shared" si="230"/>
        <v>2</v>
      </c>
      <c r="BJ69" s="63">
        <f>1+BJ68</f>
        <v>12</v>
      </c>
      <c r="BK69" s="88">
        <v>3</v>
      </c>
      <c r="BL69" s="34" t="str">
        <f t="shared" si="231"/>
        <v>3 - 4</v>
      </c>
      <c r="BM69" s="35"/>
      <c r="BN69" s="36"/>
      <c r="BO69" s="37"/>
      <c r="BP69" s="496"/>
      <c r="BQ69" s="473"/>
      <c r="BR69" s="474"/>
      <c r="BS69" s="475"/>
      <c r="BT69" s="476"/>
      <c r="BU69" s="477"/>
      <c r="BV69" s="493" t="str">
        <f>IF(E64="","",BC64)</f>
        <v>0 - 3</v>
      </c>
      <c r="BW69" s="492"/>
      <c r="BX69" s="494"/>
      <c r="BY69" s="492" t="str">
        <f>IF(E67="","",BC67)</f>
        <v>3 - 1</v>
      </c>
      <c r="BZ69" s="492"/>
      <c r="CA69" s="492"/>
      <c r="CB69" s="478"/>
      <c r="CC69" s="479"/>
      <c r="CD69" s="480"/>
      <c r="CE69" s="492" t="str">
        <f>IF(E69="","",BC69)</f>
        <v/>
      </c>
      <c r="CF69" s="492"/>
      <c r="CG69" s="492"/>
      <c r="CH69" s="21"/>
      <c r="CI69" s="495"/>
      <c r="CJ69" s="490"/>
      <c r="CK69" s="491"/>
    </row>
    <row r="70" spans="1:89" ht="18.95" customHeight="1" x14ac:dyDescent="0.25"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V70" s="38"/>
      <c r="AW70" s="38"/>
      <c r="AX70" s="38"/>
      <c r="AY70" s="38"/>
      <c r="BE70" s="85">
        <f>SUMIF(C64:C69,4,AI64:AI69)+SUMIF(D64:D69,4,AJ64:AJ69)</f>
        <v>0</v>
      </c>
      <c r="BF70" s="85" t="str">
        <f>IF(BE70&lt;&gt;0,RANK(BE70,BE64:BE70),"")</f>
        <v/>
      </c>
      <c r="BG70" s="92"/>
      <c r="BH70" s="92"/>
      <c r="BK70" s="71"/>
      <c r="BP70" s="457">
        <v>4</v>
      </c>
      <c r="BQ70" s="459">
        <f>B67</f>
        <v>0</v>
      </c>
      <c r="BR70" s="461">
        <f>IF(BQ70=0,0,VLOOKUP(BQ70,[1]Команды!$B:AB,6,FALSE))</f>
        <v>0</v>
      </c>
      <c r="BS70" s="462"/>
      <c r="BT70" s="463"/>
      <c r="BU70" s="467">
        <f>IF(BQ70=0,0,VLOOKUP(BQ70,[1]Команды!$B:$AB,24,FALSE))</f>
        <v>0</v>
      </c>
      <c r="BV70" s="26"/>
      <c r="BW70" s="27" t="str">
        <f>IF(AG66&lt;AH66,AT66,IF(AH66&lt;AG66,AT66," "))</f>
        <v xml:space="preserve"> </v>
      </c>
      <c r="BX70" s="28"/>
      <c r="BY70" s="30"/>
      <c r="BZ70" s="27" t="str">
        <f>IF(AG65&lt;AH65,AT65,IF(AH65&lt;AG65,AT65," "))</f>
        <v xml:space="preserve"> </v>
      </c>
      <c r="CA70" s="30"/>
      <c r="CB70" s="29"/>
      <c r="CC70" s="27" t="str">
        <f>IF(AG69&lt;AH69,AT69,IF(AH69&lt;AG69,AT69," "))</f>
        <v xml:space="preserve"> </v>
      </c>
      <c r="CD70" s="28"/>
      <c r="CE70" s="469"/>
      <c r="CF70" s="469"/>
      <c r="CG70" s="469"/>
      <c r="CH70" s="31"/>
      <c r="CI70" s="481">
        <f>BE70</f>
        <v>0</v>
      </c>
      <c r="CJ70" s="483"/>
      <c r="CK70" s="485" t="str">
        <f>IF(BF71="",BF70,BF71)</f>
        <v/>
      </c>
    </row>
    <row r="71" spans="1:89" ht="18.95" customHeight="1" x14ac:dyDescent="0.25"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V71" s="38"/>
      <c r="AW71" s="38"/>
      <c r="AX71" s="38"/>
      <c r="AY71" s="38"/>
      <c r="BE71" s="90"/>
      <c r="BF71" s="90"/>
      <c r="BG71" s="92"/>
      <c r="BH71" s="92"/>
      <c r="BK71" s="71"/>
      <c r="BL71" s="39"/>
      <c r="BM71" s="40"/>
      <c r="BN71" s="41"/>
      <c r="BO71" s="42"/>
      <c r="BP71" s="458"/>
      <c r="BQ71" s="460"/>
      <c r="BR71" s="464"/>
      <c r="BS71" s="465"/>
      <c r="BT71" s="466"/>
      <c r="BU71" s="468"/>
      <c r="BV71" s="487" t="str">
        <f>IF(E66="","",BC66)</f>
        <v/>
      </c>
      <c r="BW71" s="488"/>
      <c r="BX71" s="489"/>
      <c r="BY71" s="488" t="str">
        <f>IF(E65="","",BC65)</f>
        <v/>
      </c>
      <c r="BZ71" s="488"/>
      <c r="CA71" s="488"/>
      <c r="CB71" s="487" t="str">
        <f>IF(E69="","",BC69)</f>
        <v/>
      </c>
      <c r="CC71" s="488"/>
      <c r="CD71" s="489"/>
      <c r="CE71" s="470"/>
      <c r="CF71" s="470"/>
      <c r="CG71" s="470"/>
      <c r="CH71" s="32"/>
      <c r="CI71" s="482"/>
      <c r="CJ71" s="484"/>
      <c r="CK71" s="486"/>
    </row>
    <row r="72" spans="1:89" ht="18.95" customHeight="1" x14ac:dyDescent="0.25">
      <c r="BK72" s="71"/>
      <c r="BL72" s="452" t="str">
        <f>C73</f>
        <v>Командные соревнования. Девушки. Квалификационные соревнования. Группа 3</v>
      </c>
      <c r="BM72" s="452"/>
      <c r="BN72" s="452"/>
      <c r="BO72" s="452"/>
      <c r="BP72" s="452"/>
      <c r="BQ72" s="452"/>
      <c r="BR72" s="452"/>
      <c r="BS72" s="452"/>
      <c r="BT72" s="452"/>
      <c r="BU72" s="452"/>
      <c r="BV72" s="452"/>
      <c r="BW72" s="452"/>
      <c r="BX72" s="452"/>
      <c r="BY72" s="452"/>
      <c r="BZ72" s="452"/>
      <c r="CA72" s="452"/>
      <c r="CB72" s="452"/>
      <c r="CC72" s="452"/>
      <c r="CD72" s="452"/>
      <c r="CE72" s="452"/>
      <c r="CF72" s="452"/>
      <c r="CG72" s="452"/>
      <c r="CH72" s="452"/>
      <c r="CI72" s="452"/>
      <c r="CJ72" s="452"/>
      <c r="CK72" s="452"/>
    </row>
    <row r="73" spans="1:89" ht="18.95" customHeight="1" x14ac:dyDescent="0.25">
      <c r="A73" s="64">
        <f>1+A63</f>
        <v>3</v>
      </c>
      <c r="B73" s="65">
        <v>4</v>
      </c>
      <c r="C73" s="66" t="str">
        <f>"Командные соревнования. Девушки. Квалификационные соревнования. Группа "&amp;A73</f>
        <v>Командные соревнования. Девушки. Квалификационные соревнования. Группа 3</v>
      </c>
      <c r="D73" s="66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8">
        <f>1+R63</f>
        <v>11</v>
      </c>
      <c r="AR73" s="69">
        <f>IF(B74=0,0,(IF(B75=0,1,IF(B76=0,2,IF(B77=0,3,IF(B77&gt;0,4))))))</f>
        <v>3</v>
      </c>
      <c r="BC73" s="69" t="b">
        <f>IF(BE73=15,3,IF(BE73&gt;15,4))</f>
        <v>0</v>
      </c>
      <c r="BE73" s="70">
        <f>SUM(BE74,BE76,BE78,BE80)</f>
        <v>9</v>
      </c>
      <c r="BF73" s="70">
        <f>SUM(BF74,BF76,BF78,BF80)</f>
        <v>6</v>
      </c>
      <c r="BK73" s="71"/>
      <c r="BL73" s="4" t="s">
        <v>10</v>
      </c>
      <c r="BM73" s="5" t="s">
        <v>2</v>
      </c>
      <c r="BN73" s="5" t="s">
        <v>11</v>
      </c>
      <c r="BO73" s="6" t="s">
        <v>12</v>
      </c>
      <c r="BP73" s="7" t="s">
        <v>13</v>
      </c>
      <c r="BQ73" s="453" t="s">
        <v>14</v>
      </c>
      <c r="BR73" s="453"/>
      <c r="BS73" s="453"/>
      <c r="BT73" s="453"/>
      <c r="BU73" s="8" t="s">
        <v>15</v>
      </c>
      <c r="BV73" s="454">
        <v>1</v>
      </c>
      <c r="BW73" s="455"/>
      <c r="BX73" s="456"/>
      <c r="BY73" s="455">
        <v>2</v>
      </c>
      <c r="BZ73" s="455"/>
      <c r="CA73" s="455"/>
      <c r="CB73" s="454">
        <v>3</v>
      </c>
      <c r="CC73" s="455"/>
      <c r="CD73" s="456"/>
      <c r="CE73" s="455">
        <v>4</v>
      </c>
      <c r="CF73" s="455"/>
      <c r="CG73" s="455"/>
      <c r="CH73" s="9"/>
      <c r="CI73" s="10" t="s">
        <v>16</v>
      </c>
      <c r="CJ73" s="11" t="s">
        <v>17</v>
      </c>
      <c r="CK73" s="11" t="s">
        <v>18</v>
      </c>
    </row>
    <row r="74" spans="1:89" ht="18.95" customHeight="1" x14ac:dyDescent="0.25">
      <c r="A74" s="72">
        <v>1</v>
      </c>
      <c r="B74" s="73">
        <f>IF(R73="","",VLOOKUP(R73,'[1]Посев групп'!B:AX,2,FALSE))</f>
        <v>41</v>
      </c>
      <c r="C74" s="74">
        <v>1</v>
      </c>
      <c r="D74" s="74">
        <v>3</v>
      </c>
      <c r="E74" s="75">
        <v>3</v>
      </c>
      <c r="F74" s="76">
        <v>1</v>
      </c>
      <c r="G74" s="77">
        <v>3</v>
      </c>
      <c r="H74" s="78">
        <v>0</v>
      </c>
      <c r="I74" s="75">
        <v>3</v>
      </c>
      <c r="J74" s="76">
        <v>0</v>
      </c>
      <c r="K74" s="77"/>
      <c r="L74" s="78"/>
      <c r="M74" s="75"/>
      <c r="N74" s="76"/>
      <c r="O74" s="77"/>
      <c r="P74" s="78"/>
      <c r="Q74" s="75"/>
      <c r="R74" s="76"/>
      <c r="S74" s="79">
        <f t="shared" ref="S74:S79" si="232">IF(E74="wo",0,IF(F74="wo",1,IF(E74&gt;F74,1,0)))</f>
        <v>1</v>
      </c>
      <c r="T74" s="79">
        <f t="shared" ref="T74:T79" si="233">IF(E74="wo",1,IF(F74="wo",0,IF(F74&gt;E74,1,0)))</f>
        <v>0</v>
      </c>
      <c r="U74" s="79">
        <f t="shared" ref="U74:U79" si="234">IF(G74="wo",0,IF(H74="wo",1,IF(G74&gt;H74,1,0)))</f>
        <v>1</v>
      </c>
      <c r="V74" s="79">
        <f t="shared" ref="V74:V79" si="235">IF(G74="wo",1,IF(H74="wo",0,IF(H74&gt;G74,1,0)))</f>
        <v>0</v>
      </c>
      <c r="W74" s="79">
        <f t="shared" ref="W74:W79" si="236">IF(I74="wo",0,IF(J74="wo",1,IF(I74&gt;J74,1,0)))</f>
        <v>1</v>
      </c>
      <c r="X74" s="79">
        <f t="shared" ref="X74:X79" si="237">IF(I74="wo",1,IF(J74="wo",0,IF(J74&gt;I74,1,0)))</f>
        <v>0</v>
      </c>
      <c r="Y74" s="79">
        <f t="shared" ref="Y74:Y79" si="238">IF(K74="wo",0,IF(L74="wo",1,IF(K74&gt;L74,1,0)))</f>
        <v>0</v>
      </c>
      <c r="Z74" s="79">
        <f t="shared" ref="Z74:Z79" si="239">IF(K74="wo",1,IF(L74="wo",0,IF(L74&gt;K74,1,0)))</f>
        <v>0</v>
      </c>
      <c r="AA74" s="79">
        <f t="shared" ref="AA74:AA79" si="240">IF(M74="wo",0,IF(N74="wo",1,IF(M74&gt;N74,1,0)))</f>
        <v>0</v>
      </c>
      <c r="AB74" s="79">
        <f t="shared" ref="AB74:AB79" si="241">IF(M74="wo",1,IF(N74="wo",0,IF(N74&gt;M74,1,0)))</f>
        <v>0</v>
      </c>
      <c r="AC74" s="79">
        <f t="shared" ref="AC74:AC79" si="242">IF(O74="wo",0,IF(P74="wo",1,IF(O74&gt;P74,1,0)))</f>
        <v>0</v>
      </c>
      <c r="AD74" s="79">
        <f t="shared" ref="AD74:AD79" si="243">IF(O74="wo",1,IF(P74="wo",0,IF(P74&gt;O74,1,0)))</f>
        <v>0</v>
      </c>
      <c r="AE74" s="79">
        <f t="shared" ref="AE74:AE79" si="244">IF(Q74="wo",0,IF(R74="wo",1,IF(Q74&gt;R74,1,0)))</f>
        <v>0</v>
      </c>
      <c r="AF74" s="79">
        <f t="shared" ref="AF74:AF79" si="245">IF(Q74="wo",1,IF(R74="wo",0,IF(R74&gt;Q74,1,0)))</f>
        <v>0</v>
      </c>
      <c r="AG74" s="80">
        <f t="shared" ref="AG74:AH79" si="246">IF(E74="wo","wo",+S74+U74+W74+Y74+AA74+AC74+AE74)</f>
        <v>3</v>
      </c>
      <c r="AH74" s="80">
        <f t="shared" si="246"/>
        <v>0</v>
      </c>
      <c r="AI74" s="81">
        <f t="shared" ref="AI74:AI79" si="247">IF(E74="",0,IF(E74="wo",0,IF(F74="wo",2,IF(AG74=AH74,0,IF(AG74&gt;AH74,2,1)))))</f>
        <v>2</v>
      </c>
      <c r="AJ74" s="81">
        <f t="shared" ref="AJ74:AJ79" si="248">IF(F74="",0,IF(F74="wo",0,IF(E74="wo",2,IF(AH74=AG74,0,IF(AH74&gt;AG74,2,1)))))</f>
        <v>1</v>
      </c>
      <c r="AK74" s="82">
        <f t="shared" ref="AK74:AK79" si="249">IF(E74="","",IF(E74="wo",0,IF(F74="wo",0,IF(E74=F74,"ERROR",IF(E74&gt;F74,F74,-1*E74)))))</f>
        <v>1</v>
      </c>
      <c r="AL74" s="82">
        <f t="shared" ref="AL74:AL79" si="250">IF(G74="","",IF(G74="wo",0,IF(H74="wo",0,IF(G74=H74,"ERROR",IF(G74&gt;H74,H74,-1*G74)))))</f>
        <v>0</v>
      </c>
      <c r="AM74" s="82">
        <f t="shared" ref="AM74:AM79" si="251">IF(I74="","",IF(I74="wo",0,IF(J74="wo",0,IF(I74=J74,"ERROR",IF(I74&gt;J74,J74,-1*I74)))))</f>
        <v>0</v>
      </c>
      <c r="AN74" s="82" t="str">
        <f t="shared" ref="AN74:AN79" si="252">IF(K74="","",IF(K74="wo",0,IF(L74="wo",0,IF(K74=L74,"ERROR",IF(K74&gt;L74,L74,-1*K74)))))</f>
        <v/>
      </c>
      <c r="AO74" s="82" t="str">
        <f t="shared" ref="AO74:AO79" si="253">IF(M74="","",IF(M74="wo",0,IF(N74="wo",0,IF(M74=N74,"ERROR",IF(M74&gt;N74,N74,-1*M74)))))</f>
        <v/>
      </c>
      <c r="AP74" s="82" t="str">
        <f t="shared" ref="AP74:AP79" si="254">IF(O74="","",IF(O74="wo",0,IF(P74="wo",0,IF(O74=P74,"ERROR",IF(O74&gt;P74,P74,-1*O74)))))</f>
        <v/>
      </c>
      <c r="AQ74" s="82" t="str">
        <f t="shared" ref="AQ74:AQ79" si="255">IF(Q74="","",IF(Q74="wo",0,IF(R74="wo",0,IF(Q74=R74,"ERROR",IF(Q74&gt;R74,R74,-1*Q74)))))</f>
        <v/>
      </c>
      <c r="AR74" s="83" t="str">
        <f t="shared" ref="AR74:AR79" si="256">CONCATENATE(AG74," - ",AH74)</f>
        <v>3 - 0</v>
      </c>
      <c r="AS74" s="84" t="str">
        <f t="shared" ref="AS74:AS79" si="257">IF(E74="","",(IF(K74="",AK74&amp;","&amp;AL74&amp;","&amp;AM74,IF(M74="",AK74&amp;","&amp;AL74&amp;","&amp;AM74&amp;","&amp;AN74,IF(O74="",AK74&amp;","&amp;AL74&amp;","&amp;AM74&amp;","&amp;AN74&amp;","&amp;AO74,IF(Q74="",AK74&amp;","&amp;AL74&amp;","&amp;AM74&amp;","&amp;AN74&amp;","&amp;AO74&amp;","&amp;AP74,AK74&amp;","&amp;AL74&amp;","&amp;AM74&amp;","&amp;AN74&amp;","&amp;AO74&amp;","&amp;AP74&amp;","&amp;AQ74))))))</f>
        <v>1,0,0</v>
      </c>
      <c r="AT74" s="81">
        <f t="shared" ref="AT74:AT79" si="258">IF(F74="",0,IF(F74="wo",0,IF(E74="wo",2,IF(AH74=AG74,0,IF(AH74&gt;AG74,2,1)))))</f>
        <v>1</v>
      </c>
      <c r="AU74" s="81">
        <f t="shared" ref="AU74:AU79" si="259">IF(E74="",0,IF(E74="wo",0,IF(F74="wo",2,IF(AG74=AH74,0,IF(AG74&gt;AH74,2,1)))))</f>
        <v>2</v>
      </c>
      <c r="AV74" s="82">
        <f t="shared" ref="AV74:AV79" si="260">IF(F74="","",IF(F74="wo",0,IF(E74="wo",0,IF(F74=E74,"ERROR",IF(F74&gt;E74,E74,-1*F74)))))</f>
        <v>-1</v>
      </c>
      <c r="AW74" s="82">
        <f t="shared" ref="AW74:AW79" si="261">IF(H74="","",IF(H74="wo",0,IF(G74="wo",0,IF(H74=G74,"ERROR",IF(H74&gt;G74,G74,-1*H74)))))</f>
        <v>0</v>
      </c>
      <c r="AX74" s="82">
        <f t="shared" ref="AX74:AX79" si="262">IF(J74="","",IF(J74="wo",0,IF(I74="wo",0,IF(J74=I74,"ERROR",IF(J74&gt;I74,I74,-1*J74)))))</f>
        <v>0</v>
      </c>
      <c r="AY74" s="82" t="str">
        <f t="shared" ref="AY74:AY79" si="263">IF(L74="","",IF(L74="wo",0,IF(K74="wo",0,IF(L74=K74,"ERROR",IF(L74&gt;K74,K74,-1*L74)))))</f>
        <v/>
      </c>
      <c r="AZ74" s="82" t="str">
        <f t="shared" ref="AZ74:AZ79" si="264">IF(N74="","",IF(N74="wo",0,IF(M74="wo",0,IF(N74=M74,"ERROR",IF(N74&gt;M74,M74,-1*N74)))))</f>
        <v/>
      </c>
      <c r="BA74" s="82" t="str">
        <f t="shared" ref="BA74:BA79" si="265">IF(P74="","",IF(P74="wo",0,IF(O74="wo",0,IF(P74=O74,"ERROR",IF(P74&gt;O74,O74,-1*P74)))))</f>
        <v/>
      </c>
      <c r="BB74" s="82" t="str">
        <f t="shared" ref="BB74:BB79" si="266">IF(R74="","",IF(R74="wo",0,IF(Q74="wo",0,IF(R74=Q74,"ERROR",IF(R74&gt;Q74,Q74,-1*R74)))))</f>
        <v/>
      </c>
      <c r="BC74" s="83" t="str">
        <f t="shared" ref="BC74:BC79" si="267">CONCATENATE(AH74," - ",AG74)</f>
        <v>0 - 3</v>
      </c>
      <c r="BD74" s="84" t="str">
        <f t="shared" ref="BD74:BD79" si="268">IF(E74="","",(IF(K74="",AV74&amp;", "&amp;AW74&amp;", "&amp;AX74,IF(M74="",AV74&amp;","&amp;AW74&amp;","&amp;AX74&amp;","&amp;AY74,IF(O74="",AV74&amp;","&amp;AW74&amp;","&amp;AX74&amp;","&amp;AY74&amp;","&amp;AZ74,IF(Q74="",AV74&amp;","&amp;AW74&amp;","&amp;AX74&amp;","&amp;AY74&amp;","&amp;AZ74&amp;","&amp;BA74,AV74&amp;","&amp;AW74&amp;","&amp;AX74&amp;","&amp;AY74&amp;","&amp;AZ74&amp;","&amp;BA74&amp;","&amp;BB74))))))</f>
        <v>-1, 0, 0</v>
      </c>
      <c r="BE74" s="85">
        <f>SUMIF(C74:C79,1,AI74:AI79)+SUMIF(D74:D79,1,AJ74:AJ79)</f>
        <v>4</v>
      </c>
      <c r="BF74" s="85">
        <f>IF(BE74&lt;&gt;0,RANK(BE74,BE74:BE80),"")</f>
        <v>1</v>
      </c>
      <c r="BG74" s="86">
        <f>SUMIF(A74:A77,C74,B74:B77)</f>
        <v>41</v>
      </c>
      <c r="BH74" s="87">
        <f>SUMIF(A74:A77,D74,B74:B77)</f>
        <v>48</v>
      </c>
      <c r="BI74" s="62">
        <f t="shared" ref="BI74:BI79" si="269">1+BI64</f>
        <v>3</v>
      </c>
      <c r="BJ74" s="63">
        <f>1*BJ69+1</f>
        <v>13</v>
      </c>
      <c r="BK74" s="88">
        <v>1</v>
      </c>
      <c r="BL74" s="12" t="str">
        <f>CONCATENATE(C74," ","-"," ",D74)</f>
        <v>1 - 3</v>
      </c>
      <c r="BM74" s="13"/>
      <c r="BN74" s="14"/>
      <c r="BO74" s="15"/>
      <c r="BP74" s="471">
        <v>1</v>
      </c>
      <c r="BQ74" s="473">
        <f>B74</f>
        <v>41</v>
      </c>
      <c r="BR74" s="461" t="str">
        <f>IF(BQ74=0,0,VLOOKUP(BQ74,[1]Команды!$B:AB,6,FALSE))</f>
        <v>г. Астана</v>
      </c>
      <c r="BS74" s="462"/>
      <c r="BT74" s="463"/>
      <c r="BU74" s="477">
        <f>IF(BQ74=0,0,VLOOKUP(BQ74,[1]Команды!$B:$AB,24,FALSE))</f>
        <v>139</v>
      </c>
      <c r="BV74" s="478"/>
      <c r="BW74" s="479"/>
      <c r="BX74" s="480"/>
      <c r="BY74" s="16"/>
      <c r="BZ74" s="17">
        <f>IF(AG76&lt;AH76,AI76,IF(AH76&lt;AG76,AI76," "))</f>
        <v>2</v>
      </c>
      <c r="CA74" s="16"/>
      <c r="CB74" s="18"/>
      <c r="CC74" s="17">
        <f>IF(AG74&lt;AH74,AI74,IF(AH74&lt;AG74,AI74," "))</f>
        <v>2</v>
      </c>
      <c r="CD74" s="19"/>
      <c r="CE74" s="16"/>
      <c r="CF74" s="17" t="str">
        <f>IF(AG78&lt;AH78,AI78,IF(AH78&lt;AG78,AI78," "))</f>
        <v xml:space="preserve"> </v>
      </c>
      <c r="CG74" s="16"/>
      <c r="CH74" s="20"/>
      <c r="CI74" s="495">
        <f>BE74</f>
        <v>4</v>
      </c>
      <c r="CJ74" s="490"/>
      <c r="CK74" s="491">
        <f>IF(BF75="",BF74,BF75)</f>
        <v>1</v>
      </c>
    </row>
    <row r="75" spans="1:89" ht="18.95" customHeight="1" x14ac:dyDescent="0.25">
      <c r="A75" s="72">
        <v>2</v>
      </c>
      <c r="B75" s="89">
        <f>IF(R73="","",VLOOKUP(R73,'[1]Посев групп'!B:AV,5,FALSE))</f>
        <v>61</v>
      </c>
      <c r="C75" s="74">
        <v>2</v>
      </c>
      <c r="D75" s="74">
        <v>4</v>
      </c>
      <c r="E75" s="75"/>
      <c r="F75" s="76"/>
      <c r="G75" s="77"/>
      <c r="H75" s="78"/>
      <c r="I75" s="75"/>
      <c r="J75" s="76"/>
      <c r="K75" s="77"/>
      <c r="L75" s="78"/>
      <c r="M75" s="75"/>
      <c r="N75" s="76"/>
      <c r="O75" s="77"/>
      <c r="P75" s="78"/>
      <c r="Q75" s="75"/>
      <c r="R75" s="76"/>
      <c r="S75" s="79">
        <f t="shared" si="232"/>
        <v>0</v>
      </c>
      <c r="T75" s="79">
        <f t="shared" si="233"/>
        <v>0</v>
      </c>
      <c r="U75" s="79">
        <f t="shared" si="234"/>
        <v>0</v>
      </c>
      <c r="V75" s="79">
        <f t="shared" si="235"/>
        <v>0</v>
      </c>
      <c r="W75" s="79">
        <f t="shared" si="236"/>
        <v>0</v>
      </c>
      <c r="X75" s="79">
        <f t="shared" si="237"/>
        <v>0</v>
      </c>
      <c r="Y75" s="79">
        <f t="shared" si="238"/>
        <v>0</v>
      </c>
      <c r="Z75" s="79">
        <f t="shared" si="239"/>
        <v>0</v>
      </c>
      <c r="AA75" s="79">
        <f t="shared" si="240"/>
        <v>0</v>
      </c>
      <c r="AB75" s="79">
        <f t="shared" si="241"/>
        <v>0</v>
      </c>
      <c r="AC75" s="79">
        <f t="shared" si="242"/>
        <v>0</v>
      </c>
      <c r="AD75" s="79">
        <f t="shared" si="243"/>
        <v>0</v>
      </c>
      <c r="AE75" s="79">
        <f t="shared" si="244"/>
        <v>0</v>
      </c>
      <c r="AF75" s="79">
        <f t="shared" si="245"/>
        <v>0</v>
      </c>
      <c r="AG75" s="80">
        <f t="shared" si="246"/>
        <v>0</v>
      </c>
      <c r="AH75" s="80">
        <f t="shared" si="246"/>
        <v>0</v>
      </c>
      <c r="AI75" s="81">
        <f t="shared" si="247"/>
        <v>0</v>
      </c>
      <c r="AJ75" s="81">
        <f t="shared" si="248"/>
        <v>0</v>
      </c>
      <c r="AK75" s="82" t="str">
        <f t="shared" si="249"/>
        <v/>
      </c>
      <c r="AL75" s="82" t="str">
        <f t="shared" si="250"/>
        <v/>
      </c>
      <c r="AM75" s="82" t="str">
        <f t="shared" si="251"/>
        <v/>
      </c>
      <c r="AN75" s="82" t="str">
        <f t="shared" si="252"/>
        <v/>
      </c>
      <c r="AO75" s="82" t="str">
        <f t="shared" si="253"/>
        <v/>
      </c>
      <c r="AP75" s="82" t="str">
        <f t="shared" si="254"/>
        <v/>
      </c>
      <c r="AQ75" s="82" t="str">
        <f t="shared" si="255"/>
        <v/>
      </c>
      <c r="AR75" s="83" t="str">
        <f t="shared" si="256"/>
        <v>0 - 0</v>
      </c>
      <c r="AS75" s="84" t="str">
        <f t="shared" si="257"/>
        <v/>
      </c>
      <c r="AT75" s="81">
        <f t="shared" si="258"/>
        <v>0</v>
      </c>
      <c r="AU75" s="81">
        <f t="shared" si="259"/>
        <v>0</v>
      </c>
      <c r="AV75" s="82" t="str">
        <f t="shared" si="260"/>
        <v/>
      </c>
      <c r="AW75" s="82" t="str">
        <f t="shared" si="261"/>
        <v/>
      </c>
      <c r="AX75" s="82" t="str">
        <f t="shared" si="262"/>
        <v/>
      </c>
      <c r="AY75" s="82" t="str">
        <f t="shared" si="263"/>
        <v/>
      </c>
      <c r="AZ75" s="82" t="str">
        <f t="shared" si="264"/>
        <v/>
      </c>
      <c r="BA75" s="82" t="str">
        <f t="shared" si="265"/>
        <v/>
      </c>
      <c r="BB75" s="82" t="str">
        <f t="shared" si="266"/>
        <v/>
      </c>
      <c r="BC75" s="83" t="str">
        <f t="shared" si="267"/>
        <v>0 - 0</v>
      </c>
      <c r="BD75" s="84" t="str">
        <f t="shared" si="268"/>
        <v/>
      </c>
      <c r="BE75" s="90"/>
      <c r="BF75" s="90"/>
      <c r="BG75" s="86">
        <f>SUMIF(A74:A77,C75,B74:B77)</f>
        <v>61</v>
      </c>
      <c r="BH75" s="87">
        <f>SUMIF(A74:A77,D75,B74:B77)</f>
        <v>0</v>
      </c>
      <c r="BI75" s="62">
        <f t="shared" si="269"/>
        <v>3</v>
      </c>
      <c r="BJ75" s="63">
        <f>1+BJ74</f>
        <v>14</v>
      </c>
      <c r="BK75" s="88">
        <v>1</v>
      </c>
      <c r="BL75" s="12" t="str">
        <f>CONCATENATE(C75," ","-"," ",D75)</f>
        <v>2 - 4</v>
      </c>
      <c r="BM75" s="13"/>
      <c r="BN75" s="14"/>
      <c r="BO75" s="15"/>
      <c r="BP75" s="472"/>
      <c r="BQ75" s="473"/>
      <c r="BR75" s="474"/>
      <c r="BS75" s="475"/>
      <c r="BT75" s="476"/>
      <c r="BU75" s="477"/>
      <c r="BV75" s="478"/>
      <c r="BW75" s="479"/>
      <c r="BX75" s="480"/>
      <c r="BY75" s="492" t="str">
        <f>IF(E76="","",AR76)</f>
        <v>3 - 0</v>
      </c>
      <c r="BZ75" s="492"/>
      <c r="CA75" s="492"/>
      <c r="CB75" s="493" t="str">
        <f>IF(E74="","",AR74)</f>
        <v>3 - 0</v>
      </c>
      <c r="CC75" s="492"/>
      <c r="CD75" s="494"/>
      <c r="CE75" s="492" t="str">
        <f>IF(E78="","",AR78)</f>
        <v/>
      </c>
      <c r="CF75" s="492"/>
      <c r="CG75" s="492"/>
      <c r="CH75" s="21"/>
      <c r="CI75" s="495"/>
      <c r="CJ75" s="490"/>
      <c r="CK75" s="491"/>
    </row>
    <row r="76" spans="1:89" ht="18.95" customHeight="1" x14ac:dyDescent="0.25">
      <c r="A76" s="72">
        <v>3</v>
      </c>
      <c r="B76" s="89">
        <f>IF(R73="","",VLOOKUP(R73,'[1]Посев групп'!B:AV,8,FALSE))</f>
        <v>48</v>
      </c>
      <c r="C76" s="74">
        <v>1</v>
      </c>
      <c r="D76" s="74">
        <v>2</v>
      </c>
      <c r="E76" s="75">
        <v>3</v>
      </c>
      <c r="F76" s="76">
        <v>2</v>
      </c>
      <c r="G76" s="77">
        <v>3</v>
      </c>
      <c r="H76" s="78">
        <v>0</v>
      </c>
      <c r="I76" s="75">
        <v>3</v>
      </c>
      <c r="J76" s="76">
        <v>0</v>
      </c>
      <c r="K76" s="77"/>
      <c r="L76" s="78"/>
      <c r="M76" s="75"/>
      <c r="N76" s="76"/>
      <c r="O76" s="77"/>
      <c r="P76" s="78"/>
      <c r="Q76" s="75"/>
      <c r="R76" s="76"/>
      <c r="S76" s="79">
        <f t="shared" si="232"/>
        <v>1</v>
      </c>
      <c r="T76" s="79">
        <f t="shared" si="233"/>
        <v>0</v>
      </c>
      <c r="U76" s="79">
        <f t="shared" si="234"/>
        <v>1</v>
      </c>
      <c r="V76" s="79">
        <f t="shared" si="235"/>
        <v>0</v>
      </c>
      <c r="W76" s="79">
        <f t="shared" si="236"/>
        <v>1</v>
      </c>
      <c r="X76" s="79">
        <f t="shared" si="237"/>
        <v>0</v>
      </c>
      <c r="Y76" s="79">
        <f t="shared" si="238"/>
        <v>0</v>
      </c>
      <c r="Z76" s="79">
        <f t="shared" si="239"/>
        <v>0</v>
      </c>
      <c r="AA76" s="79">
        <f t="shared" si="240"/>
        <v>0</v>
      </c>
      <c r="AB76" s="79">
        <f t="shared" si="241"/>
        <v>0</v>
      </c>
      <c r="AC76" s="79">
        <f t="shared" si="242"/>
        <v>0</v>
      </c>
      <c r="AD76" s="79">
        <f t="shared" si="243"/>
        <v>0</v>
      </c>
      <c r="AE76" s="79">
        <f t="shared" si="244"/>
        <v>0</v>
      </c>
      <c r="AF76" s="79">
        <f t="shared" si="245"/>
        <v>0</v>
      </c>
      <c r="AG76" s="80">
        <f t="shared" si="246"/>
        <v>3</v>
      </c>
      <c r="AH76" s="80">
        <f t="shared" si="246"/>
        <v>0</v>
      </c>
      <c r="AI76" s="81">
        <f t="shared" si="247"/>
        <v>2</v>
      </c>
      <c r="AJ76" s="81">
        <f t="shared" si="248"/>
        <v>1</v>
      </c>
      <c r="AK76" s="82">
        <f t="shared" si="249"/>
        <v>2</v>
      </c>
      <c r="AL76" s="82">
        <f t="shared" si="250"/>
        <v>0</v>
      </c>
      <c r="AM76" s="82">
        <f t="shared" si="251"/>
        <v>0</v>
      </c>
      <c r="AN76" s="82" t="str">
        <f t="shared" si="252"/>
        <v/>
      </c>
      <c r="AO76" s="82" t="str">
        <f t="shared" si="253"/>
        <v/>
      </c>
      <c r="AP76" s="82" t="str">
        <f t="shared" si="254"/>
        <v/>
      </c>
      <c r="AQ76" s="82" t="str">
        <f t="shared" si="255"/>
        <v/>
      </c>
      <c r="AR76" s="83" t="str">
        <f t="shared" si="256"/>
        <v>3 - 0</v>
      </c>
      <c r="AS76" s="84" t="str">
        <f t="shared" si="257"/>
        <v>2,0,0</v>
      </c>
      <c r="AT76" s="81">
        <f t="shared" si="258"/>
        <v>1</v>
      </c>
      <c r="AU76" s="81">
        <f t="shared" si="259"/>
        <v>2</v>
      </c>
      <c r="AV76" s="82">
        <f t="shared" si="260"/>
        <v>-2</v>
      </c>
      <c r="AW76" s="82">
        <f t="shared" si="261"/>
        <v>0</v>
      </c>
      <c r="AX76" s="82">
        <f t="shared" si="262"/>
        <v>0</v>
      </c>
      <c r="AY76" s="82" t="str">
        <f t="shared" si="263"/>
        <v/>
      </c>
      <c r="AZ76" s="82" t="str">
        <f t="shared" si="264"/>
        <v/>
      </c>
      <c r="BA76" s="82" t="str">
        <f t="shared" si="265"/>
        <v/>
      </c>
      <c r="BB76" s="82" t="str">
        <f t="shared" si="266"/>
        <v/>
      </c>
      <c r="BC76" s="83" t="str">
        <f t="shared" si="267"/>
        <v>0 - 3</v>
      </c>
      <c r="BD76" s="84" t="str">
        <f t="shared" si="268"/>
        <v>-2, 0, 0</v>
      </c>
      <c r="BE76" s="85">
        <f>SUMIF(C74:C79,2,AI74:AI79)+SUMIF(D74:D79,2,AJ74:AJ79)</f>
        <v>3</v>
      </c>
      <c r="BF76" s="85">
        <f>IF(BE76&lt;&gt;0,RANK(BE76,BE74:BE80),"")</f>
        <v>2</v>
      </c>
      <c r="BG76" s="86">
        <f>SUMIF(A74:A77,C76,B74:B77)</f>
        <v>41</v>
      </c>
      <c r="BH76" s="87">
        <f>SUMIF(A74:A77,D76,B74:B77)</f>
        <v>61</v>
      </c>
      <c r="BI76" s="62">
        <f t="shared" si="269"/>
        <v>3</v>
      </c>
      <c r="BJ76" s="63">
        <f>1+BJ75</f>
        <v>15</v>
      </c>
      <c r="BK76" s="88">
        <v>2</v>
      </c>
      <c r="BL76" s="48" t="str">
        <f t="shared" ref="BL76:BL79" si="270">CONCATENATE(C76," ","-"," ",D76)</f>
        <v>1 - 2</v>
      </c>
      <c r="BM76" s="23"/>
      <c r="BN76" s="24"/>
      <c r="BO76" s="25"/>
      <c r="BP76" s="457">
        <v>2</v>
      </c>
      <c r="BQ76" s="459">
        <f>B75</f>
        <v>61</v>
      </c>
      <c r="BR76" s="461" t="str">
        <f>IF(BQ76=0,0,VLOOKUP(BQ76,[1]Команды!$B:AB,6,FALSE))</f>
        <v>Карагандинская обл.-2</v>
      </c>
      <c r="BS76" s="462"/>
      <c r="BT76" s="463"/>
      <c r="BU76" s="467">
        <f>IF(BQ76=0,0,VLOOKUP(BQ76,[1]Команды!$B:$AB,24,FALSE))</f>
        <v>111</v>
      </c>
      <c r="BV76" s="26"/>
      <c r="BW76" s="27">
        <f>IF(AG76&lt;AH76,AT76,IF(AH76&lt;AG76,AT76," "))</f>
        <v>1</v>
      </c>
      <c r="BX76" s="28"/>
      <c r="BY76" s="469"/>
      <c r="BZ76" s="469"/>
      <c r="CA76" s="469"/>
      <c r="CB76" s="29"/>
      <c r="CC76" s="27">
        <f>IF(AG79&lt;AH79,AI79,IF(AH79&lt;AG79,AI79," "))</f>
        <v>2</v>
      </c>
      <c r="CD76" s="28"/>
      <c r="CE76" s="30"/>
      <c r="CF76" s="27" t="str">
        <f>IF(AG75&lt;AH75,AI75,IF(AH75&lt;AG75,AI75," "))</f>
        <v xml:space="preserve"> </v>
      </c>
      <c r="CG76" s="30"/>
      <c r="CH76" s="31"/>
      <c r="CI76" s="481">
        <f>BE76</f>
        <v>3</v>
      </c>
      <c r="CJ76" s="483"/>
      <c r="CK76" s="485">
        <f>IF(BF77="",BF76,BF77)</f>
        <v>2</v>
      </c>
    </row>
    <row r="77" spans="1:89" ht="18.95" customHeight="1" x14ac:dyDescent="0.25">
      <c r="A77" s="72">
        <v>4</v>
      </c>
      <c r="B77" s="89">
        <f>IF(R73="","",VLOOKUP(R73,'[1]Посев групп'!B:AV,11,FALSE))</f>
        <v>0</v>
      </c>
      <c r="C77" s="74">
        <v>3</v>
      </c>
      <c r="D77" s="74">
        <v>4</v>
      </c>
      <c r="E77" s="75"/>
      <c r="F77" s="76"/>
      <c r="G77" s="77"/>
      <c r="H77" s="78"/>
      <c r="I77" s="75"/>
      <c r="J77" s="76"/>
      <c r="K77" s="77"/>
      <c r="L77" s="78"/>
      <c r="M77" s="75"/>
      <c r="N77" s="76"/>
      <c r="O77" s="77"/>
      <c r="P77" s="78"/>
      <c r="Q77" s="75"/>
      <c r="R77" s="76"/>
      <c r="S77" s="79">
        <f t="shared" si="232"/>
        <v>0</v>
      </c>
      <c r="T77" s="79">
        <f t="shared" si="233"/>
        <v>0</v>
      </c>
      <c r="U77" s="79">
        <f t="shared" si="234"/>
        <v>0</v>
      </c>
      <c r="V77" s="79">
        <f t="shared" si="235"/>
        <v>0</v>
      </c>
      <c r="W77" s="79">
        <f t="shared" si="236"/>
        <v>0</v>
      </c>
      <c r="X77" s="79">
        <f t="shared" si="237"/>
        <v>0</v>
      </c>
      <c r="Y77" s="79">
        <f t="shared" si="238"/>
        <v>0</v>
      </c>
      <c r="Z77" s="79">
        <f t="shared" si="239"/>
        <v>0</v>
      </c>
      <c r="AA77" s="79">
        <f t="shared" si="240"/>
        <v>0</v>
      </c>
      <c r="AB77" s="79">
        <f t="shared" si="241"/>
        <v>0</v>
      </c>
      <c r="AC77" s="79">
        <f t="shared" si="242"/>
        <v>0</v>
      </c>
      <c r="AD77" s="79">
        <f t="shared" si="243"/>
        <v>0</v>
      </c>
      <c r="AE77" s="79">
        <f t="shared" si="244"/>
        <v>0</v>
      </c>
      <c r="AF77" s="79">
        <f t="shared" si="245"/>
        <v>0</v>
      </c>
      <c r="AG77" s="80">
        <f t="shared" si="246"/>
        <v>0</v>
      </c>
      <c r="AH77" s="80">
        <f t="shared" si="246"/>
        <v>0</v>
      </c>
      <c r="AI77" s="81">
        <f t="shared" si="247"/>
        <v>0</v>
      </c>
      <c r="AJ77" s="81">
        <f t="shared" si="248"/>
        <v>0</v>
      </c>
      <c r="AK77" s="82" t="str">
        <f t="shared" si="249"/>
        <v/>
      </c>
      <c r="AL77" s="82" t="str">
        <f t="shared" si="250"/>
        <v/>
      </c>
      <c r="AM77" s="82" t="str">
        <f t="shared" si="251"/>
        <v/>
      </c>
      <c r="AN77" s="82" t="str">
        <f t="shared" si="252"/>
        <v/>
      </c>
      <c r="AO77" s="82" t="str">
        <f t="shared" si="253"/>
        <v/>
      </c>
      <c r="AP77" s="82" t="str">
        <f t="shared" si="254"/>
        <v/>
      </c>
      <c r="AQ77" s="82" t="str">
        <f t="shared" si="255"/>
        <v/>
      </c>
      <c r="AR77" s="83" t="str">
        <f t="shared" si="256"/>
        <v>0 - 0</v>
      </c>
      <c r="AS77" s="84" t="str">
        <f t="shared" si="257"/>
        <v/>
      </c>
      <c r="AT77" s="81">
        <f t="shared" si="258"/>
        <v>0</v>
      </c>
      <c r="AU77" s="81">
        <f t="shared" si="259"/>
        <v>0</v>
      </c>
      <c r="AV77" s="82" t="str">
        <f t="shared" si="260"/>
        <v/>
      </c>
      <c r="AW77" s="82" t="str">
        <f t="shared" si="261"/>
        <v/>
      </c>
      <c r="AX77" s="82" t="str">
        <f t="shared" si="262"/>
        <v/>
      </c>
      <c r="AY77" s="82" t="str">
        <f t="shared" si="263"/>
        <v/>
      </c>
      <c r="AZ77" s="82" t="str">
        <f t="shared" si="264"/>
        <v/>
      </c>
      <c r="BA77" s="82" t="str">
        <f t="shared" si="265"/>
        <v/>
      </c>
      <c r="BB77" s="82" t="str">
        <f t="shared" si="266"/>
        <v/>
      </c>
      <c r="BC77" s="83" t="str">
        <f t="shared" si="267"/>
        <v>0 - 0</v>
      </c>
      <c r="BD77" s="84" t="str">
        <f t="shared" si="268"/>
        <v/>
      </c>
      <c r="BE77" s="90"/>
      <c r="BF77" s="90"/>
      <c r="BG77" s="86">
        <f>SUMIF(A74:A77,C77,B74:B77)</f>
        <v>48</v>
      </c>
      <c r="BH77" s="87">
        <f>SUMIF(A74:A77,D77,B74:B77)</f>
        <v>0</v>
      </c>
      <c r="BI77" s="62">
        <f t="shared" si="269"/>
        <v>3</v>
      </c>
      <c r="BJ77" s="63">
        <f>1+BJ76</f>
        <v>16</v>
      </c>
      <c r="BK77" s="88">
        <v>2</v>
      </c>
      <c r="BL77" s="48" t="str">
        <f t="shared" si="270"/>
        <v>3 - 4</v>
      </c>
      <c r="BM77" s="23"/>
      <c r="BN77" s="24"/>
      <c r="BO77" s="25"/>
      <c r="BP77" s="458"/>
      <c r="BQ77" s="460"/>
      <c r="BR77" s="464"/>
      <c r="BS77" s="465"/>
      <c r="BT77" s="466"/>
      <c r="BU77" s="468"/>
      <c r="BV77" s="487" t="str">
        <f>IF(E76="","",BC76)</f>
        <v>0 - 3</v>
      </c>
      <c r="BW77" s="488"/>
      <c r="BX77" s="489"/>
      <c r="BY77" s="470"/>
      <c r="BZ77" s="470"/>
      <c r="CA77" s="470"/>
      <c r="CB77" s="487" t="str">
        <f>IF(E79="","",AR79)</f>
        <v>3 - 0</v>
      </c>
      <c r="CC77" s="488"/>
      <c r="CD77" s="489"/>
      <c r="CE77" s="488" t="str">
        <f>IF(E75="","",AR75)</f>
        <v/>
      </c>
      <c r="CF77" s="488"/>
      <c r="CG77" s="488"/>
      <c r="CH77" s="32"/>
      <c r="CI77" s="482"/>
      <c r="CJ77" s="484"/>
      <c r="CK77" s="486"/>
    </row>
    <row r="78" spans="1:89" ht="18.95" customHeight="1" x14ac:dyDescent="0.25">
      <c r="A78" s="72">
        <v>5</v>
      </c>
      <c r="B78" s="91"/>
      <c r="C78" s="74">
        <v>1</v>
      </c>
      <c r="D78" s="74">
        <v>4</v>
      </c>
      <c r="E78" s="75"/>
      <c r="F78" s="76"/>
      <c r="G78" s="77"/>
      <c r="H78" s="78"/>
      <c r="I78" s="75"/>
      <c r="J78" s="76"/>
      <c r="K78" s="77"/>
      <c r="L78" s="78"/>
      <c r="M78" s="75"/>
      <c r="N78" s="76"/>
      <c r="O78" s="77"/>
      <c r="P78" s="78"/>
      <c r="Q78" s="75"/>
      <c r="R78" s="76"/>
      <c r="S78" s="79">
        <f t="shared" si="232"/>
        <v>0</v>
      </c>
      <c r="T78" s="79">
        <f t="shared" si="233"/>
        <v>0</v>
      </c>
      <c r="U78" s="79">
        <f t="shared" si="234"/>
        <v>0</v>
      </c>
      <c r="V78" s="79">
        <f t="shared" si="235"/>
        <v>0</v>
      </c>
      <c r="W78" s="79">
        <f t="shared" si="236"/>
        <v>0</v>
      </c>
      <c r="X78" s="79">
        <f t="shared" si="237"/>
        <v>0</v>
      </c>
      <c r="Y78" s="79">
        <f t="shared" si="238"/>
        <v>0</v>
      </c>
      <c r="Z78" s="79">
        <f t="shared" si="239"/>
        <v>0</v>
      </c>
      <c r="AA78" s="79">
        <f t="shared" si="240"/>
        <v>0</v>
      </c>
      <c r="AB78" s="79">
        <f t="shared" si="241"/>
        <v>0</v>
      </c>
      <c r="AC78" s="79">
        <f t="shared" si="242"/>
        <v>0</v>
      </c>
      <c r="AD78" s="79">
        <f t="shared" si="243"/>
        <v>0</v>
      </c>
      <c r="AE78" s="79">
        <f t="shared" si="244"/>
        <v>0</v>
      </c>
      <c r="AF78" s="79">
        <f t="shared" si="245"/>
        <v>0</v>
      </c>
      <c r="AG78" s="80">
        <f t="shared" si="246"/>
        <v>0</v>
      </c>
      <c r="AH78" s="80">
        <f t="shared" si="246"/>
        <v>0</v>
      </c>
      <c r="AI78" s="81">
        <f t="shared" si="247"/>
        <v>0</v>
      </c>
      <c r="AJ78" s="81">
        <f t="shared" si="248"/>
        <v>0</v>
      </c>
      <c r="AK78" s="82" t="str">
        <f t="shared" si="249"/>
        <v/>
      </c>
      <c r="AL78" s="82" t="str">
        <f t="shared" si="250"/>
        <v/>
      </c>
      <c r="AM78" s="82" t="str">
        <f t="shared" si="251"/>
        <v/>
      </c>
      <c r="AN78" s="82" t="str">
        <f t="shared" si="252"/>
        <v/>
      </c>
      <c r="AO78" s="82" t="str">
        <f t="shared" si="253"/>
        <v/>
      </c>
      <c r="AP78" s="82" t="str">
        <f t="shared" si="254"/>
        <v/>
      </c>
      <c r="AQ78" s="82" t="str">
        <f t="shared" si="255"/>
        <v/>
      </c>
      <c r="AR78" s="83" t="str">
        <f t="shared" si="256"/>
        <v>0 - 0</v>
      </c>
      <c r="AS78" s="84" t="str">
        <f t="shared" si="257"/>
        <v/>
      </c>
      <c r="AT78" s="81">
        <f t="shared" si="258"/>
        <v>0</v>
      </c>
      <c r="AU78" s="81">
        <f t="shared" si="259"/>
        <v>0</v>
      </c>
      <c r="AV78" s="82" t="str">
        <f t="shared" si="260"/>
        <v/>
      </c>
      <c r="AW78" s="82" t="str">
        <f t="shared" si="261"/>
        <v/>
      </c>
      <c r="AX78" s="82" t="str">
        <f t="shared" si="262"/>
        <v/>
      </c>
      <c r="AY78" s="82" t="str">
        <f t="shared" si="263"/>
        <v/>
      </c>
      <c r="AZ78" s="82" t="str">
        <f t="shared" si="264"/>
        <v/>
      </c>
      <c r="BA78" s="82" t="str">
        <f t="shared" si="265"/>
        <v/>
      </c>
      <c r="BB78" s="82" t="str">
        <f t="shared" si="266"/>
        <v/>
      </c>
      <c r="BC78" s="83" t="str">
        <f t="shared" si="267"/>
        <v>0 - 0</v>
      </c>
      <c r="BD78" s="84" t="str">
        <f t="shared" si="268"/>
        <v/>
      </c>
      <c r="BE78" s="85">
        <f>SUMIF(C74:C79,3,AI74:AI79)+SUMIF(D74:D79,3,AJ74:AJ79)</f>
        <v>2</v>
      </c>
      <c r="BF78" s="85">
        <f>IF(BE78&lt;&gt;0,RANK(BE78,BE74:BE80),"")</f>
        <v>3</v>
      </c>
      <c r="BG78" s="86">
        <f>SUMIF(A74:A77,C78,B74:B77)</f>
        <v>41</v>
      </c>
      <c r="BH78" s="87">
        <f>SUMIF(A74:A77,D78,B74:B77)</f>
        <v>0</v>
      </c>
      <c r="BI78" s="62">
        <f t="shared" si="269"/>
        <v>3</v>
      </c>
      <c r="BJ78" s="63">
        <f>1+BJ77</f>
        <v>17</v>
      </c>
      <c r="BK78" s="88">
        <v>3</v>
      </c>
      <c r="BL78" s="12" t="str">
        <f t="shared" si="270"/>
        <v>1 - 4</v>
      </c>
      <c r="BM78" s="13"/>
      <c r="BN78" s="14"/>
      <c r="BO78" s="15"/>
      <c r="BP78" s="496">
        <v>3</v>
      </c>
      <c r="BQ78" s="473">
        <f>B76</f>
        <v>48</v>
      </c>
      <c r="BR78" s="474" t="str">
        <f>IF(BQ78=0,0,VLOOKUP(BQ78,[1]Команды!$B:AB,6,FALSE))</f>
        <v>Жамбылская обл.</v>
      </c>
      <c r="BS78" s="475"/>
      <c r="BT78" s="476"/>
      <c r="BU78" s="477">
        <f>IF(BQ78=0,0,VLOOKUP(BQ78,[1]Команды!$B:$AB,24,FALSE))</f>
        <v>50</v>
      </c>
      <c r="BV78" s="33"/>
      <c r="BW78" s="17">
        <f>IF(AG74&lt;AH74,AT74,IF(AH74&lt;AG74,AT74," "))</f>
        <v>1</v>
      </c>
      <c r="BX78" s="19"/>
      <c r="BY78" s="16"/>
      <c r="BZ78" s="17">
        <f>IF(AG79&lt;AH79,AT79,IF(AH79&lt;AG79,AT79," "))</f>
        <v>1</v>
      </c>
      <c r="CA78" s="16"/>
      <c r="CB78" s="478"/>
      <c r="CC78" s="479"/>
      <c r="CD78" s="480"/>
      <c r="CE78" s="16"/>
      <c r="CF78" s="17" t="str">
        <f>IF(AG77&lt;AH77,AI77,IF(AH77&lt;AG77,AI77," "))</f>
        <v xml:space="preserve"> </v>
      </c>
      <c r="CG78" s="16"/>
      <c r="CH78" s="20"/>
      <c r="CI78" s="495">
        <f>BE78</f>
        <v>2</v>
      </c>
      <c r="CJ78" s="490"/>
      <c r="CK78" s="491">
        <f>IF(BF79="",BF78,BF79)</f>
        <v>3</v>
      </c>
    </row>
    <row r="79" spans="1:89" ht="18.95" customHeight="1" x14ac:dyDescent="0.25">
      <c r="A79" s="72">
        <v>6</v>
      </c>
      <c r="C79" s="74">
        <v>2</v>
      </c>
      <c r="D79" s="74">
        <v>3</v>
      </c>
      <c r="E79" s="75">
        <v>3</v>
      </c>
      <c r="F79" s="76">
        <v>1</v>
      </c>
      <c r="G79" s="77">
        <v>3</v>
      </c>
      <c r="H79" s="78">
        <v>0</v>
      </c>
      <c r="I79" s="75">
        <v>3</v>
      </c>
      <c r="J79" s="76">
        <v>0</v>
      </c>
      <c r="K79" s="77"/>
      <c r="L79" s="78"/>
      <c r="M79" s="75"/>
      <c r="N79" s="76"/>
      <c r="O79" s="77"/>
      <c r="P79" s="78"/>
      <c r="Q79" s="75"/>
      <c r="R79" s="76"/>
      <c r="S79" s="79">
        <f t="shared" si="232"/>
        <v>1</v>
      </c>
      <c r="T79" s="79">
        <f t="shared" si="233"/>
        <v>0</v>
      </c>
      <c r="U79" s="79">
        <f t="shared" si="234"/>
        <v>1</v>
      </c>
      <c r="V79" s="79">
        <f t="shared" si="235"/>
        <v>0</v>
      </c>
      <c r="W79" s="79">
        <f t="shared" si="236"/>
        <v>1</v>
      </c>
      <c r="X79" s="79">
        <f t="shared" si="237"/>
        <v>0</v>
      </c>
      <c r="Y79" s="79">
        <f t="shared" si="238"/>
        <v>0</v>
      </c>
      <c r="Z79" s="79">
        <f t="shared" si="239"/>
        <v>0</v>
      </c>
      <c r="AA79" s="79">
        <f t="shared" si="240"/>
        <v>0</v>
      </c>
      <c r="AB79" s="79">
        <f t="shared" si="241"/>
        <v>0</v>
      </c>
      <c r="AC79" s="79">
        <f t="shared" si="242"/>
        <v>0</v>
      </c>
      <c r="AD79" s="79">
        <f t="shared" si="243"/>
        <v>0</v>
      </c>
      <c r="AE79" s="79">
        <f t="shared" si="244"/>
        <v>0</v>
      </c>
      <c r="AF79" s="79">
        <f t="shared" si="245"/>
        <v>0</v>
      </c>
      <c r="AG79" s="80">
        <f t="shared" si="246"/>
        <v>3</v>
      </c>
      <c r="AH79" s="80">
        <f t="shared" si="246"/>
        <v>0</v>
      </c>
      <c r="AI79" s="81">
        <f t="shared" si="247"/>
        <v>2</v>
      </c>
      <c r="AJ79" s="81">
        <f t="shared" si="248"/>
        <v>1</v>
      </c>
      <c r="AK79" s="82">
        <f t="shared" si="249"/>
        <v>1</v>
      </c>
      <c r="AL79" s="82">
        <f t="shared" si="250"/>
        <v>0</v>
      </c>
      <c r="AM79" s="82">
        <f t="shared" si="251"/>
        <v>0</v>
      </c>
      <c r="AN79" s="82" t="str">
        <f t="shared" si="252"/>
        <v/>
      </c>
      <c r="AO79" s="82" t="str">
        <f t="shared" si="253"/>
        <v/>
      </c>
      <c r="AP79" s="82" t="str">
        <f t="shared" si="254"/>
        <v/>
      </c>
      <c r="AQ79" s="82" t="str">
        <f t="shared" si="255"/>
        <v/>
      </c>
      <c r="AR79" s="83" t="str">
        <f t="shared" si="256"/>
        <v>3 - 0</v>
      </c>
      <c r="AS79" s="84" t="str">
        <f t="shared" si="257"/>
        <v>1,0,0</v>
      </c>
      <c r="AT79" s="81">
        <f t="shared" si="258"/>
        <v>1</v>
      </c>
      <c r="AU79" s="81">
        <f t="shared" si="259"/>
        <v>2</v>
      </c>
      <c r="AV79" s="82">
        <f t="shared" si="260"/>
        <v>-1</v>
      </c>
      <c r="AW79" s="82">
        <f t="shared" si="261"/>
        <v>0</v>
      </c>
      <c r="AX79" s="82">
        <f t="shared" si="262"/>
        <v>0</v>
      </c>
      <c r="AY79" s="82" t="str">
        <f t="shared" si="263"/>
        <v/>
      </c>
      <c r="AZ79" s="82" t="str">
        <f t="shared" si="264"/>
        <v/>
      </c>
      <c r="BA79" s="82" t="str">
        <f t="shared" si="265"/>
        <v/>
      </c>
      <c r="BB79" s="82" t="str">
        <f t="shared" si="266"/>
        <v/>
      </c>
      <c r="BC79" s="83" t="str">
        <f t="shared" si="267"/>
        <v>0 - 3</v>
      </c>
      <c r="BD79" s="84" t="str">
        <f t="shared" si="268"/>
        <v>-1, 0, 0</v>
      </c>
      <c r="BE79" s="90"/>
      <c r="BF79" s="90"/>
      <c r="BG79" s="86">
        <f>SUMIF(A74:A77,C79,B74:B77)</f>
        <v>61</v>
      </c>
      <c r="BH79" s="87">
        <f>SUMIF(A74:A77,D79,B74:B77)</f>
        <v>48</v>
      </c>
      <c r="BI79" s="62">
        <f t="shared" si="269"/>
        <v>3</v>
      </c>
      <c r="BJ79" s="63">
        <f>1+BJ78</f>
        <v>18</v>
      </c>
      <c r="BK79" s="88">
        <v>3</v>
      </c>
      <c r="BL79" s="49" t="str">
        <f t="shared" si="270"/>
        <v>2 - 3</v>
      </c>
      <c r="BM79" s="35"/>
      <c r="BN79" s="36"/>
      <c r="BO79" s="37"/>
      <c r="BP79" s="496"/>
      <c r="BQ79" s="473"/>
      <c r="BR79" s="474"/>
      <c r="BS79" s="475"/>
      <c r="BT79" s="476"/>
      <c r="BU79" s="477"/>
      <c r="BV79" s="493" t="str">
        <f>IF(E74="","",BC74)</f>
        <v>0 - 3</v>
      </c>
      <c r="BW79" s="492"/>
      <c r="BX79" s="494"/>
      <c r="BY79" s="492" t="str">
        <f>IF(E79="","",BC79)</f>
        <v>0 - 3</v>
      </c>
      <c r="BZ79" s="492"/>
      <c r="CA79" s="492"/>
      <c r="CB79" s="478"/>
      <c r="CC79" s="479"/>
      <c r="CD79" s="480"/>
      <c r="CE79" s="492" t="str">
        <f>IF(E77="","",BC77)</f>
        <v/>
      </c>
      <c r="CF79" s="492"/>
      <c r="CG79" s="492"/>
      <c r="CH79" s="21"/>
      <c r="CI79" s="495"/>
      <c r="CJ79" s="490"/>
      <c r="CK79" s="491"/>
    </row>
    <row r="80" spans="1:89" ht="18.95" customHeight="1" x14ac:dyDescent="0.25"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V80" s="38"/>
      <c r="AW80" s="38"/>
      <c r="AX80" s="38"/>
      <c r="AY80" s="38"/>
      <c r="BE80" s="85">
        <f>SUMIF(C74:C79,4,AI74:AI79)+SUMIF(D74:D79,4,AJ74:AJ79)</f>
        <v>0</v>
      </c>
      <c r="BF80" s="85" t="str">
        <f>IF(BE80&lt;&gt;0,RANK(BE80,BE74:BE80),"")</f>
        <v/>
      </c>
      <c r="BG80" s="92"/>
      <c r="BH80" s="92"/>
      <c r="BK80" s="71"/>
      <c r="BP80" s="457">
        <v>4</v>
      </c>
      <c r="BQ80" s="459">
        <f>B77</f>
        <v>0</v>
      </c>
      <c r="BR80" s="461">
        <f>IF(BQ80=0,0,VLOOKUP(BQ80,[1]Команды!$B:AB,6,FALSE))</f>
        <v>0</v>
      </c>
      <c r="BS80" s="462"/>
      <c r="BT80" s="463"/>
      <c r="BU80" s="467">
        <f>IF(BQ80=0,0,VLOOKUP(BQ80,[1]Команды!$B:$AB,24,FALSE))</f>
        <v>0</v>
      </c>
      <c r="BV80" s="26"/>
      <c r="BW80" s="27" t="str">
        <f>IF(AG78&lt;AH78,AT78,IF(AH78&lt;AG78,AT78," "))</f>
        <v xml:space="preserve"> </v>
      </c>
      <c r="BX80" s="28"/>
      <c r="BY80" s="30"/>
      <c r="BZ80" s="27" t="str">
        <f>IF(AG75&lt;AH75,AT75,IF(AH75&lt;AG75,AT75," "))</f>
        <v xml:space="preserve"> </v>
      </c>
      <c r="CA80" s="30"/>
      <c r="CB80" s="29"/>
      <c r="CC80" s="27" t="str">
        <f>IF(AG77&lt;AH77,AT77,IF(AH77&lt;AG77,AT77," "))</f>
        <v xml:space="preserve"> </v>
      </c>
      <c r="CD80" s="28"/>
      <c r="CE80" s="469"/>
      <c r="CF80" s="469"/>
      <c r="CG80" s="469"/>
      <c r="CH80" s="31"/>
      <c r="CI80" s="481">
        <f>BE80</f>
        <v>0</v>
      </c>
      <c r="CJ80" s="483"/>
      <c r="CK80" s="485" t="str">
        <f>IF(BF81="",BF80,BF81)</f>
        <v/>
      </c>
    </row>
    <row r="81" spans="1:89" ht="18.95" customHeight="1" x14ac:dyDescent="0.25"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V81" s="38"/>
      <c r="AW81" s="38"/>
      <c r="AX81" s="38"/>
      <c r="AY81" s="38"/>
      <c r="BE81" s="90"/>
      <c r="BF81" s="90"/>
      <c r="BG81" s="92"/>
      <c r="BH81" s="92"/>
      <c r="BK81" s="93"/>
      <c r="BL81" s="39"/>
      <c r="BM81" s="40"/>
      <c r="BN81" s="41"/>
      <c r="BO81" s="42"/>
      <c r="BP81" s="458"/>
      <c r="BQ81" s="460"/>
      <c r="BR81" s="464"/>
      <c r="BS81" s="465"/>
      <c r="BT81" s="466"/>
      <c r="BU81" s="468"/>
      <c r="BV81" s="487" t="str">
        <f>IF(E78="","",BC78)</f>
        <v/>
      </c>
      <c r="BW81" s="488"/>
      <c r="BX81" s="489"/>
      <c r="BY81" s="488" t="str">
        <f>IF(E75="","",BC75)</f>
        <v/>
      </c>
      <c r="BZ81" s="488"/>
      <c r="CA81" s="488"/>
      <c r="CB81" s="487" t="str">
        <f>IF(E77="","",BC77)</f>
        <v/>
      </c>
      <c r="CC81" s="488"/>
      <c r="CD81" s="489"/>
      <c r="CE81" s="470"/>
      <c r="CF81" s="470"/>
      <c r="CG81" s="470"/>
      <c r="CH81" s="32"/>
      <c r="CI81" s="482"/>
      <c r="CJ81" s="484"/>
      <c r="CK81" s="486"/>
    </row>
    <row r="82" spans="1:89" ht="18.95" customHeight="1" x14ac:dyDescent="0.25">
      <c r="BK82" s="71"/>
      <c r="BL82" s="452" t="str">
        <f>C83</f>
        <v>Командные соревнования. Девушки. Квалификационные соревнования. Группа 4</v>
      </c>
      <c r="BM82" s="452"/>
      <c r="BN82" s="452"/>
      <c r="BO82" s="452"/>
      <c r="BP82" s="452"/>
      <c r="BQ82" s="452"/>
      <c r="BR82" s="452"/>
      <c r="BS82" s="452"/>
      <c r="BT82" s="452"/>
      <c r="BU82" s="452"/>
      <c r="BV82" s="452"/>
      <c r="BW82" s="452"/>
      <c r="BX82" s="452"/>
      <c r="BY82" s="452"/>
      <c r="BZ82" s="452"/>
      <c r="CA82" s="452"/>
      <c r="CB82" s="452"/>
      <c r="CC82" s="452"/>
      <c r="CD82" s="452"/>
      <c r="CE82" s="452"/>
      <c r="CF82" s="452"/>
      <c r="CG82" s="452"/>
      <c r="CH82" s="452"/>
      <c r="CI82" s="452"/>
      <c r="CJ82" s="452"/>
      <c r="CK82" s="452"/>
    </row>
    <row r="83" spans="1:89" ht="18.95" customHeight="1" x14ac:dyDescent="0.25">
      <c r="A83" s="64">
        <f>1+A73</f>
        <v>4</v>
      </c>
      <c r="B83" s="65">
        <v>4</v>
      </c>
      <c r="C83" s="66" t="str">
        <f>"Командные соревнования. Девушки. Квалификационные соревнования. Группа "&amp;A83</f>
        <v>Командные соревнования. Девушки. Квалификационные соревнования. Группа 4</v>
      </c>
      <c r="D83" s="66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8">
        <f>1+R73</f>
        <v>12</v>
      </c>
      <c r="AR83" s="69">
        <f>IF(B84=0,0,(IF(B85=0,1,IF(B86=0,2,IF(B87=0,3,IF(B87&gt;0,4))))))</f>
        <v>3</v>
      </c>
      <c r="BC83" s="69" t="b">
        <f>IF(BE83=15,3,IF(BE83&gt;15,4))</f>
        <v>0</v>
      </c>
      <c r="BE83" s="70">
        <f>SUM(BE84,BE86,BE88,BE90)</f>
        <v>9</v>
      </c>
      <c r="BF83" s="70">
        <f>SUM(BF84,BF86,BF88,BF90)</f>
        <v>6</v>
      </c>
      <c r="BK83" s="71"/>
      <c r="BL83" s="4" t="s">
        <v>10</v>
      </c>
      <c r="BM83" s="5" t="s">
        <v>2</v>
      </c>
      <c r="BN83" s="5" t="s">
        <v>11</v>
      </c>
      <c r="BO83" s="6" t="s">
        <v>12</v>
      </c>
      <c r="BP83" s="7" t="s">
        <v>13</v>
      </c>
      <c r="BQ83" s="453" t="s">
        <v>14</v>
      </c>
      <c r="BR83" s="453"/>
      <c r="BS83" s="453"/>
      <c r="BT83" s="453"/>
      <c r="BU83" s="8" t="s">
        <v>15</v>
      </c>
      <c r="BV83" s="454">
        <v>1</v>
      </c>
      <c r="BW83" s="455"/>
      <c r="BX83" s="456"/>
      <c r="BY83" s="455">
        <v>2</v>
      </c>
      <c r="BZ83" s="455"/>
      <c r="CA83" s="455"/>
      <c r="CB83" s="454">
        <v>3</v>
      </c>
      <c r="CC83" s="455"/>
      <c r="CD83" s="456"/>
      <c r="CE83" s="455">
        <v>4</v>
      </c>
      <c r="CF83" s="455"/>
      <c r="CG83" s="455"/>
      <c r="CH83" s="9"/>
      <c r="CI83" s="10" t="s">
        <v>16</v>
      </c>
      <c r="CJ83" s="11" t="s">
        <v>17</v>
      </c>
      <c r="CK83" s="11" t="s">
        <v>18</v>
      </c>
    </row>
    <row r="84" spans="1:89" ht="18.95" customHeight="1" x14ac:dyDescent="0.25">
      <c r="A84" s="72">
        <v>1</v>
      </c>
      <c r="B84" s="73">
        <f>IF(R83="","",VLOOKUP(R83,'[1]Посев групп'!B:AX,2,FALSE))</f>
        <v>53</v>
      </c>
      <c r="C84" s="74">
        <v>1</v>
      </c>
      <c r="D84" s="74">
        <v>3</v>
      </c>
      <c r="E84" s="75">
        <v>3</v>
      </c>
      <c r="F84" s="76">
        <v>0</v>
      </c>
      <c r="G84" s="77">
        <v>3</v>
      </c>
      <c r="H84" s="78">
        <v>0</v>
      </c>
      <c r="I84" s="75">
        <v>3</v>
      </c>
      <c r="J84" s="76">
        <v>0</v>
      </c>
      <c r="K84" s="77"/>
      <c r="L84" s="78"/>
      <c r="M84" s="75"/>
      <c r="N84" s="76"/>
      <c r="O84" s="77"/>
      <c r="P84" s="78"/>
      <c r="Q84" s="75"/>
      <c r="R84" s="76"/>
      <c r="S84" s="79">
        <f t="shared" ref="S84:S89" si="271">IF(E84="wo",0,IF(F84="wo",1,IF(E84&gt;F84,1,0)))</f>
        <v>1</v>
      </c>
      <c r="T84" s="79">
        <f t="shared" ref="T84:T89" si="272">IF(E84="wo",1,IF(F84="wo",0,IF(F84&gt;E84,1,0)))</f>
        <v>0</v>
      </c>
      <c r="U84" s="79">
        <f t="shared" ref="U84:U89" si="273">IF(G84="wo",0,IF(H84="wo",1,IF(G84&gt;H84,1,0)))</f>
        <v>1</v>
      </c>
      <c r="V84" s="79">
        <f t="shared" ref="V84:V89" si="274">IF(G84="wo",1,IF(H84="wo",0,IF(H84&gt;G84,1,0)))</f>
        <v>0</v>
      </c>
      <c r="W84" s="79">
        <f t="shared" ref="W84:W89" si="275">IF(I84="wo",0,IF(J84="wo",1,IF(I84&gt;J84,1,0)))</f>
        <v>1</v>
      </c>
      <c r="X84" s="79">
        <f t="shared" ref="X84:X89" si="276">IF(I84="wo",1,IF(J84="wo",0,IF(J84&gt;I84,1,0)))</f>
        <v>0</v>
      </c>
      <c r="Y84" s="79">
        <f t="shared" ref="Y84:Y89" si="277">IF(K84="wo",0,IF(L84="wo",1,IF(K84&gt;L84,1,0)))</f>
        <v>0</v>
      </c>
      <c r="Z84" s="79">
        <f t="shared" ref="Z84:Z89" si="278">IF(K84="wo",1,IF(L84="wo",0,IF(L84&gt;K84,1,0)))</f>
        <v>0</v>
      </c>
      <c r="AA84" s="79">
        <f t="shared" ref="AA84:AA89" si="279">IF(M84="wo",0,IF(N84="wo",1,IF(M84&gt;N84,1,0)))</f>
        <v>0</v>
      </c>
      <c r="AB84" s="79">
        <f t="shared" ref="AB84:AB89" si="280">IF(M84="wo",1,IF(N84="wo",0,IF(N84&gt;M84,1,0)))</f>
        <v>0</v>
      </c>
      <c r="AC84" s="79">
        <f t="shared" ref="AC84:AC89" si="281">IF(O84="wo",0,IF(P84="wo",1,IF(O84&gt;P84,1,0)))</f>
        <v>0</v>
      </c>
      <c r="AD84" s="79">
        <f t="shared" ref="AD84:AD89" si="282">IF(O84="wo",1,IF(P84="wo",0,IF(P84&gt;O84,1,0)))</f>
        <v>0</v>
      </c>
      <c r="AE84" s="79">
        <f t="shared" ref="AE84:AE89" si="283">IF(Q84="wo",0,IF(R84="wo",1,IF(Q84&gt;R84,1,0)))</f>
        <v>0</v>
      </c>
      <c r="AF84" s="79">
        <f t="shared" ref="AF84:AF89" si="284">IF(Q84="wo",1,IF(R84="wo",0,IF(R84&gt;Q84,1,0)))</f>
        <v>0</v>
      </c>
      <c r="AG84" s="80">
        <f t="shared" ref="AG84:AH89" si="285">IF(E84="wo","wo",+S84+U84+W84+Y84+AA84+AC84+AE84)</f>
        <v>3</v>
      </c>
      <c r="AH84" s="80">
        <f t="shared" si="285"/>
        <v>0</v>
      </c>
      <c r="AI84" s="81">
        <f t="shared" ref="AI84:AI89" si="286">IF(E84="",0,IF(E84="wo",0,IF(F84="wo",2,IF(AG84=AH84,0,IF(AG84&gt;AH84,2,1)))))</f>
        <v>2</v>
      </c>
      <c r="AJ84" s="81">
        <f t="shared" ref="AJ84:AJ89" si="287">IF(F84="",0,IF(F84="wo",0,IF(E84="wo",2,IF(AH84=AG84,0,IF(AH84&gt;AG84,2,1)))))</f>
        <v>1</v>
      </c>
      <c r="AK84" s="82">
        <f t="shared" ref="AK84:AK89" si="288">IF(E84="","",IF(E84="wo",0,IF(F84="wo",0,IF(E84=F84,"ERROR",IF(E84&gt;F84,F84,-1*E84)))))</f>
        <v>0</v>
      </c>
      <c r="AL84" s="82">
        <f t="shared" ref="AL84:AL89" si="289">IF(G84="","",IF(G84="wo",0,IF(H84="wo",0,IF(G84=H84,"ERROR",IF(G84&gt;H84,H84,-1*G84)))))</f>
        <v>0</v>
      </c>
      <c r="AM84" s="82">
        <f t="shared" ref="AM84:AM89" si="290">IF(I84="","",IF(I84="wo",0,IF(J84="wo",0,IF(I84=J84,"ERROR",IF(I84&gt;J84,J84,-1*I84)))))</f>
        <v>0</v>
      </c>
      <c r="AN84" s="82" t="str">
        <f t="shared" ref="AN84:AN89" si="291">IF(K84="","",IF(K84="wo",0,IF(L84="wo",0,IF(K84=L84,"ERROR",IF(K84&gt;L84,L84,-1*K84)))))</f>
        <v/>
      </c>
      <c r="AO84" s="82" t="str">
        <f t="shared" ref="AO84:AO89" si="292">IF(M84="","",IF(M84="wo",0,IF(N84="wo",0,IF(M84=N84,"ERROR",IF(M84&gt;N84,N84,-1*M84)))))</f>
        <v/>
      </c>
      <c r="AP84" s="82" t="str">
        <f t="shared" ref="AP84:AP89" si="293">IF(O84="","",IF(O84="wo",0,IF(P84="wo",0,IF(O84=P84,"ERROR",IF(O84&gt;P84,P84,-1*O84)))))</f>
        <v/>
      </c>
      <c r="AQ84" s="82" t="str">
        <f t="shared" ref="AQ84:AQ89" si="294">IF(Q84="","",IF(Q84="wo",0,IF(R84="wo",0,IF(Q84=R84,"ERROR",IF(Q84&gt;R84,R84,-1*Q84)))))</f>
        <v/>
      </c>
      <c r="AR84" s="83" t="str">
        <f t="shared" ref="AR84:AR89" si="295">CONCATENATE(AG84," - ",AH84)</f>
        <v>3 - 0</v>
      </c>
      <c r="AS84" s="84" t="str">
        <f t="shared" ref="AS84:AS89" si="296">IF(E84="","",(IF(K84="",AK84&amp;","&amp;AL84&amp;","&amp;AM84,IF(M84="",AK84&amp;","&amp;AL84&amp;","&amp;AM84&amp;","&amp;AN84,IF(O84="",AK84&amp;","&amp;AL84&amp;","&amp;AM84&amp;","&amp;AN84&amp;","&amp;AO84,IF(Q84="",AK84&amp;","&amp;AL84&amp;","&amp;AM84&amp;","&amp;AN84&amp;","&amp;AO84&amp;","&amp;AP84,AK84&amp;","&amp;AL84&amp;","&amp;AM84&amp;","&amp;AN84&amp;","&amp;AO84&amp;","&amp;AP84&amp;","&amp;AQ84))))))</f>
        <v>0,0,0</v>
      </c>
      <c r="AT84" s="81">
        <f t="shared" ref="AT84:AT89" si="297">IF(F84="",0,IF(F84="wo",0,IF(E84="wo",2,IF(AH84=AG84,0,IF(AH84&gt;AG84,2,1)))))</f>
        <v>1</v>
      </c>
      <c r="AU84" s="81">
        <f t="shared" ref="AU84:AU89" si="298">IF(E84="",0,IF(E84="wo",0,IF(F84="wo",2,IF(AG84=AH84,0,IF(AG84&gt;AH84,2,1)))))</f>
        <v>2</v>
      </c>
      <c r="AV84" s="82">
        <f t="shared" ref="AV84:AV89" si="299">IF(F84="","",IF(F84="wo",0,IF(E84="wo",0,IF(F84=E84,"ERROR",IF(F84&gt;E84,E84,-1*F84)))))</f>
        <v>0</v>
      </c>
      <c r="AW84" s="82">
        <f t="shared" ref="AW84:AW89" si="300">IF(H84="","",IF(H84="wo",0,IF(G84="wo",0,IF(H84=G84,"ERROR",IF(H84&gt;G84,G84,-1*H84)))))</f>
        <v>0</v>
      </c>
      <c r="AX84" s="82">
        <f t="shared" ref="AX84:AX89" si="301">IF(J84="","",IF(J84="wo",0,IF(I84="wo",0,IF(J84=I84,"ERROR",IF(J84&gt;I84,I84,-1*J84)))))</f>
        <v>0</v>
      </c>
      <c r="AY84" s="82" t="str">
        <f t="shared" ref="AY84:AY89" si="302">IF(L84="","",IF(L84="wo",0,IF(K84="wo",0,IF(L84=K84,"ERROR",IF(L84&gt;K84,K84,-1*L84)))))</f>
        <v/>
      </c>
      <c r="AZ84" s="82" t="str">
        <f t="shared" ref="AZ84:AZ89" si="303">IF(N84="","",IF(N84="wo",0,IF(M84="wo",0,IF(N84=M84,"ERROR",IF(N84&gt;M84,M84,-1*N84)))))</f>
        <v/>
      </c>
      <c r="BA84" s="82" t="str">
        <f t="shared" ref="BA84:BA89" si="304">IF(P84="","",IF(P84="wo",0,IF(O84="wo",0,IF(P84=O84,"ERROR",IF(P84&gt;O84,O84,-1*P84)))))</f>
        <v/>
      </c>
      <c r="BB84" s="82" t="str">
        <f t="shared" ref="BB84:BB89" si="305">IF(R84="","",IF(R84="wo",0,IF(Q84="wo",0,IF(R84=Q84,"ERROR",IF(R84&gt;Q84,Q84,-1*R84)))))</f>
        <v/>
      </c>
      <c r="BC84" s="83" t="str">
        <f t="shared" ref="BC84:BC89" si="306">CONCATENATE(AH84," - ",AG84)</f>
        <v>0 - 3</v>
      </c>
      <c r="BD84" s="84" t="str">
        <f t="shared" ref="BD84:BD89" si="307">IF(E84="","",(IF(K84="",AV84&amp;", "&amp;AW84&amp;", "&amp;AX84,IF(M84="",AV84&amp;","&amp;AW84&amp;","&amp;AX84&amp;","&amp;AY84,IF(O84="",AV84&amp;","&amp;AW84&amp;","&amp;AX84&amp;","&amp;AY84&amp;","&amp;AZ84,IF(Q84="",AV84&amp;","&amp;AW84&amp;","&amp;AX84&amp;","&amp;AY84&amp;","&amp;AZ84&amp;","&amp;BA84,AV84&amp;","&amp;AW84&amp;","&amp;AX84&amp;","&amp;AY84&amp;","&amp;AZ84&amp;","&amp;BA84&amp;","&amp;BB84))))))</f>
        <v>0, 0, 0</v>
      </c>
      <c r="BE84" s="85">
        <f>SUMIF(C84:C89,1,AI84:AI89)+SUMIF(D84:D89,1,AJ84:AJ89)</f>
        <v>4</v>
      </c>
      <c r="BF84" s="85">
        <f>IF(BE84&lt;&gt;0,RANK(BE84,BE84:BE90),"")</f>
        <v>1</v>
      </c>
      <c r="BG84" s="86">
        <f>SUMIF(A84:A87,C84,B84:B87)</f>
        <v>53</v>
      </c>
      <c r="BH84" s="87">
        <f>SUMIF(A84:A87,D84,B84:B87)</f>
        <v>44</v>
      </c>
      <c r="BI84" s="62">
        <f t="shared" ref="BI84:BI89" si="308">1+BI74</f>
        <v>4</v>
      </c>
      <c r="BJ84" s="63">
        <f>1*BJ79+1</f>
        <v>19</v>
      </c>
      <c r="BK84" s="88">
        <v>1</v>
      </c>
      <c r="BL84" s="12" t="str">
        <f>CONCATENATE(C84," ","-"," ",D84)</f>
        <v>1 - 3</v>
      </c>
      <c r="BM84" s="13"/>
      <c r="BN84" s="14"/>
      <c r="BO84" s="15"/>
      <c r="BP84" s="471">
        <v>1</v>
      </c>
      <c r="BQ84" s="473">
        <f>B84</f>
        <v>53</v>
      </c>
      <c r="BR84" s="461" t="str">
        <f>IF(BQ84=0,0,VLOOKUP(BQ84,[1]Команды!$B:AB,6,FALSE))</f>
        <v>Туркестанская обл.</v>
      </c>
      <c r="BS84" s="462"/>
      <c r="BT84" s="463"/>
      <c r="BU84" s="477">
        <f>IF(BQ84=0,0,VLOOKUP(BQ84,[1]Команды!$B:$AB,24,FALSE))</f>
        <v>131</v>
      </c>
      <c r="BV84" s="478"/>
      <c r="BW84" s="479"/>
      <c r="BX84" s="480"/>
      <c r="BY84" s="16"/>
      <c r="BZ84" s="17">
        <f>IF(AG86&lt;AH86,AI86,IF(AH86&lt;AG86,AI86," "))</f>
        <v>2</v>
      </c>
      <c r="CA84" s="16"/>
      <c r="CB84" s="18"/>
      <c r="CC84" s="17">
        <f>IF(AG84&lt;AH84,AI84,IF(AH84&lt;AG84,AI84," "))</f>
        <v>2</v>
      </c>
      <c r="CD84" s="19"/>
      <c r="CE84" s="16"/>
      <c r="CF84" s="17" t="str">
        <f>IF(AG88&lt;AH88,AI88,IF(AH88&lt;AG88,AI88," "))</f>
        <v xml:space="preserve"> </v>
      </c>
      <c r="CG84" s="16"/>
      <c r="CH84" s="20"/>
      <c r="CI84" s="495">
        <f>BE84</f>
        <v>4</v>
      </c>
      <c r="CJ84" s="490"/>
      <c r="CK84" s="491">
        <f>IF(BF85="",BF84,BF85)</f>
        <v>1</v>
      </c>
    </row>
    <row r="85" spans="1:89" ht="18.95" customHeight="1" x14ac:dyDescent="0.25">
      <c r="A85" s="72">
        <v>2</v>
      </c>
      <c r="B85" s="89">
        <f>IF(R83="","",VLOOKUP(R83,'[1]Посев групп'!B:AV,5,FALSE))</f>
        <v>54</v>
      </c>
      <c r="C85" s="74">
        <v>2</v>
      </c>
      <c r="D85" s="74">
        <v>4</v>
      </c>
      <c r="E85" s="75"/>
      <c r="F85" s="76"/>
      <c r="G85" s="77"/>
      <c r="H85" s="78"/>
      <c r="I85" s="75"/>
      <c r="J85" s="76"/>
      <c r="K85" s="77"/>
      <c r="L85" s="78"/>
      <c r="M85" s="75"/>
      <c r="N85" s="76"/>
      <c r="O85" s="77"/>
      <c r="P85" s="78"/>
      <c r="Q85" s="75"/>
      <c r="R85" s="76"/>
      <c r="S85" s="79">
        <f t="shared" si="271"/>
        <v>0</v>
      </c>
      <c r="T85" s="79">
        <f t="shared" si="272"/>
        <v>0</v>
      </c>
      <c r="U85" s="79">
        <f t="shared" si="273"/>
        <v>0</v>
      </c>
      <c r="V85" s="79">
        <f t="shared" si="274"/>
        <v>0</v>
      </c>
      <c r="W85" s="79">
        <f t="shared" si="275"/>
        <v>0</v>
      </c>
      <c r="X85" s="79">
        <f t="shared" si="276"/>
        <v>0</v>
      </c>
      <c r="Y85" s="79">
        <f t="shared" si="277"/>
        <v>0</v>
      </c>
      <c r="Z85" s="79">
        <f t="shared" si="278"/>
        <v>0</v>
      </c>
      <c r="AA85" s="79">
        <f t="shared" si="279"/>
        <v>0</v>
      </c>
      <c r="AB85" s="79">
        <f t="shared" si="280"/>
        <v>0</v>
      </c>
      <c r="AC85" s="79">
        <f t="shared" si="281"/>
        <v>0</v>
      </c>
      <c r="AD85" s="79">
        <f t="shared" si="282"/>
        <v>0</v>
      </c>
      <c r="AE85" s="79">
        <f t="shared" si="283"/>
        <v>0</v>
      </c>
      <c r="AF85" s="79">
        <f t="shared" si="284"/>
        <v>0</v>
      </c>
      <c r="AG85" s="80">
        <f t="shared" si="285"/>
        <v>0</v>
      </c>
      <c r="AH85" s="80">
        <f t="shared" si="285"/>
        <v>0</v>
      </c>
      <c r="AI85" s="81">
        <f t="shared" si="286"/>
        <v>0</v>
      </c>
      <c r="AJ85" s="81">
        <f t="shared" si="287"/>
        <v>0</v>
      </c>
      <c r="AK85" s="82" t="str">
        <f t="shared" si="288"/>
        <v/>
      </c>
      <c r="AL85" s="82" t="str">
        <f t="shared" si="289"/>
        <v/>
      </c>
      <c r="AM85" s="82" t="str">
        <f t="shared" si="290"/>
        <v/>
      </c>
      <c r="AN85" s="82" t="str">
        <f t="shared" si="291"/>
        <v/>
      </c>
      <c r="AO85" s="82" t="str">
        <f t="shared" si="292"/>
        <v/>
      </c>
      <c r="AP85" s="82" t="str">
        <f t="shared" si="293"/>
        <v/>
      </c>
      <c r="AQ85" s="82" t="str">
        <f t="shared" si="294"/>
        <v/>
      </c>
      <c r="AR85" s="83" t="str">
        <f t="shared" si="295"/>
        <v>0 - 0</v>
      </c>
      <c r="AS85" s="84" t="str">
        <f t="shared" si="296"/>
        <v/>
      </c>
      <c r="AT85" s="81">
        <f t="shared" si="297"/>
        <v>0</v>
      </c>
      <c r="AU85" s="81">
        <f t="shared" si="298"/>
        <v>0</v>
      </c>
      <c r="AV85" s="82" t="str">
        <f t="shared" si="299"/>
        <v/>
      </c>
      <c r="AW85" s="82" t="str">
        <f t="shared" si="300"/>
        <v/>
      </c>
      <c r="AX85" s="82" t="str">
        <f t="shared" si="301"/>
        <v/>
      </c>
      <c r="AY85" s="82" t="str">
        <f t="shared" si="302"/>
        <v/>
      </c>
      <c r="AZ85" s="82" t="str">
        <f t="shared" si="303"/>
        <v/>
      </c>
      <c r="BA85" s="82" t="str">
        <f t="shared" si="304"/>
        <v/>
      </c>
      <c r="BB85" s="82" t="str">
        <f t="shared" si="305"/>
        <v/>
      </c>
      <c r="BC85" s="83" t="str">
        <f t="shared" si="306"/>
        <v>0 - 0</v>
      </c>
      <c r="BD85" s="84" t="str">
        <f t="shared" si="307"/>
        <v/>
      </c>
      <c r="BE85" s="90"/>
      <c r="BF85" s="90"/>
      <c r="BG85" s="86">
        <f>SUMIF(A84:A87,C85,B84:B87)</f>
        <v>54</v>
      </c>
      <c r="BH85" s="87">
        <f>SUMIF(A84:A87,D85,B84:B87)</f>
        <v>0</v>
      </c>
      <c r="BI85" s="62">
        <f t="shared" si="308"/>
        <v>4</v>
      </c>
      <c r="BJ85" s="63">
        <f>1+BJ84</f>
        <v>20</v>
      </c>
      <c r="BK85" s="88">
        <v>1</v>
      </c>
      <c r="BL85" s="12" t="str">
        <f>CONCATENATE(C85," ","-"," ",D85)</f>
        <v>2 - 4</v>
      </c>
      <c r="BM85" s="13"/>
      <c r="BN85" s="14"/>
      <c r="BO85" s="15"/>
      <c r="BP85" s="472"/>
      <c r="BQ85" s="473"/>
      <c r="BR85" s="474"/>
      <c r="BS85" s="475"/>
      <c r="BT85" s="476"/>
      <c r="BU85" s="477"/>
      <c r="BV85" s="478"/>
      <c r="BW85" s="479"/>
      <c r="BX85" s="480"/>
      <c r="BY85" s="492" t="str">
        <f>IF(E86="","",AR86)</f>
        <v>3 - 2</v>
      </c>
      <c r="BZ85" s="492"/>
      <c r="CA85" s="492"/>
      <c r="CB85" s="493" t="str">
        <f>IF(E84="","",AR84)</f>
        <v>3 - 0</v>
      </c>
      <c r="CC85" s="492"/>
      <c r="CD85" s="494"/>
      <c r="CE85" s="492" t="str">
        <f>IF(E88="","",AR88)</f>
        <v/>
      </c>
      <c r="CF85" s="492"/>
      <c r="CG85" s="492"/>
      <c r="CH85" s="21"/>
      <c r="CI85" s="495"/>
      <c r="CJ85" s="490"/>
      <c r="CK85" s="491"/>
    </row>
    <row r="86" spans="1:89" ht="18.95" customHeight="1" x14ac:dyDescent="0.25">
      <c r="A86" s="72">
        <v>3</v>
      </c>
      <c r="B86" s="89">
        <f>IF(R83="","",VLOOKUP(R83,'[1]Посев групп'!B:AV,8,FALSE))</f>
        <v>44</v>
      </c>
      <c r="C86" s="74">
        <v>1</v>
      </c>
      <c r="D86" s="74">
        <v>2</v>
      </c>
      <c r="E86" s="75">
        <v>0</v>
      </c>
      <c r="F86" s="76">
        <v>3</v>
      </c>
      <c r="G86" s="77">
        <v>3</v>
      </c>
      <c r="H86" s="78">
        <v>1</v>
      </c>
      <c r="I86" s="75">
        <v>3</v>
      </c>
      <c r="J86" s="76">
        <v>2</v>
      </c>
      <c r="K86" s="77">
        <v>1</v>
      </c>
      <c r="L86" s="78">
        <v>3</v>
      </c>
      <c r="M86" s="75">
        <v>3</v>
      </c>
      <c r="N86" s="76">
        <v>2</v>
      </c>
      <c r="O86" s="77"/>
      <c r="P86" s="78"/>
      <c r="Q86" s="75"/>
      <c r="R86" s="76"/>
      <c r="S86" s="79">
        <f t="shared" si="271"/>
        <v>0</v>
      </c>
      <c r="T86" s="79">
        <f t="shared" si="272"/>
        <v>1</v>
      </c>
      <c r="U86" s="79">
        <f t="shared" si="273"/>
        <v>1</v>
      </c>
      <c r="V86" s="79">
        <f t="shared" si="274"/>
        <v>0</v>
      </c>
      <c r="W86" s="79">
        <f t="shared" si="275"/>
        <v>1</v>
      </c>
      <c r="X86" s="79">
        <f t="shared" si="276"/>
        <v>0</v>
      </c>
      <c r="Y86" s="79">
        <f t="shared" si="277"/>
        <v>0</v>
      </c>
      <c r="Z86" s="79">
        <f t="shared" si="278"/>
        <v>1</v>
      </c>
      <c r="AA86" s="79">
        <f t="shared" si="279"/>
        <v>1</v>
      </c>
      <c r="AB86" s="79">
        <f t="shared" si="280"/>
        <v>0</v>
      </c>
      <c r="AC86" s="79">
        <f t="shared" si="281"/>
        <v>0</v>
      </c>
      <c r="AD86" s="79">
        <f t="shared" si="282"/>
        <v>0</v>
      </c>
      <c r="AE86" s="79">
        <f t="shared" si="283"/>
        <v>0</v>
      </c>
      <c r="AF86" s="79">
        <f t="shared" si="284"/>
        <v>0</v>
      </c>
      <c r="AG86" s="80">
        <f t="shared" si="285"/>
        <v>3</v>
      </c>
      <c r="AH86" s="80">
        <f t="shared" si="285"/>
        <v>2</v>
      </c>
      <c r="AI86" s="81">
        <f t="shared" si="286"/>
        <v>2</v>
      </c>
      <c r="AJ86" s="81">
        <f t="shared" si="287"/>
        <v>1</v>
      </c>
      <c r="AK86" s="82">
        <f t="shared" si="288"/>
        <v>0</v>
      </c>
      <c r="AL86" s="82">
        <f t="shared" si="289"/>
        <v>1</v>
      </c>
      <c r="AM86" s="82">
        <f t="shared" si="290"/>
        <v>2</v>
      </c>
      <c r="AN86" s="82">
        <f t="shared" si="291"/>
        <v>-1</v>
      </c>
      <c r="AO86" s="82">
        <f t="shared" si="292"/>
        <v>2</v>
      </c>
      <c r="AP86" s="82" t="str">
        <f t="shared" si="293"/>
        <v/>
      </c>
      <c r="AQ86" s="82" t="str">
        <f t="shared" si="294"/>
        <v/>
      </c>
      <c r="AR86" s="83" t="str">
        <f t="shared" si="295"/>
        <v>3 - 2</v>
      </c>
      <c r="AS86" s="84" t="str">
        <f t="shared" si="296"/>
        <v>0,1,2,-1,2</v>
      </c>
      <c r="AT86" s="81">
        <f t="shared" si="297"/>
        <v>1</v>
      </c>
      <c r="AU86" s="81">
        <f t="shared" si="298"/>
        <v>2</v>
      </c>
      <c r="AV86" s="82">
        <f t="shared" si="299"/>
        <v>0</v>
      </c>
      <c r="AW86" s="82">
        <f t="shared" si="300"/>
        <v>-1</v>
      </c>
      <c r="AX86" s="82">
        <f t="shared" si="301"/>
        <v>-2</v>
      </c>
      <c r="AY86" s="82">
        <f t="shared" si="302"/>
        <v>1</v>
      </c>
      <c r="AZ86" s="82">
        <f t="shared" si="303"/>
        <v>-2</v>
      </c>
      <c r="BA86" s="82" t="str">
        <f t="shared" si="304"/>
        <v/>
      </c>
      <c r="BB86" s="82" t="str">
        <f t="shared" si="305"/>
        <v/>
      </c>
      <c r="BC86" s="83" t="str">
        <f t="shared" si="306"/>
        <v>2 - 3</v>
      </c>
      <c r="BD86" s="84" t="str">
        <f t="shared" si="307"/>
        <v>0,-1,-2,1,-2</v>
      </c>
      <c r="BE86" s="85">
        <f>SUMIF(C84:C89,2,AI84:AI89)+SUMIF(D84:D89,2,AJ84:AJ89)</f>
        <v>3</v>
      </c>
      <c r="BF86" s="85">
        <f>IF(BE86&lt;&gt;0,RANK(BE86,BE84:BE90),"")</f>
        <v>2</v>
      </c>
      <c r="BG86" s="86">
        <f>SUMIF(A84:A87,C86,B84:B87)</f>
        <v>53</v>
      </c>
      <c r="BH86" s="87">
        <f>SUMIF(A84:A87,D86,B84:B87)</f>
        <v>54</v>
      </c>
      <c r="BI86" s="62">
        <f t="shared" si="308"/>
        <v>4</v>
      </c>
      <c r="BJ86" s="63">
        <f>1+BJ85</f>
        <v>21</v>
      </c>
      <c r="BK86" s="88">
        <v>2</v>
      </c>
      <c r="BL86" s="50" t="str">
        <f t="shared" ref="BL86:BL89" si="309">CONCATENATE(C86," ","-"," ",D86)</f>
        <v>1 - 2</v>
      </c>
      <c r="BM86" s="23"/>
      <c r="BN86" s="24"/>
      <c r="BO86" s="25"/>
      <c r="BP86" s="457">
        <v>2</v>
      </c>
      <c r="BQ86" s="459">
        <f>B85</f>
        <v>54</v>
      </c>
      <c r="BR86" s="461" t="str">
        <f>IF(BQ86=0,0,VLOOKUP(BQ86,[1]Команды!$B:AB,6,FALSE))</f>
        <v>Павлодарская обл.</v>
      </c>
      <c r="BS86" s="462"/>
      <c r="BT86" s="463"/>
      <c r="BU86" s="467">
        <f>IF(BQ86=0,0,VLOOKUP(BQ86,[1]Команды!$B:$AB,24,FALSE))</f>
        <v>127</v>
      </c>
      <c r="BV86" s="26"/>
      <c r="BW86" s="27">
        <f>IF(AG86&lt;AH86,AT86,IF(AH86&lt;AG86,AT86," "))</f>
        <v>1</v>
      </c>
      <c r="BX86" s="28"/>
      <c r="BY86" s="469"/>
      <c r="BZ86" s="469"/>
      <c r="CA86" s="469"/>
      <c r="CB86" s="29"/>
      <c r="CC86" s="27">
        <f>IF(AG89&lt;AH89,AI89,IF(AH89&lt;AG89,AI89," "))</f>
        <v>2</v>
      </c>
      <c r="CD86" s="28"/>
      <c r="CE86" s="30"/>
      <c r="CF86" s="27" t="str">
        <f>IF(AG85&lt;AH85,AI85,IF(AH85&lt;AG85,AI85," "))</f>
        <v xml:space="preserve"> </v>
      </c>
      <c r="CG86" s="30"/>
      <c r="CH86" s="31"/>
      <c r="CI86" s="481">
        <f>BE86</f>
        <v>3</v>
      </c>
      <c r="CJ86" s="483"/>
      <c r="CK86" s="485">
        <f>IF(BF87="",BF86,BF87)</f>
        <v>2</v>
      </c>
    </row>
    <row r="87" spans="1:89" ht="18.95" customHeight="1" x14ac:dyDescent="0.25">
      <c r="A87" s="72">
        <v>4</v>
      </c>
      <c r="B87" s="89">
        <f>IF(R83="","",VLOOKUP(R83,'[1]Посев групп'!B:AV,11,FALSE))</f>
        <v>0</v>
      </c>
      <c r="C87" s="74">
        <v>3</v>
      </c>
      <c r="D87" s="74">
        <v>4</v>
      </c>
      <c r="E87" s="75"/>
      <c r="F87" s="76"/>
      <c r="G87" s="77"/>
      <c r="H87" s="78"/>
      <c r="I87" s="75"/>
      <c r="J87" s="76"/>
      <c r="K87" s="77"/>
      <c r="L87" s="78"/>
      <c r="M87" s="75"/>
      <c r="N87" s="76"/>
      <c r="O87" s="77"/>
      <c r="P87" s="78"/>
      <c r="Q87" s="75"/>
      <c r="R87" s="76"/>
      <c r="S87" s="79">
        <f t="shared" si="271"/>
        <v>0</v>
      </c>
      <c r="T87" s="79">
        <f t="shared" si="272"/>
        <v>0</v>
      </c>
      <c r="U87" s="79">
        <f t="shared" si="273"/>
        <v>0</v>
      </c>
      <c r="V87" s="79">
        <f t="shared" si="274"/>
        <v>0</v>
      </c>
      <c r="W87" s="79">
        <f t="shared" si="275"/>
        <v>0</v>
      </c>
      <c r="X87" s="79">
        <f t="shared" si="276"/>
        <v>0</v>
      </c>
      <c r="Y87" s="79">
        <f t="shared" si="277"/>
        <v>0</v>
      </c>
      <c r="Z87" s="79">
        <f t="shared" si="278"/>
        <v>0</v>
      </c>
      <c r="AA87" s="79">
        <f t="shared" si="279"/>
        <v>0</v>
      </c>
      <c r="AB87" s="79">
        <f t="shared" si="280"/>
        <v>0</v>
      </c>
      <c r="AC87" s="79">
        <f t="shared" si="281"/>
        <v>0</v>
      </c>
      <c r="AD87" s="79">
        <f t="shared" si="282"/>
        <v>0</v>
      </c>
      <c r="AE87" s="79">
        <f t="shared" si="283"/>
        <v>0</v>
      </c>
      <c r="AF87" s="79">
        <f t="shared" si="284"/>
        <v>0</v>
      </c>
      <c r="AG87" s="80">
        <f t="shared" si="285"/>
        <v>0</v>
      </c>
      <c r="AH87" s="80">
        <f t="shared" si="285"/>
        <v>0</v>
      </c>
      <c r="AI87" s="81">
        <f t="shared" si="286"/>
        <v>0</v>
      </c>
      <c r="AJ87" s="81">
        <f t="shared" si="287"/>
        <v>0</v>
      </c>
      <c r="AK87" s="82" t="str">
        <f t="shared" si="288"/>
        <v/>
      </c>
      <c r="AL87" s="82" t="str">
        <f t="shared" si="289"/>
        <v/>
      </c>
      <c r="AM87" s="82" t="str">
        <f t="shared" si="290"/>
        <v/>
      </c>
      <c r="AN87" s="82" t="str">
        <f t="shared" si="291"/>
        <v/>
      </c>
      <c r="AO87" s="82" t="str">
        <f t="shared" si="292"/>
        <v/>
      </c>
      <c r="AP87" s="82" t="str">
        <f t="shared" si="293"/>
        <v/>
      </c>
      <c r="AQ87" s="82" t="str">
        <f t="shared" si="294"/>
        <v/>
      </c>
      <c r="AR87" s="83" t="str">
        <f t="shared" si="295"/>
        <v>0 - 0</v>
      </c>
      <c r="AS87" s="84" t="str">
        <f t="shared" si="296"/>
        <v/>
      </c>
      <c r="AT87" s="81">
        <f t="shared" si="297"/>
        <v>0</v>
      </c>
      <c r="AU87" s="81">
        <f t="shared" si="298"/>
        <v>0</v>
      </c>
      <c r="AV87" s="82" t="str">
        <f t="shared" si="299"/>
        <v/>
      </c>
      <c r="AW87" s="82" t="str">
        <f t="shared" si="300"/>
        <v/>
      </c>
      <c r="AX87" s="82" t="str">
        <f t="shared" si="301"/>
        <v/>
      </c>
      <c r="AY87" s="82" t="str">
        <f t="shared" si="302"/>
        <v/>
      </c>
      <c r="AZ87" s="82" t="str">
        <f t="shared" si="303"/>
        <v/>
      </c>
      <c r="BA87" s="82" t="str">
        <f t="shared" si="304"/>
        <v/>
      </c>
      <c r="BB87" s="82" t="str">
        <f t="shared" si="305"/>
        <v/>
      </c>
      <c r="BC87" s="83" t="str">
        <f t="shared" si="306"/>
        <v>0 - 0</v>
      </c>
      <c r="BD87" s="84" t="str">
        <f t="shared" si="307"/>
        <v/>
      </c>
      <c r="BE87" s="90"/>
      <c r="BF87" s="90"/>
      <c r="BG87" s="86">
        <f>SUMIF(A84:A87,C87,B84:B87)</f>
        <v>44</v>
      </c>
      <c r="BH87" s="87">
        <f>SUMIF(A84:A87,D87,B84:B87)</f>
        <v>0</v>
      </c>
      <c r="BI87" s="62">
        <f t="shared" si="308"/>
        <v>4</v>
      </c>
      <c r="BJ87" s="63">
        <f>1+BJ86</f>
        <v>22</v>
      </c>
      <c r="BK87" s="88">
        <v>2</v>
      </c>
      <c r="BL87" s="50" t="str">
        <f t="shared" si="309"/>
        <v>3 - 4</v>
      </c>
      <c r="BM87" s="23"/>
      <c r="BN87" s="24"/>
      <c r="BO87" s="25"/>
      <c r="BP87" s="458"/>
      <c r="BQ87" s="460"/>
      <c r="BR87" s="464"/>
      <c r="BS87" s="465"/>
      <c r="BT87" s="466"/>
      <c r="BU87" s="468"/>
      <c r="BV87" s="487" t="str">
        <f>IF(E86="","",BC86)</f>
        <v>2 - 3</v>
      </c>
      <c r="BW87" s="488"/>
      <c r="BX87" s="489"/>
      <c r="BY87" s="470"/>
      <c r="BZ87" s="470"/>
      <c r="CA87" s="470"/>
      <c r="CB87" s="487" t="str">
        <f>IF(E89="","",AR89)</f>
        <v>3 - 0</v>
      </c>
      <c r="CC87" s="488"/>
      <c r="CD87" s="489"/>
      <c r="CE87" s="488" t="str">
        <f>IF(E85="","",AR85)</f>
        <v/>
      </c>
      <c r="CF87" s="488"/>
      <c r="CG87" s="488"/>
      <c r="CH87" s="32"/>
      <c r="CI87" s="482"/>
      <c r="CJ87" s="484"/>
      <c r="CK87" s="486"/>
    </row>
    <row r="88" spans="1:89" ht="18.95" customHeight="1" x14ac:dyDescent="0.25">
      <c r="A88" s="72">
        <v>5</v>
      </c>
      <c r="B88" s="91"/>
      <c r="C88" s="74">
        <v>1</v>
      </c>
      <c r="D88" s="74">
        <v>4</v>
      </c>
      <c r="E88" s="75"/>
      <c r="F88" s="76"/>
      <c r="G88" s="77"/>
      <c r="H88" s="78"/>
      <c r="I88" s="75"/>
      <c r="J88" s="76"/>
      <c r="K88" s="77"/>
      <c r="L88" s="78"/>
      <c r="M88" s="75"/>
      <c r="N88" s="76"/>
      <c r="O88" s="77"/>
      <c r="P88" s="78"/>
      <c r="Q88" s="75"/>
      <c r="R88" s="76"/>
      <c r="S88" s="79">
        <f t="shared" si="271"/>
        <v>0</v>
      </c>
      <c r="T88" s="79">
        <f t="shared" si="272"/>
        <v>0</v>
      </c>
      <c r="U88" s="79">
        <f t="shared" si="273"/>
        <v>0</v>
      </c>
      <c r="V88" s="79">
        <f t="shared" si="274"/>
        <v>0</v>
      </c>
      <c r="W88" s="79">
        <f t="shared" si="275"/>
        <v>0</v>
      </c>
      <c r="X88" s="79">
        <f t="shared" si="276"/>
        <v>0</v>
      </c>
      <c r="Y88" s="79">
        <f t="shared" si="277"/>
        <v>0</v>
      </c>
      <c r="Z88" s="79">
        <f t="shared" si="278"/>
        <v>0</v>
      </c>
      <c r="AA88" s="79">
        <f t="shared" si="279"/>
        <v>0</v>
      </c>
      <c r="AB88" s="79">
        <f t="shared" si="280"/>
        <v>0</v>
      </c>
      <c r="AC88" s="79">
        <f t="shared" si="281"/>
        <v>0</v>
      </c>
      <c r="AD88" s="79">
        <f t="shared" si="282"/>
        <v>0</v>
      </c>
      <c r="AE88" s="79">
        <f t="shared" si="283"/>
        <v>0</v>
      </c>
      <c r="AF88" s="79">
        <f t="shared" si="284"/>
        <v>0</v>
      </c>
      <c r="AG88" s="80">
        <f t="shared" si="285"/>
        <v>0</v>
      </c>
      <c r="AH88" s="80">
        <f t="shared" si="285"/>
        <v>0</v>
      </c>
      <c r="AI88" s="81">
        <f t="shared" si="286"/>
        <v>0</v>
      </c>
      <c r="AJ88" s="81">
        <f t="shared" si="287"/>
        <v>0</v>
      </c>
      <c r="AK88" s="82" t="str">
        <f t="shared" si="288"/>
        <v/>
      </c>
      <c r="AL88" s="82" t="str">
        <f t="shared" si="289"/>
        <v/>
      </c>
      <c r="AM88" s="82" t="str">
        <f t="shared" si="290"/>
        <v/>
      </c>
      <c r="AN88" s="82" t="str">
        <f t="shared" si="291"/>
        <v/>
      </c>
      <c r="AO88" s="82" t="str">
        <f t="shared" si="292"/>
        <v/>
      </c>
      <c r="AP88" s="82" t="str">
        <f t="shared" si="293"/>
        <v/>
      </c>
      <c r="AQ88" s="82" t="str">
        <f t="shared" si="294"/>
        <v/>
      </c>
      <c r="AR88" s="83" t="str">
        <f t="shared" si="295"/>
        <v>0 - 0</v>
      </c>
      <c r="AS88" s="84" t="str">
        <f t="shared" si="296"/>
        <v/>
      </c>
      <c r="AT88" s="81">
        <f t="shared" si="297"/>
        <v>0</v>
      </c>
      <c r="AU88" s="81">
        <f t="shared" si="298"/>
        <v>0</v>
      </c>
      <c r="AV88" s="82" t="str">
        <f t="shared" si="299"/>
        <v/>
      </c>
      <c r="AW88" s="82" t="str">
        <f t="shared" si="300"/>
        <v/>
      </c>
      <c r="AX88" s="82" t="str">
        <f t="shared" si="301"/>
        <v/>
      </c>
      <c r="AY88" s="82" t="str">
        <f t="shared" si="302"/>
        <v/>
      </c>
      <c r="AZ88" s="82" t="str">
        <f t="shared" si="303"/>
        <v/>
      </c>
      <c r="BA88" s="82" t="str">
        <f t="shared" si="304"/>
        <v/>
      </c>
      <c r="BB88" s="82" t="str">
        <f t="shared" si="305"/>
        <v/>
      </c>
      <c r="BC88" s="83" t="str">
        <f t="shared" si="306"/>
        <v>0 - 0</v>
      </c>
      <c r="BD88" s="84" t="str">
        <f t="shared" si="307"/>
        <v/>
      </c>
      <c r="BE88" s="85">
        <f>SUMIF(C84:C89,3,AI84:AI89)+SUMIF(D84:D89,3,AJ84:AJ89)</f>
        <v>2</v>
      </c>
      <c r="BF88" s="85">
        <f>IF(BE88&lt;&gt;0,RANK(BE88,BE84:BE90),"")</f>
        <v>3</v>
      </c>
      <c r="BG88" s="86">
        <f>SUMIF(A84:A87,C88,B84:B87)</f>
        <v>53</v>
      </c>
      <c r="BH88" s="87">
        <f>SUMIF(A84:A87,D88,B84:B87)</f>
        <v>0</v>
      </c>
      <c r="BI88" s="62">
        <f t="shared" si="308"/>
        <v>4</v>
      </c>
      <c r="BJ88" s="63">
        <f>1+BJ87</f>
        <v>23</v>
      </c>
      <c r="BK88" s="88">
        <v>3</v>
      </c>
      <c r="BL88" s="12" t="str">
        <f t="shared" si="309"/>
        <v>1 - 4</v>
      </c>
      <c r="BM88" s="13"/>
      <c r="BN88" s="14"/>
      <c r="BO88" s="15"/>
      <c r="BP88" s="496">
        <v>3</v>
      </c>
      <c r="BQ88" s="473">
        <f>B86</f>
        <v>44</v>
      </c>
      <c r="BR88" s="474" t="str">
        <f>IF(BQ88=0,0,VLOOKUP(BQ88,[1]Команды!$B:AB,6,FALSE))</f>
        <v>Актюбинская обл.</v>
      </c>
      <c r="BS88" s="475"/>
      <c r="BT88" s="476"/>
      <c r="BU88" s="477">
        <f>IF(BQ88=0,0,VLOOKUP(BQ88,[1]Команды!$B:$AB,24,FALSE))</f>
        <v>20</v>
      </c>
      <c r="BV88" s="33"/>
      <c r="BW88" s="17">
        <f>IF(AG84&lt;AH84,AT84,IF(AH84&lt;AG84,AT84," "))</f>
        <v>1</v>
      </c>
      <c r="BX88" s="19"/>
      <c r="BY88" s="16"/>
      <c r="BZ88" s="17">
        <f>IF(AG89&lt;AH89,AT89,IF(AH89&lt;AG89,AT89," "))</f>
        <v>1</v>
      </c>
      <c r="CA88" s="16"/>
      <c r="CB88" s="478"/>
      <c r="CC88" s="479"/>
      <c r="CD88" s="480"/>
      <c r="CE88" s="16"/>
      <c r="CF88" s="17" t="str">
        <f>IF(AG87&lt;AH87,AI87,IF(AH87&lt;AG87,AI87," "))</f>
        <v xml:space="preserve"> </v>
      </c>
      <c r="CG88" s="16"/>
      <c r="CH88" s="20"/>
      <c r="CI88" s="495">
        <f>BE88</f>
        <v>2</v>
      </c>
      <c r="CJ88" s="490"/>
      <c r="CK88" s="491">
        <f>IF(BF89="",BF88,BF89)</f>
        <v>3</v>
      </c>
    </row>
    <row r="89" spans="1:89" ht="18.95" customHeight="1" x14ac:dyDescent="0.25">
      <c r="A89" s="72">
        <v>6</v>
      </c>
      <c r="C89" s="74">
        <v>2</v>
      </c>
      <c r="D89" s="74">
        <v>3</v>
      </c>
      <c r="E89" s="75">
        <v>3</v>
      </c>
      <c r="F89" s="76">
        <v>0</v>
      </c>
      <c r="G89" s="77">
        <v>3</v>
      </c>
      <c r="H89" s="78">
        <v>0</v>
      </c>
      <c r="I89" s="75">
        <v>3</v>
      </c>
      <c r="J89" s="76">
        <v>0</v>
      </c>
      <c r="K89" s="77"/>
      <c r="L89" s="78"/>
      <c r="M89" s="75"/>
      <c r="N89" s="76"/>
      <c r="O89" s="77"/>
      <c r="P89" s="78"/>
      <c r="Q89" s="75"/>
      <c r="R89" s="76"/>
      <c r="S89" s="79">
        <f t="shared" si="271"/>
        <v>1</v>
      </c>
      <c r="T89" s="79">
        <f t="shared" si="272"/>
        <v>0</v>
      </c>
      <c r="U89" s="79">
        <f t="shared" si="273"/>
        <v>1</v>
      </c>
      <c r="V89" s="79">
        <f t="shared" si="274"/>
        <v>0</v>
      </c>
      <c r="W89" s="79">
        <f t="shared" si="275"/>
        <v>1</v>
      </c>
      <c r="X89" s="79">
        <f t="shared" si="276"/>
        <v>0</v>
      </c>
      <c r="Y89" s="79">
        <f t="shared" si="277"/>
        <v>0</v>
      </c>
      <c r="Z89" s="79">
        <f t="shared" si="278"/>
        <v>0</v>
      </c>
      <c r="AA89" s="79">
        <f t="shared" si="279"/>
        <v>0</v>
      </c>
      <c r="AB89" s="79">
        <f t="shared" si="280"/>
        <v>0</v>
      </c>
      <c r="AC89" s="79">
        <f t="shared" si="281"/>
        <v>0</v>
      </c>
      <c r="AD89" s="79">
        <f t="shared" si="282"/>
        <v>0</v>
      </c>
      <c r="AE89" s="79">
        <f t="shared" si="283"/>
        <v>0</v>
      </c>
      <c r="AF89" s="79">
        <f t="shared" si="284"/>
        <v>0</v>
      </c>
      <c r="AG89" s="80">
        <f t="shared" si="285"/>
        <v>3</v>
      </c>
      <c r="AH89" s="80">
        <f t="shared" si="285"/>
        <v>0</v>
      </c>
      <c r="AI89" s="81">
        <f t="shared" si="286"/>
        <v>2</v>
      </c>
      <c r="AJ89" s="81">
        <f t="shared" si="287"/>
        <v>1</v>
      </c>
      <c r="AK89" s="82">
        <f t="shared" si="288"/>
        <v>0</v>
      </c>
      <c r="AL89" s="82">
        <f t="shared" si="289"/>
        <v>0</v>
      </c>
      <c r="AM89" s="82">
        <f t="shared" si="290"/>
        <v>0</v>
      </c>
      <c r="AN89" s="82" t="str">
        <f t="shared" si="291"/>
        <v/>
      </c>
      <c r="AO89" s="82" t="str">
        <f t="shared" si="292"/>
        <v/>
      </c>
      <c r="AP89" s="82" t="str">
        <f t="shared" si="293"/>
        <v/>
      </c>
      <c r="AQ89" s="82" t="str">
        <f t="shared" si="294"/>
        <v/>
      </c>
      <c r="AR89" s="83" t="str">
        <f t="shared" si="295"/>
        <v>3 - 0</v>
      </c>
      <c r="AS89" s="84" t="str">
        <f t="shared" si="296"/>
        <v>0,0,0</v>
      </c>
      <c r="AT89" s="81">
        <f t="shared" si="297"/>
        <v>1</v>
      </c>
      <c r="AU89" s="81">
        <f t="shared" si="298"/>
        <v>2</v>
      </c>
      <c r="AV89" s="82">
        <f t="shared" si="299"/>
        <v>0</v>
      </c>
      <c r="AW89" s="82">
        <f t="shared" si="300"/>
        <v>0</v>
      </c>
      <c r="AX89" s="82">
        <f t="shared" si="301"/>
        <v>0</v>
      </c>
      <c r="AY89" s="82" t="str">
        <f t="shared" si="302"/>
        <v/>
      </c>
      <c r="AZ89" s="82" t="str">
        <f t="shared" si="303"/>
        <v/>
      </c>
      <c r="BA89" s="82" t="str">
        <f t="shared" si="304"/>
        <v/>
      </c>
      <c r="BB89" s="82" t="str">
        <f t="shared" si="305"/>
        <v/>
      </c>
      <c r="BC89" s="83" t="str">
        <f t="shared" si="306"/>
        <v>0 - 3</v>
      </c>
      <c r="BD89" s="84" t="str">
        <f t="shared" si="307"/>
        <v>0, 0, 0</v>
      </c>
      <c r="BE89" s="90"/>
      <c r="BF89" s="90"/>
      <c r="BG89" s="86">
        <f>SUMIF(A84:A87,C89,B84:B87)</f>
        <v>54</v>
      </c>
      <c r="BH89" s="87">
        <f>SUMIF(A84:A87,D89,B84:B87)</f>
        <v>44</v>
      </c>
      <c r="BI89" s="62">
        <f t="shared" si="308"/>
        <v>4</v>
      </c>
      <c r="BJ89" s="63">
        <f>1+BJ88</f>
        <v>24</v>
      </c>
      <c r="BK89" s="88">
        <v>3</v>
      </c>
      <c r="BL89" s="49" t="str">
        <f t="shared" si="309"/>
        <v>2 - 3</v>
      </c>
      <c r="BM89" s="35"/>
      <c r="BN89" s="36"/>
      <c r="BO89" s="37"/>
      <c r="BP89" s="496"/>
      <c r="BQ89" s="473"/>
      <c r="BR89" s="474"/>
      <c r="BS89" s="475"/>
      <c r="BT89" s="476"/>
      <c r="BU89" s="477"/>
      <c r="BV89" s="493" t="str">
        <f>IF(E84="","",BC84)</f>
        <v>0 - 3</v>
      </c>
      <c r="BW89" s="492"/>
      <c r="BX89" s="494"/>
      <c r="BY89" s="492" t="str">
        <f>IF(E89="","",BC89)</f>
        <v>0 - 3</v>
      </c>
      <c r="BZ89" s="492"/>
      <c r="CA89" s="492"/>
      <c r="CB89" s="478"/>
      <c r="CC89" s="479"/>
      <c r="CD89" s="480"/>
      <c r="CE89" s="492" t="str">
        <f>IF(E87="","",BC87)</f>
        <v/>
      </c>
      <c r="CF89" s="492"/>
      <c r="CG89" s="492"/>
      <c r="CH89" s="21"/>
      <c r="CI89" s="495"/>
      <c r="CJ89" s="490"/>
      <c r="CK89" s="491"/>
    </row>
    <row r="90" spans="1:89" ht="18.95" customHeight="1" x14ac:dyDescent="0.25"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V90" s="38"/>
      <c r="AW90" s="38"/>
      <c r="AX90" s="38"/>
      <c r="AY90" s="38"/>
      <c r="BE90" s="85">
        <f>SUMIF(C84:C89,4,AI84:AI89)+SUMIF(D84:D89,4,AJ84:AJ89)</f>
        <v>0</v>
      </c>
      <c r="BF90" s="85" t="str">
        <f>IF(BE90&lt;&gt;0,RANK(BE90,BE84:BE90),"")</f>
        <v/>
      </c>
      <c r="BG90" s="92"/>
      <c r="BH90" s="92"/>
      <c r="BK90" s="71"/>
      <c r="BP90" s="457">
        <v>4</v>
      </c>
      <c r="BQ90" s="459">
        <f>B87</f>
        <v>0</v>
      </c>
      <c r="BR90" s="461">
        <f>IF(BQ90=0,0,VLOOKUP(BQ90,[1]Команды!$B:AB,6,FALSE))</f>
        <v>0</v>
      </c>
      <c r="BS90" s="462"/>
      <c r="BT90" s="463"/>
      <c r="BU90" s="467">
        <f>IF(BQ90=0,0,VLOOKUP(BQ90,[1]Команды!$B:$AB,24,FALSE))</f>
        <v>0</v>
      </c>
      <c r="BV90" s="26"/>
      <c r="BW90" s="27" t="str">
        <f>IF(AG88&lt;AH88,AT88,IF(AH88&lt;AG88,AT88," "))</f>
        <v xml:space="preserve"> </v>
      </c>
      <c r="BX90" s="28"/>
      <c r="BY90" s="30"/>
      <c r="BZ90" s="27" t="str">
        <f>IF(AG85&lt;AH85,AT85,IF(AH85&lt;AG85,AT85," "))</f>
        <v xml:space="preserve"> </v>
      </c>
      <c r="CA90" s="30"/>
      <c r="CB90" s="29"/>
      <c r="CC90" s="27" t="str">
        <f>IF(AG87&lt;AH87,AT87,IF(AH87&lt;AG87,AT87," "))</f>
        <v xml:space="preserve"> </v>
      </c>
      <c r="CD90" s="28"/>
      <c r="CE90" s="469"/>
      <c r="CF90" s="469"/>
      <c r="CG90" s="469"/>
      <c r="CH90" s="31"/>
      <c r="CI90" s="481">
        <f>BE90</f>
        <v>0</v>
      </c>
      <c r="CJ90" s="483"/>
      <c r="CK90" s="485" t="str">
        <f>IF(BF91="",BF90,BF91)</f>
        <v/>
      </c>
    </row>
    <row r="91" spans="1:89" ht="18.95" customHeight="1" x14ac:dyDescent="0.25"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V91" s="38"/>
      <c r="AW91" s="38"/>
      <c r="AX91" s="38"/>
      <c r="AY91" s="38"/>
      <c r="BE91" s="90"/>
      <c r="BF91" s="90"/>
      <c r="BG91" s="92"/>
      <c r="BH91" s="92"/>
      <c r="BK91" s="93"/>
      <c r="BL91" s="39"/>
      <c r="BM91" s="40"/>
      <c r="BN91" s="41"/>
      <c r="BO91" s="42"/>
      <c r="BP91" s="458"/>
      <c r="BQ91" s="460"/>
      <c r="BR91" s="464"/>
      <c r="BS91" s="465"/>
      <c r="BT91" s="466"/>
      <c r="BU91" s="468"/>
      <c r="BV91" s="487" t="str">
        <f>IF(E88="","",BC88)</f>
        <v/>
      </c>
      <c r="BW91" s="488"/>
      <c r="BX91" s="489"/>
      <c r="BY91" s="488" t="str">
        <f>IF(E85="","",BC85)</f>
        <v/>
      </c>
      <c r="BZ91" s="488"/>
      <c r="CA91" s="488"/>
      <c r="CB91" s="487" t="str">
        <f>IF(E87="","",BC87)</f>
        <v/>
      </c>
      <c r="CC91" s="488"/>
      <c r="CD91" s="489"/>
      <c r="CE91" s="470"/>
      <c r="CF91" s="470"/>
      <c r="CG91" s="470"/>
      <c r="CH91" s="32"/>
      <c r="CI91" s="482"/>
      <c r="CJ91" s="484"/>
      <c r="CK91" s="486"/>
    </row>
    <row r="92" spans="1:89" ht="18.95" customHeight="1" x14ac:dyDescent="0.25"/>
    <row r="93" spans="1:89" ht="18.95" customHeight="1" x14ac:dyDescent="0.25">
      <c r="BR93" s="53" t="s">
        <v>6</v>
      </c>
      <c r="BS93" s="2"/>
      <c r="BT93" s="54"/>
      <c r="BU93" s="54"/>
      <c r="BV93" s="38"/>
      <c r="CF93" s="54" t="s">
        <v>7</v>
      </c>
    </row>
    <row r="94" spans="1:89" ht="18.95" customHeight="1" x14ac:dyDescent="0.25">
      <c r="BR94" s="55" t="s">
        <v>8</v>
      </c>
      <c r="BS94" s="2"/>
      <c r="BT94" s="54"/>
      <c r="BU94" s="54"/>
      <c r="BV94" s="38"/>
      <c r="CF94" s="54" t="s">
        <v>9</v>
      </c>
    </row>
    <row r="95" spans="1:89" ht="18.95" customHeight="1" x14ac:dyDescent="0.25"/>
    <row r="96" spans="1:89" ht="18.95" customHeight="1" x14ac:dyDescent="0.25"/>
    <row r="97" s="38" customFormat="1" ht="18.95" customHeight="1" x14ac:dyDescent="0.25"/>
    <row r="98" s="38" customFormat="1" ht="18.95" customHeight="1" x14ac:dyDescent="0.25"/>
    <row r="99" s="38" customFormat="1" ht="18.95" customHeight="1" x14ac:dyDescent="0.25"/>
    <row r="100" s="38" customFormat="1" ht="18.95" customHeight="1" x14ac:dyDescent="0.25"/>
    <row r="101" s="38" customFormat="1" ht="18.95" customHeight="1" x14ac:dyDescent="0.25"/>
    <row r="102" s="38" customFormat="1" ht="18.95" customHeight="1" x14ac:dyDescent="0.25"/>
    <row r="103" s="38" customFormat="1" ht="18.95" customHeight="1" x14ac:dyDescent="0.25"/>
    <row r="104" s="38" customFormat="1" ht="18.95" customHeight="1" x14ac:dyDescent="0.25"/>
    <row r="105" s="38" customFormat="1" ht="18.95" customHeight="1" x14ac:dyDescent="0.25"/>
    <row r="106" s="38" customFormat="1" ht="18.95" customHeight="1" x14ac:dyDescent="0.25"/>
  </sheetData>
  <mergeCells count="408">
    <mergeCell ref="CI90:CI91"/>
    <mergeCell ref="CJ90:CJ91"/>
    <mergeCell ref="CK90:CK91"/>
    <mergeCell ref="BV91:BX91"/>
    <mergeCell ref="BY91:CA91"/>
    <mergeCell ref="CB91:CD91"/>
    <mergeCell ref="CJ88:CJ89"/>
    <mergeCell ref="CK88:CK89"/>
    <mergeCell ref="BV89:BX89"/>
    <mergeCell ref="BY89:CA89"/>
    <mergeCell ref="CE89:CG89"/>
    <mergeCell ref="CI88:CI89"/>
    <mergeCell ref="BP90:BP91"/>
    <mergeCell ref="BQ90:BQ91"/>
    <mergeCell ref="BR90:BT91"/>
    <mergeCell ref="BU90:BU91"/>
    <mergeCell ref="CE90:CG91"/>
    <mergeCell ref="BP88:BP89"/>
    <mergeCell ref="BQ88:BQ89"/>
    <mergeCell ref="BR88:BT89"/>
    <mergeCell ref="BU88:BU89"/>
    <mergeCell ref="CB88:CD89"/>
    <mergeCell ref="CI86:CI87"/>
    <mergeCell ref="CJ86:CJ87"/>
    <mergeCell ref="CK86:CK87"/>
    <mergeCell ref="BV87:BX87"/>
    <mergeCell ref="CB87:CD87"/>
    <mergeCell ref="CE87:CG87"/>
    <mergeCell ref="CJ84:CJ85"/>
    <mergeCell ref="CK84:CK85"/>
    <mergeCell ref="BY85:CA85"/>
    <mergeCell ref="CB85:CD85"/>
    <mergeCell ref="CE85:CG85"/>
    <mergeCell ref="CI84:CI85"/>
    <mergeCell ref="BP86:BP87"/>
    <mergeCell ref="BQ86:BQ87"/>
    <mergeCell ref="BR86:BT87"/>
    <mergeCell ref="BU86:BU87"/>
    <mergeCell ref="BY86:CA87"/>
    <mergeCell ref="BP84:BP85"/>
    <mergeCell ref="BQ84:BQ85"/>
    <mergeCell ref="BR84:BT85"/>
    <mergeCell ref="BU84:BU85"/>
    <mergeCell ref="BV84:BX85"/>
    <mergeCell ref="BL82:CK82"/>
    <mergeCell ref="BQ83:BT83"/>
    <mergeCell ref="BV83:BX83"/>
    <mergeCell ref="BY83:CA83"/>
    <mergeCell ref="CB83:CD83"/>
    <mergeCell ref="CE83:CG83"/>
    <mergeCell ref="CI80:CI81"/>
    <mergeCell ref="CJ80:CJ81"/>
    <mergeCell ref="CK80:CK81"/>
    <mergeCell ref="BV81:BX81"/>
    <mergeCell ref="BY81:CA81"/>
    <mergeCell ref="CB81:CD81"/>
    <mergeCell ref="CJ78:CJ79"/>
    <mergeCell ref="CK78:CK79"/>
    <mergeCell ref="BV79:BX79"/>
    <mergeCell ref="BY79:CA79"/>
    <mergeCell ref="CE79:CG79"/>
    <mergeCell ref="BP80:BP81"/>
    <mergeCell ref="BQ80:BQ81"/>
    <mergeCell ref="BR80:BT81"/>
    <mergeCell ref="BU80:BU81"/>
    <mergeCell ref="CE80:CG81"/>
    <mergeCell ref="BP78:BP79"/>
    <mergeCell ref="BQ78:BQ79"/>
    <mergeCell ref="BR78:BT79"/>
    <mergeCell ref="BU78:BU79"/>
    <mergeCell ref="CB78:CD79"/>
    <mergeCell ref="CI78:CI79"/>
    <mergeCell ref="CI76:CI77"/>
    <mergeCell ref="CJ76:CJ77"/>
    <mergeCell ref="CK76:CK77"/>
    <mergeCell ref="BV77:BX77"/>
    <mergeCell ref="CB77:CD77"/>
    <mergeCell ref="CE77:CG77"/>
    <mergeCell ref="CJ74:CJ75"/>
    <mergeCell ref="CK74:CK75"/>
    <mergeCell ref="BY75:CA75"/>
    <mergeCell ref="CB75:CD75"/>
    <mergeCell ref="CE75:CG75"/>
    <mergeCell ref="CI74:CI75"/>
    <mergeCell ref="BP76:BP77"/>
    <mergeCell ref="BQ76:BQ77"/>
    <mergeCell ref="BR76:BT77"/>
    <mergeCell ref="BU76:BU77"/>
    <mergeCell ref="BY76:CA77"/>
    <mergeCell ref="BP74:BP75"/>
    <mergeCell ref="BQ74:BQ75"/>
    <mergeCell ref="BR74:BT75"/>
    <mergeCell ref="BU74:BU75"/>
    <mergeCell ref="BV74:BX75"/>
    <mergeCell ref="BL72:CK72"/>
    <mergeCell ref="BQ73:BT73"/>
    <mergeCell ref="BV73:BX73"/>
    <mergeCell ref="BY73:CA73"/>
    <mergeCell ref="CB73:CD73"/>
    <mergeCell ref="CE73:CG73"/>
    <mergeCell ref="CI70:CI71"/>
    <mergeCell ref="CJ70:CJ71"/>
    <mergeCell ref="CK70:CK71"/>
    <mergeCell ref="BV71:BX71"/>
    <mergeCell ref="BY71:CA71"/>
    <mergeCell ref="CB71:CD71"/>
    <mergeCell ref="CJ68:CJ69"/>
    <mergeCell ref="CK68:CK69"/>
    <mergeCell ref="BV69:BX69"/>
    <mergeCell ref="BY69:CA69"/>
    <mergeCell ref="CE69:CG69"/>
    <mergeCell ref="BP70:BP71"/>
    <mergeCell ref="BQ70:BQ71"/>
    <mergeCell ref="BR70:BT71"/>
    <mergeCell ref="BU70:BU71"/>
    <mergeCell ref="CE70:CG71"/>
    <mergeCell ref="BP68:BP69"/>
    <mergeCell ref="BQ68:BQ69"/>
    <mergeCell ref="BR68:BT69"/>
    <mergeCell ref="BU68:BU69"/>
    <mergeCell ref="CB68:CD69"/>
    <mergeCell ref="CI68:CI69"/>
    <mergeCell ref="CI66:CI67"/>
    <mergeCell ref="CJ66:CJ67"/>
    <mergeCell ref="CK66:CK67"/>
    <mergeCell ref="BV67:BX67"/>
    <mergeCell ref="CB67:CD67"/>
    <mergeCell ref="CE67:CG67"/>
    <mergeCell ref="CJ64:CJ65"/>
    <mergeCell ref="CK64:CK65"/>
    <mergeCell ref="BY65:CA65"/>
    <mergeCell ref="CB65:CD65"/>
    <mergeCell ref="CE65:CG65"/>
    <mergeCell ref="CI64:CI65"/>
    <mergeCell ref="BP66:BP67"/>
    <mergeCell ref="BQ66:BQ67"/>
    <mergeCell ref="BR66:BT67"/>
    <mergeCell ref="BU66:BU67"/>
    <mergeCell ref="BY66:CA67"/>
    <mergeCell ref="BP64:BP65"/>
    <mergeCell ref="BQ64:BQ65"/>
    <mergeCell ref="BR64:BT65"/>
    <mergeCell ref="BU64:BU65"/>
    <mergeCell ref="BV64:BX65"/>
    <mergeCell ref="BL62:CK62"/>
    <mergeCell ref="BQ63:BT63"/>
    <mergeCell ref="BV63:BX63"/>
    <mergeCell ref="BY63:CA63"/>
    <mergeCell ref="CB63:CD63"/>
    <mergeCell ref="CE63:CG63"/>
    <mergeCell ref="CI60:CI61"/>
    <mergeCell ref="CJ60:CJ61"/>
    <mergeCell ref="CK60:CK61"/>
    <mergeCell ref="BV61:BX61"/>
    <mergeCell ref="BY61:CA61"/>
    <mergeCell ref="CB61:CD61"/>
    <mergeCell ref="CJ58:CJ59"/>
    <mergeCell ref="CK58:CK59"/>
    <mergeCell ref="BV59:BX59"/>
    <mergeCell ref="BY59:CA59"/>
    <mergeCell ref="CE59:CG59"/>
    <mergeCell ref="BP60:BP61"/>
    <mergeCell ref="BQ60:BQ61"/>
    <mergeCell ref="BR60:BT61"/>
    <mergeCell ref="BU60:BU61"/>
    <mergeCell ref="CE60:CG61"/>
    <mergeCell ref="BP58:BP59"/>
    <mergeCell ref="BQ58:BQ59"/>
    <mergeCell ref="BR58:BT59"/>
    <mergeCell ref="BU58:BU59"/>
    <mergeCell ref="CB58:CD59"/>
    <mergeCell ref="CI58:CI59"/>
    <mergeCell ref="CI56:CI57"/>
    <mergeCell ref="CJ56:CJ57"/>
    <mergeCell ref="CK56:CK57"/>
    <mergeCell ref="BV57:BX57"/>
    <mergeCell ref="CB57:CD57"/>
    <mergeCell ref="CE57:CG57"/>
    <mergeCell ref="CJ54:CJ55"/>
    <mergeCell ref="CK54:CK55"/>
    <mergeCell ref="BY55:CA55"/>
    <mergeCell ref="CB55:CD55"/>
    <mergeCell ref="CE55:CG55"/>
    <mergeCell ref="CI54:CI55"/>
    <mergeCell ref="BP56:BP57"/>
    <mergeCell ref="BQ56:BQ57"/>
    <mergeCell ref="BR56:BT57"/>
    <mergeCell ref="BU56:BU57"/>
    <mergeCell ref="BY56:CA57"/>
    <mergeCell ref="BP54:BP55"/>
    <mergeCell ref="BQ54:BQ55"/>
    <mergeCell ref="BR54:BT55"/>
    <mergeCell ref="BU54:BU55"/>
    <mergeCell ref="BV54:BX55"/>
    <mergeCell ref="BL48:CK48"/>
    <mergeCell ref="BL49:CK49"/>
    <mergeCell ref="BL50:CK50"/>
    <mergeCell ref="BL51:CK51"/>
    <mergeCell ref="BL52:CK52"/>
    <mergeCell ref="BQ53:BT53"/>
    <mergeCell ref="BV53:BX53"/>
    <mergeCell ref="BY53:CA53"/>
    <mergeCell ref="CB53:CD53"/>
    <mergeCell ref="CE53:CG53"/>
    <mergeCell ref="CI43:CI44"/>
    <mergeCell ref="CJ43:CJ44"/>
    <mergeCell ref="CK43:CK44"/>
    <mergeCell ref="BV44:BX44"/>
    <mergeCell ref="BY44:CA44"/>
    <mergeCell ref="CB44:CD44"/>
    <mergeCell ref="CJ41:CJ42"/>
    <mergeCell ref="CK41:CK42"/>
    <mergeCell ref="BV42:BX42"/>
    <mergeCell ref="BY42:CA42"/>
    <mergeCell ref="CE42:CG42"/>
    <mergeCell ref="CI41:CI42"/>
    <mergeCell ref="BP43:BP44"/>
    <mergeCell ref="BQ43:BQ44"/>
    <mergeCell ref="BR43:BT44"/>
    <mergeCell ref="BU43:BU44"/>
    <mergeCell ref="CE43:CG44"/>
    <mergeCell ref="BP41:BP42"/>
    <mergeCell ref="BQ41:BQ42"/>
    <mergeCell ref="BR41:BT42"/>
    <mergeCell ref="BU41:BU42"/>
    <mergeCell ref="CB41:CD42"/>
    <mergeCell ref="CI39:CI40"/>
    <mergeCell ref="CJ39:CJ40"/>
    <mergeCell ref="CK39:CK40"/>
    <mergeCell ref="BV40:BX40"/>
    <mergeCell ref="CB40:CD40"/>
    <mergeCell ref="CE40:CG40"/>
    <mergeCell ref="CJ37:CJ38"/>
    <mergeCell ref="CK37:CK38"/>
    <mergeCell ref="BY38:CA38"/>
    <mergeCell ref="CB38:CD38"/>
    <mergeCell ref="CE38:CG38"/>
    <mergeCell ref="CI37:CI38"/>
    <mergeCell ref="BP39:BP40"/>
    <mergeCell ref="BQ39:BQ40"/>
    <mergeCell ref="BR39:BT40"/>
    <mergeCell ref="BU39:BU40"/>
    <mergeCell ref="BY39:CA40"/>
    <mergeCell ref="BP37:BP38"/>
    <mergeCell ref="BQ37:BQ38"/>
    <mergeCell ref="BR37:BT38"/>
    <mergeCell ref="BU37:BU38"/>
    <mergeCell ref="BV37:BX38"/>
    <mergeCell ref="BL35:CK35"/>
    <mergeCell ref="BQ36:BT36"/>
    <mergeCell ref="BV36:BX36"/>
    <mergeCell ref="BY36:CA36"/>
    <mergeCell ref="CB36:CD36"/>
    <mergeCell ref="CE36:CG36"/>
    <mergeCell ref="CI33:CI34"/>
    <mergeCell ref="CJ33:CJ34"/>
    <mergeCell ref="CK33:CK34"/>
    <mergeCell ref="BV34:BX34"/>
    <mergeCell ref="BY34:CA34"/>
    <mergeCell ref="CB34:CD34"/>
    <mergeCell ref="CJ31:CJ32"/>
    <mergeCell ref="CK31:CK32"/>
    <mergeCell ref="BV32:BX32"/>
    <mergeCell ref="BY32:CA32"/>
    <mergeCell ref="CE32:CG32"/>
    <mergeCell ref="BP33:BP34"/>
    <mergeCell ref="BQ33:BQ34"/>
    <mergeCell ref="BR33:BT34"/>
    <mergeCell ref="BU33:BU34"/>
    <mergeCell ref="CE33:CG34"/>
    <mergeCell ref="BP31:BP32"/>
    <mergeCell ref="BQ31:BQ32"/>
    <mergeCell ref="BR31:BT32"/>
    <mergeCell ref="BU31:BU32"/>
    <mergeCell ref="CB31:CD32"/>
    <mergeCell ref="CI31:CI32"/>
    <mergeCell ref="CI29:CI30"/>
    <mergeCell ref="CJ29:CJ30"/>
    <mergeCell ref="CK29:CK30"/>
    <mergeCell ref="BV30:BX30"/>
    <mergeCell ref="CB30:CD30"/>
    <mergeCell ref="CE30:CG30"/>
    <mergeCell ref="CJ27:CJ28"/>
    <mergeCell ref="CK27:CK28"/>
    <mergeCell ref="BY28:CA28"/>
    <mergeCell ref="CB28:CD28"/>
    <mergeCell ref="CE28:CG28"/>
    <mergeCell ref="CI27:CI28"/>
    <mergeCell ref="BP29:BP30"/>
    <mergeCell ref="BQ29:BQ30"/>
    <mergeCell ref="BR29:BT30"/>
    <mergeCell ref="BU29:BU30"/>
    <mergeCell ref="BY29:CA30"/>
    <mergeCell ref="BP27:BP28"/>
    <mergeCell ref="BQ27:BQ28"/>
    <mergeCell ref="BR27:BT28"/>
    <mergeCell ref="BU27:BU28"/>
    <mergeCell ref="BV27:BX28"/>
    <mergeCell ref="BL25:CK25"/>
    <mergeCell ref="BQ26:BT26"/>
    <mergeCell ref="BV26:BX26"/>
    <mergeCell ref="BY26:CA26"/>
    <mergeCell ref="CB26:CD26"/>
    <mergeCell ref="CE26:CG26"/>
    <mergeCell ref="CI23:CI24"/>
    <mergeCell ref="CJ23:CJ24"/>
    <mergeCell ref="CK23:CK24"/>
    <mergeCell ref="BV24:BX24"/>
    <mergeCell ref="BY24:CA24"/>
    <mergeCell ref="CB24:CD24"/>
    <mergeCell ref="CJ21:CJ22"/>
    <mergeCell ref="CK21:CK22"/>
    <mergeCell ref="BV22:BX22"/>
    <mergeCell ref="BY22:CA22"/>
    <mergeCell ref="CE22:CG22"/>
    <mergeCell ref="BP23:BP24"/>
    <mergeCell ref="BQ23:BQ24"/>
    <mergeCell ref="BR23:BT24"/>
    <mergeCell ref="BU23:BU24"/>
    <mergeCell ref="CE23:CG24"/>
    <mergeCell ref="BP21:BP22"/>
    <mergeCell ref="BQ21:BQ22"/>
    <mergeCell ref="BR21:BT22"/>
    <mergeCell ref="BU21:BU22"/>
    <mergeCell ref="CB21:CD22"/>
    <mergeCell ref="CI21:CI22"/>
    <mergeCell ref="CI19:CI20"/>
    <mergeCell ref="CJ19:CJ20"/>
    <mergeCell ref="CK19:CK20"/>
    <mergeCell ref="BV20:BX20"/>
    <mergeCell ref="CB20:CD20"/>
    <mergeCell ref="CE20:CG20"/>
    <mergeCell ref="CJ17:CJ18"/>
    <mergeCell ref="CK17:CK18"/>
    <mergeCell ref="BY18:CA18"/>
    <mergeCell ref="CB18:CD18"/>
    <mergeCell ref="CE18:CG18"/>
    <mergeCell ref="CI17:CI18"/>
    <mergeCell ref="BP19:BP20"/>
    <mergeCell ref="BQ19:BQ20"/>
    <mergeCell ref="BR19:BT20"/>
    <mergeCell ref="BU19:BU20"/>
    <mergeCell ref="BY19:CA20"/>
    <mergeCell ref="BP17:BP18"/>
    <mergeCell ref="BQ17:BQ18"/>
    <mergeCell ref="BR17:BT18"/>
    <mergeCell ref="BU17:BU18"/>
    <mergeCell ref="BV17:BX18"/>
    <mergeCell ref="BL15:CK15"/>
    <mergeCell ref="BQ16:BT16"/>
    <mergeCell ref="BV16:BX16"/>
    <mergeCell ref="BY16:CA16"/>
    <mergeCell ref="CB16:CD16"/>
    <mergeCell ref="CE16:CG16"/>
    <mergeCell ref="CI13:CI14"/>
    <mergeCell ref="CJ13:CJ14"/>
    <mergeCell ref="CK13:CK14"/>
    <mergeCell ref="BV14:BX14"/>
    <mergeCell ref="BY14:CA14"/>
    <mergeCell ref="CB14:CD14"/>
    <mergeCell ref="CJ11:CJ12"/>
    <mergeCell ref="CK11:CK12"/>
    <mergeCell ref="BV12:BX12"/>
    <mergeCell ref="BY12:CA12"/>
    <mergeCell ref="CE12:CG12"/>
    <mergeCell ref="BP13:BP14"/>
    <mergeCell ref="BQ13:BQ14"/>
    <mergeCell ref="BR13:BT14"/>
    <mergeCell ref="BU13:BU14"/>
    <mergeCell ref="CE13:CG14"/>
    <mergeCell ref="BP11:BP12"/>
    <mergeCell ref="BQ11:BQ12"/>
    <mergeCell ref="BR11:BT12"/>
    <mergeCell ref="BU11:BU12"/>
    <mergeCell ref="CB11:CD12"/>
    <mergeCell ref="CI11:CI12"/>
    <mergeCell ref="CI9:CI10"/>
    <mergeCell ref="CJ9:CJ10"/>
    <mergeCell ref="CK9:CK10"/>
    <mergeCell ref="BV10:BX10"/>
    <mergeCell ref="CB10:CD10"/>
    <mergeCell ref="CE10:CG10"/>
    <mergeCell ref="CJ7:CJ8"/>
    <mergeCell ref="CK7:CK8"/>
    <mergeCell ref="BY8:CA8"/>
    <mergeCell ref="CB8:CD8"/>
    <mergeCell ref="CE8:CG8"/>
    <mergeCell ref="CI7:CI8"/>
    <mergeCell ref="BP9:BP10"/>
    <mergeCell ref="BQ9:BQ10"/>
    <mergeCell ref="BR9:BT10"/>
    <mergeCell ref="BU9:BU10"/>
    <mergeCell ref="BY9:CA10"/>
    <mergeCell ref="BP7:BP8"/>
    <mergeCell ref="BQ7:BQ8"/>
    <mergeCell ref="BR7:BT8"/>
    <mergeCell ref="BU7:BU8"/>
    <mergeCell ref="BV7:BX8"/>
    <mergeCell ref="BL1:CK1"/>
    <mergeCell ref="BL2:CK2"/>
    <mergeCell ref="BL3:CK3"/>
    <mergeCell ref="BL4:CK4"/>
    <mergeCell ref="BL5:CK5"/>
    <mergeCell ref="BQ6:BT6"/>
    <mergeCell ref="BV6:BX6"/>
    <mergeCell ref="BY6:CA6"/>
    <mergeCell ref="CB6:CD6"/>
    <mergeCell ref="CE6:CG6"/>
  </mergeCells>
  <conditionalFormatting sqref="CI7 CJ7:CJ14 CI9 CI11 CI13 CI17 CJ17:CJ24 CI19 CI21 CI23 CI27 CJ27:CJ34 CI29 CI31 CI33 CI37 CJ37:CJ44 CI39 CI41 CI43">
    <cfRule type="cellIs" dxfId="1" priority="2" stopIfTrue="1" operator="equal">
      <formula>0</formula>
    </cfRule>
  </conditionalFormatting>
  <conditionalFormatting sqref="CI54 CJ54:CJ61 CI56 CI58 CI60 CI64 CJ64:CJ71 CI66 CI68 CI70 CI74 CJ74:CJ81 CI76 CI78 CI80 CI84 CJ84:CJ91 CI86 CI88 CI90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27"/>
  <sheetViews>
    <sheetView topLeftCell="AR1" workbookViewId="0">
      <selection activeCell="AR4" sqref="AR4"/>
    </sheetView>
  </sheetViews>
  <sheetFormatPr defaultColWidth="11.42578125" defaultRowHeight="12.75" outlineLevelCol="2" x14ac:dyDescent="0.25"/>
  <cols>
    <col min="1" max="1" width="4.7109375" style="263" hidden="1" customWidth="1" outlineLevel="1"/>
    <col min="2" max="2" width="6.85546875" style="263" hidden="1" customWidth="1" outlineLevel="2"/>
    <col min="3" max="3" width="8.7109375" style="356" hidden="1" customWidth="1" outlineLevel="2"/>
    <col min="4" max="4" width="6.7109375" style="357" hidden="1" customWidth="1" outlineLevel="2"/>
    <col min="5" max="5" width="4.7109375" style="356" hidden="1" customWidth="1" outlineLevel="2"/>
    <col min="6" max="6" width="3.7109375" style="236" hidden="1" customWidth="1" outlineLevel="2"/>
    <col min="7" max="7" width="4.7109375" style="263" hidden="1" customWidth="1" outlineLevel="1" collapsed="1"/>
    <col min="8" max="8" width="16.140625" style="263" hidden="1" customWidth="1" outlineLevel="2"/>
    <col min="9" max="9" width="23.140625" style="263" hidden="1" customWidth="1" outlineLevel="1" collapsed="1"/>
    <col min="10" max="10" width="12.5703125" style="263" hidden="1" customWidth="1" outlineLevel="1"/>
    <col min="11" max="11" width="4.42578125" style="263" hidden="1" customWidth="1" outlineLevel="1"/>
    <col min="12" max="12" width="5" style="263" hidden="1" customWidth="1" outlineLevel="1"/>
    <col min="13" max="13" width="3.5703125" style="263" hidden="1" customWidth="1" outlineLevel="1"/>
    <col min="14" max="14" width="5" style="263" hidden="1" customWidth="1" outlineLevel="1"/>
    <col min="15" max="15" width="3.5703125" style="263" hidden="1" customWidth="1" outlineLevel="1"/>
    <col min="16" max="16" width="3.28515625" style="263" hidden="1" customWidth="1" outlineLevel="1"/>
    <col min="17" max="17" width="3.140625" style="263" hidden="1" customWidth="1" outlineLevel="1"/>
    <col min="18" max="18" width="3.28515625" style="263" hidden="1" customWidth="1" outlineLevel="1"/>
    <col min="19" max="19" width="3.5703125" style="263" hidden="1" customWidth="1" outlineLevel="1"/>
    <col min="20" max="20" width="3.28515625" style="263" hidden="1" customWidth="1" outlineLevel="1"/>
    <col min="21" max="21" width="3.5703125" style="263" hidden="1" customWidth="1" outlineLevel="1"/>
    <col min="22" max="22" width="3.28515625" style="263" hidden="1" customWidth="1" outlineLevel="1"/>
    <col min="23" max="23" width="3.5703125" style="263" hidden="1" customWidth="1" outlineLevel="1"/>
    <col min="24" max="24" width="3.28515625" style="263" hidden="1" customWidth="1" outlineLevel="1"/>
    <col min="25" max="26" width="4.7109375" style="263" hidden="1" customWidth="1" outlineLevel="2"/>
    <col min="27" max="27" width="25.42578125" style="263" hidden="1" customWidth="1" outlineLevel="2"/>
    <col min="28" max="28" width="22.140625" style="263" hidden="1" customWidth="1" outlineLevel="2"/>
    <col min="29" max="35" width="2" style="237" hidden="1" customWidth="1" outlineLevel="2"/>
    <col min="36" max="36" width="3.85546875" style="263" hidden="1" customWidth="1" outlineLevel="2"/>
    <col min="37" max="42" width="4.28515625" style="263" hidden="1" customWidth="1" outlineLevel="2"/>
    <col min="43" max="43" width="3.7109375" style="238" hidden="1" customWidth="1" outlineLevel="1" collapsed="1"/>
    <col min="44" max="44" width="2.28515625" style="261" customWidth="1" collapsed="1"/>
    <col min="45" max="45" width="3.28515625" style="262" hidden="1" customWidth="1" outlineLevel="1"/>
    <col min="46" max="46" width="14.7109375" style="262" customWidth="1" collapsed="1"/>
    <col min="47" max="47" width="10.7109375" style="263" customWidth="1"/>
    <col min="48" max="48" width="3.28515625" style="262" hidden="1" customWidth="1" outlineLevel="1"/>
    <col min="49" max="49" width="14.28515625" style="262" customWidth="1" collapsed="1"/>
    <col min="50" max="50" width="4" style="263" customWidth="1"/>
    <col min="51" max="51" width="3.28515625" style="262" hidden="1" customWidth="1" outlineLevel="1"/>
    <col min="52" max="52" width="14.42578125" style="262" customWidth="1" collapsed="1"/>
    <col min="53" max="53" width="4" style="263" customWidth="1"/>
    <col min="54" max="54" width="3.140625" style="262" hidden="1" customWidth="1" outlineLevel="1"/>
    <col min="55" max="55" width="14.28515625" style="240" customWidth="1" collapsed="1"/>
    <col min="56" max="56" width="4" style="236" customWidth="1"/>
    <col min="57" max="57" width="3.28515625" style="240" hidden="1" customWidth="1" outlineLevel="1"/>
    <col min="58" max="58" width="12.85546875" style="240" customWidth="1" collapsed="1"/>
    <col min="59" max="59" width="4" style="240" customWidth="1"/>
    <col min="60" max="60" width="3.28515625" style="240" hidden="1" customWidth="1" outlineLevel="1"/>
    <col min="61" max="61" width="13.85546875" style="240" customWidth="1" collapsed="1"/>
    <col min="62" max="62" width="4" style="240" customWidth="1"/>
    <col min="63" max="63" width="3.28515625" style="269" customWidth="1"/>
    <col min="64" max="64" width="3.28515625" style="262" hidden="1" customWidth="1" outlineLevel="1"/>
    <col min="65" max="65" width="12.7109375" style="262" customWidth="1" collapsed="1"/>
    <col min="66" max="66" width="4" style="263" customWidth="1"/>
    <col min="67" max="67" width="3.28515625" style="262" hidden="1" customWidth="1" outlineLevel="1"/>
    <col min="68" max="68" width="12.7109375" style="262" customWidth="1" collapsed="1"/>
    <col min="69" max="69" width="4" style="263" customWidth="1"/>
    <col min="70" max="70" width="3.28515625" style="262" hidden="1" customWidth="1" outlineLevel="1"/>
    <col min="71" max="71" width="12.7109375" style="262" customWidth="1" collapsed="1"/>
    <col min="72" max="72" width="4" style="263" customWidth="1"/>
    <col min="73" max="73" width="3.140625" style="262" hidden="1" customWidth="1" outlineLevel="1"/>
    <col min="74" max="74" width="12.7109375" style="240" customWidth="1" collapsed="1"/>
    <col min="75" max="75" width="4" style="236" customWidth="1"/>
    <col min="76" max="76" width="3.28515625" style="240" hidden="1" customWidth="1" outlineLevel="1"/>
    <col min="77" max="77" width="12.7109375" style="240" customWidth="1" collapsed="1"/>
    <col min="78" max="78" width="4" style="240" customWidth="1"/>
    <col min="79" max="79" width="3.28515625" style="262" hidden="1" customWidth="1" outlineLevel="1"/>
    <col min="80" max="80" width="11.5703125" style="262" customWidth="1" collapsed="1"/>
    <col min="81" max="81" width="4" style="263" customWidth="1"/>
    <col min="82" max="82" width="3.28515625" style="262" hidden="1" customWidth="1" outlineLevel="1"/>
    <col min="83" max="83" width="11.7109375" style="262" customWidth="1" collapsed="1"/>
    <col min="84" max="84" width="4" style="263" customWidth="1"/>
    <col min="85" max="85" width="3.28515625" style="269" customWidth="1"/>
    <col min="86" max="86" width="3.28515625" style="262" hidden="1" customWidth="1" outlineLevel="1"/>
    <col min="87" max="87" width="15.7109375" style="262" customWidth="1" collapsed="1"/>
    <col min="88" max="88" width="4" style="263" customWidth="1"/>
    <col min="89" max="89" width="3.28515625" style="262" hidden="1" customWidth="1" outlineLevel="1"/>
    <col min="90" max="90" width="15.7109375" style="262" customWidth="1" collapsed="1"/>
    <col min="91" max="91" width="4" style="263" customWidth="1"/>
    <col min="92" max="92" width="3.28515625" style="262" hidden="1" customWidth="1" outlineLevel="1"/>
    <col min="93" max="93" width="15.7109375" style="262" customWidth="1" collapsed="1"/>
    <col min="94" max="94" width="4" style="263" customWidth="1"/>
    <col min="95" max="95" width="3.140625" style="262" hidden="1" customWidth="1" outlineLevel="1"/>
    <col min="96" max="96" width="15.7109375" style="240" customWidth="1" collapsed="1"/>
    <col min="97" max="97" width="4" style="236" customWidth="1"/>
    <col min="98" max="98" width="3.140625" style="262" hidden="1" customWidth="1" outlineLevel="1"/>
    <col min="99" max="99" width="15.7109375" style="240" customWidth="1" collapsed="1"/>
    <col min="100" max="100" width="4" style="236" customWidth="1"/>
    <col min="101" max="101" width="3.7109375" style="238" bestFit="1" customWidth="1"/>
    <col min="102" max="16384" width="11.42578125" style="240"/>
  </cols>
  <sheetData>
    <row r="1" spans="1:106" ht="19.5" x14ac:dyDescent="0.25">
      <c r="A1" s="232"/>
      <c r="B1" s="233"/>
      <c r="C1" s="234"/>
      <c r="D1" s="235"/>
      <c r="E1" s="234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522">
        <v>2</v>
      </c>
      <c r="Z1" s="522"/>
      <c r="AA1" s="233"/>
      <c r="AB1" s="233"/>
      <c r="AJ1" s="233"/>
      <c r="AK1" s="233"/>
      <c r="AL1" s="233"/>
      <c r="AM1" s="233"/>
      <c r="AN1" s="233"/>
      <c r="AO1" s="233"/>
      <c r="AP1" s="233"/>
      <c r="AR1" s="523" t="str">
        <f>[3]Список!A1</f>
        <v xml:space="preserve">МОЛОДЕЖНЫЙ ЧЕМПИОНАТ РЕСПУБЛИКИ КАЗАХСТАН </v>
      </c>
      <c r="AS1" s="523"/>
      <c r="AT1" s="523"/>
      <c r="AU1" s="523"/>
      <c r="AV1" s="523"/>
      <c r="AW1" s="523"/>
      <c r="AX1" s="523"/>
      <c r="AY1" s="523"/>
      <c r="AZ1" s="523"/>
      <c r="BA1" s="523"/>
      <c r="BB1" s="523"/>
      <c r="BC1" s="523"/>
      <c r="BD1" s="523"/>
      <c r="BE1" s="523"/>
      <c r="BF1" s="523"/>
      <c r="BG1" s="523"/>
      <c r="BH1" s="523"/>
      <c r="BI1" s="523"/>
      <c r="BJ1" s="523"/>
      <c r="BK1" s="523" t="str">
        <f>AR1</f>
        <v xml:space="preserve">МОЛОДЕЖНЫЙ ЧЕМПИОНАТ РЕСПУБЛИКИ КАЗАХСТАН </v>
      </c>
      <c r="BL1" s="523"/>
      <c r="BM1" s="523"/>
      <c r="BN1" s="523"/>
      <c r="BO1" s="523"/>
      <c r="BP1" s="523"/>
      <c r="BQ1" s="523"/>
      <c r="BR1" s="523"/>
      <c r="BS1" s="523"/>
      <c r="BT1" s="523"/>
      <c r="BU1" s="523"/>
      <c r="BV1" s="523"/>
      <c r="BW1" s="523"/>
      <c r="BX1" s="523"/>
      <c r="BY1" s="523"/>
      <c r="BZ1" s="523"/>
      <c r="CA1" s="523"/>
      <c r="CB1" s="523"/>
      <c r="CC1" s="523"/>
      <c r="CD1" s="523"/>
      <c r="CE1" s="523"/>
      <c r="CF1" s="523"/>
      <c r="CG1" s="523" t="str">
        <f>BK1</f>
        <v xml:space="preserve">МОЛОДЕЖНЫЙ ЧЕМПИОНАТ РЕСПУБЛИКИ КАЗАХСТАН </v>
      </c>
      <c r="CH1" s="523"/>
      <c r="CI1" s="523"/>
      <c r="CJ1" s="523"/>
      <c r="CK1" s="523"/>
      <c r="CL1" s="523"/>
      <c r="CM1" s="523"/>
      <c r="CN1" s="523"/>
      <c r="CO1" s="523"/>
      <c r="CP1" s="523"/>
      <c r="CQ1" s="523"/>
      <c r="CR1" s="523"/>
      <c r="CS1" s="523"/>
      <c r="CT1" s="523"/>
      <c r="CU1" s="523"/>
      <c r="CV1" s="523"/>
      <c r="CX1" s="239"/>
      <c r="CY1" s="239"/>
      <c r="CZ1" s="239"/>
      <c r="DA1" s="239"/>
      <c r="DB1" s="239"/>
    </row>
    <row r="2" spans="1:106" ht="14.1" customHeight="1" thickBot="1" x14ac:dyDescent="0.3">
      <c r="A2" s="232" t="s">
        <v>258</v>
      </c>
      <c r="B2" s="233" t="s">
        <v>259</v>
      </c>
      <c r="C2" s="234" t="s">
        <v>260</v>
      </c>
      <c r="D2" s="235" t="s">
        <v>261</v>
      </c>
      <c r="E2" s="234" t="s">
        <v>262</v>
      </c>
      <c r="G2" s="233" t="s">
        <v>263</v>
      </c>
      <c r="H2" s="233"/>
      <c r="I2" s="233" t="s">
        <v>264</v>
      </c>
      <c r="J2" s="233" t="s">
        <v>265</v>
      </c>
      <c r="K2" s="233" t="s">
        <v>266</v>
      </c>
      <c r="L2" s="233" t="s">
        <v>267</v>
      </c>
      <c r="M2" s="233" t="s">
        <v>268</v>
      </c>
      <c r="N2" s="233" t="s">
        <v>269</v>
      </c>
      <c r="O2" s="233" t="s">
        <v>270</v>
      </c>
      <c r="P2" s="233" t="s">
        <v>271</v>
      </c>
      <c r="Q2" s="233" t="s">
        <v>272</v>
      </c>
      <c r="R2" s="233" t="s">
        <v>273</v>
      </c>
      <c r="S2" s="233" t="s">
        <v>274</v>
      </c>
      <c r="T2" s="233" t="s">
        <v>275</v>
      </c>
      <c r="U2" s="233" t="s">
        <v>276</v>
      </c>
      <c r="V2" s="233" t="s">
        <v>277</v>
      </c>
      <c r="W2" s="233" t="s">
        <v>278</v>
      </c>
      <c r="X2" s="233" t="s">
        <v>279</v>
      </c>
      <c r="Y2" s="233" t="s">
        <v>280</v>
      </c>
      <c r="Z2" s="233" t="s">
        <v>281</v>
      </c>
      <c r="AA2" s="233" t="s">
        <v>282</v>
      </c>
      <c r="AB2" s="233" t="s">
        <v>283</v>
      </c>
      <c r="AJ2" s="233"/>
      <c r="AK2" s="233"/>
      <c r="AL2" s="233"/>
      <c r="AM2" s="233"/>
      <c r="AN2" s="233"/>
      <c r="AO2" s="233"/>
      <c r="AP2" s="233"/>
      <c r="AR2" s="524" t="str">
        <f>[3]Список!A2</f>
        <v>ПО НАСТОЛЬНОМУ ТЕННИСУ</v>
      </c>
      <c r="AS2" s="524"/>
      <c r="AT2" s="524"/>
      <c r="AU2" s="524"/>
      <c r="AV2" s="524"/>
      <c r="AW2" s="524"/>
      <c r="AX2" s="524"/>
      <c r="AY2" s="524"/>
      <c r="AZ2" s="524"/>
      <c r="BA2" s="524"/>
      <c r="BB2" s="524"/>
      <c r="BC2" s="524"/>
      <c r="BD2" s="524"/>
      <c r="BE2" s="524"/>
      <c r="BF2" s="524"/>
      <c r="BG2" s="524"/>
      <c r="BH2" s="524"/>
      <c r="BI2" s="524"/>
      <c r="BJ2" s="524"/>
      <c r="BK2" s="524" t="str">
        <f>AR2</f>
        <v>ПО НАСТОЛЬНОМУ ТЕННИСУ</v>
      </c>
      <c r="BL2" s="524"/>
      <c r="BM2" s="524"/>
      <c r="BN2" s="524"/>
      <c r="BO2" s="524"/>
      <c r="BP2" s="524"/>
      <c r="BQ2" s="524"/>
      <c r="BR2" s="524"/>
      <c r="BS2" s="524"/>
      <c r="BT2" s="524"/>
      <c r="BU2" s="524"/>
      <c r="BV2" s="524"/>
      <c r="BW2" s="524"/>
      <c r="BX2" s="524"/>
      <c r="BY2" s="524"/>
      <c r="BZ2" s="524"/>
      <c r="CA2" s="524"/>
      <c r="CB2" s="524"/>
      <c r="CC2" s="524"/>
      <c r="CD2" s="524"/>
      <c r="CE2" s="524"/>
      <c r="CF2" s="524"/>
      <c r="CG2" s="524" t="str">
        <f>BK2</f>
        <v>ПО НАСТОЛЬНОМУ ТЕННИСУ</v>
      </c>
      <c r="CH2" s="524"/>
      <c r="CI2" s="524"/>
      <c r="CJ2" s="524"/>
      <c r="CK2" s="524"/>
      <c r="CL2" s="524"/>
      <c r="CM2" s="524"/>
      <c r="CN2" s="524"/>
      <c r="CO2" s="524"/>
      <c r="CP2" s="524"/>
      <c r="CQ2" s="524"/>
      <c r="CR2" s="524"/>
      <c r="CS2" s="524"/>
      <c r="CT2" s="524"/>
      <c r="CU2" s="524"/>
      <c r="CV2" s="524"/>
      <c r="CX2" s="241"/>
      <c r="CY2" s="241"/>
      <c r="CZ2" s="241"/>
      <c r="DA2" s="241"/>
      <c r="DB2" s="241"/>
    </row>
    <row r="3" spans="1:106" ht="14.1" customHeight="1" x14ac:dyDescent="0.25">
      <c r="A3" s="510">
        <v>1</v>
      </c>
      <c r="B3" s="512" t="s">
        <v>284</v>
      </c>
      <c r="C3" s="514"/>
      <c r="D3" s="516"/>
      <c r="E3" s="518"/>
      <c r="F3" s="242">
        <v>1</v>
      </c>
      <c r="G3" s="243">
        <v>1</v>
      </c>
      <c r="H3" s="520" t="str">
        <f>IF(K3="",IF(C3="","",IF(OR(G3="х",G4="х",NOT(ISBLANK(K3)))," ",CONCATENATE(C3,"/",D3,"/","ст. ",E3))),"")</f>
        <v/>
      </c>
      <c r="I3" s="244" t="str">
        <f>VLOOKUP(G3,[3]Список!A:V,3,FALSE)</f>
        <v xml:space="preserve">КУРМАМБАЕВ Сагантай  </v>
      </c>
      <c r="J3" s="245" t="str">
        <f>VLOOKUP(G3,[3]Список!A:V,8,FALSE)</f>
        <v>ВКО</v>
      </c>
      <c r="K3" s="525">
        <v>11</v>
      </c>
      <c r="L3" s="535">
        <v>7</v>
      </c>
      <c r="M3" s="531">
        <v>11</v>
      </c>
      <c r="N3" s="533">
        <v>6</v>
      </c>
      <c r="O3" s="525">
        <v>13</v>
      </c>
      <c r="P3" s="535">
        <v>11</v>
      </c>
      <c r="Q3" s="531"/>
      <c r="R3" s="533"/>
      <c r="S3" s="525"/>
      <c r="T3" s="535"/>
      <c r="U3" s="531"/>
      <c r="V3" s="533"/>
      <c r="W3" s="525"/>
      <c r="X3" s="527"/>
      <c r="Y3" s="246">
        <f>IF(K3="wo",0,IF(K3="","",SUM(AC3:AI3)))</f>
        <v>3</v>
      </c>
      <c r="Z3" s="247">
        <f>IF(L3="wo",0,IF(L3="","",SUM(AC4:AI4)))</f>
        <v>0</v>
      </c>
      <c r="AA3" s="248" t="str">
        <f>IF(Y4="В - П","В - П",IF(Z4="В - П","В - П",IF(Z4="wo",Y4&amp;" - "&amp;Z4,IF(Y4="wo",Z4&amp;" - "&amp;Y4,IF(Y4&gt;Z4,Y4&amp;" - "&amp;Z4,IF(Z4&gt;Y4,Z4&amp;" - "&amp;Y4,""))))))</f>
        <v>3 - 0</v>
      </c>
      <c r="AB3" s="249" t="str">
        <f>CONCATENATE("(",AJ3,AK3,AL3,AM3,AN3,AO3,AP3,")")</f>
        <v>(7,6,11)</v>
      </c>
      <c r="AC3" s="250">
        <f>IF(K3="","",IF(K3="wo",0,IF(L3="wo",1,IF(K3&gt;L3,1,0))))</f>
        <v>1</v>
      </c>
      <c r="AD3" s="250">
        <f>IF(M3="","",IF(M3="wo",0,IF(N3="wo",1,IF(M3&gt;N3,1,0))))</f>
        <v>1</v>
      </c>
      <c r="AE3" s="250">
        <f>IF(O3="","",IF(O3="wo",0,IF(P3="wo",1,IF(O3&gt;P3,1,0))))</f>
        <v>1</v>
      </c>
      <c r="AF3" s="250" t="str">
        <f>IF(Q3="","",IF(Q3="wo",0,IF(R3="wo",1,IF(Q3&gt;R3,1,0))))</f>
        <v/>
      </c>
      <c r="AG3" s="250" t="str">
        <f>IF(S3="","",IF(S3="wo",0,IF(T3="wo",1,IF(S3&gt;T3,1,0))))</f>
        <v/>
      </c>
      <c r="AH3" s="250" t="str">
        <f>IF(U3="","",IF(U3="wo",0,IF(V3="wo",1,IF(U3&gt;V3,1,0))))</f>
        <v/>
      </c>
      <c r="AI3" s="250" t="str">
        <f>IF(W3="","",IF(W3="wo",0,IF(X3="wo",1,IF(W3&gt;X3,1,0))))</f>
        <v/>
      </c>
      <c r="AJ3" s="251">
        <f>IF(K3="","",IF(K3="wo",0,IF(L3="wo",0,IF(K3=L3,"ERROR",IF(K3=0,"-0",IF(L3=0,0,IF(K3&gt;L3,L3,-1*K3)))))))</f>
        <v>7</v>
      </c>
      <c r="AK3" s="251" t="str">
        <f>IF(M3="","",IF(M3="wo",","&amp;0,IF(N3="wo",","&amp;0,IF(M3=N3,"ERROR",IF(M3=0,",-0",IF(N3=0,","&amp;0,IF(M3&gt;N3,","&amp;N3,","&amp;-1*M3)))))))</f>
        <v>,6</v>
      </c>
      <c r="AL3" s="251" t="str">
        <f>IF(O3="","",IF(O3="wo",","&amp;0,IF(P3="wo",","&amp;0,IF(O3=P3,"ERROR",IF(O3=0,",-0",IF(P3=0,","&amp;0,IF(O3&gt;P3,","&amp;P3,","&amp;-1*O3)))))))</f>
        <v>,11</v>
      </c>
      <c r="AM3" s="251" t="str">
        <f>IF(Q3="","",IF(Q3="wo",","&amp;0,IF(R3="wo",","&amp;0,IF(Q3=R3,"ERROR",IF(Q3=0,",-0",IF(R3=0,","&amp;0,IF(Q3&gt;R3,","&amp;R3,","&amp;-1*Q3)))))))</f>
        <v/>
      </c>
      <c r="AN3" s="251" t="str">
        <f>IF(S3="","",IF(S3="wo",","&amp;0,IF(T3="wo",","&amp;0,IF(S3=T3,"ERROR",IF(S3=0,",-0",IF(T3=0,","&amp;0,IF(S3&gt;T3,","&amp;T3,","&amp;-1*S3)))))))</f>
        <v/>
      </c>
      <c r="AO3" s="251" t="str">
        <f>IF(U3="","",IF(U3="wo",","&amp;0,IF(V3="wo",","&amp;0,IF(U3=V3,"ERROR",IF(U3=0,",-0",IF(V3=0,","&amp;0,IF(U3&gt;V3,","&amp;V3,","&amp;-1*U3)))))))</f>
        <v/>
      </c>
      <c r="AP3" s="251" t="str">
        <f>IF(W3="","",IF(W3="wo",","&amp;0,IF(X3="wo",","&amp;0,IF(W3=X3,"ERROR",IF(W3=0,",-0",IF(X3=0,","&amp;0,IF(W3&gt;X3,","&amp;X3,","&amp;-1*W3)))))))</f>
        <v/>
      </c>
      <c r="AQ3" s="252"/>
      <c r="AR3" s="529" t="str">
        <f>[3]Список!A3</f>
        <v>г. Караганда                                                            22-28 апреля  2024 г.</v>
      </c>
      <c r="AS3" s="529"/>
      <c r="AT3" s="529"/>
      <c r="AU3" s="529"/>
      <c r="AV3" s="529"/>
      <c r="AW3" s="529"/>
      <c r="AX3" s="529"/>
      <c r="AY3" s="529"/>
      <c r="AZ3" s="529"/>
      <c r="BA3" s="529"/>
      <c r="BB3" s="529"/>
      <c r="BC3" s="529"/>
      <c r="BD3" s="529"/>
      <c r="BE3" s="529"/>
      <c r="BF3" s="529"/>
      <c r="BG3" s="529"/>
      <c r="BH3" s="529"/>
      <c r="BI3" s="529"/>
      <c r="BJ3" s="529"/>
      <c r="BK3" s="529" t="str">
        <f>AR3</f>
        <v>г. Караганда                                                            22-28 апреля  2024 г.</v>
      </c>
      <c r="BL3" s="529"/>
      <c r="BM3" s="529"/>
      <c r="BN3" s="529"/>
      <c r="BO3" s="529"/>
      <c r="BP3" s="529"/>
      <c r="BQ3" s="529"/>
      <c r="BR3" s="529"/>
      <c r="BS3" s="529"/>
      <c r="BT3" s="529"/>
      <c r="BU3" s="529"/>
      <c r="BV3" s="529"/>
      <c r="BW3" s="529"/>
      <c r="BX3" s="529"/>
      <c r="BY3" s="529"/>
      <c r="BZ3" s="529"/>
      <c r="CA3" s="529"/>
      <c r="CB3" s="529"/>
      <c r="CC3" s="529"/>
      <c r="CD3" s="529"/>
      <c r="CE3" s="529"/>
      <c r="CF3" s="529"/>
      <c r="CG3" s="529" t="str">
        <f>BK3</f>
        <v>г. Караганда                                                            22-28 апреля  2024 г.</v>
      </c>
      <c r="CH3" s="529"/>
      <c r="CI3" s="529"/>
      <c r="CJ3" s="529"/>
      <c r="CK3" s="529"/>
      <c r="CL3" s="529"/>
      <c r="CM3" s="529"/>
      <c r="CN3" s="529"/>
      <c r="CO3" s="529"/>
      <c r="CP3" s="529"/>
      <c r="CQ3" s="529"/>
      <c r="CR3" s="529"/>
      <c r="CS3" s="529"/>
      <c r="CT3" s="529"/>
      <c r="CU3" s="529"/>
      <c r="CV3" s="529"/>
      <c r="CW3" s="253"/>
      <c r="CX3" s="254"/>
      <c r="CY3" s="254"/>
      <c r="CZ3" s="254"/>
      <c r="DA3" s="254"/>
      <c r="DB3" s="254"/>
    </row>
    <row r="4" spans="1:106" ht="14.1" customHeight="1" x14ac:dyDescent="0.15">
      <c r="A4" s="511"/>
      <c r="B4" s="513"/>
      <c r="C4" s="515"/>
      <c r="D4" s="517"/>
      <c r="E4" s="519"/>
      <c r="F4" s="255">
        <v>2</v>
      </c>
      <c r="G4" s="256">
        <v>37</v>
      </c>
      <c r="H4" s="521"/>
      <c r="I4" s="257" t="str">
        <f>VLOOKUP(G4,[3]Список!A:V,3,FALSE)</f>
        <v xml:space="preserve">МАГЗУМБЕКОВ Асылхан  </v>
      </c>
      <c r="J4" s="258" t="str">
        <f>VLOOKUP(G4,[3]Список!A:V,8,FALSE)</f>
        <v>Карагандин. обл.</v>
      </c>
      <c r="K4" s="526"/>
      <c r="L4" s="536"/>
      <c r="M4" s="532"/>
      <c r="N4" s="534"/>
      <c r="O4" s="526"/>
      <c r="P4" s="536"/>
      <c r="Q4" s="532"/>
      <c r="R4" s="534"/>
      <c r="S4" s="526"/>
      <c r="T4" s="536"/>
      <c r="U4" s="532"/>
      <c r="V4" s="534"/>
      <c r="W4" s="526"/>
      <c r="X4" s="528"/>
      <c r="Y4" s="259">
        <f>IF(L3="wo","В - П",IF(L3&gt;=0,SUM(AC4:AI4),""))</f>
        <v>0</v>
      </c>
      <c r="Z4" s="260">
        <f>IF(K3="wo","В - П",IF(K3&gt;=0,SUM(AC3:AI3),""))</f>
        <v>3</v>
      </c>
      <c r="AA4" s="248" t="str">
        <f>IF(G3="х","",IF(G4="х","",IF(Y3&gt;Z3,AA3&amp;" "&amp;AB3,IF(Z3&gt;Y3,AA3&amp;" "&amp;AB4,""))))</f>
        <v>3 - 0 (7,6,11)</v>
      </c>
      <c r="AB4" s="249" t="str">
        <f>CONCATENATE("(",AJ4,AK4,AL4,AM4,AN4,AO4,AP4,")")</f>
        <v>(-7,-6,-11)</v>
      </c>
      <c r="AC4" s="250">
        <f>IF(L3="","",IF(L3="wo",0,IF(K3="wo",1,IF(K3&gt;L3,0,1))))</f>
        <v>0</v>
      </c>
      <c r="AD4" s="250">
        <f>IF(N3="","",IF(N3="wo",0,IF(M3="wo",1,IF(M3&gt;N3,0,1))))</f>
        <v>0</v>
      </c>
      <c r="AE4" s="250">
        <f>IF(P3="","",IF(P3="wo",0,IF(O3="wo",1,IF(O3&gt;P3,0,1))))</f>
        <v>0</v>
      </c>
      <c r="AF4" s="250" t="str">
        <f>IF(R3="","",IF(R3="wo",0,IF(Q3="wo",1,IF(Q3&gt;R3,0,1))))</f>
        <v/>
      </c>
      <c r="AG4" s="250" t="str">
        <f>IF(T3="","",IF(T3="wo",0,IF(S3="wo",1,IF(S3&gt;T3,0,1))))</f>
        <v/>
      </c>
      <c r="AH4" s="250" t="str">
        <f>IF(V3="","",IF(V3="wo",0,IF(U3="wo",1,IF(U3&gt;V3,0,1))))</f>
        <v/>
      </c>
      <c r="AI4" s="250" t="str">
        <f>IF(X3="","",IF(X3="wo",0,IF(W3="wo",1,IF(W3&gt;X3,0,1))))</f>
        <v/>
      </c>
      <c r="AJ4" s="251">
        <f>IF(K3="","",IF(K3="wo",0,IF(L3="wo",0,IF(K3=L3,"ERROR",IF(K3=0,0,IF(L3=0,"-0",IF(L3&gt;K3,K3,-1*L3)))))))</f>
        <v>-7</v>
      </c>
      <c r="AK4" s="251" t="str">
        <f>IF(M3="","",IF(M3="wo",","&amp;0,IF(N3="wo",","&amp;0,IF(M3=N3,"ERROR",IF(M3=0,",0",IF(N3=0,",-0",IF(N3&gt;M3,","&amp;M3,","&amp;-1*N3)))))))</f>
        <v>,-6</v>
      </c>
      <c r="AL4" s="251" t="str">
        <f>IF(O3="","",IF(O3="wo",","&amp;0,IF(P3="wo",","&amp;0,IF(O3=P3,"ERROR",IF(O3=0,",0",IF(P3=0,",-0",IF(P3&gt;O3,","&amp;O3,","&amp;-1*P3)))))))</f>
        <v>,-11</v>
      </c>
      <c r="AM4" s="251" t="str">
        <f>IF(Q3="","",IF(Q3="wo",","&amp;0,IF(R3="wo",","&amp;0,IF(Q3=R3,"ERROR",IF(Q3=0,",0",IF(R3=0,",-0",IF(R3&gt;Q3,","&amp;Q3,","&amp;-1*R3)))))))</f>
        <v/>
      </c>
      <c r="AN4" s="251" t="str">
        <f>IF(S3="","",IF(S3="wo",","&amp;0,IF(T3="wo",","&amp;0,IF(S3=T3,"ERROR",IF(S3=0,",0",IF(T3=0,",-0",IF(T3&gt;S3,","&amp;S3,","&amp;-1*T3)))))))</f>
        <v/>
      </c>
      <c r="AO4" s="251" t="str">
        <f>IF(U3="","",IF(U3="wo",","&amp;0,IF(V3="wo",","&amp;0,IF(U3=V3,"ERROR",IF(U3=0,",0",IF(V3=0,",-0",IF(V3&gt;U3,","&amp;U3,","&amp;-1*V3)))))))</f>
        <v/>
      </c>
      <c r="AP4" s="251" t="str">
        <f>IF(W3="","",IF(W3="wo",","&amp;0,IF(X3="wo",","&amp;0,IF(W3=X3,"ERROR",IF(W3=0,",0",IF(X3=0,",-0",IF(X3&gt;W3,","&amp;W3,","&amp;-1*X3)))))))</f>
        <v/>
      </c>
      <c r="BK4" s="264"/>
      <c r="BL4" s="239"/>
      <c r="BM4" s="239"/>
      <c r="BN4" s="239"/>
      <c r="BO4" s="239"/>
      <c r="BP4" s="239"/>
      <c r="BQ4" s="239"/>
      <c r="BR4" s="239"/>
      <c r="BS4" s="239"/>
      <c r="BT4" s="240"/>
      <c r="BU4" s="239"/>
      <c r="BV4" s="239"/>
      <c r="BW4" s="239"/>
      <c r="BX4" s="239"/>
      <c r="BY4" s="239"/>
      <c r="BZ4" s="265">
        <f>IF(ISBLANK($F119),"-",F119)</f>
        <v>-30</v>
      </c>
      <c r="CA4" s="266">
        <f>IF(ISBLANK($G119),"-",G119)</f>
        <v>8</v>
      </c>
      <c r="CB4" s="530" t="str">
        <f>IF(ISBLANK($I119),"-",I119)</f>
        <v xml:space="preserve">КАБДЫЛУАХИТОВ Қадіралі  </v>
      </c>
      <c r="CC4" s="530"/>
      <c r="CD4" s="267"/>
      <c r="CE4" s="267"/>
      <c r="CF4" s="268"/>
      <c r="CG4" s="269">
        <f>IF(ISBLANK($F157),"-",F157)</f>
        <v>-40</v>
      </c>
      <c r="CH4" s="266">
        <f>IF(ISBLANK($G157),"-",G157)</f>
        <v>11</v>
      </c>
      <c r="CI4" s="530" t="str">
        <f>IF(ISBLANK($G157),"-",I157)</f>
        <v xml:space="preserve">ДЖИЕНБАЕВ Темирлан  </v>
      </c>
      <c r="CJ4" s="530"/>
      <c r="CR4" s="262"/>
      <c r="CS4" s="270"/>
      <c r="CU4" s="262"/>
      <c r="CV4" s="270"/>
    </row>
    <row r="5" spans="1:106" ht="14.1" customHeight="1" x14ac:dyDescent="0.15">
      <c r="A5" s="554">
        <v>2</v>
      </c>
      <c r="B5" s="512" t="s">
        <v>284</v>
      </c>
      <c r="C5" s="514"/>
      <c r="D5" s="516"/>
      <c r="E5" s="518"/>
      <c r="F5" s="255">
        <v>3</v>
      </c>
      <c r="G5" s="243">
        <v>15</v>
      </c>
      <c r="H5" s="520" t="str">
        <f t="shared" ref="H5" si="0">IF(K5="",IF(C5="","",IF(OR(G5="х",G6="х",NOT(ISBLANK(K5)))," ",CONCATENATE(C5,"/",D5,"/","ст. ",E5))),"")</f>
        <v/>
      </c>
      <c r="I5" s="244" t="str">
        <f>VLOOKUP(G5,[3]Список!A:V,3,FALSE)</f>
        <v xml:space="preserve">АМАНГЕЛДІ Әмір  </v>
      </c>
      <c r="J5" s="245" t="str">
        <f>VLOOKUP(G5,[3]Список!A:V,8,FALSE)</f>
        <v>Павлодар. обл.</v>
      </c>
      <c r="K5" s="525">
        <v>8</v>
      </c>
      <c r="L5" s="535">
        <v>11</v>
      </c>
      <c r="M5" s="531">
        <v>11</v>
      </c>
      <c r="N5" s="533">
        <v>3</v>
      </c>
      <c r="O5" s="525">
        <v>11</v>
      </c>
      <c r="P5" s="535">
        <v>13</v>
      </c>
      <c r="Q5" s="531">
        <v>9</v>
      </c>
      <c r="R5" s="533">
        <v>11</v>
      </c>
      <c r="S5" s="542"/>
      <c r="T5" s="544"/>
      <c r="U5" s="546"/>
      <c r="V5" s="548"/>
      <c r="W5" s="542"/>
      <c r="X5" s="551"/>
      <c r="Y5" s="246">
        <f t="shared" ref="Y5" si="1">IF(K5="wo",0,IF(K5="","",SUM(AC5:AI5)))</f>
        <v>1</v>
      </c>
      <c r="Z5" s="247">
        <f t="shared" ref="Z5" si="2">IF(L5="wo",0,IF(L5="","",SUM(AC6:AI6)))</f>
        <v>3</v>
      </c>
      <c r="AA5" s="248" t="str">
        <f t="shared" ref="AA5" si="3">IF(Y6="В - П","В - П",IF(Z6="В - П","В - П",IF(Z6="wo",Y6&amp;" - "&amp;Z6,IF(Y6="wo",Z6&amp;" - "&amp;Y6,IF(Y6&gt;Z6,Y6&amp;" - "&amp;Z6,IF(Z6&gt;Y6,Z6&amp;" - "&amp;Y6,""))))))</f>
        <v>3 - 1</v>
      </c>
      <c r="AB5" s="249" t="str">
        <f t="shared" ref="AB5:AB68" si="4">CONCATENATE("(",AJ5,AK5,AL5,AM5,AN5,AO5,AP5,")")</f>
        <v>(-8,3,-11,-9)</v>
      </c>
      <c r="AC5" s="250">
        <f t="shared" ref="AC5" si="5">IF(K5="","",IF(K5="wo",0,IF(L5="wo",1,IF(K5&gt;L5,1,0))))</f>
        <v>0</v>
      </c>
      <c r="AD5" s="250">
        <f t="shared" ref="AD5" si="6">IF(M5="","",IF(M5="wo",0,IF(N5="wo",1,IF(M5&gt;N5,1,0))))</f>
        <v>1</v>
      </c>
      <c r="AE5" s="250">
        <f t="shared" ref="AE5" si="7">IF(O5="","",IF(O5="wo",0,IF(P5="wo",1,IF(O5&gt;P5,1,0))))</f>
        <v>0</v>
      </c>
      <c r="AF5" s="250">
        <f t="shared" ref="AF5" si="8">IF(Q5="","",IF(Q5="wo",0,IF(R5="wo",1,IF(Q5&gt;R5,1,0))))</f>
        <v>0</v>
      </c>
      <c r="AG5" s="250" t="str">
        <f t="shared" ref="AG5" si="9">IF(S5="","",IF(S5="wo",0,IF(T5="wo",1,IF(S5&gt;T5,1,0))))</f>
        <v/>
      </c>
      <c r="AH5" s="250" t="str">
        <f t="shared" ref="AH5" si="10">IF(U5="","",IF(U5="wo",0,IF(V5="wo",1,IF(U5&gt;V5,1,0))))</f>
        <v/>
      </c>
      <c r="AI5" s="250" t="str">
        <f t="shared" ref="AI5" si="11">IF(W5="","",IF(W5="wo",0,IF(X5="wo",1,IF(W5&gt;X5,1,0))))</f>
        <v/>
      </c>
      <c r="AJ5" s="251">
        <f t="shared" ref="AJ5" si="12">IF(K5="","",IF(K5="wo",0,IF(L5="wo",0,IF(K5=L5,"ERROR",IF(K5=0,"-0",IF(L5=0,0,IF(K5&gt;L5,L5,-1*K5)))))))</f>
        <v>-8</v>
      </c>
      <c r="AK5" s="251" t="str">
        <f t="shared" ref="AK5" si="13">IF(M5="","",IF(M5="wo",","&amp;0,IF(N5="wo",","&amp;0,IF(M5=N5,"ERROR",IF(M5=0,",-0",IF(N5=0,","&amp;0,IF(M5&gt;N5,","&amp;N5,","&amp;-1*M5)))))))</f>
        <v>,3</v>
      </c>
      <c r="AL5" s="251" t="str">
        <f t="shared" ref="AL5" si="14">IF(O5="","",IF(O5="wo",","&amp;0,IF(P5="wo",","&amp;0,IF(O5=P5,"ERROR",IF(O5=0,",-0",IF(P5=0,","&amp;0,IF(O5&gt;P5,","&amp;P5,","&amp;-1*O5)))))))</f>
        <v>,-11</v>
      </c>
      <c r="AM5" s="251" t="str">
        <f t="shared" ref="AM5" si="15">IF(Q5="","",IF(Q5="wo",","&amp;0,IF(R5="wo",","&amp;0,IF(Q5=R5,"ERROR",IF(Q5=0,",-0",IF(R5=0,","&amp;0,IF(Q5&gt;R5,","&amp;R5,","&amp;-1*Q5)))))))</f>
        <v>,-9</v>
      </c>
      <c r="AN5" s="251" t="str">
        <f t="shared" ref="AN5" si="16">IF(S5="","",IF(S5="wo",","&amp;0,IF(T5="wo",","&amp;0,IF(S5=T5,"ERROR",IF(S5=0,",-0",IF(T5=0,","&amp;0,IF(S5&gt;T5,","&amp;T5,","&amp;-1*S5)))))))</f>
        <v/>
      </c>
      <c r="AO5" s="251" t="str">
        <f t="shared" ref="AO5" si="17">IF(U5="","",IF(U5="wo",","&amp;0,IF(V5="wo",","&amp;0,IF(U5=V5,"ERROR",IF(U5=0,",-0",IF(V5=0,","&amp;0,IF(U5&gt;V5,","&amp;V5,","&amp;-1*U5)))))))</f>
        <v/>
      </c>
      <c r="AP5" s="251" t="str">
        <f t="shared" ref="AP5" si="18">IF(W5="","",IF(W5="wo",","&amp;0,IF(X5="wo",","&amp;0,IF(W5=X5,"ERROR",IF(W5=0,",-0",IF(X5=0,","&amp;0,IF(W5&gt;X5,","&amp;X5,","&amp;-1*W5)))))))</f>
        <v/>
      </c>
      <c r="AQ5" s="252"/>
      <c r="AR5" s="265">
        <f>IF(ISBLANK($F3),"-",F3)</f>
        <v>1</v>
      </c>
      <c r="AS5" s="266">
        <f>IF(ISBLANK($G3),"-",G3)</f>
        <v>1</v>
      </c>
      <c r="AT5" s="271" t="str">
        <f>IF(ISBLANK($G3),"-",I3)</f>
        <v xml:space="preserve">КУРМАМБАЕВ Сагантай  </v>
      </c>
      <c r="AU5" s="272" t="str">
        <f>IF(ISBLANK($G3),"-",J3)</f>
        <v>ВКО</v>
      </c>
      <c r="BC5" s="553" t="s">
        <v>285</v>
      </c>
      <c r="BD5" s="553"/>
      <c r="BE5" s="553"/>
      <c r="BF5" s="553"/>
      <c r="BG5" s="553"/>
      <c r="BH5" s="553"/>
      <c r="BI5" s="553"/>
      <c r="BJ5" s="553"/>
      <c r="BK5" s="273"/>
      <c r="BL5" s="241"/>
      <c r="BM5" s="241"/>
      <c r="BN5" s="241"/>
      <c r="BO5" s="241"/>
      <c r="BP5" s="241"/>
      <c r="BQ5" s="241"/>
      <c r="BR5" s="241"/>
      <c r="BS5" s="241"/>
      <c r="BT5" s="265"/>
      <c r="BU5" s="241"/>
      <c r="BV5" s="241"/>
      <c r="BW5" s="241"/>
      <c r="BX5" s="241"/>
      <c r="BY5" s="241"/>
      <c r="BZ5" s="241"/>
      <c r="CC5" s="274"/>
      <c r="CD5" s="275"/>
      <c r="CE5" s="276"/>
      <c r="CF5" s="277"/>
      <c r="CH5" s="537" t="str">
        <f>IF(ISBLANK($H157),"-",H157)</f>
        <v/>
      </c>
      <c r="CI5" s="537"/>
      <c r="CJ5" s="278">
        <f>IF(ISBLANK($A157),"-",A157)</f>
        <v>71</v>
      </c>
      <c r="CK5" s="266">
        <f>IF(ISBLANK($G165),"-",G165)</f>
        <v>11</v>
      </c>
      <c r="CL5" s="530" t="str">
        <f>IF(ISBLANK($G165),"-",I165)</f>
        <v xml:space="preserve">ДЖИЕНБАЕВ Темирлан  </v>
      </c>
      <c r="CM5" s="530"/>
    </row>
    <row r="6" spans="1:106" ht="14.1" customHeight="1" x14ac:dyDescent="0.2">
      <c r="A6" s="555"/>
      <c r="B6" s="513"/>
      <c r="C6" s="515"/>
      <c r="D6" s="517"/>
      <c r="E6" s="519"/>
      <c r="F6" s="279">
        <v>4</v>
      </c>
      <c r="G6" s="256">
        <v>12</v>
      </c>
      <c r="H6" s="521"/>
      <c r="I6" s="257" t="str">
        <f>VLOOKUP(G6,[3]Список!A:V,3,FALSE)</f>
        <v xml:space="preserve">ҚАСЫМ Нұрислам  </v>
      </c>
      <c r="J6" s="258" t="str">
        <f>VLOOKUP(G6,[3]Список!A:V,8,FALSE)</f>
        <v>г. Шымкент</v>
      </c>
      <c r="K6" s="526"/>
      <c r="L6" s="536"/>
      <c r="M6" s="532"/>
      <c r="N6" s="534"/>
      <c r="O6" s="526"/>
      <c r="P6" s="536"/>
      <c r="Q6" s="532"/>
      <c r="R6" s="534"/>
      <c r="S6" s="543"/>
      <c r="T6" s="545"/>
      <c r="U6" s="547"/>
      <c r="V6" s="549"/>
      <c r="W6" s="543"/>
      <c r="X6" s="552"/>
      <c r="Y6" s="259">
        <f t="shared" ref="Y6" si="19">IF(L5="wo","В - П",IF(L5&gt;=0,SUM(AC6:AI6),""))</f>
        <v>3</v>
      </c>
      <c r="Z6" s="260">
        <f t="shared" ref="Z6" si="20">IF(K5="wo","В - П",IF(K5&gt;=0,SUM(AC5:AI5),""))</f>
        <v>1</v>
      </c>
      <c r="AA6" s="248" t="str">
        <f t="shared" ref="AA6" si="21">IF(G5="х","",IF(G6="х","",IF(Y5&gt;Z5,AA5&amp;" "&amp;AB5,IF(Z5&gt;Y5,AA5&amp;" "&amp;AB6,""))))</f>
        <v>3 - 1 (8,-3,11,9)</v>
      </c>
      <c r="AB6" s="249" t="str">
        <f t="shared" si="4"/>
        <v>(8,-3,11,9)</v>
      </c>
      <c r="AC6" s="250">
        <f t="shared" ref="AC6" si="22">IF(L5="","",IF(L5="wo",0,IF(K5="wo",1,IF(K5&gt;L5,0,1))))</f>
        <v>1</v>
      </c>
      <c r="AD6" s="250">
        <f t="shared" ref="AD6" si="23">IF(N5="","",IF(N5="wo",0,IF(M5="wo",1,IF(M5&gt;N5,0,1))))</f>
        <v>0</v>
      </c>
      <c r="AE6" s="250">
        <f t="shared" ref="AE6" si="24">IF(P5="","",IF(P5="wo",0,IF(O5="wo",1,IF(O5&gt;P5,0,1))))</f>
        <v>1</v>
      </c>
      <c r="AF6" s="250">
        <f t="shared" ref="AF6" si="25">IF(R5="","",IF(R5="wo",0,IF(Q5="wo",1,IF(Q5&gt;R5,0,1))))</f>
        <v>1</v>
      </c>
      <c r="AG6" s="250" t="str">
        <f t="shared" ref="AG6" si="26">IF(T5="","",IF(T5="wo",0,IF(S5="wo",1,IF(S5&gt;T5,0,1))))</f>
        <v/>
      </c>
      <c r="AH6" s="250" t="str">
        <f t="shared" ref="AH6" si="27">IF(V5="","",IF(V5="wo",0,IF(U5="wo",1,IF(U5&gt;V5,0,1))))</f>
        <v/>
      </c>
      <c r="AI6" s="250" t="str">
        <f t="shared" ref="AI6" si="28">IF(X5="","",IF(X5="wo",0,IF(W5="wo",1,IF(W5&gt;X5,0,1))))</f>
        <v/>
      </c>
      <c r="AJ6" s="251">
        <f t="shared" ref="AJ6" si="29">IF(K5="","",IF(K5="wo",0,IF(L5="wo",0,IF(K5=L5,"ERROR",IF(K5=0,0,IF(L5=0,"-0",IF(L5&gt;K5,K5,-1*L5)))))))</f>
        <v>8</v>
      </c>
      <c r="AK6" s="251" t="str">
        <f t="shared" ref="AK6" si="30">IF(M5="","",IF(M5="wo",","&amp;0,IF(N5="wo",","&amp;0,IF(M5=N5,"ERROR",IF(M5=0,",0",IF(N5=0,",-0",IF(N5&gt;M5,","&amp;M5,","&amp;-1*N5)))))))</f>
        <v>,-3</v>
      </c>
      <c r="AL6" s="251" t="str">
        <f t="shared" ref="AL6" si="31">IF(O5="","",IF(O5="wo",","&amp;0,IF(P5="wo",","&amp;0,IF(O5=P5,"ERROR",IF(O5=0,",0",IF(P5=0,",-0",IF(P5&gt;O5,","&amp;O5,","&amp;-1*P5)))))))</f>
        <v>,11</v>
      </c>
      <c r="AM6" s="251" t="str">
        <f t="shared" ref="AM6" si="32">IF(Q5="","",IF(Q5="wo",","&amp;0,IF(R5="wo",","&amp;0,IF(Q5=R5,"ERROR",IF(Q5=0,",0",IF(R5=0,",-0",IF(R5&gt;Q5,","&amp;Q5,","&amp;-1*R5)))))))</f>
        <v>,9</v>
      </c>
      <c r="AN6" s="251" t="str">
        <f t="shared" ref="AN6" si="33">IF(S5="","",IF(S5="wo",","&amp;0,IF(T5="wo",","&amp;0,IF(S5=T5,"ERROR",IF(S5=0,",0",IF(T5=0,",-0",IF(T5&gt;S5,","&amp;S5,","&amp;-1*T5)))))))</f>
        <v/>
      </c>
      <c r="AO6" s="251" t="str">
        <f t="shared" ref="AO6" si="34">IF(U5="","",IF(U5="wo",","&amp;0,IF(V5="wo",","&amp;0,IF(U5=V5,"ERROR",IF(U5=0,",0",IF(V5=0,",-0",IF(V5&gt;U5,","&amp;U5,","&amp;-1*V5)))))))</f>
        <v/>
      </c>
      <c r="AP6" s="251" t="str">
        <f t="shared" ref="AP6" si="35">IF(W5="","",IF(W5="wo",","&amp;0,IF(X5="wo",","&amp;0,IF(W5=X5,"ERROR",IF(W5=0,",0",IF(X5=0,",-0",IF(X5&gt;W5,","&amp;W5,","&amp;-1*X5)))))))</f>
        <v/>
      </c>
      <c r="AQ6" s="252"/>
      <c r="AR6" s="240"/>
      <c r="AS6" s="537" t="str">
        <f>IF(ISBLANK($H3),"-",H3)</f>
        <v/>
      </c>
      <c r="AT6" s="537"/>
      <c r="AU6" s="280">
        <f>IF(ISBLANK($A3),"-",A3)</f>
        <v>1</v>
      </c>
      <c r="AV6" s="281">
        <f>IF(ISBLANK($G35),"-",G35)</f>
        <v>1</v>
      </c>
      <c r="AW6" s="530" t="str">
        <f>IF(ISBLANK($I35),"-",I35)</f>
        <v xml:space="preserve">КУРМАМБАЕВ Сагантай  </v>
      </c>
      <c r="AX6" s="530"/>
      <c r="BC6" s="553"/>
      <c r="BD6" s="553"/>
      <c r="BE6" s="553"/>
      <c r="BF6" s="553"/>
      <c r="BG6" s="553"/>
      <c r="BH6" s="553"/>
      <c r="BI6" s="553"/>
      <c r="BJ6" s="553"/>
      <c r="BL6" s="275"/>
      <c r="BM6" s="276"/>
      <c r="BN6" s="277"/>
      <c r="BT6" s="265">
        <f>IF(ISBLANK($F107),"-",F107)</f>
        <v>-26</v>
      </c>
      <c r="BU6" s="266">
        <f>IF(ISBLANK($G107),"-",G107)</f>
        <v>4</v>
      </c>
      <c r="BV6" s="530" t="str">
        <f>IF(ISBLANK($I107),"-",I107)</f>
        <v xml:space="preserve">ГЕРАСИМЕНКО Тимофей  </v>
      </c>
      <c r="BW6" s="530"/>
      <c r="BX6" s="282"/>
      <c r="BY6" s="282"/>
      <c r="BZ6" s="282"/>
      <c r="CC6" s="283"/>
      <c r="CF6" s="284"/>
      <c r="CG6" s="269">
        <f>IF(ISBLANK($F158),"-",F158)</f>
        <v>-41</v>
      </c>
      <c r="CH6" s="266">
        <f>IF(ISBLANK($G158),"-",G158)</f>
        <v>22</v>
      </c>
      <c r="CI6" s="530" t="str">
        <f>IF(ISBLANK($G158),"-",I158)</f>
        <v xml:space="preserve">СИПАЧЕВ Артем  </v>
      </c>
      <c r="CJ6" s="538"/>
      <c r="CK6" s="539" t="str">
        <f>IF($Y$1=1,AA157,IF($Y$1=2,AA158,""))</f>
        <v>3 - 1 (8,-8,4,11)</v>
      </c>
      <c r="CL6" s="540"/>
      <c r="CM6" s="541"/>
    </row>
    <row r="7" spans="1:106" ht="14.1" customHeight="1" x14ac:dyDescent="0.25">
      <c r="A7" s="550">
        <v>3</v>
      </c>
      <c r="B7" s="512" t="s">
        <v>284</v>
      </c>
      <c r="C7" s="514"/>
      <c r="D7" s="516"/>
      <c r="E7" s="518"/>
      <c r="F7" s="279">
        <v>5</v>
      </c>
      <c r="G7" s="243">
        <v>19</v>
      </c>
      <c r="H7" s="520" t="str">
        <f t="shared" ref="H7" si="36">IF(K7="",IF(C7="","",IF(OR(G7="х",G8="х",NOT(ISBLANK(K7)))," ",CONCATENATE(C7,"/",D7,"/","ст. ",E7))),"")</f>
        <v/>
      </c>
      <c r="I7" s="244" t="str">
        <f>VLOOKUP(G7,[3]Список!A:V,3,FALSE)</f>
        <v xml:space="preserve">ШИ Ченян  </v>
      </c>
      <c r="J7" s="245" t="str">
        <f>VLOOKUP(G7,[3]Список!A:V,8,FALSE)</f>
        <v>г. Алматы</v>
      </c>
      <c r="K7" s="525">
        <v>11</v>
      </c>
      <c r="L7" s="535">
        <v>4</v>
      </c>
      <c r="M7" s="531">
        <v>15</v>
      </c>
      <c r="N7" s="533">
        <v>13</v>
      </c>
      <c r="O7" s="525">
        <v>7</v>
      </c>
      <c r="P7" s="535">
        <v>11</v>
      </c>
      <c r="Q7" s="531">
        <v>10</v>
      </c>
      <c r="R7" s="533">
        <v>12</v>
      </c>
      <c r="S7" s="525">
        <v>11</v>
      </c>
      <c r="T7" s="535">
        <v>8</v>
      </c>
      <c r="U7" s="531"/>
      <c r="V7" s="533"/>
      <c r="W7" s="525"/>
      <c r="X7" s="527"/>
      <c r="Y7" s="246">
        <f t="shared" ref="Y7" si="37">IF(K7="wo",0,IF(K7="","",SUM(AC7:AI7)))</f>
        <v>3</v>
      </c>
      <c r="Z7" s="247">
        <f t="shared" ref="Z7" si="38">IF(L7="wo",0,IF(L7="","",SUM(AC8:AI8)))</f>
        <v>2</v>
      </c>
      <c r="AA7" s="248" t="str">
        <f t="shared" ref="AA7" si="39">IF(Y8="В - П","В - П",IF(Z8="В - П","В - П",IF(Z8="wo",Y8&amp;" - "&amp;Z8,IF(Y8="wo",Z8&amp;" - "&amp;Y8,IF(Y8&gt;Z8,Y8&amp;" - "&amp;Z8,IF(Z8&gt;Y8,Z8&amp;" - "&amp;Y8,""))))))</f>
        <v>3 - 2</v>
      </c>
      <c r="AB7" s="249" t="str">
        <f t="shared" si="4"/>
        <v>(4,13,-7,-10,8)</v>
      </c>
      <c r="AC7" s="250">
        <f t="shared" ref="AC7" si="40">IF(K7="","",IF(K7="wo",0,IF(L7="wo",1,IF(K7&gt;L7,1,0))))</f>
        <v>1</v>
      </c>
      <c r="AD7" s="250">
        <f t="shared" ref="AD7" si="41">IF(M7="","",IF(M7="wo",0,IF(N7="wo",1,IF(M7&gt;N7,1,0))))</f>
        <v>1</v>
      </c>
      <c r="AE7" s="250">
        <f t="shared" ref="AE7" si="42">IF(O7="","",IF(O7="wo",0,IF(P7="wo",1,IF(O7&gt;P7,1,0))))</f>
        <v>0</v>
      </c>
      <c r="AF7" s="250">
        <f t="shared" ref="AF7" si="43">IF(Q7="","",IF(Q7="wo",0,IF(R7="wo",1,IF(Q7&gt;R7,1,0))))</f>
        <v>0</v>
      </c>
      <c r="AG7" s="250">
        <f t="shared" ref="AG7" si="44">IF(S7="","",IF(S7="wo",0,IF(T7="wo",1,IF(S7&gt;T7,1,0))))</f>
        <v>1</v>
      </c>
      <c r="AH7" s="250" t="str">
        <f t="shared" ref="AH7" si="45">IF(U7="","",IF(U7="wo",0,IF(V7="wo",1,IF(U7&gt;V7,1,0))))</f>
        <v/>
      </c>
      <c r="AI7" s="250" t="str">
        <f t="shared" ref="AI7" si="46">IF(W7="","",IF(W7="wo",0,IF(X7="wo",1,IF(W7&gt;X7,1,0))))</f>
        <v/>
      </c>
      <c r="AJ7" s="251">
        <f t="shared" ref="AJ7" si="47">IF(K7="","",IF(K7="wo",0,IF(L7="wo",0,IF(K7=L7,"ERROR",IF(K7=0,"-0",IF(L7=0,0,IF(K7&gt;L7,L7,-1*K7)))))))</f>
        <v>4</v>
      </c>
      <c r="AK7" s="251" t="str">
        <f t="shared" ref="AK7" si="48">IF(M7="","",IF(M7="wo",","&amp;0,IF(N7="wo",","&amp;0,IF(M7=N7,"ERROR",IF(M7=0,",-0",IF(N7=0,","&amp;0,IF(M7&gt;N7,","&amp;N7,","&amp;-1*M7)))))))</f>
        <v>,13</v>
      </c>
      <c r="AL7" s="251" t="str">
        <f t="shared" ref="AL7" si="49">IF(O7="","",IF(O7="wo",","&amp;0,IF(P7="wo",","&amp;0,IF(O7=P7,"ERROR",IF(O7=0,",-0",IF(P7=0,","&amp;0,IF(O7&gt;P7,","&amp;P7,","&amp;-1*O7)))))))</f>
        <v>,-7</v>
      </c>
      <c r="AM7" s="251" t="str">
        <f t="shared" ref="AM7" si="50">IF(Q7="","",IF(Q7="wo",","&amp;0,IF(R7="wo",","&amp;0,IF(Q7=R7,"ERROR",IF(Q7=0,",-0",IF(R7=0,","&amp;0,IF(Q7&gt;R7,","&amp;R7,","&amp;-1*Q7)))))))</f>
        <v>,-10</v>
      </c>
      <c r="AN7" s="251" t="str">
        <f t="shared" ref="AN7" si="51">IF(S7="","",IF(S7="wo",","&amp;0,IF(T7="wo",","&amp;0,IF(S7=T7,"ERROR",IF(S7=0,",-0",IF(T7=0,","&amp;0,IF(S7&gt;T7,","&amp;T7,","&amp;-1*S7)))))))</f>
        <v>,8</v>
      </c>
      <c r="AO7" s="251" t="str">
        <f t="shared" ref="AO7" si="52">IF(U7="","",IF(U7="wo",","&amp;0,IF(V7="wo",","&amp;0,IF(U7=V7,"ERROR",IF(U7=0,",-0",IF(V7=0,","&amp;0,IF(U7&gt;V7,","&amp;V7,","&amp;-1*U7)))))))</f>
        <v/>
      </c>
      <c r="AP7" s="251" t="str">
        <f t="shared" ref="AP7" si="53">IF(W7="","",IF(W7="wo",","&amp;0,IF(X7="wo",","&amp;0,IF(W7=X7,"ERROR",IF(W7=0,",-0",IF(X7=0,","&amp;0,IF(W7&gt;X7,","&amp;X7,","&amp;-1*W7)))))))</f>
        <v/>
      </c>
      <c r="AQ7" s="252"/>
      <c r="AR7" s="265">
        <f>IF(ISBLANK($F4),"-",F4)</f>
        <v>2</v>
      </c>
      <c r="AS7" s="266">
        <f>IF(ISBLANK($G4),"-",G4)</f>
        <v>37</v>
      </c>
      <c r="AT7" s="271" t="str">
        <f>IF(ISBLANK($G4),"-",I4)</f>
        <v xml:space="preserve">МАГЗУМБЕКОВ Асылхан  </v>
      </c>
      <c r="AU7" s="285" t="str">
        <f>IF(ISBLANK($G4),"-",J4)</f>
        <v>Карагандин. обл.</v>
      </c>
      <c r="AV7" s="539" t="str">
        <f>IF($Y$1=1,AA3,IF($Y$1=2,AA4,""))</f>
        <v>3 - 0 (7,6,11)</v>
      </c>
      <c r="AW7" s="540"/>
      <c r="AX7" s="541"/>
      <c r="BC7" s="553"/>
      <c r="BD7" s="553"/>
      <c r="BE7" s="553"/>
      <c r="BF7" s="553"/>
      <c r="BG7" s="553"/>
      <c r="BH7" s="553"/>
      <c r="BI7" s="553"/>
      <c r="BJ7" s="553"/>
      <c r="BL7" s="267"/>
      <c r="BM7" s="267"/>
      <c r="BN7" s="265">
        <f>IF(ISBLANK($F83),"-",F83)</f>
        <v>-24</v>
      </c>
      <c r="BO7" s="266">
        <f>IF(ISBLANK($G83),"-",G83)</f>
        <v>11</v>
      </c>
      <c r="BP7" s="530" t="str">
        <f>IF(ISBLANK($G83),"-",I83)</f>
        <v xml:space="preserve">ДЖИЕНБАЕВ Темирлан  </v>
      </c>
      <c r="BQ7" s="530"/>
      <c r="BT7" s="265"/>
      <c r="BW7" s="286"/>
      <c r="BX7" s="282"/>
      <c r="BY7" s="282"/>
      <c r="BZ7" s="282"/>
      <c r="CC7" s="283"/>
      <c r="CD7" s="275"/>
      <c r="CE7" s="558" t="str">
        <f>IF(ISBLANK($H123),"-",H123)</f>
        <v>3 место</v>
      </c>
      <c r="CF7" s="559"/>
      <c r="CG7" s="287"/>
      <c r="CJ7" s="284"/>
      <c r="CK7" s="560" t="str">
        <f>IF(ISBLANK($H165),"-",H165)</f>
        <v/>
      </c>
      <c r="CL7" s="560"/>
      <c r="CM7" s="288"/>
      <c r="CN7" s="281">
        <f>IF(ISBLANK($G169),"-",G169)</f>
        <v>11</v>
      </c>
      <c r="CO7" s="530" t="str">
        <f>IF(ISBLANK($I169),"-",I169)</f>
        <v xml:space="preserve">ДЖИЕНБАЕВ Темирлан  </v>
      </c>
      <c r="CP7" s="530"/>
    </row>
    <row r="8" spans="1:106" ht="14.1" customHeight="1" x14ac:dyDescent="0.15">
      <c r="A8" s="550"/>
      <c r="B8" s="513"/>
      <c r="C8" s="515"/>
      <c r="D8" s="517"/>
      <c r="E8" s="519"/>
      <c r="F8" s="255">
        <v>6</v>
      </c>
      <c r="G8" s="256">
        <v>22</v>
      </c>
      <c r="H8" s="521"/>
      <c r="I8" s="257" t="str">
        <f>VLOOKUP(G8,[3]Список!A:V,3,FALSE)</f>
        <v xml:space="preserve">СИПАЧЕВ Артем  </v>
      </c>
      <c r="J8" s="258" t="str">
        <f>VLOOKUP(G8,[3]Список!A:V,8,FALSE)</f>
        <v>Костанай. обл</v>
      </c>
      <c r="K8" s="526"/>
      <c r="L8" s="536"/>
      <c r="M8" s="532"/>
      <c r="N8" s="534"/>
      <c r="O8" s="526"/>
      <c r="P8" s="536"/>
      <c r="Q8" s="532"/>
      <c r="R8" s="534"/>
      <c r="S8" s="526"/>
      <c r="T8" s="536"/>
      <c r="U8" s="532"/>
      <c r="V8" s="534"/>
      <c r="W8" s="526"/>
      <c r="X8" s="528"/>
      <c r="Y8" s="259">
        <f t="shared" ref="Y8" si="54">IF(L7="wo","В - П",IF(L7&gt;=0,SUM(AC8:AI8),""))</f>
        <v>2</v>
      </c>
      <c r="Z8" s="260">
        <f t="shared" ref="Z8" si="55">IF(K7="wo","В - П",IF(K7&gt;=0,SUM(AC7:AI7),""))</f>
        <v>3</v>
      </c>
      <c r="AA8" s="248" t="str">
        <f t="shared" ref="AA8" si="56">IF(G7="х","",IF(G8="х","",IF(Y7&gt;Z7,AA7&amp;" "&amp;AB7,IF(Z7&gt;Y7,AA7&amp;" "&amp;AB8,""))))</f>
        <v>3 - 2 (4,13,-7,-10,8)</v>
      </c>
      <c r="AB8" s="249" t="str">
        <f t="shared" si="4"/>
        <v>(-4,-13,7,10,-8)</v>
      </c>
      <c r="AC8" s="250">
        <f t="shared" ref="AC8" si="57">IF(L7="","",IF(L7="wo",0,IF(K7="wo",1,IF(K7&gt;L7,0,1))))</f>
        <v>0</v>
      </c>
      <c r="AD8" s="250">
        <f t="shared" ref="AD8" si="58">IF(N7="","",IF(N7="wo",0,IF(M7="wo",1,IF(M7&gt;N7,0,1))))</f>
        <v>0</v>
      </c>
      <c r="AE8" s="250">
        <f t="shared" ref="AE8" si="59">IF(P7="","",IF(P7="wo",0,IF(O7="wo",1,IF(O7&gt;P7,0,1))))</f>
        <v>1</v>
      </c>
      <c r="AF8" s="250">
        <f t="shared" ref="AF8" si="60">IF(R7="","",IF(R7="wo",0,IF(Q7="wo",1,IF(Q7&gt;R7,0,1))))</f>
        <v>1</v>
      </c>
      <c r="AG8" s="250">
        <f t="shared" ref="AG8" si="61">IF(T7="","",IF(T7="wo",0,IF(S7="wo",1,IF(S7&gt;T7,0,1))))</f>
        <v>0</v>
      </c>
      <c r="AH8" s="250" t="str">
        <f t="shared" ref="AH8" si="62">IF(V7="","",IF(V7="wo",0,IF(U7="wo",1,IF(U7&gt;V7,0,1))))</f>
        <v/>
      </c>
      <c r="AI8" s="250" t="str">
        <f t="shared" ref="AI8" si="63">IF(X7="","",IF(X7="wo",0,IF(W7="wo",1,IF(W7&gt;X7,0,1))))</f>
        <v/>
      </c>
      <c r="AJ8" s="251">
        <f t="shared" ref="AJ8" si="64">IF(K7="","",IF(K7="wo",0,IF(L7="wo",0,IF(K7=L7,"ERROR",IF(K7=0,0,IF(L7=0,"-0",IF(L7&gt;K7,K7,-1*L7)))))))</f>
        <v>-4</v>
      </c>
      <c r="AK8" s="251" t="str">
        <f t="shared" ref="AK8" si="65">IF(M7="","",IF(M7="wo",","&amp;0,IF(N7="wo",","&amp;0,IF(M7=N7,"ERROR",IF(M7=0,",0",IF(N7=0,",-0",IF(N7&gt;M7,","&amp;M7,","&amp;-1*N7)))))))</f>
        <v>,-13</v>
      </c>
      <c r="AL8" s="251" t="str">
        <f t="shared" ref="AL8" si="66">IF(O7="","",IF(O7="wo",","&amp;0,IF(P7="wo",","&amp;0,IF(O7=P7,"ERROR",IF(O7=0,",0",IF(P7=0,",-0",IF(P7&gt;O7,","&amp;O7,","&amp;-1*P7)))))))</f>
        <v>,7</v>
      </c>
      <c r="AM8" s="251" t="str">
        <f t="shared" ref="AM8" si="67">IF(Q7="","",IF(Q7="wo",","&amp;0,IF(R7="wo",","&amp;0,IF(Q7=R7,"ERROR",IF(Q7=0,",0",IF(R7=0,",-0",IF(R7&gt;Q7,","&amp;Q7,","&amp;-1*R7)))))))</f>
        <v>,10</v>
      </c>
      <c r="AN8" s="251" t="str">
        <f t="shared" ref="AN8" si="68">IF(S7="","",IF(S7="wo",","&amp;0,IF(T7="wo",","&amp;0,IF(S7=T7,"ERROR",IF(S7=0,",0",IF(T7=0,",-0",IF(T7&gt;S7,","&amp;S7,","&amp;-1*T7)))))))</f>
        <v>,-8</v>
      </c>
      <c r="AO8" s="251" t="str">
        <f t="shared" ref="AO8" si="69">IF(U7="","",IF(U7="wo",","&amp;0,IF(V7="wo",","&amp;0,IF(U7=V7,"ERROR",IF(U7=0,",0",IF(V7=0,",-0",IF(V7&gt;U7,","&amp;U7,","&amp;-1*V7)))))))</f>
        <v/>
      </c>
      <c r="AP8" s="251" t="str">
        <f t="shared" ref="AP8" si="70">IF(W7="","",IF(W7="wo",","&amp;0,IF(X7="wo",","&amp;0,IF(W7=X7,"ERROR",IF(W7=0,",0",IF(X7=0,",-0",IF(X7&gt;W7,","&amp;W7,","&amp;-1*X7)))))))</f>
        <v/>
      </c>
      <c r="AQ8" s="252"/>
      <c r="AR8" s="240"/>
      <c r="AV8" s="289"/>
      <c r="AW8" s="290" t="str">
        <f>IF(ISBLANK($H35),"-",H35)</f>
        <v/>
      </c>
      <c r="AX8" s="288"/>
      <c r="AY8" s="281">
        <f>IF(ISBLANK($G51),"-",G51)</f>
        <v>1</v>
      </c>
      <c r="AZ8" s="530" t="str">
        <f>IF(ISBLANK($I51),"-",I51)</f>
        <v xml:space="preserve">КУРМАМБАЕВ Сагантай  </v>
      </c>
      <c r="BA8" s="530"/>
      <c r="BK8" s="269">
        <f>IF(ISBLANK($F67),"-",F67)</f>
        <v>-1</v>
      </c>
      <c r="BL8" s="266">
        <f>IF(ISBLANK($G67),"-",G67)</f>
        <v>37</v>
      </c>
      <c r="BM8" s="530" t="str">
        <f>IF(ISBLANK($G67),"-",I67)</f>
        <v xml:space="preserve">МАГЗУМБЕКОВ Асылхан  </v>
      </c>
      <c r="BN8" s="530"/>
      <c r="BO8" s="537" t="str">
        <f>IF(ISBLANK($H83),"-",H83)</f>
        <v/>
      </c>
      <c r="BP8" s="537"/>
      <c r="BQ8" s="291">
        <f>IF(ISBLANK($A83),"-",A83)</f>
        <v>40</v>
      </c>
      <c r="BR8" s="266">
        <f>IF(ISBLANK($G99),"-",G99)</f>
        <v>15</v>
      </c>
      <c r="BS8" s="530" t="str">
        <f>IF(ISBLANK($I99),"-",I99)</f>
        <v xml:space="preserve">АМАНГЕЛДІ Әмір  </v>
      </c>
      <c r="BT8" s="530"/>
      <c r="BU8" s="289"/>
      <c r="BV8" s="290" t="str">
        <f>IF(ISBLANK($H107),"-",H107)</f>
        <v/>
      </c>
      <c r="BW8" s="288"/>
      <c r="BX8" s="281">
        <f>IF(ISBLANK($G115),"-",G115)</f>
        <v>4</v>
      </c>
      <c r="BY8" s="530" t="str">
        <f>IF(ISBLANK($I115),"-",I115)</f>
        <v xml:space="preserve">ГЕРАСИМЕНКО Тимофей  </v>
      </c>
      <c r="BZ8" s="530"/>
      <c r="CB8" s="290" t="str">
        <f>IF(ISBLANK($H119),"-",H119)</f>
        <v/>
      </c>
      <c r="CC8" s="283"/>
      <c r="CD8" s="281">
        <f>IF(ISBLANK($G123),"-",G123)</f>
        <v>4</v>
      </c>
      <c r="CE8" s="530" t="str">
        <f>IF(ISBLANK($I123),"-",I123)</f>
        <v xml:space="preserve">ГЕРАСИМЕНКО Тимофей  </v>
      </c>
      <c r="CF8" s="530"/>
      <c r="CG8" s="269">
        <f>IF(ISBLANK($F159),"-",F159)</f>
        <v>-42</v>
      </c>
      <c r="CH8" s="266">
        <f>IF(ISBLANK($G159),"-",G159)</f>
        <v>14</v>
      </c>
      <c r="CI8" s="530" t="str">
        <f>IF(ISBLANK($G159),"-",I159)</f>
        <v xml:space="preserve">ХАРКИ Абдул-Маджид  </v>
      </c>
      <c r="CJ8" s="530"/>
      <c r="CM8" s="278">
        <f>IF(ISBLANK($A165),"-",A165)</f>
        <v>75</v>
      </c>
      <c r="CN8" s="539" t="str">
        <f>IF($Y$1=1,AA165,IF($Y$1=2,AA166,""))</f>
        <v>3 - 1 (-7,5,9,7)</v>
      </c>
      <c r="CO8" s="540"/>
      <c r="CP8" s="541"/>
    </row>
    <row r="9" spans="1:106" ht="14.1" customHeight="1" x14ac:dyDescent="0.15">
      <c r="A9" s="554">
        <v>4</v>
      </c>
      <c r="B9" s="512" t="s">
        <v>284</v>
      </c>
      <c r="C9" s="514"/>
      <c r="D9" s="516"/>
      <c r="E9" s="556"/>
      <c r="F9" s="255">
        <v>7</v>
      </c>
      <c r="G9" s="243">
        <v>24</v>
      </c>
      <c r="H9" s="520" t="str">
        <f t="shared" ref="H9" si="71">IF(K9="",IF(C9="","",IF(OR(G9="х",G10="х",NOT(ISBLANK(K9)))," ",CONCATENATE(C9,"/",D9,"/","ст. ",E9))),"")</f>
        <v/>
      </c>
      <c r="I9" s="244" t="str">
        <f>VLOOKUP(G9,[3]Список!A:V,3,FALSE)</f>
        <v xml:space="preserve">ТОҚТАРХАН Тілек  </v>
      </c>
      <c r="J9" s="245" t="str">
        <f>VLOOKUP(G9,[3]Список!A:V,8,FALSE)</f>
        <v>Абайская обл.</v>
      </c>
      <c r="K9" s="525">
        <v>11</v>
      </c>
      <c r="L9" s="535">
        <v>9</v>
      </c>
      <c r="M9" s="531">
        <v>8</v>
      </c>
      <c r="N9" s="533">
        <v>11</v>
      </c>
      <c r="O9" s="525">
        <v>11</v>
      </c>
      <c r="P9" s="535">
        <v>9</v>
      </c>
      <c r="Q9" s="531">
        <v>10</v>
      </c>
      <c r="R9" s="533">
        <v>12</v>
      </c>
      <c r="S9" s="542">
        <v>3</v>
      </c>
      <c r="T9" s="544">
        <v>11</v>
      </c>
      <c r="U9" s="546"/>
      <c r="V9" s="548"/>
      <c r="W9" s="542"/>
      <c r="X9" s="551"/>
      <c r="Y9" s="246">
        <f t="shared" ref="Y9" si="72">IF(K9="wo",0,IF(K9="","",SUM(AC9:AI9)))</f>
        <v>2</v>
      </c>
      <c r="Z9" s="247">
        <f t="shared" ref="Z9" si="73">IF(L9="wo",0,IF(L9="","",SUM(AC10:AI10)))</f>
        <v>3</v>
      </c>
      <c r="AA9" s="248" t="str">
        <f t="shared" ref="AA9" si="74">IF(Y10="В - П","В - П",IF(Z10="В - П","В - П",IF(Z10="wo",Y10&amp;" - "&amp;Z10,IF(Y10="wo",Z10&amp;" - "&amp;Y10,IF(Y10&gt;Z10,Y10&amp;" - "&amp;Z10,IF(Z10&gt;Y10,Z10&amp;" - "&amp;Y10,""))))))</f>
        <v>3 - 2</v>
      </c>
      <c r="AB9" s="249" t="str">
        <f t="shared" si="4"/>
        <v>(9,-8,9,-10,-3)</v>
      </c>
      <c r="AC9" s="250">
        <f t="shared" ref="AC9" si="75">IF(K9="","",IF(K9="wo",0,IF(L9="wo",1,IF(K9&gt;L9,1,0))))</f>
        <v>1</v>
      </c>
      <c r="AD9" s="250">
        <f t="shared" ref="AD9" si="76">IF(M9="","",IF(M9="wo",0,IF(N9="wo",1,IF(M9&gt;N9,1,0))))</f>
        <v>0</v>
      </c>
      <c r="AE9" s="250">
        <f t="shared" ref="AE9" si="77">IF(O9="","",IF(O9="wo",0,IF(P9="wo",1,IF(O9&gt;P9,1,0))))</f>
        <v>1</v>
      </c>
      <c r="AF9" s="250">
        <f t="shared" ref="AF9" si="78">IF(Q9="","",IF(Q9="wo",0,IF(R9="wo",1,IF(Q9&gt;R9,1,0))))</f>
        <v>0</v>
      </c>
      <c r="AG9" s="250">
        <f t="shared" ref="AG9" si="79">IF(S9="","",IF(S9="wo",0,IF(T9="wo",1,IF(S9&gt;T9,1,0))))</f>
        <v>0</v>
      </c>
      <c r="AH9" s="250" t="str">
        <f t="shared" ref="AH9" si="80">IF(U9="","",IF(U9="wo",0,IF(V9="wo",1,IF(U9&gt;V9,1,0))))</f>
        <v/>
      </c>
      <c r="AI9" s="250" t="str">
        <f t="shared" ref="AI9" si="81">IF(W9="","",IF(W9="wo",0,IF(X9="wo",1,IF(W9&gt;X9,1,0))))</f>
        <v/>
      </c>
      <c r="AJ9" s="251">
        <f t="shared" ref="AJ9" si="82">IF(K9="","",IF(K9="wo",0,IF(L9="wo",0,IF(K9=L9,"ERROR",IF(K9=0,"-0",IF(L9=0,0,IF(K9&gt;L9,L9,-1*K9)))))))</f>
        <v>9</v>
      </c>
      <c r="AK9" s="251" t="str">
        <f t="shared" ref="AK9" si="83">IF(M9="","",IF(M9="wo",","&amp;0,IF(N9="wo",","&amp;0,IF(M9=N9,"ERROR",IF(M9=0,",-0",IF(N9=0,","&amp;0,IF(M9&gt;N9,","&amp;N9,","&amp;-1*M9)))))))</f>
        <v>,-8</v>
      </c>
      <c r="AL9" s="251" t="str">
        <f t="shared" ref="AL9" si="84">IF(O9="","",IF(O9="wo",","&amp;0,IF(P9="wo",","&amp;0,IF(O9=P9,"ERROR",IF(O9=0,",-0",IF(P9=0,","&amp;0,IF(O9&gt;P9,","&amp;P9,","&amp;-1*O9)))))))</f>
        <v>,9</v>
      </c>
      <c r="AM9" s="251" t="str">
        <f t="shared" ref="AM9" si="85">IF(Q9="","",IF(Q9="wo",","&amp;0,IF(R9="wo",","&amp;0,IF(Q9=R9,"ERROR",IF(Q9=0,",-0",IF(R9=0,","&amp;0,IF(Q9&gt;R9,","&amp;R9,","&amp;-1*Q9)))))))</f>
        <v>,-10</v>
      </c>
      <c r="AN9" s="251" t="str">
        <f t="shared" ref="AN9" si="86">IF(S9="","",IF(S9="wo",","&amp;0,IF(T9="wo",","&amp;0,IF(S9=T9,"ERROR",IF(S9=0,",-0",IF(T9=0,","&amp;0,IF(S9&gt;T9,","&amp;T9,","&amp;-1*S9)))))))</f>
        <v>,-3</v>
      </c>
      <c r="AO9" s="251" t="str">
        <f t="shared" ref="AO9" si="87">IF(U9="","",IF(U9="wo",","&amp;0,IF(V9="wo",","&amp;0,IF(U9=V9,"ERROR",IF(U9=0,",-0",IF(V9=0,","&amp;0,IF(U9&gt;V9,","&amp;V9,","&amp;-1*U9)))))))</f>
        <v/>
      </c>
      <c r="AP9" s="251" t="str">
        <f t="shared" ref="AP9" si="88">IF(W9="","",IF(W9="wo",","&amp;0,IF(X9="wo",","&amp;0,IF(W9=X9,"ERROR",IF(W9=0,",-0",IF(X9=0,","&amp;0,IF(W9&gt;X9,","&amp;X9,","&amp;-1*W9)))))))</f>
        <v/>
      </c>
      <c r="AQ9" s="252"/>
      <c r="AR9" s="265">
        <f>IF(ISBLANK($F5),"-",F5)</f>
        <v>3</v>
      </c>
      <c r="AS9" s="266">
        <f>IF(ISBLANK($G5),"-",G5)</f>
        <v>15</v>
      </c>
      <c r="AT9" s="271" t="str">
        <f>IF(ISBLANK($G5),"-",I5)</f>
        <v xml:space="preserve">АМАНГЕЛДІ Әмір  </v>
      </c>
      <c r="AU9" s="272" t="str">
        <f>IF(ISBLANK($G5),"-",J5)</f>
        <v>Павлодар. обл.</v>
      </c>
      <c r="AX9" s="292">
        <f>IF(ISBLANK($A35),"-",A35)</f>
        <v>17</v>
      </c>
      <c r="AY9" s="539" t="str">
        <f>IF($Y$1=1,AA35,IF($Y$1=2,AA36,""))</f>
        <v>3 - 0 (9,9,3)</v>
      </c>
      <c r="AZ9" s="540"/>
      <c r="BA9" s="541"/>
      <c r="BK9" s="293"/>
      <c r="BL9" s="537" t="str">
        <f>IF(ISBLANK($H67),"-",H67)</f>
        <v/>
      </c>
      <c r="BM9" s="537"/>
      <c r="BN9" s="291">
        <f>IF(ISBLANK($A67),"-",A67)</f>
        <v>32</v>
      </c>
      <c r="BO9" s="266">
        <f>IF(ISBLANK($G84),"-",G84)</f>
        <v>15</v>
      </c>
      <c r="BP9" s="530" t="str">
        <f>IF(ISBLANK($G84),"-",I84)</f>
        <v xml:space="preserve">АМАНГЕЛДІ Әмір  </v>
      </c>
      <c r="BQ9" s="538"/>
      <c r="BR9" s="540" t="str">
        <f>IF($Y$1=1,AA83,IF($Y$1=2,AA84,""))</f>
        <v>3 - 1 (8,7,-8,8)</v>
      </c>
      <c r="BS9" s="540"/>
      <c r="BT9" s="541"/>
      <c r="BV9" s="262"/>
      <c r="BW9" s="292">
        <f>IF(ISBLANK($A107),"-",A107)</f>
        <v>52</v>
      </c>
      <c r="BX9" s="540" t="str">
        <f>IF($Y$1=1,AA107,IF($Y$1=2,AA108,""))</f>
        <v>3 - 1 (-9,5,5,6)</v>
      </c>
      <c r="BY9" s="540"/>
      <c r="BZ9" s="541"/>
      <c r="CC9" s="292">
        <f>IF(ISBLANK($A119),"-",A119)</f>
        <v>58</v>
      </c>
      <c r="CD9" s="561" t="str">
        <f>IF($Y$1=1,AA119,IF($Y$1=2,AA120,""))</f>
        <v>3 - 1 (-7,9,8,10)</v>
      </c>
      <c r="CE9" s="561"/>
      <c r="CF9" s="561"/>
      <c r="CG9" s="287"/>
      <c r="CH9" s="537" t="str">
        <f>IF(ISBLANK($H159),"-",H159)</f>
        <v/>
      </c>
      <c r="CI9" s="537"/>
      <c r="CJ9" s="278">
        <f>IF(ISBLANK($A159),"-",A159)</f>
        <v>72</v>
      </c>
      <c r="CK9" s="266">
        <f>IF(ISBLANK($G166),"-",G166)</f>
        <v>9</v>
      </c>
      <c r="CL9" s="530" t="str">
        <f>IF(ISBLANK($G166),"-",I166)</f>
        <v xml:space="preserve">НУГАЙ Нурдаулет  </v>
      </c>
      <c r="CM9" s="538"/>
      <c r="CP9" s="283"/>
    </row>
    <row r="10" spans="1:106" ht="14.1" customHeight="1" thickBot="1" x14ac:dyDescent="0.25">
      <c r="A10" s="555"/>
      <c r="B10" s="513"/>
      <c r="C10" s="515"/>
      <c r="D10" s="517"/>
      <c r="E10" s="557"/>
      <c r="F10" s="294">
        <v>8</v>
      </c>
      <c r="G10" s="256">
        <v>6</v>
      </c>
      <c r="H10" s="521"/>
      <c r="I10" s="257" t="str">
        <f>VLOOKUP(G10,[3]Список!A:V,3,FALSE)</f>
        <v xml:space="preserve">ШИ Данян  </v>
      </c>
      <c r="J10" s="258" t="str">
        <f>VLOOKUP(G10,[3]Список!A:V,8,FALSE)</f>
        <v>г. Алматы</v>
      </c>
      <c r="K10" s="526"/>
      <c r="L10" s="536"/>
      <c r="M10" s="532"/>
      <c r="N10" s="534"/>
      <c r="O10" s="526"/>
      <c r="P10" s="536"/>
      <c r="Q10" s="532"/>
      <c r="R10" s="534"/>
      <c r="S10" s="543"/>
      <c r="T10" s="545"/>
      <c r="U10" s="547"/>
      <c r="V10" s="549"/>
      <c r="W10" s="543"/>
      <c r="X10" s="552"/>
      <c r="Y10" s="259">
        <f t="shared" ref="Y10" si="89">IF(L9="wo","В - П",IF(L9&gt;=0,SUM(AC10:AI10),""))</f>
        <v>3</v>
      </c>
      <c r="Z10" s="260">
        <f t="shared" ref="Z10" si="90">IF(K9="wo","В - П",IF(K9&gt;=0,SUM(AC9:AI9),""))</f>
        <v>2</v>
      </c>
      <c r="AA10" s="248" t="str">
        <f t="shared" ref="AA10" si="91">IF(G9="х","",IF(G10="х","",IF(Y9&gt;Z9,AA9&amp;" "&amp;AB9,IF(Z9&gt;Y9,AA9&amp;" "&amp;AB10,""))))</f>
        <v>3 - 2 (-9,8,-9,10,3)</v>
      </c>
      <c r="AB10" s="249" t="str">
        <f t="shared" si="4"/>
        <v>(-9,8,-9,10,3)</v>
      </c>
      <c r="AC10" s="250">
        <f t="shared" ref="AC10" si="92">IF(L9="","",IF(L9="wo",0,IF(K9="wo",1,IF(K9&gt;L9,0,1))))</f>
        <v>0</v>
      </c>
      <c r="AD10" s="250">
        <f t="shared" ref="AD10" si="93">IF(N9="","",IF(N9="wo",0,IF(M9="wo",1,IF(M9&gt;N9,0,1))))</f>
        <v>1</v>
      </c>
      <c r="AE10" s="250">
        <f t="shared" ref="AE10" si="94">IF(P9="","",IF(P9="wo",0,IF(O9="wo",1,IF(O9&gt;P9,0,1))))</f>
        <v>0</v>
      </c>
      <c r="AF10" s="250">
        <f t="shared" ref="AF10" si="95">IF(R9="","",IF(R9="wo",0,IF(Q9="wo",1,IF(Q9&gt;R9,0,1))))</f>
        <v>1</v>
      </c>
      <c r="AG10" s="250">
        <f t="shared" ref="AG10" si="96">IF(T9="","",IF(T9="wo",0,IF(S9="wo",1,IF(S9&gt;T9,0,1))))</f>
        <v>1</v>
      </c>
      <c r="AH10" s="250" t="str">
        <f t="shared" ref="AH10" si="97">IF(V9="","",IF(V9="wo",0,IF(U9="wo",1,IF(U9&gt;V9,0,1))))</f>
        <v/>
      </c>
      <c r="AI10" s="250" t="str">
        <f t="shared" ref="AI10" si="98">IF(X9="","",IF(X9="wo",0,IF(W9="wo",1,IF(W9&gt;X9,0,1))))</f>
        <v/>
      </c>
      <c r="AJ10" s="251">
        <f t="shared" ref="AJ10" si="99">IF(K9="","",IF(K9="wo",0,IF(L9="wo",0,IF(K9=L9,"ERROR",IF(K9=0,0,IF(L9=0,"-0",IF(L9&gt;K9,K9,-1*L9)))))))</f>
        <v>-9</v>
      </c>
      <c r="AK10" s="251" t="str">
        <f t="shared" ref="AK10" si="100">IF(M9="","",IF(M9="wo",","&amp;0,IF(N9="wo",","&amp;0,IF(M9=N9,"ERROR",IF(M9=0,",0",IF(N9=0,",-0",IF(N9&gt;M9,","&amp;M9,","&amp;-1*N9)))))))</f>
        <v>,8</v>
      </c>
      <c r="AL10" s="251" t="str">
        <f t="shared" ref="AL10" si="101">IF(O9="","",IF(O9="wo",","&amp;0,IF(P9="wo",","&amp;0,IF(O9=P9,"ERROR",IF(O9=0,",0",IF(P9=0,",-0",IF(P9&gt;O9,","&amp;O9,","&amp;-1*P9)))))))</f>
        <v>,-9</v>
      </c>
      <c r="AM10" s="251" t="str">
        <f t="shared" ref="AM10" si="102">IF(Q9="","",IF(Q9="wo",","&amp;0,IF(R9="wo",","&amp;0,IF(Q9=R9,"ERROR",IF(Q9=0,",0",IF(R9=0,",-0",IF(R9&gt;Q9,","&amp;Q9,","&amp;-1*R9)))))))</f>
        <v>,10</v>
      </c>
      <c r="AN10" s="251" t="str">
        <f t="shared" ref="AN10" si="103">IF(S9="","",IF(S9="wo",","&amp;0,IF(T9="wo",","&amp;0,IF(S9=T9,"ERROR",IF(S9=0,",0",IF(T9=0,",-0",IF(T9&gt;S9,","&amp;S9,","&amp;-1*T9)))))))</f>
        <v>,3</v>
      </c>
      <c r="AO10" s="251" t="str">
        <f t="shared" ref="AO10" si="104">IF(U9="","",IF(U9="wo",","&amp;0,IF(V9="wo",","&amp;0,IF(U9=V9,"ERROR",IF(U9=0,",0",IF(V9=0,",-0",IF(V9&gt;U9,","&amp;U9,","&amp;-1*V9)))))))</f>
        <v/>
      </c>
      <c r="AP10" s="251" t="str">
        <f t="shared" ref="AP10" si="105">IF(W9="","",IF(W9="wo",","&amp;0,IF(X9="wo",","&amp;0,IF(W9=X9,"ERROR",IF(W9=0,",0",IF(X9=0,",-0",IF(X9&gt;W9,","&amp;W9,","&amp;-1*X9)))))))</f>
        <v/>
      </c>
      <c r="AQ10" s="252"/>
      <c r="AR10" s="240"/>
      <c r="AS10" s="537" t="str">
        <f>IF(ISBLANK($H5),"-",H5)</f>
        <v/>
      </c>
      <c r="AT10" s="537"/>
      <c r="AU10" s="280">
        <f>IF(ISBLANK($A5),"-",A5)</f>
        <v>2</v>
      </c>
      <c r="AV10" s="281">
        <f>IF(ISBLANK($G36),"-",G36)</f>
        <v>12</v>
      </c>
      <c r="AW10" s="530" t="str">
        <f>IF(ISBLANK($I36),"-",I36)</f>
        <v xml:space="preserve">ҚАСЫМ Нұрислам  </v>
      </c>
      <c r="AX10" s="538"/>
      <c r="BA10" s="283"/>
      <c r="BK10" s="269">
        <f>IF(ISBLANK($F68),"-",F68)</f>
        <v>-2</v>
      </c>
      <c r="BL10" s="266">
        <f>IF(ISBLANK($G68),"-",G68)</f>
        <v>15</v>
      </c>
      <c r="BM10" s="530" t="str">
        <f>IF(ISBLANK($G68),"-",I68)</f>
        <v xml:space="preserve">АМАНГЕЛДІ Әмір  </v>
      </c>
      <c r="BN10" s="538"/>
      <c r="BO10" s="540" t="str">
        <f>IF($Y$1=1,AA67,IF($Y$1=2,AA68,""))</f>
        <v>3 - 0 (4,8,7)</v>
      </c>
      <c r="BP10" s="540"/>
      <c r="BQ10" s="540"/>
      <c r="BR10" s="289"/>
      <c r="BS10" s="290" t="str">
        <f>IF(ISBLANK($H99),"-",H99)</f>
        <v/>
      </c>
      <c r="BT10" s="288"/>
      <c r="BU10" s="281">
        <f>IF(ISBLANK($G108),"-",G108)</f>
        <v>15</v>
      </c>
      <c r="BV10" s="530" t="str">
        <f>IF(ISBLANK($I108),"-",I108)</f>
        <v xml:space="preserve">АМАНГЕЛДІ Әмір  </v>
      </c>
      <c r="BW10" s="538"/>
      <c r="BX10" s="262"/>
      <c r="BY10" s="262"/>
      <c r="BZ10" s="283"/>
      <c r="CC10" s="283"/>
      <c r="CE10" s="240"/>
      <c r="CF10" s="295"/>
      <c r="CG10" s="287">
        <f>IF(ISBLANK($F160),"-",F160)</f>
        <v>-43</v>
      </c>
      <c r="CH10" s="266">
        <f>IF(ISBLANK($G160),"-",G160)</f>
        <v>9</v>
      </c>
      <c r="CI10" s="530" t="str">
        <f>IF(ISBLANK($G160),"-",I160)</f>
        <v xml:space="preserve">НУГАЙ Нурдаулет  </v>
      </c>
      <c r="CJ10" s="538"/>
      <c r="CK10" s="539" t="str">
        <f>IF($Y$1=1,AA159,IF($Y$1=2,AA160,""))</f>
        <v>3 - 2 (-15,6,10,-7,11)</v>
      </c>
      <c r="CL10" s="540"/>
      <c r="CM10" s="540"/>
      <c r="CP10" s="283"/>
      <c r="CR10" s="558" t="str">
        <f>IF(ISBLANK($H171),"-",H171)</f>
        <v>17 место</v>
      </c>
      <c r="CS10" s="558"/>
      <c r="CU10" s="261"/>
      <c r="CV10" s="261"/>
    </row>
    <row r="11" spans="1:106" ht="14.1" customHeight="1" x14ac:dyDescent="0.25">
      <c r="A11" s="550">
        <v>5</v>
      </c>
      <c r="B11" s="512" t="s">
        <v>284</v>
      </c>
      <c r="C11" s="514"/>
      <c r="D11" s="516"/>
      <c r="E11" s="518"/>
      <c r="F11" s="296">
        <v>9</v>
      </c>
      <c r="G11" s="243">
        <v>5</v>
      </c>
      <c r="H11" s="520" t="str">
        <f t="shared" ref="H11" si="106">IF(K11="",IF(C11="","",IF(OR(G11="х",G12="х",NOT(ISBLANK(K11)))," ",CONCATENATE(C11,"/",D11,"/","ст. ",E11))),"")</f>
        <v/>
      </c>
      <c r="I11" s="244" t="str">
        <f>VLOOKUP(G11,[3]Список!A:V,3,FALSE)</f>
        <v xml:space="preserve">МАМАЙ Абдулла  </v>
      </c>
      <c r="J11" s="245" t="str">
        <f>VLOOKUP(G11,[3]Список!A:V,8,FALSE)</f>
        <v>г. Алматы</v>
      </c>
      <c r="K11" s="525">
        <v>11</v>
      </c>
      <c r="L11" s="535">
        <v>5</v>
      </c>
      <c r="M11" s="531">
        <v>11</v>
      </c>
      <c r="N11" s="533">
        <v>7</v>
      </c>
      <c r="O11" s="525">
        <v>9</v>
      </c>
      <c r="P11" s="535">
        <v>11</v>
      </c>
      <c r="Q11" s="531">
        <v>11</v>
      </c>
      <c r="R11" s="533">
        <v>5</v>
      </c>
      <c r="S11" s="525"/>
      <c r="T11" s="535"/>
      <c r="U11" s="531"/>
      <c r="V11" s="533"/>
      <c r="W11" s="525"/>
      <c r="X11" s="527"/>
      <c r="Y11" s="246">
        <f t="shared" ref="Y11" si="107">IF(K11="wo",0,IF(K11="","",SUM(AC11:AI11)))</f>
        <v>3</v>
      </c>
      <c r="Z11" s="247">
        <f t="shared" ref="Z11" si="108">IF(L11="wo",0,IF(L11="","",SUM(AC12:AI12)))</f>
        <v>1</v>
      </c>
      <c r="AA11" s="248" t="str">
        <f t="shared" ref="AA11" si="109">IF(Y12="В - П","В - П",IF(Z12="В - П","В - П",IF(Z12="wo",Y12&amp;" - "&amp;Z12,IF(Y12="wo",Z12&amp;" - "&amp;Y12,IF(Y12&gt;Z12,Y12&amp;" - "&amp;Z12,IF(Z12&gt;Y12,Z12&amp;" - "&amp;Y12,""))))))</f>
        <v>3 - 1</v>
      </c>
      <c r="AB11" s="249" t="str">
        <f t="shared" si="4"/>
        <v>(5,7,-9,5)</v>
      </c>
      <c r="AC11" s="250">
        <f t="shared" ref="AC11" si="110">IF(K11="","",IF(K11="wo",0,IF(L11="wo",1,IF(K11&gt;L11,1,0))))</f>
        <v>1</v>
      </c>
      <c r="AD11" s="250">
        <f t="shared" ref="AD11" si="111">IF(M11="","",IF(M11="wo",0,IF(N11="wo",1,IF(M11&gt;N11,1,0))))</f>
        <v>1</v>
      </c>
      <c r="AE11" s="250">
        <f t="shared" ref="AE11" si="112">IF(O11="","",IF(O11="wo",0,IF(P11="wo",1,IF(O11&gt;P11,1,0))))</f>
        <v>0</v>
      </c>
      <c r="AF11" s="250">
        <f t="shared" ref="AF11" si="113">IF(Q11="","",IF(Q11="wo",0,IF(R11="wo",1,IF(Q11&gt;R11,1,0))))</f>
        <v>1</v>
      </c>
      <c r="AG11" s="250" t="str">
        <f t="shared" ref="AG11" si="114">IF(S11="","",IF(S11="wo",0,IF(T11="wo",1,IF(S11&gt;T11,1,0))))</f>
        <v/>
      </c>
      <c r="AH11" s="250" t="str">
        <f t="shared" ref="AH11" si="115">IF(U11="","",IF(U11="wo",0,IF(V11="wo",1,IF(U11&gt;V11,1,0))))</f>
        <v/>
      </c>
      <c r="AI11" s="250" t="str">
        <f t="shared" ref="AI11" si="116">IF(W11="","",IF(W11="wo",0,IF(X11="wo",1,IF(W11&gt;X11,1,0))))</f>
        <v/>
      </c>
      <c r="AJ11" s="251">
        <f t="shared" ref="AJ11" si="117">IF(K11="","",IF(K11="wo",0,IF(L11="wo",0,IF(K11=L11,"ERROR",IF(K11=0,"-0",IF(L11=0,0,IF(K11&gt;L11,L11,-1*K11)))))))</f>
        <v>5</v>
      </c>
      <c r="AK11" s="251" t="str">
        <f t="shared" ref="AK11" si="118">IF(M11="","",IF(M11="wo",","&amp;0,IF(N11="wo",","&amp;0,IF(M11=N11,"ERROR",IF(M11=0,",-0",IF(N11=0,","&amp;0,IF(M11&gt;N11,","&amp;N11,","&amp;-1*M11)))))))</f>
        <v>,7</v>
      </c>
      <c r="AL11" s="251" t="str">
        <f t="shared" ref="AL11" si="119">IF(O11="","",IF(O11="wo",","&amp;0,IF(P11="wo",","&amp;0,IF(O11=P11,"ERROR",IF(O11=0,",-0",IF(P11=0,","&amp;0,IF(O11&gt;P11,","&amp;P11,","&amp;-1*O11)))))))</f>
        <v>,-9</v>
      </c>
      <c r="AM11" s="251" t="str">
        <f t="shared" ref="AM11" si="120">IF(Q11="","",IF(Q11="wo",","&amp;0,IF(R11="wo",","&amp;0,IF(Q11=R11,"ERROR",IF(Q11=0,",-0",IF(R11=0,","&amp;0,IF(Q11&gt;R11,","&amp;R11,","&amp;-1*Q11)))))))</f>
        <v>,5</v>
      </c>
      <c r="AN11" s="251" t="str">
        <f t="shared" ref="AN11" si="121">IF(S11="","",IF(S11="wo",","&amp;0,IF(T11="wo",","&amp;0,IF(S11=T11,"ERROR",IF(S11=0,",-0",IF(T11=0,","&amp;0,IF(S11&gt;T11,","&amp;T11,","&amp;-1*S11)))))))</f>
        <v/>
      </c>
      <c r="AO11" s="251" t="str">
        <f t="shared" ref="AO11" si="122">IF(U11="","",IF(U11="wo",","&amp;0,IF(V11="wo",","&amp;0,IF(U11=V11,"ERROR",IF(U11=0,",-0",IF(V11=0,","&amp;0,IF(U11&gt;V11,","&amp;V11,","&amp;-1*U11)))))))</f>
        <v/>
      </c>
      <c r="AP11" s="251" t="str">
        <f t="shared" ref="AP11" si="123">IF(W11="","",IF(W11="wo",","&amp;0,IF(X11="wo",","&amp;0,IF(W11=X11,"ERROR",IF(W11=0,",-0",IF(X11=0,","&amp;0,IF(W11&gt;X11,","&amp;X11,","&amp;-1*W11)))))))</f>
        <v/>
      </c>
      <c r="AQ11" s="252"/>
      <c r="AR11" s="265">
        <f>IF(ISBLANK($F6),"-",F6)</f>
        <v>4</v>
      </c>
      <c r="AS11" s="266">
        <f>IF(ISBLANK($G6),"-",G6)</f>
        <v>12</v>
      </c>
      <c r="AT11" s="271" t="str">
        <f>IF(ISBLANK($G6),"-",I6)</f>
        <v xml:space="preserve">ҚАСЫМ Нұрислам  </v>
      </c>
      <c r="AU11" s="285" t="str">
        <f>IF(ISBLANK($G6),"-",J6)</f>
        <v>г. Шымкент</v>
      </c>
      <c r="AV11" s="539" t="str">
        <f>IF($Y$1=1,AA5,IF($Y$1=2,AA6,""))</f>
        <v>3 - 1 (8,-3,11,9)</v>
      </c>
      <c r="AW11" s="540"/>
      <c r="AX11" s="540"/>
      <c r="BA11" s="283"/>
      <c r="BK11" s="293"/>
      <c r="BN11" s="265">
        <f>IF(ISBLANK($F85),"-",F85)</f>
        <v>-23</v>
      </c>
      <c r="BO11" s="266">
        <f>IF(ISBLANK($G85),"-",G85)</f>
        <v>7</v>
      </c>
      <c r="BP11" s="530" t="str">
        <f>IF(ISBLANK($G85),"-",I85)</f>
        <v xml:space="preserve">ТОРГАЙБЕКОВ Амир  </v>
      </c>
      <c r="BQ11" s="530"/>
      <c r="BT11" s="292">
        <f>IF(ISBLANK($A99),"-",A99)</f>
        <v>48</v>
      </c>
      <c r="BU11" s="539" t="str">
        <f>IF($Y$1=1,AA99,IF($Y$1=2,AA100,""))</f>
        <v>3 - 2 (8,-2,-9,4,9)</v>
      </c>
      <c r="BV11" s="540"/>
      <c r="BW11" s="540"/>
      <c r="BX11" s="262"/>
      <c r="BY11" s="262"/>
      <c r="BZ11" s="283"/>
      <c r="CC11" s="283"/>
      <c r="CE11" s="240"/>
      <c r="CF11" s="295"/>
      <c r="CG11" s="287"/>
      <c r="CJ11" s="284"/>
      <c r="CO11" s="290" t="str">
        <f>IF(ISBLANK($H169),"-",H169)</f>
        <v/>
      </c>
      <c r="CP11" s="283"/>
      <c r="CQ11" s="266">
        <f>IF(ISBLANK($G171),"-",G171)</f>
        <v>11</v>
      </c>
      <c r="CR11" s="530" t="str">
        <f>IF(ISBLANK($I171),"-",I171)</f>
        <v xml:space="preserve">ДЖИЕНБАЕВ Темирлан  </v>
      </c>
      <c r="CS11" s="530"/>
      <c r="CT11" s="275"/>
      <c r="CU11" s="276"/>
      <c r="CV11" s="277"/>
    </row>
    <row r="12" spans="1:106" ht="14.1" customHeight="1" x14ac:dyDescent="0.15">
      <c r="A12" s="550"/>
      <c r="B12" s="513"/>
      <c r="C12" s="515"/>
      <c r="D12" s="517"/>
      <c r="E12" s="519"/>
      <c r="F12" s="297">
        <v>10</v>
      </c>
      <c r="G12" s="256">
        <v>26</v>
      </c>
      <c r="H12" s="521"/>
      <c r="I12" s="257" t="str">
        <f>VLOOKUP(G12,[3]Список!A:V,3,FALSE)</f>
        <v xml:space="preserve">АБДЫХАЛЫК Нурхат  </v>
      </c>
      <c r="J12" s="258" t="str">
        <f>VLOOKUP(G12,[3]Список!A:V,8,FALSE)</f>
        <v>г. Алматы</v>
      </c>
      <c r="K12" s="526"/>
      <c r="L12" s="536"/>
      <c r="M12" s="532"/>
      <c r="N12" s="534"/>
      <c r="O12" s="526"/>
      <c r="P12" s="536"/>
      <c r="Q12" s="532"/>
      <c r="R12" s="534"/>
      <c r="S12" s="526"/>
      <c r="T12" s="536"/>
      <c r="U12" s="532"/>
      <c r="V12" s="534"/>
      <c r="W12" s="526"/>
      <c r="X12" s="528"/>
      <c r="Y12" s="259">
        <f t="shared" ref="Y12" si="124">IF(L11="wo","В - П",IF(L11&gt;=0,SUM(AC12:AI12),""))</f>
        <v>1</v>
      </c>
      <c r="Z12" s="260">
        <f t="shared" ref="Z12" si="125">IF(K11="wo","В - П",IF(K11&gt;=0,SUM(AC11:AI11),""))</f>
        <v>3</v>
      </c>
      <c r="AA12" s="248" t="str">
        <f t="shared" ref="AA12" si="126">IF(G11="х","",IF(G12="х","",IF(Y11&gt;Z11,AA11&amp;" "&amp;AB11,IF(Z11&gt;Y11,AA11&amp;" "&amp;AB12,""))))</f>
        <v>3 - 1 (5,7,-9,5)</v>
      </c>
      <c r="AB12" s="249" t="str">
        <f t="shared" si="4"/>
        <v>(-5,-7,9,-5)</v>
      </c>
      <c r="AC12" s="250">
        <f t="shared" ref="AC12" si="127">IF(L11="","",IF(L11="wo",0,IF(K11="wo",1,IF(K11&gt;L11,0,1))))</f>
        <v>0</v>
      </c>
      <c r="AD12" s="250">
        <f t="shared" ref="AD12" si="128">IF(N11="","",IF(N11="wo",0,IF(M11="wo",1,IF(M11&gt;N11,0,1))))</f>
        <v>0</v>
      </c>
      <c r="AE12" s="250">
        <f t="shared" ref="AE12" si="129">IF(P11="","",IF(P11="wo",0,IF(O11="wo",1,IF(O11&gt;P11,0,1))))</f>
        <v>1</v>
      </c>
      <c r="AF12" s="250">
        <f t="shared" ref="AF12" si="130">IF(R11="","",IF(R11="wo",0,IF(Q11="wo",1,IF(Q11&gt;R11,0,1))))</f>
        <v>0</v>
      </c>
      <c r="AG12" s="250" t="str">
        <f t="shared" ref="AG12" si="131">IF(T11="","",IF(T11="wo",0,IF(S11="wo",1,IF(S11&gt;T11,0,1))))</f>
        <v/>
      </c>
      <c r="AH12" s="250" t="str">
        <f t="shared" ref="AH12" si="132">IF(V11="","",IF(V11="wo",0,IF(U11="wo",1,IF(U11&gt;V11,0,1))))</f>
        <v/>
      </c>
      <c r="AI12" s="250" t="str">
        <f t="shared" ref="AI12" si="133">IF(X11="","",IF(X11="wo",0,IF(W11="wo",1,IF(W11&gt;X11,0,1))))</f>
        <v/>
      </c>
      <c r="AJ12" s="251">
        <f t="shared" ref="AJ12" si="134">IF(K11="","",IF(K11="wo",0,IF(L11="wo",0,IF(K11=L11,"ERROR",IF(K11=0,0,IF(L11=0,"-0",IF(L11&gt;K11,K11,-1*L11)))))))</f>
        <v>-5</v>
      </c>
      <c r="AK12" s="251" t="str">
        <f t="shared" ref="AK12" si="135">IF(M11="","",IF(M11="wo",","&amp;0,IF(N11="wo",","&amp;0,IF(M11=N11,"ERROR",IF(M11=0,",0",IF(N11=0,",-0",IF(N11&gt;M11,","&amp;M11,","&amp;-1*N11)))))))</f>
        <v>,-7</v>
      </c>
      <c r="AL12" s="251" t="str">
        <f t="shared" ref="AL12" si="136">IF(O11="","",IF(O11="wo",","&amp;0,IF(P11="wo",","&amp;0,IF(O11=P11,"ERROR",IF(O11=0,",0",IF(P11=0,",-0",IF(P11&gt;O11,","&amp;O11,","&amp;-1*P11)))))))</f>
        <v>,9</v>
      </c>
      <c r="AM12" s="251" t="str">
        <f t="shared" ref="AM12" si="137">IF(Q11="","",IF(Q11="wo",","&amp;0,IF(R11="wo",","&amp;0,IF(Q11=R11,"ERROR",IF(Q11=0,",0",IF(R11=0,",-0",IF(R11&gt;Q11,","&amp;Q11,","&amp;-1*R11)))))))</f>
        <v>,-5</v>
      </c>
      <c r="AN12" s="251" t="str">
        <f t="shared" ref="AN12" si="138">IF(S11="","",IF(S11="wo",","&amp;0,IF(T11="wo",","&amp;0,IF(S11=T11,"ERROR",IF(S11=0,",0",IF(T11=0,",-0",IF(T11&gt;S11,","&amp;S11,","&amp;-1*T11)))))))</f>
        <v/>
      </c>
      <c r="AO12" s="251" t="str">
        <f t="shared" ref="AO12" si="139">IF(U11="","",IF(U11="wo",","&amp;0,IF(V11="wo",","&amp;0,IF(U11=V11,"ERROR",IF(U11=0,",0",IF(V11=0,",-0",IF(V11&gt;U11,","&amp;U11,","&amp;-1*V11)))))))</f>
        <v/>
      </c>
      <c r="AP12" s="251" t="str">
        <f t="shared" ref="AP12" si="140">IF(W11="","",IF(W11="wo",","&amp;0,IF(X11="wo",","&amp;0,IF(W11=X11,"ERROR",IF(W11=0,",0",IF(X11=0,",-0",IF(X11&gt;W11,","&amp;W11,","&amp;-1*X11)))))))</f>
        <v/>
      </c>
      <c r="AQ12" s="252"/>
      <c r="AR12" s="240"/>
      <c r="AZ12" s="290" t="str">
        <f>IF(ISBLANK($H51),"-",H51)</f>
        <v/>
      </c>
      <c r="BA12" s="283"/>
      <c r="BB12" s="281">
        <f>IF(ISBLANK($G59),"-",G59)</f>
        <v>1</v>
      </c>
      <c r="BC12" s="530" t="str">
        <f>IF(ISBLANK($I59),"-",I59)</f>
        <v xml:space="preserve">КУРМАМБАЕВ Сагантай  </v>
      </c>
      <c r="BD12" s="530"/>
      <c r="BK12" s="269">
        <f>IF(ISBLANK($F69),"-",F69)</f>
        <v>-3</v>
      </c>
      <c r="BL12" s="266">
        <f>IF(ISBLANK($G69),"-",G69)</f>
        <v>22</v>
      </c>
      <c r="BM12" s="530" t="str">
        <f>IF(ISBLANK($G69),"-",I69)</f>
        <v xml:space="preserve">СИПАЧЕВ Артем  </v>
      </c>
      <c r="BN12" s="530"/>
      <c r="BO12" s="537" t="str">
        <f>IF(ISBLANK($H85),"-",H85)</f>
        <v/>
      </c>
      <c r="BP12" s="537"/>
      <c r="BQ12" s="291">
        <f>IF(ISBLANK($A85),"-",A85)</f>
        <v>41</v>
      </c>
      <c r="BR12" s="266">
        <f>IF(ISBLANK($G100),"-",G100)</f>
        <v>7</v>
      </c>
      <c r="BS12" s="530" t="str">
        <f>IF(ISBLANK($I100),"-",I100)</f>
        <v xml:space="preserve">ТОРГАЙБЕКОВ Амир  </v>
      </c>
      <c r="BT12" s="538"/>
      <c r="BV12" s="262"/>
      <c r="BW12" s="263"/>
      <c r="BX12" s="262"/>
      <c r="BY12" s="290" t="str">
        <f>IF(ISBLANK($H115),"-",H115)</f>
        <v/>
      </c>
      <c r="BZ12" s="283"/>
      <c r="CA12" s="266">
        <f>IF(ISBLANK($G120),"-",G120)</f>
        <v>4</v>
      </c>
      <c r="CB12" s="530" t="str">
        <f>IF(ISBLANK($I120),"-",I120)</f>
        <v xml:space="preserve">ГЕРАСИМЕНКО Тимофей  </v>
      </c>
      <c r="CC12" s="538"/>
      <c r="CE12" s="240"/>
      <c r="CF12" s="295"/>
      <c r="CG12" s="287">
        <f>IF(ISBLANK($F161),"-",F161)</f>
        <v>-44</v>
      </c>
      <c r="CH12" s="266">
        <f>IF(ISBLANK($G161),"-",G161)</f>
        <v>28</v>
      </c>
      <c r="CI12" s="530" t="str">
        <f>IF(ISBLANK($G161),"-",I161)</f>
        <v xml:space="preserve">МОМИНЖАНОВ Атхамбек </v>
      </c>
      <c r="CJ12" s="530"/>
      <c r="CP12" s="298">
        <f>IF(ISBLANK($A169),"-",A169)</f>
        <v>77</v>
      </c>
      <c r="CQ12" s="539" t="str">
        <f>IF($Y$1=1,AA169,IF($Y$1=2,AA170,""))</f>
        <v>3 - 0 (7,9,8)</v>
      </c>
      <c r="CR12" s="540"/>
      <c r="CS12" s="540"/>
      <c r="CT12" s="299"/>
      <c r="CU12" s="299"/>
      <c r="CV12" s="299"/>
    </row>
    <row r="13" spans="1:106" ht="14.1" customHeight="1" x14ac:dyDescent="0.15">
      <c r="A13" s="554">
        <v>6</v>
      </c>
      <c r="B13" s="512" t="s">
        <v>284</v>
      </c>
      <c r="C13" s="514"/>
      <c r="D13" s="516"/>
      <c r="E13" s="556"/>
      <c r="F13" s="297">
        <v>11</v>
      </c>
      <c r="G13" s="243">
        <v>14</v>
      </c>
      <c r="H13" s="520" t="str">
        <f t="shared" ref="H13" si="141">IF(K13="",IF(C13="","",IF(OR(G13="х",G14="х",NOT(ISBLANK(K13)))," ",CONCATENATE(C13,"/",D13,"/","ст. ",E13))),"")</f>
        <v/>
      </c>
      <c r="I13" s="244" t="str">
        <f>VLOOKUP(G13,[3]Список!A:V,3,FALSE)</f>
        <v xml:space="preserve">ХАРКИ Абдул-Маджид  </v>
      </c>
      <c r="J13" s="245" t="str">
        <f>VLOOKUP(G13,[3]Список!A:V,8,FALSE)</f>
        <v>Жамбылск. обл.</v>
      </c>
      <c r="K13" s="525">
        <v>9</v>
      </c>
      <c r="L13" s="535">
        <v>11</v>
      </c>
      <c r="M13" s="546">
        <v>12</v>
      </c>
      <c r="N13" s="548">
        <v>10</v>
      </c>
      <c r="O13" s="542">
        <v>12</v>
      </c>
      <c r="P13" s="544">
        <v>14</v>
      </c>
      <c r="Q13" s="546">
        <v>11</v>
      </c>
      <c r="R13" s="548">
        <v>9</v>
      </c>
      <c r="S13" s="542">
        <v>5</v>
      </c>
      <c r="T13" s="544">
        <v>11</v>
      </c>
      <c r="U13" s="546"/>
      <c r="V13" s="548"/>
      <c r="W13" s="542"/>
      <c r="X13" s="551"/>
      <c r="Y13" s="246">
        <f t="shared" ref="Y13" si="142">IF(K13="wo",0,IF(K13="","",SUM(AC13:AI13)))</f>
        <v>2</v>
      </c>
      <c r="Z13" s="247">
        <f t="shared" ref="Z13" si="143">IF(L13="wo",0,IF(L13="","",SUM(AC14:AI14)))</f>
        <v>3</v>
      </c>
      <c r="AA13" s="248" t="str">
        <f t="shared" ref="AA13" si="144">IF(Y14="В - П","В - П",IF(Z14="В - П","В - П",IF(Z14="wo",Y14&amp;" - "&amp;Z14,IF(Y14="wo",Z14&amp;" - "&amp;Y14,IF(Y14&gt;Z14,Y14&amp;" - "&amp;Z14,IF(Z14&gt;Y14,Z14&amp;" - "&amp;Y14,""))))))</f>
        <v>3 - 2</v>
      </c>
      <c r="AB13" s="249" t="str">
        <f t="shared" si="4"/>
        <v>(-9,10,-12,9,-5)</v>
      </c>
      <c r="AC13" s="250">
        <f t="shared" ref="AC13" si="145">IF(K13="","",IF(K13="wo",0,IF(L13="wo",1,IF(K13&gt;L13,1,0))))</f>
        <v>0</v>
      </c>
      <c r="AD13" s="250">
        <f t="shared" ref="AD13" si="146">IF(M13="","",IF(M13="wo",0,IF(N13="wo",1,IF(M13&gt;N13,1,0))))</f>
        <v>1</v>
      </c>
      <c r="AE13" s="250">
        <f t="shared" ref="AE13" si="147">IF(O13="","",IF(O13="wo",0,IF(P13="wo",1,IF(O13&gt;P13,1,0))))</f>
        <v>0</v>
      </c>
      <c r="AF13" s="250">
        <f t="shared" ref="AF13" si="148">IF(Q13="","",IF(Q13="wo",0,IF(R13="wo",1,IF(Q13&gt;R13,1,0))))</f>
        <v>1</v>
      </c>
      <c r="AG13" s="250">
        <f t="shared" ref="AG13" si="149">IF(S13="","",IF(S13="wo",0,IF(T13="wo",1,IF(S13&gt;T13,1,0))))</f>
        <v>0</v>
      </c>
      <c r="AH13" s="250" t="str">
        <f t="shared" ref="AH13" si="150">IF(U13="","",IF(U13="wo",0,IF(V13="wo",1,IF(U13&gt;V13,1,0))))</f>
        <v/>
      </c>
      <c r="AI13" s="250" t="str">
        <f t="shared" ref="AI13" si="151">IF(W13="","",IF(W13="wo",0,IF(X13="wo",1,IF(W13&gt;X13,1,0))))</f>
        <v/>
      </c>
      <c r="AJ13" s="251">
        <f t="shared" ref="AJ13" si="152">IF(K13="","",IF(K13="wo",0,IF(L13="wo",0,IF(K13=L13,"ERROR",IF(K13=0,"-0",IF(L13=0,0,IF(K13&gt;L13,L13,-1*K13)))))))</f>
        <v>-9</v>
      </c>
      <c r="AK13" s="251" t="str">
        <f t="shared" ref="AK13" si="153">IF(M13="","",IF(M13="wo",","&amp;0,IF(N13="wo",","&amp;0,IF(M13=N13,"ERROR",IF(M13=0,",-0",IF(N13=0,","&amp;0,IF(M13&gt;N13,","&amp;N13,","&amp;-1*M13)))))))</f>
        <v>,10</v>
      </c>
      <c r="AL13" s="251" t="str">
        <f t="shared" ref="AL13" si="154">IF(O13="","",IF(O13="wo",","&amp;0,IF(P13="wo",","&amp;0,IF(O13=P13,"ERROR",IF(O13=0,",-0",IF(P13=0,","&amp;0,IF(O13&gt;P13,","&amp;P13,","&amp;-1*O13)))))))</f>
        <v>,-12</v>
      </c>
      <c r="AM13" s="251" t="str">
        <f t="shared" ref="AM13" si="155">IF(Q13="","",IF(Q13="wo",","&amp;0,IF(R13="wo",","&amp;0,IF(Q13=R13,"ERROR",IF(Q13=0,",-0",IF(R13=0,","&amp;0,IF(Q13&gt;R13,","&amp;R13,","&amp;-1*Q13)))))))</f>
        <v>,9</v>
      </c>
      <c r="AN13" s="251" t="str">
        <f t="shared" ref="AN13" si="156">IF(S13="","",IF(S13="wo",","&amp;0,IF(T13="wo",","&amp;0,IF(S13=T13,"ERROR",IF(S13=0,",-0",IF(T13=0,","&amp;0,IF(S13&gt;T13,","&amp;T13,","&amp;-1*S13)))))))</f>
        <v>,-5</v>
      </c>
      <c r="AO13" s="251" t="str">
        <f t="shared" ref="AO13" si="157">IF(U13="","",IF(U13="wo",","&amp;0,IF(V13="wo",","&amp;0,IF(U13=V13,"ERROR",IF(U13=0,",-0",IF(V13=0,","&amp;0,IF(U13&gt;V13,","&amp;V13,","&amp;-1*U13)))))))</f>
        <v/>
      </c>
      <c r="AP13" s="251" t="str">
        <f t="shared" ref="AP13" si="158">IF(W13="","",IF(W13="wo",","&amp;0,IF(X13="wo",","&amp;0,IF(W13=X13,"ERROR",IF(W13=0,",-0",IF(X13=0,","&amp;0,IF(W13&gt;X13,","&amp;X13,","&amp;-1*W13)))))))</f>
        <v/>
      </c>
      <c r="AQ13" s="252"/>
      <c r="AR13" s="265">
        <f>IF(ISBLANK($F7),"-",F7)</f>
        <v>5</v>
      </c>
      <c r="AS13" s="266">
        <f>IF(ISBLANK($G7),"-",G7)</f>
        <v>19</v>
      </c>
      <c r="AT13" s="271" t="str">
        <f>IF(ISBLANK($G7),"-",I7)</f>
        <v xml:space="preserve">ШИ Ченян  </v>
      </c>
      <c r="AU13" s="272" t="str">
        <f>IF(ISBLANK($G7),"-",J7)</f>
        <v>г. Алматы</v>
      </c>
      <c r="BA13" s="292">
        <f>IF(ISBLANK($A51),"-",A51)</f>
        <v>25</v>
      </c>
      <c r="BB13" s="562" t="str">
        <f>IF($Y$1=1,AA51,IF($Y$1=2,AA52,""))</f>
        <v>3 - 0 (6,7,9)</v>
      </c>
      <c r="BC13" s="561"/>
      <c r="BD13" s="563"/>
      <c r="BK13" s="293"/>
      <c r="BL13" s="537" t="str">
        <f>IF(ISBLANK($H69),"-",H69)</f>
        <v/>
      </c>
      <c r="BM13" s="537"/>
      <c r="BN13" s="291">
        <f>IF(ISBLANK($A69),"-",A69)</f>
        <v>33</v>
      </c>
      <c r="BO13" s="266">
        <f>IF(ISBLANK($G86),"-",G86)</f>
        <v>22</v>
      </c>
      <c r="BP13" s="530" t="str">
        <f>IF(ISBLANK($G86),"-",I86)</f>
        <v xml:space="preserve">СИПАЧЕВ Артем  </v>
      </c>
      <c r="BQ13" s="538"/>
      <c r="BR13" s="539" t="str">
        <f>IF($Y$1=1,AA85,IF($Y$1=2,AA86,""))</f>
        <v>3 - 1 (7,-10,3,1)</v>
      </c>
      <c r="BS13" s="540"/>
      <c r="BT13" s="540"/>
      <c r="BV13" s="262"/>
      <c r="BW13" s="263"/>
      <c r="BX13" s="262"/>
      <c r="BY13" s="262"/>
      <c r="BZ13" s="292">
        <f>IF(ISBLANK($A115),"-",A115)</f>
        <v>56</v>
      </c>
      <c r="CA13" s="562" t="str">
        <f>IF($Y$1=1,AA115,IF($Y$1=2,AA116,""))</f>
        <v>3 - 2 (5,9,-7,-9,7)</v>
      </c>
      <c r="CB13" s="561"/>
      <c r="CC13" s="561"/>
      <c r="CE13" s="240"/>
      <c r="CF13" s="295"/>
      <c r="CG13" s="287"/>
      <c r="CH13" s="537" t="str">
        <f>IF(ISBLANK($H161),"-",H161)</f>
        <v/>
      </c>
      <c r="CI13" s="537"/>
      <c r="CJ13" s="278">
        <f>IF(ISBLANK($A161),"-",A161)</f>
        <v>73</v>
      </c>
      <c r="CK13" s="266">
        <f>IF(ISBLANK($G167),"-",G167)</f>
        <v>25</v>
      </c>
      <c r="CL13" s="530" t="str">
        <f>IF(ISBLANK($G167),"-",I167)</f>
        <v xml:space="preserve">НҰРТАЗИН Акнур  </v>
      </c>
      <c r="CM13" s="530"/>
      <c r="CP13" s="283"/>
    </row>
    <row r="14" spans="1:106" ht="14.1" customHeight="1" x14ac:dyDescent="0.2">
      <c r="A14" s="555"/>
      <c r="B14" s="513"/>
      <c r="C14" s="515"/>
      <c r="D14" s="517"/>
      <c r="E14" s="557"/>
      <c r="F14" s="279">
        <v>12</v>
      </c>
      <c r="G14" s="256">
        <v>17</v>
      </c>
      <c r="H14" s="521"/>
      <c r="I14" s="257" t="str">
        <f>VLOOKUP(G14,[3]Список!A:V,3,FALSE)</f>
        <v xml:space="preserve">НАЗИР Рамазан  </v>
      </c>
      <c r="J14" s="258" t="str">
        <f>VLOOKUP(G14,[3]Список!A:V,8,FALSE)</f>
        <v>Туркестан. обл.</v>
      </c>
      <c r="K14" s="526"/>
      <c r="L14" s="536"/>
      <c r="M14" s="547"/>
      <c r="N14" s="549"/>
      <c r="O14" s="543"/>
      <c r="P14" s="545"/>
      <c r="Q14" s="547"/>
      <c r="R14" s="549"/>
      <c r="S14" s="543"/>
      <c r="T14" s="545"/>
      <c r="U14" s="547"/>
      <c r="V14" s="549"/>
      <c r="W14" s="543"/>
      <c r="X14" s="552"/>
      <c r="Y14" s="259">
        <f t="shared" ref="Y14" si="159">IF(L13="wo","В - П",IF(L13&gt;=0,SUM(AC14:AI14),""))</f>
        <v>3</v>
      </c>
      <c r="Z14" s="260">
        <f t="shared" ref="Z14" si="160">IF(K13="wo","В - П",IF(K13&gt;=0,SUM(AC13:AI13),""))</f>
        <v>2</v>
      </c>
      <c r="AA14" s="248" t="str">
        <f t="shared" ref="AA14" si="161">IF(G13="х","",IF(G14="х","",IF(Y13&gt;Z13,AA13&amp;" "&amp;AB13,IF(Z13&gt;Y13,AA13&amp;" "&amp;AB14,""))))</f>
        <v>3 - 2 (9,-10,12,-9,5)</v>
      </c>
      <c r="AB14" s="249" t="str">
        <f t="shared" si="4"/>
        <v>(9,-10,12,-9,5)</v>
      </c>
      <c r="AC14" s="250">
        <f t="shared" ref="AC14" si="162">IF(L13="","",IF(L13="wo",0,IF(K13="wo",1,IF(K13&gt;L13,0,1))))</f>
        <v>1</v>
      </c>
      <c r="AD14" s="250">
        <f t="shared" ref="AD14" si="163">IF(N13="","",IF(N13="wo",0,IF(M13="wo",1,IF(M13&gt;N13,0,1))))</f>
        <v>0</v>
      </c>
      <c r="AE14" s="250">
        <f t="shared" ref="AE14" si="164">IF(P13="","",IF(P13="wo",0,IF(O13="wo",1,IF(O13&gt;P13,0,1))))</f>
        <v>1</v>
      </c>
      <c r="AF14" s="250">
        <f t="shared" ref="AF14" si="165">IF(R13="","",IF(R13="wo",0,IF(Q13="wo",1,IF(Q13&gt;R13,0,1))))</f>
        <v>0</v>
      </c>
      <c r="AG14" s="250">
        <f t="shared" ref="AG14" si="166">IF(T13="","",IF(T13="wo",0,IF(S13="wo",1,IF(S13&gt;T13,0,1))))</f>
        <v>1</v>
      </c>
      <c r="AH14" s="250" t="str">
        <f t="shared" ref="AH14" si="167">IF(V13="","",IF(V13="wo",0,IF(U13="wo",1,IF(U13&gt;V13,0,1))))</f>
        <v/>
      </c>
      <c r="AI14" s="250" t="str">
        <f t="shared" ref="AI14" si="168">IF(X13="","",IF(X13="wo",0,IF(W13="wo",1,IF(W13&gt;X13,0,1))))</f>
        <v/>
      </c>
      <c r="AJ14" s="251">
        <f t="shared" ref="AJ14" si="169">IF(K13="","",IF(K13="wo",0,IF(L13="wo",0,IF(K13=L13,"ERROR",IF(K13=0,0,IF(L13=0,"-0",IF(L13&gt;K13,K13,-1*L13)))))))</f>
        <v>9</v>
      </c>
      <c r="AK14" s="251" t="str">
        <f t="shared" ref="AK14" si="170">IF(M13="","",IF(M13="wo",","&amp;0,IF(N13="wo",","&amp;0,IF(M13=N13,"ERROR",IF(M13=0,",0",IF(N13=0,",-0",IF(N13&gt;M13,","&amp;M13,","&amp;-1*N13)))))))</f>
        <v>,-10</v>
      </c>
      <c r="AL14" s="251" t="str">
        <f t="shared" ref="AL14" si="171">IF(O13="","",IF(O13="wo",","&amp;0,IF(P13="wo",","&amp;0,IF(O13=P13,"ERROR",IF(O13=0,",0",IF(P13=0,",-0",IF(P13&gt;O13,","&amp;O13,","&amp;-1*P13)))))))</f>
        <v>,12</v>
      </c>
      <c r="AM14" s="251" t="str">
        <f t="shared" ref="AM14" si="172">IF(Q13="","",IF(Q13="wo",","&amp;0,IF(R13="wo",","&amp;0,IF(Q13=R13,"ERROR",IF(Q13=0,",0",IF(R13=0,",-0",IF(R13&gt;Q13,","&amp;Q13,","&amp;-1*R13)))))))</f>
        <v>,-9</v>
      </c>
      <c r="AN14" s="251" t="str">
        <f t="shared" ref="AN14" si="173">IF(S13="","",IF(S13="wo",","&amp;0,IF(T13="wo",","&amp;0,IF(S13=T13,"ERROR",IF(S13=0,",0",IF(T13=0,",-0",IF(T13&gt;S13,","&amp;S13,","&amp;-1*T13)))))))</f>
        <v>,5</v>
      </c>
      <c r="AO14" s="251" t="str">
        <f t="shared" ref="AO14" si="174">IF(U13="","",IF(U13="wo",","&amp;0,IF(V13="wo",","&amp;0,IF(U13=V13,"ERROR",IF(U13=0,",0",IF(V13=0,",-0",IF(V13&gt;U13,","&amp;U13,","&amp;-1*V13)))))))</f>
        <v/>
      </c>
      <c r="AP14" s="251" t="str">
        <f t="shared" ref="AP14" si="175">IF(W13="","",IF(W13="wo",","&amp;0,IF(X13="wo",","&amp;0,IF(W13=X13,"ERROR",IF(W13=0,",0",IF(X13=0,",-0",IF(X13&gt;W13,","&amp;W13,","&amp;-1*X13)))))))</f>
        <v/>
      </c>
      <c r="AQ14" s="252"/>
      <c r="AR14" s="240"/>
      <c r="AS14" s="537" t="str">
        <f>IF(ISBLANK($H7),"-",H7)</f>
        <v/>
      </c>
      <c r="AT14" s="537"/>
      <c r="AU14" s="280">
        <f>IF(ISBLANK($A7),"-",A7)</f>
        <v>3</v>
      </c>
      <c r="AV14" s="281">
        <f>IF(ISBLANK($G37),"-",G37)</f>
        <v>19</v>
      </c>
      <c r="AW14" s="530" t="str">
        <f>IF(ISBLANK($I37),"-",I37)</f>
        <v xml:space="preserve">ШИ Ченян  </v>
      </c>
      <c r="AX14" s="530"/>
      <c r="BA14" s="283"/>
      <c r="BD14" s="300"/>
      <c r="BK14" s="269">
        <f>IF(ISBLANK($F70),"-",F70)</f>
        <v>-4</v>
      </c>
      <c r="BL14" s="266">
        <f>IF(ISBLANK($G70),"-",G70)</f>
        <v>24</v>
      </c>
      <c r="BM14" s="530" t="str">
        <f>IF(ISBLANK($G70),"-",I70)</f>
        <v xml:space="preserve">ТОҚТАРХАН Тілек  </v>
      </c>
      <c r="BN14" s="538"/>
      <c r="BO14" s="540" t="str">
        <f>IF($Y$1=1,AA69,IF($Y$1=2,AA70,""))</f>
        <v>3 - 1 (3,-6,9,9)</v>
      </c>
      <c r="BP14" s="540"/>
      <c r="BQ14" s="540"/>
      <c r="BT14" s="265">
        <f>IF(ISBLANK($F109),"-",F109)</f>
        <v>-25</v>
      </c>
      <c r="BU14" s="266">
        <f>IF(ISBLANK($G109),"-",G109)</f>
        <v>6</v>
      </c>
      <c r="BV14" s="530" t="str">
        <f>IF(ISBLANK($I109),"-",I109)</f>
        <v xml:space="preserve">ШИ Данян  </v>
      </c>
      <c r="BW14" s="530"/>
      <c r="BX14" s="262"/>
      <c r="BY14" s="262"/>
      <c r="BZ14" s="283"/>
      <c r="CF14" s="301"/>
      <c r="CG14" s="287">
        <f>IF(ISBLANK($F162),"-",F162)</f>
        <v>-45</v>
      </c>
      <c r="CH14" s="266">
        <f>IF(ISBLANK($G162),"-",G162)</f>
        <v>25</v>
      </c>
      <c r="CI14" s="530" t="str">
        <f>IF(ISBLANK($G162),"-",I162)</f>
        <v xml:space="preserve">НҰРТАЗИН Акнур  </v>
      </c>
      <c r="CJ14" s="538"/>
      <c r="CK14" s="539" t="str">
        <f>IF($Y$1=1,AA161,IF($Y$1=2,AA162,""))</f>
        <v>3 - 1 (9,8,-8,17)</v>
      </c>
      <c r="CL14" s="540"/>
      <c r="CM14" s="541"/>
      <c r="CP14" s="283"/>
    </row>
    <row r="15" spans="1:106" ht="14.1" customHeight="1" x14ac:dyDescent="0.25">
      <c r="A15" s="550">
        <v>7</v>
      </c>
      <c r="B15" s="512" t="s">
        <v>284</v>
      </c>
      <c r="C15" s="514"/>
      <c r="D15" s="516"/>
      <c r="E15" s="518"/>
      <c r="F15" s="279">
        <v>13</v>
      </c>
      <c r="G15" s="243">
        <v>18</v>
      </c>
      <c r="H15" s="520" t="str">
        <f t="shared" ref="H15" si="176">IF(K15="",IF(C15="","",IF(OR(G15="х",G16="х",NOT(ISBLANK(K15)))," ",CONCATENATE(C15,"/",D15,"/","ст. ",E15))),"")</f>
        <v/>
      </c>
      <c r="I15" s="244" t="str">
        <f>VLOOKUP(G15,[3]Список!A:V,3,FALSE)</f>
        <v xml:space="preserve">ТОЛСУБАЕВ Меиржан  </v>
      </c>
      <c r="J15" s="245" t="str">
        <f>VLOOKUP(G15,[3]Список!A:V,8,FALSE)</f>
        <v>ВКО</v>
      </c>
      <c r="K15" s="525">
        <v>11</v>
      </c>
      <c r="L15" s="535">
        <v>7</v>
      </c>
      <c r="M15" s="546">
        <v>11</v>
      </c>
      <c r="N15" s="548">
        <v>3</v>
      </c>
      <c r="O15" s="542">
        <v>11</v>
      </c>
      <c r="P15" s="544">
        <v>9</v>
      </c>
      <c r="Q15" s="546"/>
      <c r="R15" s="548"/>
      <c r="S15" s="542"/>
      <c r="T15" s="544"/>
      <c r="U15" s="546"/>
      <c r="V15" s="548"/>
      <c r="W15" s="542"/>
      <c r="X15" s="551"/>
      <c r="Y15" s="246">
        <f t="shared" ref="Y15" si="177">IF(K15="wo",0,IF(K15="","",SUM(AC15:AI15)))</f>
        <v>3</v>
      </c>
      <c r="Z15" s="247">
        <f t="shared" ref="Z15" si="178">IF(L15="wo",0,IF(L15="","",SUM(AC16:AI16)))</f>
        <v>0</v>
      </c>
      <c r="AA15" s="248" t="str">
        <f t="shared" ref="AA15" si="179">IF(Y16="В - П","В - П",IF(Z16="В - П","В - П",IF(Z16="wo",Y16&amp;" - "&amp;Z16,IF(Y16="wo",Z16&amp;" - "&amp;Y16,IF(Y16&gt;Z16,Y16&amp;" - "&amp;Z16,IF(Z16&gt;Y16,Z16&amp;" - "&amp;Y16,""))))))</f>
        <v>3 - 0</v>
      </c>
      <c r="AB15" s="249" t="str">
        <f t="shared" si="4"/>
        <v>(7,3,9)</v>
      </c>
      <c r="AC15" s="250">
        <f t="shared" ref="AC15" si="180">IF(K15="","",IF(K15="wo",0,IF(L15="wo",1,IF(K15&gt;L15,1,0))))</f>
        <v>1</v>
      </c>
      <c r="AD15" s="250">
        <f t="shared" ref="AD15" si="181">IF(M15="","",IF(M15="wo",0,IF(N15="wo",1,IF(M15&gt;N15,1,0))))</f>
        <v>1</v>
      </c>
      <c r="AE15" s="250">
        <f t="shared" ref="AE15" si="182">IF(O15="","",IF(O15="wo",0,IF(P15="wo",1,IF(O15&gt;P15,1,0))))</f>
        <v>1</v>
      </c>
      <c r="AF15" s="250" t="str">
        <f t="shared" ref="AF15" si="183">IF(Q15="","",IF(Q15="wo",0,IF(R15="wo",1,IF(Q15&gt;R15,1,0))))</f>
        <v/>
      </c>
      <c r="AG15" s="250" t="str">
        <f t="shared" ref="AG15" si="184">IF(S15="","",IF(S15="wo",0,IF(T15="wo",1,IF(S15&gt;T15,1,0))))</f>
        <v/>
      </c>
      <c r="AH15" s="250" t="str">
        <f t="shared" ref="AH15" si="185">IF(U15="","",IF(U15="wo",0,IF(V15="wo",1,IF(U15&gt;V15,1,0))))</f>
        <v/>
      </c>
      <c r="AI15" s="250" t="str">
        <f t="shared" ref="AI15" si="186">IF(W15="","",IF(W15="wo",0,IF(X15="wo",1,IF(W15&gt;X15,1,0))))</f>
        <v/>
      </c>
      <c r="AJ15" s="251">
        <f t="shared" ref="AJ15" si="187">IF(K15="","",IF(K15="wo",0,IF(L15="wo",0,IF(K15=L15,"ERROR",IF(K15=0,"-0",IF(L15=0,0,IF(K15&gt;L15,L15,-1*K15)))))))</f>
        <v>7</v>
      </c>
      <c r="AK15" s="251" t="str">
        <f t="shared" ref="AK15" si="188">IF(M15="","",IF(M15="wo",","&amp;0,IF(N15="wo",","&amp;0,IF(M15=N15,"ERROR",IF(M15=0,",-0",IF(N15=0,","&amp;0,IF(M15&gt;N15,","&amp;N15,","&amp;-1*M15)))))))</f>
        <v>,3</v>
      </c>
      <c r="AL15" s="251" t="str">
        <f t="shared" ref="AL15" si="189">IF(O15="","",IF(O15="wo",","&amp;0,IF(P15="wo",","&amp;0,IF(O15=P15,"ERROR",IF(O15=0,",-0",IF(P15=0,","&amp;0,IF(O15&gt;P15,","&amp;P15,","&amp;-1*O15)))))))</f>
        <v>,9</v>
      </c>
      <c r="AM15" s="251" t="str">
        <f t="shared" ref="AM15" si="190">IF(Q15="","",IF(Q15="wo",","&amp;0,IF(R15="wo",","&amp;0,IF(Q15=R15,"ERROR",IF(Q15=0,",-0",IF(R15=0,","&amp;0,IF(Q15&gt;R15,","&amp;R15,","&amp;-1*Q15)))))))</f>
        <v/>
      </c>
      <c r="AN15" s="251" t="str">
        <f t="shared" ref="AN15" si="191">IF(S15="","",IF(S15="wo",","&amp;0,IF(T15="wo",","&amp;0,IF(S15=T15,"ERROR",IF(S15=0,",-0",IF(T15=0,","&amp;0,IF(S15&gt;T15,","&amp;T15,","&amp;-1*S15)))))))</f>
        <v/>
      </c>
      <c r="AO15" s="251" t="str">
        <f t="shared" ref="AO15" si="192">IF(U15="","",IF(U15="wo",","&amp;0,IF(V15="wo",","&amp;0,IF(U15=V15,"ERROR",IF(U15=0,",-0",IF(V15=0,","&amp;0,IF(U15&gt;V15,","&amp;V15,","&amp;-1*U15)))))))</f>
        <v/>
      </c>
      <c r="AP15" s="251" t="str">
        <f t="shared" ref="AP15" si="193">IF(W15="","",IF(W15="wo",","&amp;0,IF(X15="wo",","&amp;0,IF(W15=X15,"ERROR",IF(W15=0,",-0",IF(X15=0,","&amp;0,IF(W15&gt;X15,","&amp;X15,","&amp;-1*W15)))))))</f>
        <v/>
      </c>
      <c r="AQ15" s="252"/>
      <c r="AR15" s="265">
        <f>IF(ISBLANK($F8),"-",F8)</f>
        <v>6</v>
      </c>
      <c r="AS15" s="266">
        <f>IF(ISBLANK($G8),"-",G8)</f>
        <v>22</v>
      </c>
      <c r="AT15" s="271" t="str">
        <f>IF(ISBLANK($G8),"-",I8)</f>
        <v xml:space="preserve">СИПАЧЕВ Артем  </v>
      </c>
      <c r="AU15" s="285" t="str">
        <f>IF(ISBLANK($G8),"-",J8)</f>
        <v>Костанай. обл</v>
      </c>
      <c r="AV15" s="539" t="str">
        <f>IF($Y$1=1,AA7,IF($Y$1=2,AA8,""))</f>
        <v>3 - 2 (4,13,-7,-10,8)</v>
      </c>
      <c r="AW15" s="540"/>
      <c r="AX15" s="541"/>
      <c r="BA15" s="283"/>
      <c r="BD15" s="300"/>
      <c r="BK15" s="293"/>
      <c r="BN15" s="265">
        <f>IF(ISBLANK($F87),"-",F87)</f>
        <v>-22</v>
      </c>
      <c r="BO15" s="266">
        <f>IF(ISBLANK($G87),"-",G87)</f>
        <v>10</v>
      </c>
      <c r="BP15" s="530" t="str">
        <f>IF(ISBLANK($G87),"-",I87)</f>
        <v xml:space="preserve">САРСЕНБАЙ Дамир  </v>
      </c>
      <c r="BQ15" s="530"/>
      <c r="BW15" s="286"/>
      <c r="BX15" s="262"/>
      <c r="BY15" s="262"/>
      <c r="BZ15" s="283"/>
      <c r="CE15" s="240"/>
      <c r="CF15" s="240"/>
      <c r="CG15" s="302"/>
      <c r="CJ15" s="284"/>
      <c r="CK15" s="560" t="str">
        <f>IF(ISBLANK($H167),"-",H167)</f>
        <v/>
      </c>
      <c r="CL15" s="560"/>
      <c r="CM15" s="288"/>
      <c r="CN15" s="266">
        <f>IF(ISBLANK($G170),"-",G170)</f>
        <v>25</v>
      </c>
      <c r="CO15" s="530" t="str">
        <f>IF(ISBLANK($I170),"-",I170)</f>
        <v xml:space="preserve">НҰРТАЗИН Акнур  </v>
      </c>
      <c r="CP15" s="538"/>
    </row>
    <row r="16" spans="1:106" ht="14.1" customHeight="1" x14ac:dyDescent="0.15">
      <c r="A16" s="550"/>
      <c r="B16" s="513"/>
      <c r="C16" s="515"/>
      <c r="D16" s="517"/>
      <c r="E16" s="519"/>
      <c r="F16" s="297">
        <v>14</v>
      </c>
      <c r="G16" s="256">
        <v>20</v>
      </c>
      <c r="H16" s="521"/>
      <c r="I16" s="257" t="str">
        <f>VLOOKUP(G16,[3]Список!A:V,3,FALSE)</f>
        <v xml:space="preserve">НУРМАТОВ Зиятжан  </v>
      </c>
      <c r="J16" s="258" t="str">
        <f>VLOOKUP(G16,[3]Список!A:V,8,FALSE)</f>
        <v>Карагандин. обл.</v>
      </c>
      <c r="K16" s="526"/>
      <c r="L16" s="536"/>
      <c r="M16" s="547"/>
      <c r="N16" s="549"/>
      <c r="O16" s="543"/>
      <c r="P16" s="545"/>
      <c r="Q16" s="547"/>
      <c r="R16" s="549"/>
      <c r="S16" s="543"/>
      <c r="T16" s="545"/>
      <c r="U16" s="547"/>
      <c r="V16" s="549"/>
      <c r="W16" s="543"/>
      <c r="X16" s="552"/>
      <c r="Y16" s="259">
        <f t="shared" ref="Y16" si="194">IF(L15="wo","В - П",IF(L15&gt;=0,SUM(AC16:AI16),""))</f>
        <v>0</v>
      </c>
      <c r="Z16" s="260">
        <f t="shared" ref="Z16" si="195">IF(K15="wo","В - П",IF(K15&gt;=0,SUM(AC15:AI15),""))</f>
        <v>3</v>
      </c>
      <c r="AA16" s="248" t="str">
        <f t="shared" ref="AA16" si="196">IF(G15="х","",IF(G16="х","",IF(Y15&gt;Z15,AA15&amp;" "&amp;AB15,IF(Z15&gt;Y15,AA15&amp;" "&amp;AB16,""))))</f>
        <v>3 - 0 (7,3,9)</v>
      </c>
      <c r="AB16" s="249" t="str">
        <f t="shared" si="4"/>
        <v>(-7,-3,-9)</v>
      </c>
      <c r="AC16" s="250">
        <f t="shared" ref="AC16" si="197">IF(L15="","",IF(L15="wo",0,IF(K15="wo",1,IF(K15&gt;L15,0,1))))</f>
        <v>0</v>
      </c>
      <c r="AD16" s="250">
        <f t="shared" ref="AD16" si="198">IF(N15="","",IF(N15="wo",0,IF(M15="wo",1,IF(M15&gt;N15,0,1))))</f>
        <v>0</v>
      </c>
      <c r="AE16" s="250">
        <f t="shared" ref="AE16" si="199">IF(P15="","",IF(P15="wo",0,IF(O15="wo",1,IF(O15&gt;P15,0,1))))</f>
        <v>0</v>
      </c>
      <c r="AF16" s="250" t="str">
        <f t="shared" ref="AF16" si="200">IF(R15="","",IF(R15="wo",0,IF(Q15="wo",1,IF(Q15&gt;R15,0,1))))</f>
        <v/>
      </c>
      <c r="AG16" s="250" t="str">
        <f t="shared" ref="AG16" si="201">IF(T15="","",IF(T15="wo",0,IF(S15="wo",1,IF(S15&gt;T15,0,1))))</f>
        <v/>
      </c>
      <c r="AH16" s="250" t="str">
        <f t="shared" ref="AH16" si="202">IF(V15="","",IF(V15="wo",0,IF(U15="wo",1,IF(U15&gt;V15,0,1))))</f>
        <v/>
      </c>
      <c r="AI16" s="250" t="str">
        <f t="shared" ref="AI16" si="203">IF(X15="","",IF(X15="wo",0,IF(W15="wo",1,IF(W15&gt;X15,0,1))))</f>
        <v/>
      </c>
      <c r="AJ16" s="251">
        <f t="shared" ref="AJ16" si="204">IF(K15="","",IF(K15="wo",0,IF(L15="wo",0,IF(K15=L15,"ERROR",IF(K15=0,0,IF(L15=0,"-0",IF(L15&gt;K15,K15,-1*L15)))))))</f>
        <v>-7</v>
      </c>
      <c r="AK16" s="251" t="str">
        <f t="shared" ref="AK16" si="205">IF(M15="","",IF(M15="wo",","&amp;0,IF(N15="wo",","&amp;0,IF(M15=N15,"ERROR",IF(M15=0,",0",IF(N15=0,",-0",IF(N15&gt;M15,","&amp;M15,","&amp;-1*N15)))))))</f>
        <v>,-3</v>
      </c>
      <c r="AL16" s="251" t="str">
        <f t="shared" ref="AL16" si="206">IF(O15="","",IF(O15="wo",","&amp;0,IF(P15="wo",","&amp;0,IF(O15=P15,"ERROR",IF(O15=0,",0",IF(P15=0,",-0",IF(P15&gt;O15,","&amp;O15,","&amp;-1*P15)))))))</f>
        <v>,-9</v>
      </c>
      <c r="AM16" s="251" t="str">
        <f t="shared" ref="AM16" si="207">IF(Q15="","",IF(Q15="wo",","&amp;0,IF(R15="wo",","&amp;0,IF(Q15=R15,"ERROR",IF(Q15=0,",0",IF(R15=0,",-0",IF(R15&gt;Q15,","&amp;Q15,","&amp;-1*R15)))))))</f>
        <v/>
      </c>
      <c r="AN16" s="251" t="str">
        <f t="shared" ref="AN16" si="208">IF(S15="","",IF(S15="wo",","&amp;0,IF(T15="wo",","&amp;0,IF(S15=T15,"ERROR",IF(S15=0,",0",IF(T15=0,",-0",IF(T15&gt;S15,","&amp;S15,","&amp;-1*T15)))))))</f>
        <v/>
      </c>
      <c r="AO16" s="251" t="str">
        <f t="shared" ref="AO16" si="209">IF(U15="","",IF(U15="wo",","&amp;0,IF(V15="wo",","&amp;0,IF(U15=V15,"ERROR",IF(U15=0,",0",IF(V15=0,",-0",IF(V15&gt;U15,","&amp;U15,","&amp;-1*V15)))))))</f>
        <v/>
      </c>
      <c r="AP16" s="251" t="str">
        <f t="shared" ref="AP16" si="210">IF(W15="","",IF(W15="wo",","&amp;0,IF(X15="wo",","&amp;0,IF(W15=X15,"ERROR",IF(W15=0,",0",IF(X15=0,",-0",IF(X15&gt;W15,","&amp;W15,","&amp;-1*X15)))))))</f>
        <v/>
      </c>
      <c r="AQ16" s="252"/>
      <c r="AR16" s="240"/>
      <c r="AV16" s="289"/>
      <c r="AW16" s="290" t="str">
        <f>IF(ISBLANK($H37),"-",H37)</f>
        <v/>
      </c>
      <c r="AX16" s="288"/>
      <c r="AY16" s="266">
        <f>IF(ISBLANK($G52),"-",G52)</f>
        <v>6</v>
      </c>
      <c r="AZ16" s="530" t="str">
        <f>IF(ISBLANK($I52),"-",I52)</f>
        <v xml:space="preserve">ШИ Данян  </v>
      </c>
      <c r="BA16" s="538"/>
      <c r="BD16" s="300"/>
      <c r="BK16" s="269">
        <f>IF(ISBLANK($F71),"-",F71)</f>
        <v>-5</v>
      </c>
      <c r="BL16" s="266">
        <f>IF(ISBLANK($G71),"-",G71)</f>
        <v>26</v>
      </c>
      <c r="BM16" s="530" t="str">
        <f>IF(ISBLANK($G71),"-",I71)</f>
        <v xml:space="preserve">АБДЫХАЛЫК Нурхат  </v>
      </c>
      <c r="BN16" s="530"/>
      <c r="BO16" s="537" t="str">
        <f>IF(ISBLANK($H87),"-",H87)</f>
        <v/>
      </c>
      <c r="BP16" s="537"/>
      <c r="BQ16" s="291">
        <f>IF(ISBLANK($A87),"-",A87)</f>
        <v>42</v>
      </c>
      <c r="BR16" s="266">
        <f>IF(ISBLANK($G101),"-",G101)</f>
        <v>10</v>
      </c>
      <c r="BS16" s="530" t="str">
        <f>IF(ISBLANK($I101),"-",I101)</f>
        <v xml:space="preserve">САРСЕНБАЙ Дамир  </v>
      </c>
      <c r="BT16" s="530"/>
      <c r="BU16" s="289"/>
      <c r="BV16" s="290" t="str">
        <f>IF(ISBLANK($H109),"-",H109)</f>
        <v/>
      </c>
      <c r="BW16" s="288"/>
      <c r="BX16" s="266">
        <f>IF(ISBLANK($G116),"-",G116)</f>
        <v>10</v>
      </c>
      <c r="BY16" s="530" t="str">
        <f>IF(ISBLANK($I116),"-",I116)</f>
        <v xml:space="preserve">САРСЕНБАЙ Дамир  </v>
      </c>
      <c r="BZ16" s="538"/>
      <c r="CD16" s="303"/>
      <c r="CE16" s="304"/>
      <c r="CF16" s="304"/>
      <c r="CG16" s="287">
        <f>IF(ISBLANK($F163),"-",F163)</f>
        <v>-46</v>
      </c>
      <c r="CH16" s="266">
        <f>IF(ISBLANK($G163),"-",G163)</f>
        <v>29</v>
      </c>
      <c r="CI16" s="530" t="str">
        <f>IF(ISBLANK($G163),"-",I163)</f>
        <v xml:space="preserve">БАЛТАШ Тамерлан  </v>
      </c>
      <c r="CJ16" s="530"/>
      <c r="CM16" s="278">
        <f>IF(ISBLANK($A167),"-",A167)</f>
        <v>76</v>
      </c>
      <c r="CN16" s="539" t="str">
        <f>IF($Y$1=1,AA167,IF($Y$1=2,AA168,""))</f>
        <v>3 - 1 (7,15,-8,7)</v>
      </c>
      <c r="CO16" s="540"/>
      <c r="CP16" s="540"/>
      <c r="CR16" s="558" t="str">
        <f>IF(ISBLANK($H172),"-",H172)</f>
        <v>18 место</v>
      </c>
      <c r="CS16" s="558"/>
      <c r="CU16" s="261"/>
      <c r="CV16" s="261"/>
    </row>
    <row r="17" spans="1:100" s="240" customFormat="1" ht="14.1" customHeight="1" x14ac:dyDescent="0.15">
      <c r="A17" s="554">
        <v>8</v>
      </c>
      <c r="B17" s="512" t="s">
        <v>284</v>
      </c>
      <c r="C17" s="514"/>
      <c r="D17" s="516"/>
      <c r="E17" s="556"/>
      <c r="F17" s="297">
        <v>15</v>
      </c>
      <c r="G17" s="243">
        <v>30</v>
      </c>
      <c r="H17" s="520" t="str">
        <f t="shared" ref="H17" si="211">IF(K17="",IF(C17="","",IF(OR(G17="х",G18="х",NOT(ISBLANK(K17)))," ",CONCATENATE(C17,"/",D17,"/","ст. ",E17))),"")</f>
        <v/>
      </c>
      <c r="I17" s="244" t="str">
        <f>VLOOKUP(G17,[3]Список!A:V,3,FALSE)</f>
        <v xml:space="preserve">КУРБАНТАЕВ Мухаммадали  </v>
      </c>
      <c r="J17" s="245" t="str">
        <f>VLOOKUP(G17,[3]Список!A:V,8,FALSE)</f>
        <v>г. Шымкент</v>
      </c>
      <c r="K17" s="525">
        <v>8</v>
      </c>
      <c r="L17" s="535">
        <v>11</v>
      </c>
      <c r="M17" s="531">
        <v>2</v>
      </c>
      <c r="N17" s="533">
        <v>11</v>
      </c>
      <c r="O17" s="525">
        <v>5</v>
      </c>
      <c r="P17" s="535">
        <v>11</v>
      </c>
      <c r="Q17" s="531"/>
      <c r="R17" s="533"/>
      <c r="S17" s="525"/>
      <c r="T17" s="535"/>
      <c r="U17" s="531"/>
      <c r="V17" s="533"/>
      <c r="W17" s="525"/>
      <c r="X17" s="527"/>
      <c r="Y17" s="246">
        <f t="shared" ref="Y17" si="212">IF(K17="wo",0,IF(K17="","",SUM(AC17:AI17)))</f>
        <v>0</v>
      </c>
      <c r="Z17" s="247">
        <f t="shared" ref="Z17" si="213">IF(L17="wo",0,IF(L17="","",SUM(AC18:AI18)))</f>
        <v>3</v>
      </c>
      <c r="AA17" s="248" t="str">
        <f t="shared" ref="AA17" si="214">IF(Y18="В - П","В - П",IF(Z18="В - П","В - П",IF(Z18="wo",Y18&amp;" - "&amp;Z18,IF(Y18="wo",Z18&amp;" - "&amp;Y18,IF(Y18&gt;Z18,Y18&amp;" - "&amp;Z18,IF(Z18&gt;Y18,Z18&amp;" - "&amp;Y18,""))))))</f>
        <v>3 - 0</v>
      </c>
      <c r="AB17" s="249" t="str">
        <f t="shared" si="4"/>
        <v>(-8,-2,-5)</v>
      </c>
      <c r="AC17" s="250">
        <f t="shared" ref="AC17" si="215">IF(K17="","",IF(K17="wo",0,IF(L17="wo",1,IF(K17&gt;L17,1,0))))</f>
        <v>0</v>
      </c>
      <c r="AD17" s="250">
        <f t="shared" ref="AD17" si="216">IF(M17="","",IF(M17="wo",0,IF(N17="wo",1,IF(M17&gt;N17,1,0))))</f>
        <v>0</v>
      </c>
      <c r="AE17" s="250">
        <f t="shared" ref="AE17" si="217">IF(O17="","",IF(O17="wo",0,IF(P17="wo",1,IF(O17&gt;P17,1,0))))</f>
        <v>0</v>
      </c>
      <c r="AF17" s="250" t="str">
        <f t="shared" ref="AF17" si="218">IF(Q17="","",IF(Q17="wo",0,IF(R17="wo",1,IF(Q17&gt;R17,1,0))))</f>
        <v/>
      </c>
      <c r="AG17" s="250" t="str">
        <f t="shared" ref="AG17" si="219">IF(S17="","",IF(S17="wo",0,IF(T17="wo",1,IF(S17&gt;T17,1,0))))</f>
        <v/>
      </c>
      <c r="AH17" s="250" t="str">
        <f t="shared" ref="AH17" si="220">IF(U17="","",IF(U17="wo",0,IF(V17="wo",1,IF(U17&gt;V17,1,0))))</f>
        <v/>
      </c>
      <c r="AI17" s="250" t="str">
        <f t="shared" ref="AI17" si="221">IF(W17="","",IF(W17="wo",0,IF(X17="wo",1,IF(W17&gt;X17,1,0))))</f>
        <v/>
      </c>
      <c r="AJ17" s="251">
        <f t="shared" ref="AJ17" si="222">IF(K17="","",IF(K17="wo",0,IF(L17="wo",0,IF(K17=L17,"ERROR",IF(K17=0,"-0",IF(L17=0,0,IF(K17&gt;L17,L17,-1*K17)))))))</f>
        <v>-8</v>
      </c>
      <c r="AK17" s="251" t="str">
        <f t="shared" ref="AK17" si="223">IF(M17="","",IF(M17="wo",","&amp;0,IF(N17="wo",","&amp;0,IF(M17=N17,"ERROR",IF(M17=0,",-0",IF(N17=0,","&amp;0,IF(M17&gt;N17,","&amp;N17,","&amp;-1*M17)))))))</f>
        <v>,-2</v>
      </c>
      <c r="AL17" s="251" t="str">
        <f t="shared" ref="AL17" si="224">IF(O17="","",IF(O17="wo",","&amp;0,IF(P17="wo",","&amp;0,IF(O17=P17,"ERROR",IF(O17=0,",-0",IF(P17=0,","&amp;0,IF(O17&gt;P17,","&amp;P17,","&amp;-1*O17)))))))</f>
        <v>,-5</v>
      </c>
      <c r="AM17" s="251" t="str">
        <f t="shared" ref="AM17" si="225">IF(Q17="","",IF(Q17="wo",","&amp;0,IF(R17="wo",","&amp;0,IF(Q17=R17,"ERROR",IF(Q17=0,",-0",IF(R17=0,","&amp;0,IF(Q17&gt;R17,","&amp;R17,","&amp;-1*Q17)))))))</f>
        <v/>
      </c>
      <c r="AN17" s="251" t="str">
        <f t="shared" ref="AN17" si="226">IF(S17="","",IF(S17="wo",","&amp;0,IF(T17="wo",","&amp;0,IF(S17=T17,"ERROR",IF(S17=0,",-0",IF(T17=0,","&amp;0,IF(S17&gt;T17,","&amp;T17,","&amp;-1*S17)))))))</f>
        <v/>
      </c>
      <c r="AO17" s="251" t="str">
        <f t="shared" ref="AO17" si="227">IF(U17="","",IF(U17="wo",","&amp;0,IF(V17="wo",","&amp;0,IF(U17=V17,"ERROR",IF(U17=0,",-0",IF(V17=0,","&amp;0,IF(U17&gt;V17,","&amp;V17,","&amp;-1*U17)))))))</f>
        <v/>
      </c>
      <c r="AP17" s="251" t="str">
        <f t="shared" ref="AP17" si="228">IF(W17="","",IF(W17="wo",","&amp;0,IF(X17="wo",","&amp;0,IF(W17=X17,"ERROR",IF(W17=0,",-0",IF(X17=0,","&amp;0,IF(W17&gt;X17,","&amp;X17,","&amp;-1*W17)))))))</f>
        <v/>
      </c>
      <c r="AQ17" s="252"/>
      <c r="AR17" s="265">
        <f>IF(ISBLANK($F9),"-",F9)</f>
        <v>7</v>
      </c>
      <c r="AS17" s="266">
        <f>IF(ISBLANK($G9),"-",G9)</f>
        <v>24</v>
      </c>
      <c r="AT17" s="271" t="str">
        <f>IF(ISBLANK($G9),"-",I9)</f>
        <v xml:space="preserve">ТОҚТАРХАН Тілек  </v>
      </c>
      <c r="AU17" s="272" t="str">
        <f>IF(ISBLANK($G9),"-",J9)</f>
        <v>Абайская обл.</v>
      </c>
      <c r="AV17" s="262"/>
      <c r="AW17" s="262"/>
      <c r="AX17" s="292">
        <f>IF(ISBLANK($A37),"-",A37)</f>
        <v>18</v>
      </c>
      <c r="AY17" s="539" t="str">
        <f>IF($Y$1=1,AA37,IF($Y$1=2,AA38,""))</f>
        <v>3 - 2 (8,7,-5,-9,9)</v>
      </c>
      <c r="AZ17" s="540"/>
      <c r="BA17" s="540"/>
      <c r="BB17" s="262"/>
      <c r="BD17" s="300"/>
      <c r="BK17" s="293"/>
      <c r="BL17" s="537" t="str">
        <f>IF(ISBLANK($H71),"-",H71)</f>
        <v/>
      </c>
      <c r="BM17" s="537"/>
      <c r="BN17" s="291">
        <f>IF(ISBLANK($A71),"-",A71)</f>
        <v>34</v>
      </c>
      <c r="BO17" s="266">
        <f>IF(ISBLANK($G88),"-",G88)</f>
        <v>14</v>
      </c>
      <c r="BP17" s="530" t="str">
        <f>IF(ISBLANK($G88),"-",I88)</f>
        <v xml:space="preserve">ХАРКИ Абдул-Маджид  </v>
      </c>
      <c r="BQ17" s="538"/>
      <c r="BR17" s="540" t="str">
        <f>IF($Y$1=1,AA87,IF($Y$1=2,AA88,""))</f>
        <v>3 - 1 (9,6,-6,7)</v>
      </c>
      <c r="BS17" s="540"/>
      <c r="BT17" s="541"/>
      <c r="BU17" s="262"/>
      <c r="BV17" s="262"/>
      <c r="BW17" s="292">
        <f>IF(ISBLANK($A109),"-",A109)</f>
        <v>53</v>
      </c>
      <c r="BX17" s="539" t="str">
        <f>IF($Y$1=1,AA109,IF($Y$1=2,AA110,""))</f>
        <v>3 - 1 (-7,8,7,3)</v>
      </c>
      <c r="BY17" s="540"/>
      <c r="BZ17" s="540"/>
      <c r="CA17" s="262"/>
      <c r="CB17" s="262"/>
      <c r="CC17" s="263"/>
      <c r="CD17" s="305"/>
      <c r="CE17" s="305"/>
      <c r="CF17" s="305"/>
      <c r="CG17" s="302"/>
      <c r="CH17" s="537" t="str">
        <f>IF(ISBLANK($H163),"-",H163)</f>
        <v/>
      </c>
      <c r="CI17" s="537"/>
      <c r="CJ17" s="278">
        <f>IF(ISBLANK($A163),"-",A163)</f>
        <v>74</v>
      </c>
      <c r="CK17" s="266">
        <f>IF(ISBLANK($G168),"-",G168)</f>
        <v>29</v>
      </c>
      <c r="CL17" s="530" t="str">
        <f>IF(ISBLANK($G168),"-",I168)</f>
        <v xml:space="preserve">БАЛТАШ Тамерлан  </v>
      </c>
      <c r="CM17" s="538"/>
      <c r="CN17" s="262"/>
      <c r="CO17" s="262"/>
      <c r="CP17" s="265">
        <f>IF(ISBLANK($F172),"-",F172)</f>
        <v>-77</v>
      </c>
      <c r="CQ17" s="266">
        <f>IF(ISBLANK($G172),"-",G172)</f>
        <v>25</v>
      </c>
      <c r="CR17" s="530" t="str">
        <f>IF(ISBLANK($I172),"-",I172)</f>
        <v xml:space="preserve">НҰРТАЗИН Акнур  </v>
      </c>
      <c r="CS17" s="530"/>
      <c r="CT17" s="275"/>
      <c r="CU17" s="276"/>
      <c r="CV17" s="277"/>
    </row>
    <row r="18" spans="1:100" s="240" customFormat="1" ht="14.1" customHeight="1" thickBot="1" x14ac:dyDescent="0.25">
      <c r="A18" s="555"/>
      <c r="B18" s="513"/>
      <c r="C18" s="515"/>
      <c r="D18" s="517"/>
      <c r="E18" s="557"/>
      <c r="F18" s="306">
        <v>16</v>
      </c>
      <c r="G18" s="256">
        <v>4</v>
      </c>
      <c r="H18" s="521"/>
      <c r="I18" s="257" t="str">
        <f>VLOOKUP(G18,[3]Список!A:V,3,FALSE)</f>
        <v xml:space="preserve">ГЕРАСИМЕНКО Тимофей  </v>
      </c>
      <c r="J18" s="258" t="str">
        <f>VLOOKUP(G18,[3]Список!A:V,8,FALSE)</f>
        <v>г. Астана</v>
      </c>
      <c r="K18" s="526"/>
      <c r="L18" s="536"/>
      <c r="M18" s="532"/>
      <c r="N18" s="534"/>
      <c r="O18" s="526"/>
      <c r="P18" s="536"/>
      <c r="Q18" s="532"/>
      <c r="R18" s="534"/>
      <c r="S18" s="526"/>
      <c r="T18" s="536"/>
      <c r="U18" s="532"/>
      <c r="V18" s="534"/>
      <c r="W18" s="526"/>
      <c r="X18" s="528"/>
      <c r="Y18" s="259">
        <f t="shared" ref="Y18" si="229">IF(L17="wo","В - П",IF(L17&gt;=0,SUM(AC18:AI18),""))</f>
        <v>3</v>
      </c>
      <c r="Z18" s="260">
        <f t="shared" ref="Z18" si="230">IF(K17="wo","В - П",IF(K17&gt;=0,SUM(AC17:AI17),""))</f>
        <v>0</v>
      </c>
      <c r="AA18" s="248" t="str">
        <f t="shared" ref="AA18" si="231">IF(G17="х","",IF(G18="х","",IF(Y17&gt;Z17,AA17&amp;" "&amp;AB17,IF(Z17&gt;Y17,AA17&amp;" "&amp;AB18,""))))</f>
        <v>3 - 0 (8,2,5)</v>
      </c>
      <c r="AB18" s="249" t="str">
        <f t="shared" si="4"/>
        <v>(8,2,5)</v>
      </c>
      <c r="AC18" s="250">
        <f t="shared" ref="AC18" si="232">IF(L17="","",IF(L17="wo",0,IF(K17="wo",1,IF(K17&gt;L17,0,1))))</f>
        <v>1</v>
      </c>
      <c r="AD18" s="250">
        <f t="shared" ref="AD18" si="233">IF(N17="","",IF(N17="wo",0,IF(M17="wo",1,IF(M17&gt;N17,0,1))))</f>
        <v>1</v>
      </c>
      <c r="AE18" s="250">
        <f t="shared" ref="AE18" si="234">IF(P17="","",IF(P17="wo",0,IF(O17="wo",1,IF(O17&gt;P17,0,1))))</f>
        <v>1</v>
      </c>
      <c r="AF18" s="250" t="str">
        <f t="shared" ref="AF18" si="235">IF(R17="","",IF(R17="wo",0,IF(Q17="wo",1,IF(Q17&gt;R17,0,1))))</f>
        <v/>
      </c>
      <c r="AG18" s="250" t="str">
        <f t="shared" ref="AG18" si="236">IF(T17="","",IF(T17="wo",0,IF(S17="wo",1,IF(S17&gt;T17,0,1))))</f>
        <v/>
      </c>
      <c r="AH18" s="250" t="str">
        <f t="shared" ref="AH18" si="237">IF(V17="","",IF(V17="wo",0,IF(U17="wo",1,IF(U17&gt;V17,0,1))))</f>
        <v/>
      </c>
      <c r="AI18" s="250" t="str">
        <f t="shared" ref="AI18" si="238">IF(X17="","",IF(X17="wo",0,IF(W17="wo",1,IF(W17&gt;X17,0,1))))</f>
        <v/>
      </c>
      <c r="AJ18" s="251">
        <f t="shared" ref="AJ18" si="239">IF(K17="","",IF(K17="wo",0,IF(L17="wo",0,IF(K17=L17,"ERROR",IF(K17=0,0,IF(L17=0,"-0",IF(L17&gt;K17,K17,-1*L17)))))))</f>
        <v>8</v>
      </c>
      <c r="AK18" s="251" t="str">
        <f t="shared" ref="AK18" si="240">IF(M17="","",IF(M17="wo",","&amp;0,IF(N17="wo",","&amp;0,IF(M17=N17,"ERROR",IF(M17=0,",0",IF(N17=0,",-0",IF(N17&gt;M17,","&amp;M17,","&amp;-1*N17)))))))</f>
        <v>,2</v>
      </c>
      <c r="AL18" s="251" t="str">
        <f t="shared" ref="AL18" si="241">IF(O17="","",IF(O17="wo",","&amp;0,IF(P17="wo",","&amp;0,IF(O17=P17,"ERROR",IF(O17=0,",0",IF(P17=0,",-0",IF(P17&gt;O17,","&amp;O17,","&amp;-1*P17)))))))</f>
        <v>,5</v>
      </c>
      <c r="AM18" s="251" t="str">
        <f t="shared" ref="AM18" si="242">IF(Q17="","",IF(Q17="wo",","&amp;0,IF(R17="wo",","&amp;0,IF(Q17=R17,"ERROR",IF(Q17=0,",0",IF(R17=0,",-0",IF(R17&gt;Q17,","&amp;Q17,","&amp;-1*R17)))))))</f>
        <v/>
      </c>
      <c r="AN18" s="251" t="str">
        <f t="shared" ref="AN18" si="243">IF(S17="","",IF(S17="wo",","&amp;0,IF(T17="wo",","&amp;0,IF(S17=T17,"ERROR",IF(S17=0,",0",IF(T17=0,",-0",IF(T17&gt;S17,","&amp;S17,","&amp;-1*T17)))))))</f>
        <v/>
      </c>
      <c r="AO18" s="251" t="str">
        <f t="shared" ref="AO18" si="244">IF(U17="","",IF(U17="wo",","&amp;0,IF(V17="wo",","&amp;0,IF(U17=V17,"ERROR",IF(U17=0,",0",IF(V17=0,",-0",IF(V17&gt;U17,","&amp;U17,","&amp;-1*V17)))))))</f>
        <v/>
      </c>
      <c r="AP18" s="251" t="str">
        <f t="shared" ref="AP18" si="245">IF(W17="","",IF(W17="wo",","&amp;0,IF(X17="wo",","&amp;0,IF(W17=X17,"ERROR",IF(W17=0,",0",IF(X17=0,",-0",IF(X17&gt;W17,","&amp;W17,","&amp;-1*X17)))))))</f>
        <v/>
      </c>
      <c r="AQ18" s="252"/>
      <c r="AS18" s="537" t="str">
        <f>IF(ISBLANK($H9),"-",H9)</f>
        <v/>
      </c>
      <c r="AT18" s="537"/>
      <c r="AU18" s="280">
        <f>IF(ISBLANK($A9),"-",A9)</f>
        <v>4</v>
      </c>
      <c r="AV18" s="281">
        <f>IF(ISBLANK($G38),"-",G38)</f>
        <v>6</v>
      </c>
      <c r="AW18" s="530" t="str">
        <f>IF(ISBLANK($I38),"-",I38)</f>
        <v xml:space="preserve">ШИ Данян  </v>
      </c>
      <c r="AX18" s="538"/>
      <c r="AY18" s="262"/>
      <c r="AZ18" s="262"/>
      <c r="BA18" s="263"/>
      <c r="BB18" s="262"/>
      <c r="BD18" s="300"/>
      <c r="BK18" s="269">
        <f>IF(ISBLANK($F72),"-",F72)</f>
        <v>-6</v>
      </c>
      <c r="BL18" s="266">
        <f>IF(ISBLANK($G72),"-",G72)</f>
        <v>14</v>
      </c>
      <c r="BM18" s="530" t="str">
        <f>IF(ISBLANK($G72),"-",I72)</f>
        <v xml:space="preserve">ХАРКИ Абдул-Маджид  </v>
      </c>
      <c r="BN18" s="538"/>
      <c r="BO18" s="540" t="str">
        <f>IF($Y$1=1,AA71,IF($Y$1=2,AA72,""))</f>
        <v>3 - 0 (6,12,10)</v>
      </c>
      <c r="BP18" s="540"/>
      <c r="BQ18" s="540"/>
      <c r="BR18" s="289"/>
      <c r="BS18" s="290" t="str">
        <f>IF(ISBLANK($H101),"-",H101)</f>
        <v/>
      </c>
      <c r="BT18" s="288"/>
      <c r="BU18" s="266">
        <f>IF(ISBLANK($G110),"-",G110)</f>
        <v>10</v>
      </c>
      <c r="BV18" s="530" t="str">
        <f>IF(ISBLANK($I110),"-",I110)</f>
        <v xml:space="preserve">САРСЕНБАЙ Дамир  </v>
      </c>
      <c r="BW18" s="538"/>
      <c r="BX18" s="262"/>
      <c r="BY18" s="262"/>
      <c r="BZ18" s="263"/>
      <c r="CA18" s="262"/>
      <c r="CB18" s="262"/>
      <c r="CC18" s="263"/>
      <c r="CD18" s="262"/>
      <c r="CE18" s="290"/>
      <c r="CF18" s="307"/>
      <c r="CG18" s="287">
        <f>IF(ISBLANK($F164),"-",F164)</f>
        <v>-47</v>
      </c>
      <c r="CH18" s="266">
        <f>IF(ISBLANK($G164),"-",G164)</f>
        <v>27</v>
      </c>
      <c r="CI18" s="530" t="str">
        <f>IF(ISBLANK($G164),"-",I164)</f>
        <v xml:space="preserve">АБИЛ Тамерлан  </v>
      </c>
      <c r="CJ18" s="538"/>
      <c r="CK18" s="539" t="str">
        <f>IF($Y$1=1,AA163,IF($Y$1=2,AA164,""))</f>
        <v>3 - 0 (13,9,9)</v>
      </c>
      <c r="CL18" s="540"/>
      <c r="CM18" s="540"/>
      <c r="CN18" s="262"/>
      <c r="CO18" s="262"/>
      <c r="CP18" s="263"/>
      <c r="CQ18" s="262"/>
      <c r="CS18" s="236"/>
      <c r="CT18" s="262"/>
      <c r="CV18" s="236"/>
    </row>
    <row r="19" spans="1:100" s="240" customFormat="1" ht="14.1" customHeight="1" x14ac:dyDescent="0.25">
      <c r="A19" s="550">
        <v>9</v>
      </c>
      <c r="B19" s="512" t="s">
        <v>284</v>
      </c>
      <c r="C19" s="514"/>
      <c r="D19" s="516"/>
      <c r="E19" s="518"/>
      <c r="F19" s="308">
        <v>17</v>
      </c>
      <c r="G19" s="243">
        <v>3</v>
      </c>
      <c r="H19" s="520" t="str">
        <f t="shared" ref="H19" si="246">IF(K19="",IF(C19="","",IF(OR(G19="х",G20="х",NOT(ISBLANK(K19)))," ",CONCATENATE(C19,"/",D19,"/","ст. ",E19))),"")</f>
        <v/>
      </c>
      <c r="I19" s="244" t="str">
        <f>VLOOKUP(G19,[3]Список!A:V,3,FALSE)</f>
        <v xml:space="preserve">ЖУБАНОВ Санжар  </v>
      </c>
      <c r="J19" s="245" t="str">
        <f>VLOOKUP(G19,[3]Список!A:V,8,FALSE)</f>
        <v>г. Алматы</v>
      </c>
      <c r="K19" s="525">
        <v>11</v>
      </c>
      <c r="L19" s="535">
        <v>5</v>
      </c>
      <c r="M19" s="546">
        <v>11</v>
      </c>
      <c r="N19" s="548">
        <v>6</v>
      </c>
      <c r="O19" s="542">
        <v>11</v>
      </c>
      <c r="P19" s="544">
        <v>4</v>
      </c>
      <c r="Q19" s="546"/>
      <c r="R19" s="548"/>
      <c r="S19" s="542"/>
      <c r="T19" s="544"/>
      <c r="U19" s="546"/>
      <c r="V19" s="548"/>
      <c r="W19" s="542"/>
      <c r="X19" s="551"/>
      <c r="Y19" s="246">
        <f t="shared" ref="Y19" si="247">IF(K19="wo",0,IF(K19="","",SUM(AC19:AI19)))</f>
        <v>3</v>
      </c>
      <c r="Z19" s="247">
        <f t="shared" ref="Z19" si="248">IF(L19="wo",0,IF(L19="","",SUM(AC20:AI20)))</f>
        <v>0</v>
      </c>
      <c r="AA19" s="248" t="str">
        <f t="shared" ref="AA19" si="249">IF(Y20="В - П","В - П",IF(Z20="В - П","В - П",IF(Z20="wo",Y20&amp;" - "&amp;Z20,IF(Y20="wo",Z20&amp;" - "&amp;Y20,IF(Y20&gt;Z20,Y20&amp;" - "&amp;Z20,IF(Z20&gt;Y20,Z20&amp;" - "&amp;Y20,""))))))</f>
        <v>3 - 0</v>
      </c>
      <c r="AB19" s="249" t="str">
        <f t="shared" si="4"/>
        <v>(5,6,4)</v>
      </c>
      <c r="AC19" s="250">
        <f t="shared" ref="AC19" si="250">IF(K19="","",IF(K19="wo",0,IF(L19="wo",1,IF(K19&gt;L19,1,0))))</f>
        <v>1</v>
      </c>
      <c r="AD19" s="250">
        <f t="shared" ref="AD19" si="251">IF(M19="","",IF(M19="wo",0,IF(N19="wo",1,IF(M19&gt;N19,1,0))))</f>
        <v>1</v>
      </c>
      <c r="AE19" s="250">
        <f t="shared" ref="AE19" si="252">IF(O19="","",IF(O19="wo",0,IF(P19="wo",1,IF(O19&gt;P19,1,0))))</f>
        <v>1</v>
      </c>
      <c r="AF19" s="250" t="str">
        <f t="shared" ref="AF19" si="253">IF(Q19="","",IF(Q19="wo",0,IF(R19="wo",1,IF(Q19&gt;R19,1,0))))</f>
        <v/>
      </c>
      <c r="AG19" s="250" t="str">
        <f t="shared" ref="AG19" si="254">IF(S19="","",IF(S19="wo",0,IF(T19="wo",1,IF(S19&gt;T19,1,0))))</f>
        <v/>
      </c>
      <c r="AH19" s="250" t="str">
        <f t="shared" ref="AH19" si="255">IF(U19="","",IF(U19="wo",0,IF(V19="wo",1,IF(U19&gt;V19,1,0))))</f>
        <v/>
      </c>
      <c r="AI19" s="250" t="str">
        <f t="shared" ref="AI19" si="256">IF(W19="","",IF(W19="wo",0,IF(X19="wo",1,IF(W19&gt;X19,1,0))))</f>
        <v/>
      </c>
      <c r="AJ19" s="251">
        <f t="shared" ref="AJ19" si="257">IF(K19="","",IF(K19="wo",0,IF(L19="wo",0,IF(K19=L19,"ERROR",IF(K19=0,"-0",IF(L19=0,0,IF(K19&gt;L19,L19,-1*K19)))))))</f>
        <v>5</v>
      </c>
      <c r="AK19" s="251" t="str">
        <f t="shared" ref="AK19" si="258">IF(M19="","",IF(M19="wo",","&amp;0,IF(N19="wo",","&amp;0,IF(M19=N19,"ERROR",IF(M19=0,",-0",IF(N19=0,","&amp;0,IF(M19&gt;N19,","&amp;N19,","&amp;-1*M19)))))))</f>
        <v>,6</v>
      </c>
      <c r="AL19" s="251" t="str">
        <f t="shared" ref="AL19" si="259">IF(O19="","",IF(O19="wo",","&amp;0,IF(P19="wo",","&amp;0,IF(O19=P19,"ERROR",IF(O19=0,",-0",IF(P19=0,","&amp;0,IF(O19&gt;P19,","&amp;P19,","&amp;-1*O19)))))))</f>
        <v>,4</v>
      </c>
      <c r="AM19" s="251" t="str">
        <f t="shared" ref="AM19" si="260">IF(Q19="","",IF(Q19="wo",","&amp;0,IF(R19="wo",","&amp;0,IF(Q19=R19,"ERROR",IF(Q19=0,",-0",IF(R19=0,","&amp;0,IF(Q19&gt;R19,","&amp;R19,","&amp;-1*Q19)))))))</f>
        <v/>
      </c>
      <c r="AN19" s="251" t="str">
        <f t="shared" ref="AN19" si="261">IF(S19="","",IF(S19="wo",","&amp;0,IF(T19="wo",","&amp;0,IF(S19=T19,"ERROR",IF(S19=0,",-0",IF(T19=0,","&amp;0,IF(S19&gt;T19,","&amp;T19,","&amp;-1*S19)))))))</f>
        <v/>
      </c>
      <c r="AO19" s="251" t="str">
        <f t="shared" ref="AO19" si="262">IF(U19="","",IF(U19="wo",","&amp;0,IF(V19="wo",","&amp;0,IF(U19=V19,"ERROR",IF(U19=0,",-0",IF(V19=0,","&amp;0,IF(U19&gt;V19,","&amp;V19,","&amp;-1*U19)))))))</f>
        <v/>
      </c>
      <c r="AP19" s="251" t="str">
        <f t="shared" ref="AP19" si="263">IF(W19="","",IF(W19="wo",","&amp;0,IF(X19="wo",","&amp;0,IF(W19=X19,"ERROR",IF(W19=0,",-0",IF(X19=0,","&amp;0,IF(W19&gt;X19,","&amp;X19,","&amp;-1*W19)))))))</f>
        <v/>
      </c>
      <c r="AQ19" s="252"/>
      <c r="AR19" s="265">
        <f>IF(ISBLANK($F10),"-",F10)</f>
        <v>8</v>
      </c>
      <c r="AS19" s="266">
        <f>IF(ISBLANK($G10),"-",G10)</f>
        <v>6</v>
      </c>
      <c r="AT19" s="271" t="str">
        <f>IF(ISBLANK($G10),"-",I10)</f>
        <v xml:space="preserve">ШИ Данян  </v>
      </c>
      <c r="AU19" s="285" t="str">
        <f>IF(ISBLANK($G10),"-",J10)</f>
        <v>г. Алматы</v>
      </c>
      <c r="AV19" s="539" t="str">
        <f>IF($Y$1=1,AA9,IF($Y$1=2,AA10,""))</f>
        <v>3 - 2 (-9,8,-9,10,3)</v>
      </c>
      <c r="AW19" s="540"/>
      <c r="AX19" s="540"/>
      <c r="AY19" s="262"/>
      <c r="AZ19" s="262"/>
      <c r="BA19" s="263"/>
      <c r="BB19" s="262"/>
      <c r="BD19" s="283"/>
      <c r="BK19" s="293"/>
      <c r="BL19" s="262"/>
      <c r="BM19" s="262"/>
      <c r="BN19" s="265">
        <f>IF(ISBLANK($F89),"-",F89)</f>
        <v>-21</v>
      </c>
      <c r="BO19" s="266">
        <f>IF(ISBLANK($G89),"-",G89)</f>
        <v>9</v>
      </c>
      <c r="BP19" s="530" t="str">
        <f>IF(ISBLANK($G89),"-",I89)</f>
        <v xml:space="preserve">НУГАЙ Нурдаулет  </v>
      </c>
      <c r="BQ19" s="530"/>
      <c r="BR19" s="262"/>
      <c r="BS19" s="262"/>
      <c r="BT19" s="292">
        <f>IF(ISBLANK($A101),"-",A101)</f>
        <v>49</v>
      </c>
      <c r="BU19" s="539" t="str">
        <f>IF($Y$1=1,AA101,IF($Y$1=2,AA102,""))</f>
        <v>3 - 1 (6,7,-8,7)</v>
      </c>
      <c r="BV19" s="540"/>
      <c r="BW19" s="540"/>
      <c r="BX19" s="262"/>
      <c r="BY19" s="262"/>
      <c r="BZ19" s="263"/>
      <c r="CA19" s="262"/>
      <c r="CB19" s="262"/>
      <c r="CC19" s="263"/>
      <c r="CD19" s="262"/>
      <c r="CF19" s="295"/>
      <c r="CG19" s="287"/>
      <c r="CJ19" s="236"/>
      <c r="CM19" s="263"/>
      <c r="CN19" s="262"/>
      <c r="CO19" s="262"/>
      <c r="CP19" s="263"/>
      <c r="CQ19" s="262"/>
      <c r="CS19" s="236"/>
      <c r="CT19" s="262"/>
      <c r="CV19" s="236"/>
    </row>
    <row r="20" spans="1:100" s="240" customFormat="1" ht="14.1" customHeight="1" x14ac:dyDescent="0.15">
      <c r="A20" s="550"/>
      <c r="B20" s="513"/>
      <c r="C20" s="515"/>
      <c r="D20" s="517"/>
      <c r="E20" s="519"/>
      <c r="F20" s="309">
        <v>18</v>
      </c>
      <c r="G20" s="256">
        <v>28</v>
      </c>
      <c r="H20" s="521"/>
      <c r="I20" s="257" t="str">
        <f>VLOOKUP(G20,[3]Список!A:V,3,FALSE)</f>
        <v xml:space="preserve">МОМИНЖАНОВ Атхамбек </v>
      </c>
      <c r="J20" s="258" t="str">
        <f>VLOOKUP(G20,[3]Список!A:V,8,FALSE)</f>
        <v>г. Шымкент</v>
      </c>
      <c r="K20" s="526"/>
      <c r="L20" s="536"/>
      <c r="M20" s="547"/>
      <c r="N20" s="549"/>
      <c r="O20" s="543"/>
      <c r="P20" s="545"/>
      <c r="Q20" s="547"/>
      <c r="R20" s="549"/>
      <c r="S20" s="543"/>
      <c r="T20" s="545"/>
      <c r="U20" s="547"/>
      <c r="V20" s="549"/>
      <c r="W20" s="543"/>
      <c r="X20" s="552"/>
      <c r="Y20" s="259">
        <f t="shared" ref="Y20" si="264">IF(L19="wo","В - П",IF(L19&gt;=0,SUM(AC20:AI20),""))</f>
        <v>0</v>
      </c>
      <c r="Z20" s="260">
        <f t="shared" ref="Z20" si="265">IF(K19="wo","В - П",IF(K19&gt;=0,SUM(AC19:AI19),""))</f>
        <v>3</v>
      </c>
      <c r="AA20" s="248" t="str">
        <f t="shared" ref="AA20" si="266">IF(G19="х","",IF(G20="х","",IF(Y19&gt;Z19,AA19&amp;" "&amp;AB19,IF(Z19&gt;Y19,AA19&amp;" "&amp;AB20,""))))</f>
        <v>3 - 0 (5,6,4)</v>
      </c>
      <c r="AB20" s="249" t="str">
        <f t="shared" si="4"/>
        <v>(-5,-6,-4)</v>
      </c>
      <c r="AC20" s="250">
        <f t="shared" ref="AC20" si="267">IF(L19="","",IF(L19="wo",0,IF(K19="wo",1,IF(K19&gt;L19,0,1))))</f>
        <v>0</v>
      </c>
      <c r="AD20" s="250">
        <f t="shared" ref="AD20" si="268">IF(N19="","",IF(N19="wo",0,IF(M19="wo",1,IF(M19&gt;N19,0,1))))</f>
        <v>0</v>
      </c>
      <c r="AE20" s="250">
        <f t="shared" ref="AE20" si="269">IF(P19="","",IF(P19="wo",0,IF(O19="wo",1,IF(O19&gt;P19,0,1))))</f>
        <v>0</v>
      </c>
      <c r="AF20" s="250" t="str">
        <f t="shared" ref="AF20" si="270">IF(R19="","",IF(R19="wo",0,IF(Q19="wo",1,IF(Q19&gt;R19,0,1))))</f>
        <v/>
      </c>
      <c r="AG20" s="250" t="str">
        <f t="shared" ref="AG20" si="271">IF(T19="","",IF(T19="wo",0,IF(S19="wo",1,IF(S19&gt;T19,0,1))))</f>
        <v/>
      </c>
      <c r="AH20" s="250" t="str">
        <f t="shared" ref="AH20" si="272">IF(V19="","",IF(V19="wo",0,IF(U19="wo",1,IF(U19&gt;V19,0,1))))</f>
        <v/>
      </c>
      <c r="AI20" s="250" t="str">
        <f t="shared" ref="AI20" si="273">IF(X19="","",IF(X19="wo",0,IF(W19="wo",1,IF(W19&gt;X19,0,1))))</f>
        <v/>
      </c>
      <c r="AJ20" s="251">
        <f t="shared" ref="AJ20" si="274">IF(K19="","",IF(K19="wo",0,IF(L19="wo",0,IF(K19=L19,"ERROR",IF(K19=0,0,IF(L19=0,"-0",IF(L19&gt;K19,K19,-1*L19)))))))</f>
        <v>-5</v>
      </c>
      <c r="AK20" s="251" t="str">
        <f t="shared" ref="AK20" si="275">IF(M19="","",IF(M19="wo",","&amp;0,IF(N19="wo",","&amp;0,IF(M19=N19,"ERROR",IF(M19=0,",0",IF(N19=0,",-0",IF(N19&gt;M19,","&amp;M19,","&amp;-1*N19)))))))</f>
        <v>,-6</v>
      </c>
      <c r="AL20" s="251" t="str">
        <f t="shared" ref="AL20" si="276">IF(O19="","",IF(O19="wo",","&amp;0,IF(P19="wo",","&amp;0,IF(O19=P19,"ERROR",IF(O19=0,",0",IF(P19=0,",-0",IF(P19&gt;O19,","&amp;O19,","&amp;-1*P19)))))))</f>
        <v>,-4</v>
      </c>
      <c r="AM20" s="251" t="str">
        <f t="shared" ref="AM20" si="277">IF(Q19="","",IF(Q19="wo",","&amp;0,IF(R19="wo",","&amp;0,IF(Q19=R19,"ERROR",IF(Q19=0,",0",IF(R19=0,",-0",IF(R19&gt;Q19,","&amp;Q19,","&amp;-1*R19)))))))</f>
        <v/>
      </c>
      <c r="AN20" s="251" t="str">
        <f t="shared" ref="AN20" si="278">IF(S19="","",IF(S19="wo",","&amp;0,IF(T19="wo",","&amp;0,IF(S19=T19,"ERROR",IF(S19=0,",0",IF(T19=0,",-0",IF(T19&gt;S19,","&amp;S19,","&amp;-1*T19)))))))</f>
        <v/>
      </c>
      <c r="AO20" s="251" t="str">
        <f t="shared" ref="AO20" si="279">IF(U19="","",IF(U19="wo",","&amp;0,IF(V19="wo",","&amp;0,IF(U19=V19,"ERROR",IF(U19=0,",0",IF(V19=0,",-0",IF(V19&gt;U19,","&amp;U19,","&amp;-1*V19)))))))</f>
        <v/>
      </c>
      <c r="AP20" s="251" t="str">
        <f t="shared" ref="AP20" si="280">IF(W19="","",IF(W19="wo",","&amp;0,IF(X19="wo",","&amp;0,IF(W19=X19,"ERROR",IF(W19=0,",0",IF(X19=0,",-0",IF(X19&gt;W19,","&amp;W19,","&amp;-1*X19)))))))</f>
        <v/>
      </c>
      <c r="AQ20" s="252"/>
      <c r="AS20" s="262"/>
      <c r="AT20" s="262"/>
      <c r="AU20" s="263"/>
      <c r="AV20" s="262"/>
      <c r="AW20" s="262"/>
      <c r="AX20" s="263"/>
      <c r="AY20" s="262"/>
      <c r="AZ20" s="262"/>
      <c r="BA20" s="263"/>
      <c r="BB20" s="262"/>
      <c r="BC20" s="290" t="str">
        <f>IF(ISBLANK($H59),"-",H59)</f>
        <v/>
      </c>
      <c r="BD20" s="283"/>
      <c r="BE20" s="281">
        <f>IF(ISBLANK($G63),"-",G63)</f>
        <v>1</v>
      </c>
      <c r="BF20" s="530" t="str">
        <f>IF(ISBLANK($I63),"-",I63)</f>
        <v xml:space="preserve">КУРМАМБАЕВ Сагантай  </v>
      </c>
      <c r="BG20" s="530"/>
      <c r="BH20" s="275"/>
      <c r="BI20" s="276"/>
      <c r="BJ20" s="310"/>
      <c r="BK20" s="269">
        <f>IF(ISBLANK($F73),"-",F73)</f>
        <v>-7</v>
      </c>
      <c r="BL20" s="266">
        <f>IF(ISBLANK($G73),"-",G73)</f>
        <v>20</v>
      </c>
      <c r="BM20" s="530" t="str">
        <f>IF(ISBLANK($G73),"-",I73)</f>
        <v xml:space="preserve">НУРМАТОВ Зиятжан  </v>
      </c>
      <c r="BN20" s="530"/>
      <c r="BO20" s="537" t="str">
        <f>IF(ISBLANK($H89),"-",H89)</f>
        <v/>
      </c>
      <c r="BP20" s="537"/>
      <c r="BQ20" s="291">
        <f>IF(ISBLANK($A89),"-",A89)</f>
        <v>43</v>
      </c>
      <c r="BR20" s="266">
        <f>IF(ISBLANK($G102),"-",G102)</f>
        <v>20</v>
      </c>
      <c r="BS20" s="530" t="str">
        <f>IF(ISBLANK($I102),"-",I102)</f>
        <v xml:space="preserve">НУРМАТОВ Зиятжан  </v>
      </c>
      <c r="BT20" s="538"/>
      <c r="BU20" s="262"/>
      <c r="BV20" s="262"/>
      <c r="BW20" s="263"/>
      <c r="BX20" s="262"/>
      <c r="BY20" s="262"/>
      <c r="BZ20" s="265">
        <f>IF(ISBLANK($F121),"-",F121)</f>
        <v>-29</v>
      </c>
      <c r="CA20" s="266">
        <f>IF(ISBLANK($G121),"-",G121)</f>
        <v>5</v>
      </c>
      <c r="CB20" s="530" t="str">
        <f>IF(ISBLANK($I121),"-",I121)</f>
        <v xml:space="preserve">МАМАЙ Абдулла  </v>
      </c>
      <c r="CC20" s="530"/>
      <c r="CD20" s="262"/>
      <c r="CF20" s="295"/>
      <c r="CG20" s="302"/>
      <c r="CJ20" s="236"/>
      <c r="CM20" s="263"/>
      <c r="CN20" s="262"/>
      <c r="CO20" s="262"/>
      <c r="CP20" s="265">
        <f>IF(ISBLANK($F173),"-",F173)</f>
        <v>-75</v>
      </c>
      <c r="CQ20" s="266">
        <f>IF(ISBLANK($G173),"-",G173)</f>
        <v>9</v>
      </c>
      <c r="CR20" s="530" t="str">
        <f>IF(ISBLANK($I173),"-",I173)</f>
        <v xml:space="preserve">НУГАЙ Нурдаулет  </v>
      </c>
      <c r="CS20" s="530"/>
      <c r="CU20" s="558" t="str">
        <f>IF(ISBLANK($H175),"-",H175)</f>
        <v>19 место</v>
      </c>
      <c r="CV20" s="558"/>
    </row>
    <row r="21" spans="1:100" s="240" customFormat="1" ht="14.1" customHeight="1" x14ac:dyDescent="0.15">
      <c r="A21" s="554">
        <v>10</v>
      </c>
      <c r="B21" s="512" t="s">
        <v>284</v>
      </c>
      <c r="C21" s="514"/>
      <c r="D21" s="516"/>
      <c r="E21" s="556"/>
      <c r="F21" s="309">
        <v>19</v>
      </c>
      <c r="G21" s="243">
        <v>23</v>
      </c>
      <c r="H21" s="520" t="str">
        <f t="shared" ref="H21" si="281">IF(K21="",IF(C21="","",IF(OR(G21="х",G22="х",NOT(ISBLANK(K21)))," ",CONCATENATE(C21,"/",D21,"/","ст. ",E21))),"")</f>
        <v/>
      </c>
      <c r="I21" s="244" t="str">
        <f>VLOOKUP(G21,[3]Список!A:V,3,FALSE)</f>
        <v xml:space="preserve">ИНЫРБАЕВ Алишер  </v>
      </c>
      <c r="J21" s="245" t="str">
        <f>VLOOKUP(G21,[3]Список!A:V,8,FALSE)</f>
        <v>Павлодар. обл.</v>
      </c>
      <c r="K21" s="525">
        <v>5</v>
      </c>
      <c r="L21" s="535">
        <v>11</v>
      </c>
      <c r="M21" s="531">
        <v>11</v>
      </c>
      <c r="N21" s="533">
        <v>7</v>
      </c>
      <c r="O21" s="525">
        <v>8</v>
      </c>
      <c r="P21" s="535">
        <v>11</v>
      </c>
      <c r="Q21" s="531">
        <v>8</v>
      </c>
      <c r="R21" s="533">
        <v>11</v>
      </c>
      <c r="S21" s="525"/>
      <c r="T21" s="535"/>
      <c r="U21" s="531"/>
      <c r="V21" s="533"/>
      <c r="W21" s="525"/>
      <c r="X21" s="527"/>
      <c r="Y21" s="246">
        <f t="shared" ref="Y21" si="282">IF(K21="wo",0,IF(K21="","",SUM(AC21:AI21)))</f>
        <v>1</v>
      </c>
      <c r="Z21" s="247">
        <f t="shared" ref="Z21" si="283">IF(L21="wo",0,IF(L21="","",SUM(AC22:AI22)))</f>
        <v>3</v>
      </c>
      <c r="AA21" s="248" t="str">
        <f t="shared" ref="AA21" si="284">IF(Y22="В - П","В - П",IF(Z22="В - П","В - П",IF(Z22="wo",Y22&amp;" - "&amp;Z22,IF(Y22="wo",Z22&amp;" - "&amp;Y22,IF(Y22&gt;Z22,Y22&amp;" - "&amp;Z22,IF(Z22&gt;Y22,Z22&amp;" - "&amp;Y22,""))))))</f>
        <v>3 - 1</v>
      </c>
      <c r="AB21" s="249" t="str">
        <f t="shared" si="4"/>
        <v>(-5,7,-8,-8)</v>
      </c>
      <c r="AC21" s="250">
        <f t="shared" ref="AC21" si="285">IF(K21="","",IF(K21="wo",0,IF(L21="wo",1,IF(K21&gt;L21,1,0))))</f>
        <v>0</v>
      </c>
      <c r="AD21" s="250">
        <f t="shared" ref="AD21" si="286">IF(M21="","",IF(M21="wo",0,IF(N21="wo",1,IF(M21&gt;N21,1,0))))</f>
        <v>1</v>
      </c>
      <c r="AE21" s="250">
        <f t="shared" ref="AE21" si="287">IF(O21="","",IF(O21="wo",0,IF(P21="wo",1,IF(O21&gt;P21,1,0))))</f>
        <v>0</v>
      </c>
      <c r="AF21" s="250">
        <f t="shared" ref="AF21" si="288">IF(Q21="","",IF(Q21="wo",0,IF(R21="wo",1,IF(Q21&gt;R21,1,0))))</f>
        <v>0</v>
      </c>
      <c r="AG21" s="250" t="str">
        <f t="shared" ref="AG21" si="289">IF(S21="","",IF(S21="wo",0,IF(T21="wo",1,IF(S21&gt;T21,1,0))))</f>
        <v/>
      </c>
      <c r="AH21" s="250" t="str">
        <f t="shared" ref="AH21" si="290">IF(U21="","",IF(U21="wo",0,IF(V21="wo",1,IF(U21&gt;V21,1,0))))</f>
        <v/>
      </c>
      <c r="AI21" s="250" t="str">
        <f t="shared" ref="AI21" si="291">IF(W21="","",IF(W21="wo",0,IF(X21="wo",1,IF(W21&gt;X21,1,0))))</f>
        <v/>
      </c>
      <c r="AJ21" s="251">
        <f t="shared" ref="AJ21" si="292">IF(K21="","",IF(K21="wo",0,IF(L21="wo",0,IF(K21=L21,"ERROR",IF(K21=0,"-0",IF(L21=0,0,IF(K21&gt;L21,L21,-1*K21)))))))</f>
        <v>-5</v>
      </c>
      <c r="AK21" s="251" t="str">
        <f t="shared" ref="AK21" si="293">IF(M21="","",IF(M21="wo",","&amp;0,IF(N21="wo",","&amp;0,IF(M21=N21,"ERROR",IF(M21=0,",-0",IF(N21=0,","&amp;0,IF(M21&gt;N21,","&amp;N21,","&amp;-1*M21)))))))</f>
        <v>,7</v>
      </c>
      <c r="AL21" s="251" t="str">
        <f t="shared" ref="AL21" si="294">IF(O21="","",IF(O21="wo",","&amp;0,IF(P21="wo",","&amp;0,IF(O21=P21,"ERROR",IF(O21=0,",-0",IF(P21=0,","&amp;0,IF(O21&gt;P21,","&amp;P21,","&amp;-1*O21)))))))</f>
        <v>,-8</v>
      </c>
      <c r="AM21" s="251" t="str">
        <f t="shared" ref="AM21" si="295">IF(Q21="","",IF(Q21="wo",","&amp;0,IF(R21="wo",","&amp;0,IF(Q21=R21,"ERROR",IF(Q21=0,",-0",IF(R21=0,","&amp;0,IF(Q21&gt;R21,","&amp;R21,","&amp;-1*Q21)))))))</f>
        <v>,-8</v>
      </c>
      <c r="AN21" s="251" t="str">
        <f t="shared" ref="AN21" si="296">IF(S21="","",IF(S21="wo",","&amp;0,IF(T21="wo",","&amp;0,IF(S21=T21,"ERROR",IF(S21=0,",-0",IF(T21=0,","&amp;0,IF(S21&gt;T21,","&amp;T21,","&amp;-1*S21)))))))</f>
        <v/>
      </c>
      <c r="AO21" s="251" t="str">
        <f t="shared" ref="AO21" si="297">IF(U21="","",IF(U21="wo",","&amp;0,IF(V21="wo",","&amp;0,IF(U21=V21,"ERROR",IF(U21=0,",-0",IF(V21=0,","&amp;0,IF(U21&gt;V21,","&amp;V21,","&amp;-1*U21)))))))</f>
        <v/>
      </c>
      <c r="AP21" s="251" t="str">
        <f t="shared" ref="AP21" si="298">IF(W21="","",IF(W21="wo",","&amp;0,IF(X21="wo",","&amp;0,IF(W21=X21,"ERROR",IF(W21=0,",-0",IF(X21=0,","&amp;0,IF(W21&gt;X21,","&amp;X21,","&amp;-1*W21)))))))</f>
        <v/>
      </c>
      <c r="AQ21" s="252"/>
      <c r="AR21" s="265">
        <f>IF(ISBLANK($F11),"-",F11)</f>
        <v>9</v>
      </c>
      <c r="AS21" s="266">
        <f>IF(ISBLANK($G11),"-",G11)</f>
        <v>5</v>
      </c>
      <c r="AT21" s="271" t="str">
        <f>IF(ISBLANK($G11),"-",I11)</f>
        <v xml:space="preserve">МАМАЙ Абдулла  </v>
      </c>
      <c r="AU21" s="272" t="str">
        <f>IF(ISBLANK($G11),"-",J11)</f>
        <v>г. Алматы</v>
      </c>
      <c r="AV21" s="262"/>
      <c r="AW21" s="262"/>
      <c r="AX21" s="263"/>
      <c r="AY21" s="262"/>
      <c r="AZ21" s="262"/>
      <c r="BA21" s="263"/>
      <c r="BB21" s="262"/>
      <c r="BC21" s="262"/>
      <c r="BD21" s="292">
        <f>IF(ISBLANK($A59),"-",A59)</f>
        <v>29</v>
      </c>
      <c r="BE21" s="562" t="str">
        <f>IF($Y$1=1,AA59,IF($Y$1=2,AA60,""))</f>
        <v>3 - 1 (9,12,-10,4)</v>
      </c>
      <c r="BF21" s="561"/>
      <c r="BG21" s="563"/>
      <c r="BH21" s="311"/>
      <c r="BI21" s="311"/>
      <c r="BJ21" s="311"/>
      <c r="BK21" s="293"/>
      <c r="BL21" s="537" t="str">
        <f>IF(ISBLANK($H73),"-",H73)</f>
        <v/>
      </c>
      <c r="BM21" s="537"/>
      <c r="BN21" s="291">
        <f>IF(ISBLANK($A73),"-",A73)</f>
        <v>35</v>
      </c>
      <c r="BO21" s="266">
        <f>IF(ISBLANK($G90),"-",G90)</f>
        <v>20</v>
      </c>
      <c r="BP21" s="530" t="str">
        <f>IF(ISBLANK($G90),"-",I90)</f>
        <v xml:space="preserve">НУРМАТОВ Зиятжан  </v>
      </c>
      <c r="BQ21" s="538"/>
      <c r="BR21" s="539" t="str">
        <f>IF($Y$1=1,AA89,IF($Y$1=2,AA90,""))</f>
        <v>3 - 2 (8,-5,7,-6,7)</v>
      </c>
      <c r="BS21" s="540"/>
      <c r="BT21" s="540"/>
      <c r="BU21" s="262"/>
      <c r="BV21" s="262"/>
      <c r="BW21" s="263"/>
      <c r="BX21" s="262"/>
      <c r="BY21" s="262"/>
      <c r="BZ21" s="263"/>
      <c r="CA21" s="262"/>
      <c r="CB21" s="262"/>
      <c r="CC21" s="274"/>
      <c r="CD21" s="262"/>
      <c r="CF21" s="295"/>
      <c r="CG21" s="287"/>
      <c r="CJ21" s="236"/>
      <c r="CM21" s="263"/>
      <c r="CN21" s="262"/>
      <c r="CO21" s="262"/>
      <c r="CP21" s="236"/>
      <c r="CQ21" s="262"/>
      <c r="CR21" s="290" t="str">
        <f>IF(ISBLANK($H173),"-",H173)</f>
        <v/>
      </c>
      <c r="CS21" s="298">
        <f>IF(ISBLANK($A173),"-",A173)</f>
        <v>78</v>
      </c>
      <c r="CT21" s="281">
        <f>IF(ISBLANK($G175),"-",G175)</f>
        <v>9</v>
      </c>
      <c r="CU21" s="530" t="str">
        <f>IF(ISBLANK($I175),"-",I175)</f>
        <v xml:space="preserve">НУГАЙ Нурдаулет  </v>
      </c>
      <c r="CV21" s="530"/>
    </row>
    <row r="22" spans="1:100" s="240" customFormat="1" ht="14.1" customHeight="1" x14ac:dyDescent="0.2">
      <c r="A22" s="555"/>
      <c r="B22" s="513"/>
      <c r="C22" s="515"/>
      <c r="D22" s="517"/>
      <c r="E22" s="557"/>
      <c r="F22" s="279">
        <v>20</v>
      </c>
      <c r="G22" s="256">
        <v>9</v>
      </c>
      <c r="H22" s="521"/>
      <c r="I22" s="257" t="str">
        <f>VLOOKUP(G22,[3]Список!A:V,3,FALSE)</f>
        <v xml:space="preserve">НУГАЙ Нурдаулет  </v>
      </c>
      <c r="J22" s="258" t="str">
        <f>VLOOKUP(G22,[3]Список!A:V,8,FALSE)</f>
        <v>г. Шымкент</v>
      </c>
      <c r="K22" s="526"/>
      <c r="L22" s="536"/>
      <c r="M22" s="532"/>
      <c r="N22" s="534"/>
      <c r="O22" s="526"/>
      <c r="P22" s="536"/>
      <c r="Q22" s="532"/>
      <c r="R22" s="534"/>
      <c r="S22" s="526"/>
      <c r="T22" s="536"/>
      <c r="U22" s="532"/>
      <c r="V22" s="534"/>
      <c r="W22" s="526"/>
      <c r="X22" s="528"/>
      <c r="Y22" s="259">
        <f t="shared" ref="Y22" si="299">IF(L21="wo","В - П",IF(L21&gt;=0,SUM(AC22:AI22),""))</f>
        <v>3</v>
      </c>
      <c r="Z22" s="260">
        <f t="shared" ref="Z22" si="300">IF(K21="wo","В - П",IF(K21&gt;=0,SUM(AC21:AI21),""))</f>
        <v>1</v>
      </c>
      <c r="AA22" s="248" t="str">
        <f t="shared" ref="AA22" si="301">IF(G21="х","",IF(G22="х","",IF(Y21&gt;Z21,AA21&amp;" "&amp;AB21,IF(Z21&gt;Y21,AA21&amp;" "&amp;AB22,""))))</f>
        <v>3 - 1 (5,-7,8,8)</v>
      </c>
      <c r="AB22" s="249" t="str">
        <f t="shared" si="4"/>
        <v>(5,-7,8,8)</v>
      </c>
      <c r="AC22" s="250">
        <f t="shared" ref="AC22" si="302">IF(L21="","",IF(L21="wo",0,IF(K21="wo",1,IF(K21&gt;L21,0,1))))</f>
        <v>1</v>
      </c>
      <c r="AD22" s="250">
        <f t="shared" ref="AD22" si="303">IF(N21="","",IF(N21="wo",0,IF(M21="wo",1,IF(M21&gt;N21,0,1))))</f>
        <v>0</v>
      </c>
      <c r="AE22" s="250">
        <f t="shared" ref="AE22" si="304">IF(P21="","",IF(P21="wo",0,IF(O21="wo",1,IF(O21&gt;P21,0,1))))</f>
        <v>1</v>
      </c>
      <c r="AF22" s="250">
        <f t="shared" ref="AF22" si="305">IF(R21="","",IF(R21="wo",0,IF(Q21="wo",1,IF(Q21&gt;R21,0,1))))</f>
        <v>1</v>
      </c>
      <c r="AG22" s="250" t="str">
        <f t="shared" ref="AG22" si="306">IF(T21="","",IF(T21="wo",0,IF(S21="wo",1,IF(S21&gt;T21,0,1))))</f>
        <v/>
      </c>
      <c r="AH22" s="250" t="str">
        <f t="shared" ref="AH22" si="307">IF(V21="","",IF(V21="wo",0,IF(U21="wo",1,IF(U21&gt;V21,0,1))))</f>
        <v/>
      </c>
      <c r="AI22" s="250" t="str">
        <f t="shared" ref="AI22" si="308">IF(X21="","",IF(X21="wo",0,IF(W21="wo",1,IF(W21&gt;X21,0,1))))</f>
        <v/>
      </c>
      <c r="AJ22" s="251">
        <f t="shared" ref="AJ22" si="309">IF(K21="","",IF(K21="wo",0,IF(L21="wo",0,IF(K21=L21,"ERROR",IF(K21=0,0,IF(L21=0,"-0",IF(L21&gt;K21,K21,-1*L21)))))))</f>
        <v>5</v>
      </c>
      <c r="AK22" s="251" t="str">
        <f t="shared" ref="AK22" si="310">IF(M21="","",IF(M21="wo",","&amp;0,IF(N21="wo",","&amp;0,IF(M21=N21,"ERROR",IF(M21=0,",0",IF(N21=0,",-0",IF(N21&gt;M21,","&amp;M21,","&amp;-1*N21)))))))</f>
        <v>,-7</v>
      </c>
      <c r="AL22" s="251" t="str">
        <f t="shared" ref="AL22" si="311">IF(O21="","",IF(O21="wo",","&amp;0,IF(P21="wo",","&amp;0,IF(O21=P21,"ERROR",IF(O21=0,",0",IF(P21=0,",-0",IF(P21&gt;O21,","&amp;O21,","&amp;-1*P21)))))))</f>
        <v>,8</v>
      </c>
      <c r="AM22" s="251" t="str">
        <f t="shared" ref="AM22" si="312">IF(Q21="","",IF(Q21="wo",","&amp;0,IF(R21="wo",","&amp;0,IF(Q21=R21,"ERROR",IF(Q21=0,",0",IF(R21=0,",-0",IF(R21&gt;Q21,","&amp;Q21,","&amp;-1*R21)))))))</f>
        <v>,8</v>
      </c>
      <c r="AN22" s="251" t="str">
        <f t="shared" ref="AN22" si="313">IF(S21="","",IF(S21="wo",","&amp;0,IF(T21="wo",","&amp;0,IF(S21=T21,"ERROR",IF(S21=0,",0",IF(T21=0,",-0",IF(T21&gt;S21,","&amp;S21,","&amp;-1*T21)))))))</f>
        <v/>
      </c>
      <c r="AO22" s="251" t="str">
        <f t="shared" ref="AO22" si="314">IF(U21="","",IF(U21="wo",","&amp;0,IF(V21="wo",","&amp;0,IF(U21=V21,"ERROR",IF(U21=0,",0",IF(V21=0,",-0",IF(V21&gt;U21,","&amp;U21,","&amp;-1*V21)))))))</f>
        <v/>
      </c>
      <c r="AP22" s="251" t="str">
        <f t="shared" ref="AP22" si="315">IF(W21="","",IF(W21="wo",","&amp;0,IF(X21="wo",","&amp;0,IF(W21=X21,"ERROR",IF(W21=0,",0",IF(X21=0,",-0",IF(X21&gt;W21,","&amp;W21,","&amp;-1*X21)))))))</f>
        <v/>
      </c>
      <c r="AQ22" s="252"/>
      <c r="AS22" s="537" t="str">
        <f>IF(ISBLANK($H11),"-",H11)</f>
        <v/>
      </c>
      <c r="AT22" s="537"/>
      <c r="AU22" s="280">
        <f>IF(ISBLANK($A11),"-",A11)</f>
        <v>5</v>
      </c>
      <c r="AV22" s="281">
        <f>IF(ISBLANK($G39),"-",G39)</f>
        <v>5</v>
      </c>
      <c r="AW22" s="530" t="str">
        <f>IF(ISBLANK($I39),"-",I39)</f>
        <v xml:space="preserve">МАМАЙ Абдулла  </v>
      </c>
      <c r="AX22" s="530"/>
      <c r="AY22" s="262"/>
      <c r="AZ22" s="262"/>
      <c r="BA22" s="263"/>
      <c r="BB22" s="262"/>
      <c r="BD22" s="300"/>
      <c r="BG22" s="312"/>
      <c r="BK22" s="269">
        <f>IF(ISBLANK($F74),"-",F74)</f>
        <v>-8</v>
      </c>
      <c r="BL22" s="266">
        <f>IF(ISBLANK($G74),"-",G74)</f>
        <v>30</v>
      </c>
      <c r="BM22" s="530" t="str">
        <f>IF(ISBLANK($G74),"-",I74)</f>
        <v xml:space="preserve">КУРБАНТАЕВ Мухаммадали  </v>
      </c>
      <c r="BN22" s="538"/>
      <c r="BO22" s="540" t="str">
        <f>IF($Y$1=1,AA73,IF($Y$1=2,AA74,""))</f>
        <v>3 - 2 (10,-7,6,-8,6)</v>
      </c>
      <c r="BP22" s="540"/>
      <c r="BQ22" s="540"/>
      <c r="BR22" s="262"/>
      <c r="BS22" s="262"/>
      <c r="BT22" s="265">
        <f>IF(ISBLANK($F111),"-",F111)</f>
        <v>-28</v>
      </c>
      <c r="BU22" s="266">
        <f>IF(ISBLANK($G111),"-",G111)</f>
        <v>13</v>
      </c>
      <c r="BV22" s="530" t="str">
        <f>IF(ISBLANK($I111),"-",I111)</f>
        <v xml:space="preserve">ОРАЛХАНОВ Арнур  </v>
      </c>
      <c r="BW22" s="530"/>
      <c r="BX22" s="262"/>
      <c r="BY22" s="262"/>
      <c r="BZ22" s="263"/>
      <c r="CA22" s="262"/>
      <c r="CB22" s="262"/>
      <c r="CC22" s="283"/>
      <c r="CD22" s="262"/>
      <c r="CF22" s="295"/>
      <c r="CG22" s="302"/>
      <c r="CJ22" s="236"/>
      <c r="CM22" s="263"/>
      <c r="CN22" s="262"/>
      <c r="CO22" s="262"/>
      <c r="CP22" s="265">
        <f>IF(ISBLANK($F174),"-",F174)</f>
        <v>-76</v>
      </c>
      <c r="CQ22" s="266">
        <f>IF(ISBLANK($G174),"-",G174)</f>
        <v>29</v>
      </c>
      <c r="CR22" s="530" t="str">
        <f>IF(ISBLANK($I174),"-",I174)</f>
        <v xml:space="preserve">БАЛТАШ Тамерлан  </v>
      </c>
      <c r="CS22" s="538"/>
      <c r="CT22" s="539" t="str">
        <f>IF($Y$1=1,AA173,IF($Y$1=2,AA174,""))</f>
        <v>3 - 0 (8,7,8)</v>
      </c>
      <c r="CU22" s="540"/>
      <c r="CV22" s="540"/>
    </row>
    <row r="23" spans="1:100" s="240" customFormat="1" ht="14.1" customHeight="1" x14ac:dyDescent="0.25">
      <c r="A23" s="550">
        <v>11</v>
      </c>
      <c r="B23" s="512" t="s">
        <v>284</v>
      </c>
      <c r="C23" s="514"/>
      <c r="D23" s="516"/>
      <c r="E23" s="518"/>
      <c r="F23" s="279">
        <v>21</v>
      </c>
      <c r="G23" s="243">
        <v>10</v>
      </c>
      <c r="H23" s="520" t="str">
        <f t="shared" ref="H23" si="316">IF(K23="",IF(C23="","",IF(OR(G23="х",G24="х",NOT(ISBLANK(K23)))," ",CONCATENATE(C23,"/",D23,"/","ст. ",E23))),"")</f>
        <v/>
      </c>
      <c r="I23" s="244" t="str">
        <f>VLOOKUP(G23,[3]Список!A:V,3,FALSE)</f>
        <v xml:space="preserve">САРСЕНБАЙ Дамир  </v>
      </c>
      <c r="J23" s="245" t="str">
        <f>VLOOKUP(G23,[3]Список!A:V,8,FALSE)</f>
        <v>г. Алматы</v>
      </c>
      <c r="K23" s="525">
        <v>11</v>
      </c>
      <c r="L23" s="535">
        <v>7</v>
      </c>
      <c r="M23" s="546">
        <v>8</v>
      </c>
      <c r="N23" s="548">
        <v>11</v>
      </c>
      <c r="O23" s="542">
        <v>11</v>
      </c>
      <c r="P23" s="544">
        <v>5</v>
      </c>
      <c r="Q23" s="546">
        <v>11</v>
      </c>
      <c r="R23" s="548">
        <v>6</v>
      </c>
      <c r="S23" s="542"/>
      <c r="T23" s="544"/>
      <c r="U23" s="546"/>
      <c r="V23" s="548"/>
      <c r="W23" s="542"/>
      <c r="X23" s="551"/>
      <c r="Y23" s="246">
        <f t="shared" ref="Y23" si="317">IF(K23="wo",0,IF(K23="","",SUM(AC23:AI23)))</f>
        <v>3</v>
      </c>
      <c r="Z23" s="247">
        <f t="shared" ref="Z23" si="318">IF(L23="wo",0,IF(L23="","",SUM(AC24:AI24)))</f>
        <v>1</v>
      </c>
      <c r="AA23" s="248" t="str">
        <f t="shared" ref="AA23" si="319">IF(Y24="В - П","В - П",IF(Z24="В - П","В - П",IF(Z24="wo",Y24&amp;" - "&amp;Z24,IF(Y24="wo",Z24&amp;" - "&amp;Y24,IF(Y24&gt;Z24,Y24&amp;" - "&amp;Z24,IF(Z24&gt;Y24,Z24&amp;" - "&amp;Y24,""))))))</f>
        <v>3 - 1</v>
      </c>
      <c r="AB23" s="249" t="str">
        <f t="shared" si="4"/>
        <v>(7,-8,5,6)</v>
      </c>
      <c r="AC23" s="250">
        <f t="shared" ref="AC23" si="320">IF(K23="","",IF(K23="wo",0,IF(L23="wo",1,IF(K23&gt;L23,1,0))))</f>
        <v>1</v>
      </c>
      <c r="AD23" s="250">
        <f t="shared" ref="AD23" si="321">IF(M23="","",IF(M23="wo",0,IF(N23="wo",1,IF(M23&gt;N23,1,0))))</f>
        <v>0</v>
      </c>
      <c r="AE23" s="250">
        <f t="shared" ref="AE23" si="322">IF(O23="","",IF(O23="wo",0,IF(P23="wo",1,IF(O23&gt;P23,1,0))))</f>
        <v>1</v>
      </c>
      <c r="AF23" s="250">
        <f t="shared" ref="AF23" si="323">IF(Q23="","",IF(Q23="wo",0,IF(R23="wo",1,IF(Q23&gt;R23,1,0))))</f>
        <v>1</v>
      </c>
      <c r="AG23" s="250" t="str">
        <f t="shared" ref="AG23" si="324">IF(S23="","",IF(S23="wo",0,IF(T23="wo",1,IF(S23&gt;T23,1,0))))</f>
        <v/>
      </c>
      <c r="AH23" s="250" t="str">
        <f t="shared" ref="AH23" si="325">IF(U23="","",IF(U23="wo",0,IF(V23="wo",1,IF(U23&gt;V23,1,0))))</f>
        <v/>
      </c>
      <c r="AI23" s="250" t="str">
        <f t="shared" ref="AI23" si="326">IF(W23="","",IF(W23="wo",0,IF(X23="wo",1,IF(W23&gt;X23,1,0))))</f>
        <v/>
      </c>
      <c r="AJ23" s="251">
        <f t="shared" ref="AJ23" si="327">IF(K23="","",IF(K23="wo",0,IF(L23="wo",0,IF(K23=L23,"ERROR",IF(K23=0,"-0",IF(L23=0,0,IF(K23&gt;L23,L23,-1*K23)))))))</f>
        <v>7</v>
      </c>
      <c r="AK23" s="251" t="str">
        <f t="shared" ref="AK23" si="328">IF(M23="","",IF(M23="wo",","&amp;0,IF(N23="wo",","&amp;0,IF(M23=N23,"ERROR",IF(M23=0,",-0",IF(N23=0,","&amp;0,IF(M23&gt;N23,","&amp;N23,","&amp;-1*M23)))))))</f>
        <v>,-8</v>
      </c>
      <c r="AL23" s="251" t="str">
        <f t="shared" ref="AL23" si="329">IF(O23="","",IF(O23="wo",","&amp;0,IF(P23="wo",","&amp;0,IF(O23=P23,"ERROR",IF(O23=0,",-0",IF(P23=0,","&amp;0,IF(O23&gt;P23,","&amp;P23,","&amp;-1*O23)))))))</f>
        <v>,5</v>
      </c>
      <c r="AM23" s="251" t="str">
        <f t="shared" ref="AM23" si="330">IF(Q23="","",IF(Q23="wo",","&amp;0,IF(R23="wo",","&amp;0,IF(Q23=R23,"ERROR",IF(Q23=0,",-0",IF(R23=0,","&amp;0,IF(Q23&gt;R23,","&amp;R23,","&amp;-1*Q23)))))))</f>
        <v>,6</v>
      </c>
      <c r="AN23" s="251" t="str">
        <f t="shared" ref="AN23" si="331">IF(S23="","",IF(S23="wo",","&amp;0,IF(T23="wo",","&amp;0,IF(S23=T23,"ERROR",IF(S23=0,",-0",IF(T23=0,","&amp;0,IF(S23&gt;T23,","&amp;T23,","&amp;-1*S23)))))))</f>
        <v/>
      </c>
      <c r="AO23" s="251" t="str">
        <f t="shared" ref="AO23" si="332">IF(U23="","",IF(U23="wo",","&amp;0,IF(V23="wo",","&amp;0,IF(U23=V23,"ERROR",IF(U23=0,",-0",IF(V23=0,","&amp;0,IF(U23&gt;V23,","&amp;V23,","&amp;-1*U23)))))))</f>
        <v/>
      </c>
      <c r="AP23" s="251" t="str">
        <f t="shared" ref="AP23" si="333">IF(W23="","",IF(W23="wo",","&amp;0,IF(X23="wo",","&amp;0,IF(W23=X23,"ERROR",IF(W23=0,",-0",IF(X23=0,","&amp;0,IF(W23&gt;X23,","&amp;X23,","&amp;-1*W23)))))))</f>
        <v/>
      </c>
      <c r="AQ23" s="252"/>
      <c r="AR23" s="265">
        <f>IF(ISBLANK($F12),"-",F12)</f>
        <v>10</v>
      </c>
      <c r="AS23" s="266">
        <f>IF(ISBLANK($G12),"-",G12)</f>
        <v>26</v>
      </c>
      <c r="AT23" s="271" t="str">
        <f>IF(ISBLANK($G12),"-",I12)</f>
        <v xml:space="preserve">АБДЫХАЛЫК Нурхат  </v>
      </c>
      <c r="AU23" s="285" t="str">
        <f>IF(ISBLANK($G12),"-",J12)</f>
        <v>г. Алматы</v>
      </c>
      <c r="AV23" s="539" t="str">
        <f>IF($Y$1=1,AA11,IF($Y$1=2,AA12,""))</f>
        <v>3 - 1 (5,7,-9,5)</v>
      </c>
      <c r="AW23" s="540"/>
      <c r="AX23" s="541"/>
      <c r="AY23" s="262"/>
      <c r="AZ23" s="262"/>
      <c r="BA23" s="263"/>
      <c r="BB23" s="262"/>
      <c r="BD23" s="300"/>
      <c r="BG23" s="312"/>
      <c r="BK23" s="293"/>
      <c r="BL23" s="262"/>
      <c r="BM23" s="262"/>
      <c r="BN23" s="265">
        <f>IF(ISBLANK($F91),"-",F91)</f>
        <v>-20</v>
      </c>
      <c r="BO23" s="266">
        <f>IF(ISBLANK($G91),"-",G91)</f>
        <v>18</v>
      </c>
      <c r="BP23" s="530" t="str">
        <f>IF(ISBLANK($G91),"-",I91)</f>
        <v xml:space="preserve">ТОЛСУБАЕВ Меиржан  </v>
      </c>
      <c r="BQ23" s="530"/>
      <c r="BR23" s="262"/>
      <c r="BS23" s="262"/>
      <c r="BT23" s="263"/>
      <c r="BU23" s="262"/>
      <c r="BW23" s="286"/>
      <c r="BX23" s="262"/>
      <c r="BY23" s="262"/>
      <c r="BZ23" s="263"/>
      <c r="CA23" s="262"/>
      <c r="CB23" s="262"/>
      <c r="CC23" s="283"/>
      <c r="CD23" s="262"/>
      <c r="CE23" s="558" t="str">
        <f>IF(ISBLANK($H124),"-",H124)</f>
        <v>3 место</v>
      </c>
      <c r="CF23" s="558"/>
      <c r="CG23" s="313">
        <f>IF(ISBLANK($F177),"-",F177)</f>
        <v>-71</v>
      </c>
      <c r="CH23" s="266">
        <f>IF(ISBLANK($G177),"-",G177)</f>
        <v>22</v>
      </c>
      <c r="CI23" s="530" t="str">
        <f>IF(ISBLANK($G177),"-",I177)</f>
        <v xml:space="preserve">СИПАЧЕВ Артем  </v>
      </c>
      <c r="CJ23" s="530"/>
      <c r="CM23" s="263"/>
      <c r="CN23" s="262"/>
      <c r="CO23" s="262"/>
      <c r="CP23" s="236"/>
      <c r="CS23" s="236"/>
      <c r="CU23" s="558" t="str">
        <f>IF(ISBLANK($H176),"-",H176)</f>
        <v>20 место</v>
      </c>
      <c r="CV23" s="558"/>
    </row>
    <row r="24" spans="1:100" s="240" customFormat="1" ht="14.1" customHeight="1" x14ac:dyDescent="0.15">
      <c r="A24" s="550"/>
      <c r="B24" s="513"/>
      <c r="C24" s="515"/>
      <c r="D24" s="517"/>
      <c r="E24" s="519"/>
      <c r="F24" s="309">
        <v>22</v>
      </c>
      <c r="G24" s="256">
        <v>25</v>
      </c>
      <c r="H24" s="521"/>
      <c r="I24" s="257" t="str">
        <f>VLOOKUP(G24,[3]Список!A:V,3,FALSE)</f>
        <v xml:space="preserve">НҰРТАЗИН Акнур  </v>
      </c>
      <c r="J24" s="258" t="str">
        <f>VLOOKUP(G24,[3]Список!A:V,8,FALSE)</f>
        <v>ВКО</v>
      </c>
      <c r="K24" s="526"/>
      <c r="L24" s="536"/>
      <c r="M24" s="547"/>
      <c r="N24" s="549"/>
      <c r="O24" s="543"/>
      <c r="P24" s="545"/>
      <c r="Q24" s="547"/>
      <c r="R24" s="549"/>
      <c r="S24" s="543"/>
      <c r="T24" s="545"/>
      <c r="U24" s="547"/>
      <c r="V24" s="549"/>
      <c r="W24" s="543"/>
      <c r="X24" s="552"/>
      <c r="Y24" s="259">
        <f t="shared" ref="Y24" si="334">IF(L23="wo","В - П",IF(L23&gt;=0,SUM(AC24:AI24),""))</f>
        <v>1</v>
      </c>
      <c r="Z24" s="260">
        <f t="shared" ref="Z24" si="335">IF(K23="wo","В - П",IF(K23&gt;=0,SUM(AC23:AI23),""))</f>
        <v>3</v>
      </c>
      <c r="AA24" s="248" t="str">
        <f t="shared" ref="AA24" si="336">IF(G23="х","",IF(G24="х","",IF(Y23&gt;Z23,AA23&amp;" "&amp;AB23,IF(Z23&gt;Y23,AA23&amp;" "&amp;AB24,""))))</f>
        <v>3 - 1 (7,-8,5,6)</v>
      </c>
      <c r="AB24" s="249" t="str">
        <f t="shared" si="4"/>
        <v>(-7,8,-5,-6)</v>
      </c>
      <c r="AC24" s="250">
        <f t="shared" ref="AC24" si="337">IF(L23="","",IF(L23="wo",0,IF(K23="wo",1,IF(K23&gt;L23,0,1))))</f>
        <v>0</v>
      </c>
      <c r="AD24" s="250">
        <f t="shared" ref="AD24" si="338">IF(N23="","",IF(N23="wo",0,IF(M23="wo",1,IF(M23&gt;N23,0,1))))</f>
        <v>1</v>
      </c>
      <c r="AE24" s="250">
        <f t="shared" ref="AE24" si="339">IF(P23="","",IF(P23="wo",0,IF(O23="wo",1,IF(O23&gt;P23,0,1))))</f>
        <v>0</v>
      </c>
      <c r="AF24" s="250">
        <f t="shared" ref="AF24" si="340">IF(R23="","",IF(R23="wo",0,IF(Q23="wo",1,IF(Q23&gt;R23,0,1))))</f>
        <v>0</v>
      </c>
      <c r="AG24" s="250" t="str">
        <f t="shared" ref="AG24" si="341">IF(T23="","",IF(T23="wo",0,IF(S23="wo",1,IF(S23&gt;T23,0,1))))</f>
        <v/>
      </c>
      <c r="AH24" s="250" t="str">
        <f t="shared" ref="AH24" si="342">IF(V23="","",IF(V23="wo",0,IF(U23="wo",1,IF(U23&gt;V23,0,1))))</f>
        <v/>
      </c>
      <c r="AI24" s="250" t="str">
        <f t="shared" ref="AI24" si="343">IF(X23="","",IF(X23="wo",0,IF(W23="wo",1,IF(W23&gt;X23,0,1))))</f>
        <v/>
      </c>
      <c r="AJ24" s="251">
        <f t="shared" ref="AJ24" si="344">IF(K23="","",IF(K23="wo",0,IF(L23="wo",0,IF(K23=L23,"ERROR",IF(K23=0,0,IF(L23=0,"-0",IF(L23&gt;K23,K23,-1*L23)))))))</f>
        <v>-7</v>
      </c>
      <c r="AK24" s="251" t="str">
        <f t="shared" ref="AK24" si="345">IF(M23="","",IF(M23="wo",","&amp;0,IF(N23="wo",","&amp;0,IF(M23=N23,"ERROR",IF(M23=0,",0",IF(N23=0,",-0",IF(N23&gt;M23,","&amp;M23,","&amp;-1*N23)))))))</f>
        <v>,8</v>
      </c>
      <c r="AL24" s="251" t="str">
        <f t="shared" ref="AL24" si="346">IF(O23="","",IF(O23="wo",","&amp;0,IF(P23="wo",","&amp;0,IF(O23=P23,"ERROR",IF(O23=0,",0",IF(P23=0,",-0",IF(P23&gt;O23,","&amp;O23,","&amp;-1*P23)))))))</f>
        <v>,-5</v>
      </c>
      <c r="AM24" s="251" t="str">
        <f t="shared" ref="AM24" si="347">IF(Q23="","",IF(Q23="wo",","&amp;0,IF(R23="wo",","&amp;0,IF(Q23=R23,"ERROR",IF(Q23=0,",0",IF(R23=0,",-0",IF(R23&gt;Q23,","&amp;Q23,","&amp;-1*R23)))))))</f>
        <v>,-6</v>
      </c>
      <c r="AN24" s="251" t="str">
        <f t="shared" ref="AN24" si="348">IF(S23="","",IF(S23="wo",","&amp;0,IF(T23="wo",","&amp;0,IF(S23=T23,"ERROR",IF(S23=0,",0",IF(T23=0,",-0",IF(T23&gt;S23,","&amp;S23,","&amp;-1*T23)))))))</f>
        <v/>
      </c>
      <c r="AO24" s="251" t="str">
        <f t="shared" ref="AO24" si="349">IF(U23="","",IF(U23="wo",","&amp;0,IF(V23="wo",","&amp;0,IF(U23=V23,"ERROR",IF(U23=0,",0",IF(V23=0,",-0",IF(V23&gt;U23,","&amp;U23,","&amp;-1*V23)))))))</f>
        <v/>
      </c>
      <c r="AP24" s="251" t="str">
        <f t="shared" ref="AP24" si="350">IF(W23="","",IF(W23="wo",","&amp;0,IF(X23="wo",","&amp;0,IF(W23=X23,"ERROR",IF(W23=0,",0",IF(X23=0,",-0",IF(X23&gt;W23,","&amp;W23,","&amp;-1*X23)))))))</f>
        <v/>
      </c>
      <c r="AQ24" s="252"/>
      <c r="AS24" s="262"/>
      <c r="AT24" s="262"/>
      <c r="AU24" s="263"/>
      <c r="AV24" s="289"/>
      <c r="AW24" s="290" t="str">
        <f>IF(ISBLANK($H39),"-",H39)</f>
        <v/>
      </c>
      <c r="AX24" s="288"/>
      <c r="AY24" s="281">
        <f>IF(ISBLANK($G53),"-",G53)</f>
        <v>5</v>
      </c>
      <c r="AZ24" s="530" t="str">
        <f>IF(ISBLANK($I53),"-",I53)</f>
        <v xml:space="preserve">МАМАЙ Абдулла  </v>
      </c>
      <c r="BA24" s="530"/>
      <c r="BB24" s="262"/>
      <c r="BD24" s="300"/>
      <c r="BG24" s="312"/>
      <c r="BK24" s="269">
        <f>IF(ISBLANK($F75),"-",F75)</f>
        <v>-9</v>
      </c>
      <c r="BL24" s="266">
        <f>IF(ISBLANK($G75),"-",G75)</f>
        <v>28</v>
      </c>
      <c r="BM24" s="530" t="str">
        <f>IF(ISBLANK($G75),"-",I75)</f>
        <v xml:space="preserve">МОМИНЖАНОВ Атхамбек </v>
      </c>
      <c r="BN24" s="530"/>
      <c r="BO24" s="537" t="str">
        <f>IF(ISBLANK($H91),"-",H91)</f>
        <v/>
      </c>
      <c r="BP24" s="537"/>
      <c r="BQ24" s="291">
        <f>IF(ISBLANK($A91),"-",A91)</f>
        <v>44</v>
      </c>
      <c r="BR24" s="266">
        <f>IF(ISBLANK($G103),"-",G103)</f>
        <v>18</v>
      </c>
      <c r="BS24" s="530" t="str">
        <f>IF(ISBLANK($I103),"-",I103)</f>
        <v xml:space="preserve">ТОЛСУБАЕВ Меиржан  </v>
      </c>
      <c r="BT24" s="530"/>
      <c r="BU24" s="289"/>
      <c r="BV24" s="290" t="str">
        <f>IF(ISBLANK($H111),"-",H111)</f>
        <v/>
      </c>
      <c r="BW24" s="288"/>
      <c r="BX24" s="281">
        <f>IF(ISBLANK($G117),"-",G117)</f>
        <v>18</v>
      </c>
      <c r="BY24" s="530" t="str">
        <f>IF(ISBLANK($I117),"-",I117)</f>
        <v xml:space="preserve">ТОЛСУБАЕВ Меиржан  </v>
      </c>
      <c r="BZ24" s="530"/>
      <c r="CA24" s="262"/>
      <c r="CB24" s="290" t="str">
        <f>IF(ISBLANK($H121),"-",H121)</f>
        <v/>
      </c>
      <c r="CC24" s="283"/>
      <c r="CD24" s="266">
        <f>IF(ISBLANK($G124),"-",G124)</f>
        <v>3</v>
      </c>
      <c r="CE24" s="530" t="str">
        <f>IF(ISBLANK($I124),"-",I124)</f>
        <v xml:space="preserve">ЖУБАНОВ Санжар  </v>
      </c>
      <c r="CF24" s="530"/>
      <c r="CG24" s="313"/>
      <c r="CH24" s="537" t="str">
        <f>IF(ISBLANK($H177),"-",H177)</f>
        <v/>
      </c>
      <c r="CI24" s="537"/>
      <c r="CJ24" s="278">
        <f>IF(ISBLANK($A177),"-",A177)</f>
        <v>79</v>
      </c>
      <c r="CK24" s="266">
        <f>IF(ISBLANK($G181),"-",G181)</f>
        <v>14</v>
      </c>
      <c r="CL24" s="530" t="str">
        <f>IF(ISBLANK($G181),"-",I181)</f>
        <v xml:space="preserve">ХАРКИ Абдул-Маджид  </v>
      </c>
      <c r="CM24" s="530"/>
      <c r="CS24" s="265">
        <f>IF(ISBLANK($F176),"-",F176)</f>
        <v>-78</v>
      </c>
      <c r="CT24" s="266">
        <f>IF(ISBLANK($G176),"-",G176)</f>
        <v>29</v>
      </c>
      <c r="CU24" s="530" t="str">
        <f>IF(ISBLANK($I176),"-",I176)</f>
        <v xml:space="preserve">БАЛТАШ Тамерлан  </v>
      </c>
      <c r="CV24" s="530"/>
    </row>
    <row r="25" spans="1:100" s="240" customFormat="1" ht="14.1" customHeight="1" x14ac:dyDescent="0.15">
      <c r="A25" s="554">
        <v>12</v>
      </c>
      <c r="B25" s="512" t="s">
        <v>284</v>
      </c>
      <c r="C25" s="514"/>
      <c r="D25" s="516"/>
      <c r="E25" s="556"/>
      <c r="F25" s="309">
        <v>23</v>
      </c>
      <c r="G25" s="243">
        <v>34</v>
      </c>
      <c r="H25" s="520" t="str">
        <f t="shared" ref="H25" si="351">IF(K25="",IF(C25="","",IF(OR(G25="х",G26="х",NOT(ISBLANK(K25)))," ",CONCATENATE(C25,"/",D25,"/","ст. ",E25))),"")</f>
        <v/>
      </c>
      <c r="I25" s="244" t="str">
        <f>VLOOKUP(G25,[3]Список!A:V,3,FALSE)</f>
        <v xml:space="preserve">ЖОЛДЫБАЙ Нұржігіт  </v>
      </c>
      <c r="J25" s="245" t="str">
        <f>VLOOKUP(G25,[3]Список!A:V,8,FALSE)</f>
        <v>Туркестан. обл.</v>
      </c>
      <c r="K25" s="525">
        <v>8</v>
      </c>
      <c r="L25" s="535">
        <v>11</v>
      </c>
      <c r="M25" s="531">
        <v>8</v>
      </c>
      <c r="N25" s="533">
        <v>11</v>
      </c>
      <c r="O25" s="525">
        <v>7</v>
      </c>
      <c r="P25" s="535">
        <v>11</v>
      </c>
      <c r="Q25" s="531"/>
      <c r="R25" s="533"/>
      <c r="S25" s="525"/>
      <c r="T25" s="535"/>
      <c r="U25" s="531"/>
      <c r="V25" s="533"/>
      <c r="W25" s="525"/>
      <c r="X25" s="527"/>
      <c r="Y25" s="246">
        <f t="shared" ref="Y25" si="352">IF(K25="wo",0,IF(K25="","",SUM(AC25:AI25)))</f>
        <v>0</v>
      </c>
      <c r="Z25" s="247">
        <f t="shared" ref="Z25" si="353">IF(L25="wo",0,IF(L25="","",SUM(AC26:AI26)))</f>
        <v>3</v>
      </c>
      <c r="AA25" s="248" t="str">
        <f t="shared" ref="AA25" si="354">IF(Y26="В - П","В - П",IF(Z26="В - П","В - П",IF(Z26="wo",Y26&amp;" - "&amp;Z26,IF(Y26="wo",Z26&amp;" - "&amp;Y26,IF(Y26&gt;Z26,Y26&amp;" - "&amp;Z26,IF(Z26&gt;Y26,Z26&amp;" - "&amp;Y26,""))))))</f>
        <v>3 - 0</v>
      </c>
      <c r="AB25" s="249" t="str">
        <f t="shared" si="4"/>
        <v>(-8,-8,-7)</v>
      </c>
      <c r="AC25" s="250">
        <f t="shared" ref="AC25" si="355">IF(K25="","",IF(K25="wo",0,IF(L25="wo",1,IF(K25&gt;L25,1,0))))</f>
        <v>0</v>
      </c>
      <c r="AD25" s="250">
        <f t="shared" ref="AD25" si="356">IF(M25="","",IF(M25="wo",0,IF(N25="wo",1,IF(M25&gt;N25,1,0))))</f>
        <v>0</v>
      </c>
      <c r="AE25" s="250">
        <f t="shared" ref="AE25" si="357">IF(O25="","",IF(O25="wo",0,IF(P25="wo",1,IF(O25&gt;P25,1,0))))</f>
        <v>0</v>
      </c>
      <c r="AF25" s="250" t="str">
        <f t="shared" ref="AF25" si="358">IF(Q25="","",IF(Q25="wo",0,IF(R25="wo",1,IF(Q25&gt;R25,1,0))))</f>
        <v/>
      </c>
      <c r="AG25" s="250" t="str">
        <f t="shared" ref="AG25" si="359">IF(S25="","",IF(S25="wo",0,IF(T25="wo",1,IF(S25&gt;T25,1,0))))</f>
        <v/>
      </c>
      <c r="AH25" s="250" t="str">
        <f t="shared" ref="AH25" si="360">IF(U25="","",IF(U25="wo",0,IF(V25="wo",1,IF(U25&gt;V25,1,0))))</f>
        <v/>
      </c>
      <c r="AI25" s="250" t="str">
        <f t="shared" ref="AI25" si="361">IF(W25="","",IF(W25="wo",0,IF(X25="wo",1,IF(W25&gt;X25,1,0))))</f>
        <v/>
      </c>
      <c r="AJ25" s="251">
        <f t="shared" ref="AJ25" si="362">IF(K25="","",IF(K25="wo",0,IF(L25="wo",0,IF(K25=L25,"ERROR",IF(K25=0,"-0",IF(L25=0,0,IF(K25&gt;L25,L25,-1*K25)))))))</f>
        <v>-8</v>
      </c>
      <c r="AK25" s="251" t="str">
        <f t="shared" ref="AK25" si="363">IF(M25="","",IF(M25="wo",","&amp;0,IF(N25="wo",","&amp;0,IF(M25=N25,"ERROR",IF(M25=0,",-0",IF(N25=0,","&amp;0,IF(M25&gt;N25,","&amp;N25,","&amp;-1*M25)))))))</f>
        <v>,-8</v>
      </c>
      <c r="AL25" s="251" t="str">
        <f t="shared" ref="AL25" si="364">IF(O25="","",IF(O25="wo",","&amp;0,IF(P25="wo",","&amp;0,IF(O25=P25,"ERROR",IF(O25=0,",-0",IF(P25=0,","&amp;0,IF(O25&gt;P25,","&amp;P25,","&amp;-1*O25)))))))</f>
        <v>,-7</v>
      </c>
      <c r="AM25" s="251" t="str">
        <f t="shared" ref="AM25" si="365">IF(Q25="","",IF(Q25="wo",","&amp;0,IF(R25="wo",","&amp;0,IF(Q25=R25,"ERROR",IF(Q25=0,",-0",IF(R25=0,","&amp;0,IF(Q25&gt;R25,","&amp;R25,","&amp;-1*Q25)))))))</f>
        <v/>
      </c>
      <c r="AN25" s="251" t="str">
        <f t="shared" ref="AN25" si="366">IF(S25="","",IF(S25="wo",","&amp;0,IF(T25="wo",","&amp;0,IF(S25=T25,"ERROR",IF(S25=0,",-0",IF(T25=0,","&amp;0,IF(S25&gt;T25,","&amp;T25,","&amp;-1*S25)))))))</f>
        <v/>
      </c>
      <c r="AO25" s="251" t="str">
        <f t="shared" ref="AO25" si="367">IF(U25="","",IF(U25="wo",","&amp;0,IF(V25="wo",","&amp;0,IF(U25=V25,"ERROR",IF(U25=0,",-0",IF(V25=0,","&amp;0,IF(U25&gt;V25,","&amp;V25,","&amp;-1*U25)))))))</f>
        <v/>
      </c>
      <c r="AP25" s="251" t="str">
        <f t="shared" ref="AP25" si="368">IF(W25="","",IF(W25="wo",","&amp;0,IF(X25="wo",","&amp;0,IF(W25=X25,"ERROR",IF(W25=0,",-0",IF(X25=0,","&amp;0,IF(W25&gt;X25,","&amp;X25,","&amp;-1*W25)))))))</f>
        <v/>
      </c>
      <c r="AQ25" s="252"/>
      <c r="AR25" s="265">
        <f>IF(ISBLANK($F13),"-",F13)</f>
        <v>11</v>
      </c>
      <c r="AS25" s="266">
        <f>IF(ISBLANK($G13),"-",G13)</f>
        <v>14</v>
      </c>
      <c r="AT25" s="271" t="str">
        <f>IF(ISBLANK($G13),"-",I13)</f>
        <v xml:space="preserve">ХАРКИ Абдул-Маджид  </v>
      </c>
      <c r="AU25" s="272" t="str">
        <f>IF(ISBLANK($G13),"-",J13)</f>
        <v>Жамбылск. обл.</v>
      </c>
      <c r="AV25" s="262"/>
      <c r="AW25" s="262"/>
      <c r="AX25" s="292">
        <f>IF(ISBLANK($A39),"-",A39)</f>
        <v>19</v>
      </c>
      <c r="AY25" s="539" t="str">
        <f>IF($Y$1=1,AA39,IF($Y$1=2,AA40,""))</f>
        <v>3 - 0 (8,4,7)</v>
      </c>
      <c r="AZ25" s="540"/>
      <c r="BA25" s="541"/>
      <c r="BB25" s="262"/>
      <c r="BD25" s="300"/>
      <c r="BG25" s="312"/>
      <c r="BK25" s="293"/>
      <c r="BL25" s="537" t="str">
        <f>IF(ISBLANK($H75),"-",H75)</f>
        <v/>
      </c>
      <c r="BM25" s="537"/>
      <c r="BN25" s="291">
        <f>IF(ISBLANK($A75),"-",A75)</f>
        <v>36</v>
      </c>
      <c r="BO25" s="266">
        <f>IF(ISBLANK($G92),"-",G92)</f>
        <v>28</v>
      </c>
      <c r="BP25" s="530" t="str">
        <f>IF(ISBLANK($G92),"-",I92)</f>
        <v xml:space="preserve">МОМИНЖАНОВ Атхамбек </v>
      </c>
      <c r="BQ25" s="538"/>
      <c r="BR25" s="540" t="str">
        <f>IF($Y$1=1,AA91,IF($Y$1=2,AA92,""))</f>
        <v>3 - 2 (-12,-8,6,7,7)</v>
      </c>
      <c r="BS25" s="540"/>
      <c r="BT25" s="541"/>
      <c r="BU25" s="262"/>
      <c r="BV25" s="262"/>
      <c r="BW25" s="292">
        <f>IF(ISBLANK($A111),"-",A111)</f>
        <v>54</v>
      </c>
      <c r="BX25" s="540" t="str">
        <f>IF($Y$1=1,AA111,IF($Y$1=2,AA112,""))</f>
        <v>3 - 2 (7,-4,-5,8,8)</v>
      </c>
      <c r="BY25" s="540"/>
      <c r="BZ25" s="541"/>
      <c r="CA25" s="262"/>
      <c r="CB25" s="262"/>
      <c r="CC25" s="292">
        <f>IF(ISBLANK($A121),"-",A121)</f>
        <v>59</v>
      </c>
      <c r="CD25" s="561" t="str">
        <f>IF($Y$1=1,AA121,IF($Y$1=2,AA122,""))</f>
        <v>3 - 0 (8,3,6)</v>
      </c>
      <c r="CE25" s="561"/>
      <c r="CF25" s="561"/>
      <c r="CG25" s="265">
        <f>IF(ISBLANK($F178),"-",F178)</f>
        <v>-72</v>
      </c>
      <c r="CH25" s="266">
        <f>IF(ISBLANK($G178),"-",G178)</f>
        <v>14</v>
      </c>
      <c r="CI25" s="530" t="str">
        <f>IF(ISBLANK($G178),"-",I178)</f>
        <v xml:space="preserve">ХАРКИ Абдул-Маджид  </v>
      </c>
      <c r="CJ25" s="538"/>
      <c r="CK25" s="539" t="str">
        <f>IF($Y$1=1,AA177,IF($Y$1=2,AA178,""))</f>
        <v>3 - 0 (4,4,9)</v>
      </c>
      <c r="CL25" s="540"/>
      <c r="CM25" s="541"/>
      <c r="CO25" s="265" t="str">
        <f>IF(ISBLANK($H183),"-",H183)</f>
        <v>21 место</v>
      </c>
      <c r="CP25" s="265"/>
      <c r="CQ25" s="262"/>
      <c r="CS25" s="236"/>
      <c r="CT25" s="262"/>
      <c r="CV25" s="236"/>
    </row>
    <row r="26" spans="1:100" s="240" customFormat="1" ht="14.1" customHeight="1" thickBot="1" x14ac:dyDescent="0.25">
      <c r="A26" s="555"/>
      <c r="B26" s="513"/>
      <c r="C26" s="515"/>
      <c r="D26" s="517"/>
      <c r="E26" s="557"/>
      <c r="F26" s="294">
        <v>24</v>
      </c>
      <c r="G26" s="256">
        <v>8</v>
      </c>
      <c r="H26" s="521"/>
      <c r="I26" s="257" t="str">
        <f>VLOOKUP(G26,[3]Список!A:V,3,FALSE)</f>
        <v xml:space="preserve">КАБДЫЛУАХИТОВ Қадіралі  </v>
      </c>
      <c r="J26" s="258" t="str">
        <f>VLOOKUP(G26,[3]Список!A:V,8,FALSE)</f>
        <v>Павлодар. обл.</v>
      </c>
      <c r="K26" s="526"/>
      <c r="L26" s="536"/>
      <c r="M26" s="532"/>
      <c r="N26" s="534"/>
      <c r="O26" s="526"/>
      <c r="P26" s="536"/>
      <c r="Q26" s="532"/>
      <c r="R26" s="534"/>
      <c r="S26" s="526"/>
      <c r="T26" s="536"/>
      <c r="U26" s="532"/>
      <c r="V26" s="534"/>
      <c r="W26" s="526"/>
      <c r="X26" s="528"/>
      <c r="Y26" s="259">
        <f t="shared" ref="Y26" si="369">IF(L25="wo","В - П",IF(L25&gt;=0,SUM(AC26:AI26),""))</f>
        <v>3</v>
      </c>
      <c r="Z26" s="260">
        <f t="shared" ref="Z26" si="370">IF(K25="wo","В - П",IF(K25&gt;=0,SUM(AC25:AI25),""))</f>
        <v>0</v>
      </c>
      <c r="AA26" s="248" t="str">
        <f t="shared" ref="AA26" si="371">IF(G25="х","",IF(G26="х","",IF(Y25&gt;Z25,AA25&amp;" "&amp;AB25,IF(Z25&gt;Y25,AA25&amp;" "&amp;AB26,""))))</f>
        <v>3 - 0 (8,8,7)</v>
      </c>
      <c r="AB26" s="249" t="str">
        <f t="shared" si="4"/>
        <v>(8,8,7)</v>
      </c>
      <c r="AC26" s="250">
        <f t="shared" ref="AC26" si="372">IF(L25="","",IF(L25="wo",0,IF(K25="wo",1,IF(K25&gt;L25,0,1))))</f>
        <v>1</v>
      </c>
      <c r="AD26" s="250">
        <f t="shared" ref="AD26" si="373">IF(N25="","",IF(N25="wo",0,IF(M25="wo",1,IF(M25&gt;N25,0,1))))</f>
        <v>1</v>
      </c>
      <c r="AE26" s="250">
        <f t="shared" ref="AE26" si="374">IF(P25="","",IF(P25="wo",0,IF(O25="wo",1,IF(O25&gt;P25,0,1))))</f>
        <v>1</v>
      </c>
      <c r="AF26" s="250" t="str">
        <f t="shared" ref="AF26" si="375">IF(R25="","",IF(R25="wo",0,IF(Q25="wo",1,IF(Q25&gt;R25,0,1))))</f>
        <v/>
      </c>
      <c r="AG26" s="250" t="str">
        <f t="shared" ref="AG26" si="376">IF(T25="","",IF(T25="wo",0,IF(S25="wo",1,IF(S25&gt;T25,0,1))))</f>
        <v/>
      </c>
      <c r="AH26" s="250" t="str">
        <f t="shared" ref="AH26" si="377">IF(V25="","",IF(V25="wo",0,IF(U25="wo",1,IF(U25&gt;V25,0,1))))</f>
        <v/>
      </c>
      <c r="AI26" s="250" t="str">
        <f t="shared" ref="AI26" si="378">IF(X25="","",IF(X25="wo",0,IF(W25="wo",1,IF(W25&gt;X25,0,1))))</f>
        <v/>
      </c>
      <c r="AJ26" s="251">
        <f t="shared" ref="AJ26" si="379">IF(K25="","",IF(K25="wo",0,IF(L25="wo",0,IF(K25=L25,"ERROR",IF(K25=0,0,IF(L25=0,"-0",IF(L25&gt;K25,K25,-1*L25)))))))</f>
        <v>8</v>
      </c>
      <c r="AK26" s="251" t="str">
        <f t="shared" ref="AK26" si="380">IF(M25="","",IF(M25="wo",","&amp;0,IF(N25="wo",","&amp;0,IF(M25=N25,"ERROR",IF(M25=0,",0",IF(N25=0,",-0",IF(N25&gt;M25,","&amp;M25,","&amp;-1*N25)))))))</f>
        <v>,8</v>
      </c>
      <c r="AL26" s="251" t="str">
        <f t="shared" ref="AL26" si="381">IF(O25="","",IF(O25="wo",","&amp;0,IF(P25="wo",","&amp;0,IF(O25=P25,"ERROR",IF(O25=0,",0",IF(P25=0,",-0",IF(P25&gt;O25,","&amp;O25,","&amp;-1*P25)))))))</f>
        <v>,7</v>
      </c>
      <c r="AM26" s="251" t="str">
        <f t="shared" ref="AM26" si="382">IF(Q25="","",IF(Q25="wo",","&amp;0,IF(R25="wo",","&amp;0,IF(Q25=R25,"ERROR",IF(Q25=0,",0",IF(R25=0,",-0",IF(R25&gt;Q25,","&amp;Q25,","&amp;-1*R25)))))))</f>
        <v/>
      </c>
      <c r="AN26" s="251" t="str">
        <f t="shared" ref="AN26" si="383">IF(S25="","",IF(S25="wo",","&amp;0,IF(T25="wo",","&amp;0,IF(S25=T25,"ERROR",IF(S25=0,",0",IF(T25=0,",-0",IF(T25&gt;S25,","&amp;S25,","&amp;-1*T25)))))))</f>
        <v/>
      </c>
      <c r="AO26" s="251" t="str">
        <f t="shared" ref="AO26" si="384">IF(U25="","",IF(U25="wo",","&amp;0,IF(V25="wo",","&amp;0,IF(U25=V25,"ERROR",IF(U25=0,",0",IF(V25=0,",-0",IF(V25&gt;U25,","&amp;U25,","&amp;-1*V25)))))))</f>
        <v/>
      </c>
      <c r="AP26" s="251" t="str">
        <f t="shared" ref="AP26" si="385">IF(W25="","",IF(W25="wo",","&amp;0,IF(X25="wo",","&amp;0,IF(W25=X25,"ERROR",IF(W25=0,",0",IF(X25=0,",-0",IF(X25&gt;W25,","&amp;W25,","&amp;-1*X25)))))))</f>
        <v/>
      </c>
      <c r="AQ26" s="252"/>
      <c r="AS26" s="537" t="str">
        <f>IF(ISBLANK($H13),"-",H13)</f>
        <v/>
      </c>
      <c r="AT26" s="537"/>
      <c r="AU26" s="280">
        <f>IF(ISBLANK($A13),"-",A13)</f>
        <v>6</v>
      </c>
      <c r="AV26" s="281">
        <f>IF(ISBLANK($G40),"-",G40)</f>
        <v>17</v>
      </c>
      <c r="AW26" s="530" t="str">
        <f>IF(ISBLANK($I40),"-",I40)</f>
        <v xml:space="preserve">НАЗИР Рамазан  </v>
      </c>
      <c r="AX26" s="538"/>
      <c r="AY26" s="262"/>
      <c r="AZ26" s="262"/>
      <c r="BA26" s="283"/>
      <c r="BB26" s="262"/>
      <c r="BD26" s="300"/>
      <c r="BG26" s="312"/>
      <c r="BK26" s="269">
        <f>IF(ISBLANK($F76),"-",F76)</f>
        <v>-10</v>
      </c>
      <c r="BL26" s="266">
        <f>IF(ISBLANK($G76),"-",G76)</f>
        <v>23</v>
      </c>
      <c r="BM26" s="530" t="str">
        <f>IF(ISBLANK($G76),"-",I76)</f>
        <v xml:space="preserve">ИНЫРБАЕВ Алишер  </v>
      </c>
      <c r="BN26" s="538"/>
      <c r="BO26" s="540" t="str">
        <f>IF($Y$1=1,AA75,IF($Y$1=2,AA76,""))</f>
        <v>3 - 1 (-5,6,9,5)</v>
      </c>
      <c r="BP26" s="540"/>
      <c r="BQ26" s="540"/>
      <c r="BR26" s="289"/>
      <c r="BS26" s="290" t="str">
        <f>IF(ISBLANK($H103),"-",H103)</f>
        <v/>
      </c>
      <c r="BT26" s="288"/>
      <c r="BU26" s="281">
        <f>IF(ISBLANK($G112),"-",G112)</f>
        <v>18</v>
      </c>
      <c r="BV26" s="530" t="str">
        <f>IF(ISBLANK($I112),"-",I112)</f>
        <v xml:space="preserve">ТОЛСУБАЕВ Меиржан  </v>
      </c>
      <c r="BW26" s="538"/>
      <c r="BX26" s="262"/>
      <c r="BY26" s="262"/>
      <c r="BZ26" s="283"/>
      <c r="CA26" s="262"/>
      <c r="CB26" s="262"/>
      <c r="CC26" s="283"/>
      <c r="CD26" s="262"/>
      <c r="CE26" s="262"/>
      <c r="CF26" s="284"/>
      <c r="CG26" s="265"/>
      <c r="CH26" s="262"/>
      <c r="CI26" s="262"/>
      <c r="CJ26" s="284"/>
      <c r="CK26" s="560" t="str">
        <f>IF(ISBLANK($H181),"-",H181)</f>
        <v/>
      </c>
      <c r="CL26" s="560"/>
      <c r="CM26" s="300"/>
      <c r="CN26" s="281">
        <f>IF(ISBLANK($G183),"-",G183)</f>
        <v>28</v>
      </c>
      <c r="CO26" s="530" t="str">
        <f>IF(ISBLANK($I183),"-",I183)</f>
        <v xml:space="preserve">МОМИНЖАНОВ Атхамбек </v>
      </c>
      <c r="CP26" s="530"/>
      <c r="CQ26" s="262"/>
      <c r="CS26" s="236"/>
      <c r="CT26" s="262"/>
      <c r="CV26" s="236"/>
    </row>
    <row r="27" spans="1:100" s="240" customFormat="1" ht="14.1" customHeight="1" x14ac:dyDescent="0.15">
      <c r="A27" s="550">
        <v>13</v>
      </c>
      <c r="B27" s="512" t="s">
        <v>284</v>
      </c>
      <c r="C27" s="514"/>
      <c r="D27" s="516"/>
      <c r="E27" s="518"/>
      <c r="F27" s="296">
        <v>25</v>
      </c>
      <c r="G27" s="243">
        <v>7</v>
      </c>
      <c r="H27" s="520" t="str">
        <f t="shared" ref="H27" si="386">IF(K27="",IF(C27="","",IF(OR(G27="х",G28="х",NOT(ISBLANK(K27)))," ",CONCATENATE(C27,"/",D27,"/","ст. ",E27))),"")</f>
        <v/>
      </c>
      <c r="I27" s="244" t="str">
        <f>VLOOKUP(G27,[3]Список!A:V,3,FALSE)</f>
        <v xml:space="preserve">ТОРГАЙБЕКОВ Амир  </v>
      </c>
      <c r="J27" s="245" t="str">
        <f>VLOOKUP(G27,[3]Список!A:V,8,FALSE)</f>
        <v>Карагандин. обл.</v>
      </c>
      <c r="K27" s="525">
        <v>11</v>
      </c>
      <c r="L27" s="535">
        <v>9</v>
      </c>
      <c r="M27" s="546">
        <v>11</v>
      </c>
      <c r="N27" s="548">
        <v>8</v>
      </c>
      <c r="O27" s="542">
        <v>11</v>
      </c>
      <c r="P27" s="544">
        <v>4</v>
      </c>
      <c r="Q27" s="546"/>
      <c r="R27" s="548"/>
      <c r="S27" s="542"/>
      <c r="T27" s="544"/>
      <c r="U27" s="546"/>
      <c r="V27" s="548"/>
      <c r="W27" s="542"/>
      <c r="X27" s="551"/>
      <c r="Y27" s="246">
        <f t="shared" ref="Y27" si="387">IF(K27="wo",0,IF(K27="","",SUM(AC27:AI27)))</f>
        <v>3</v>
      </c>
      <c r="Z27" s="247">
        <f t="shared" ref="Z27" si="388">IF(L27="wo",0,IF(L27="","",SUM(AC28:AI28)))</f>
        <v>0</v>
      </c>
      <c r="AA27" s="248" t="str">
        <f t="shared" ref="AA27" si="389">IF(Y28="В - П","В - П",IF(Z28="В - П","В - П",IF(Z28="wo",Y28&amp;" - "&amp;Z28,IF(Y28="wo",Z28&amp;" - "&amp;Y28,IF(Y28&gt;Z28,Y28&amp;" - "&amp;Z28,IF(Z28&gt;Y28,Z28&amp;" - "&amp;Y28,""))))))</f>
        <v>3 - 0</v>
      </c>
      <c r="AB27" s="249" t="str">
        <f t="shared" si="4"/>
        <v>(9,8,4)</v>
      </c>
      <c r="AC27" s="250">
        <f t="shared" ref="AC27" si="390">IF(K27="","",IF(K27="wo",0,IF(L27="wo",1,IF(K27&gt;L27,1,0))))</f>
        <v>1</v>
      </c>
      <c r="AD27" s="250">
        <f t="shared" ref="AD27" si="391">IF(M27="","",IF(M27="wo",0,IF(N27="wo",1,IF(M27&gt;N27,1,0))))</f>
        <v>1</v>
      </c>
      <c r="AE27" s="250">
        <f t="shared" ref="AE27" si="392">IF(O27="","",IF(O27="wo",0,IF(P27="wo",1,IF(O27&gt;P27,1,0))))</f>
        <v>1</v>
      </c>
      <c r="AF27" s="250" t="str">
        <f t="shared" ref="AF27" si="393">IF(Q27="","",IF(Q27="wo",0,IF(R27="wo",1,IF(Q27&gt;R27,1,0))))</f>
        <v/>
      </c>
      <c r="AG27" s="250" t="str">
        <f t="shared" ref="AG27" si="394">IF(S27="","",IF(S27="wo",0,IF(T27="wo",1,IF(S27&gt;T27,1,0))))</f>
        <v/>
      </c>
      <c r="AH27" s="250" t="str">
        <f t="shared" ref="AH27" si="395">IF(U27="","",IF(U27="wo",0,IF(V27="wo",1,IF(U27&gt;V27,1,0))))</f>
        <v/>
      </c>
      <c r="AI27" s="250" t="str">
        <f t="shared" ref="AI27" si="396">IF(W27="","",IF(W27="wo",0,IF(X27="wo",1,IF(W27&gt;X27,1,0))))</f>
        <v/>
      </c>
      <c r="AJ27" s="251">
        <f t="shared" ref="AJ27" si="397">IF(K27="","",IF(K27="wo",0,IF(L27="wo",0,IF(K27=L27,"ERROR",IF(K27=0,"-0",IF(L27=0,0,IF(K27&gt;L27,L27,-1*K27)))))))</f>
        <v>9</v>
      </c>
      <c r="AK27" s="251" t="str">
        <f t="shared" ref="AK27" si="398">IF(M27="","",IF(M27="wo",","&amp;0,IF(N27="wo",","&amp;0,IF(M27=N27,"ERROR",IF(M27=0,",-0",IF(N27=0,","&amp;0,IF(M27&gt;N27,","&amp;N27,","&amp;-1*M27)))))))</f>
        <v>,8</v>
      </c>
      <c r="AL27" s="251" t="str">
        <f t="shared" ref="AL27" si="399">IF(O27="","",IF(O27="wo",","&amp;0,IF(P27="wo",","&amp;0,IF(O27=P27,"ERROR",IF(O27=0,",-0",IF(P27=0,","&amp;0,IF(O27&gt;P27,","&amp;P27,","&amp;-1*O27)))))))</f>
        <v>,4</v>
      </c>
      <c r="AM27" s="251" t="str">
        <f t="shared" ref="AM27" si="400">IF(Q27="","",IF(Q27="wo",","&amp;0,IF(R27="wo",","&amp;0,IF(Q27=R27,"ERROR",IF(Q27=0,",-0",IF(R27=0,","&amp;0,IF(Q27&gt;R27,","&amp;R27,","&amp;-1*Q27)))))))</f>
        <v/>
      </c>
      <c r="AN27" s="251" t="str">
        <f t="shared" ref="AN27" si="401">IF(S27="","",IF(S27="wo",","&amp;0,IF(T27="wo",","&amp;0,IF(S27=T27,"ERROR",IF(S27=0,",-0",IF(T27=0,","&amp;0,IF(S27&gt;T27,","&amp;T27,","&amp;-1*S27)))))))</f>
        <v/>
      </c>
      <c r="AO27" s="251" t="str">
        <f t="shared" ref="AO27" si="402">IF(U27="","",IF(U27="wo",","&amp;0,IF(V27="wo",","&amp;0,IF(U27=V27,"ERROR",IF(U27=0,",-0",IF(V27=0,","&amp;0,IF(U27&gt;V27,","&amp;V27,","&amp;-1*U27)))))))</f>
        <v/>
      </c>
      <c r="AP27" s="251" t="str">
        <f t="shared" ref="AP27" si="403">IF(W27="","",IF(W27="wo",","&amp;0,IF(X27="wo",","&amp;0,IF(W27=X27,"ERROR",IF(W27=0,",-0",IF(X27=0,","&amp;0,IF(W27&gt;X27,","&amp;X27,","&amp;-1*W27)))))))</f>
        <v/>
      </c>
      <c r="AQ27" s="252"/>
      <c r="AR27" s="265">
        <f>IF(ISBLANK($F14),"-",F14)</f>
        <v>12</v>
      </c>
      <c r="AS27" s="266">
        <f>IF(ISBLANK($G14),"-",G14)</f>
        <v>17</v>
      </c>
      <c r="AT27" s="271" t="str">
        <f>IF(ISBLANK($G14),"-",I14)</f>
        <v xml:space="preserve">НАЗИР Рамазан  </v>
      </c>
      <c r="AU27" s="285" t="str">
        <f>IF(ISBLANK($G14),"-",J14)</f>
        <v>Туркестан. обл.</v>
      </c>
      <c r="AV27" s="539" t="str">
        <f>IF($Y$1=1,AA13,IF($Y$1=2,AA14,""))</f>
        <v>3 - 2 (9,-10,12,-9,5)</v>
      </c>
      <c r="AW27" s="540"/>
      <c r="AX27" s="540"/>
      <c r="AY27" s="262"/>
      <c r="AZ27" s="262"/>
      <c r="BA27" s="283"/>
      <c r="BB27" s="262"/>
      <c r="BD27" s="300"/>
      <c r="BG27" s="312"/>
      <c r="BK27" s="293"/>
      <c r="BL27" s="262"/>
      <c r="BM27" s="262"/>
      <c r="BN27" s="265">
        <f>IF(ISBLANK($F93),"-",F93)</f>
        <v>-19</v>
      </c>
      <c r="BO27" s="266">
        <f>IF(ISBLANK($G93),"-",G93)</f>
        <v>17</v>
      </c>
      <c r="BP27" s="530" t="str">
        <f>IF(ISBLANK($G93),"-",I93)</f>
        <v xml:space="preserve">НАЗИР Рамазан  </v>
      </c>
      <c r="BQ27" s="530"/>
      <c r="BR27" s="262"/>
      <c r="BS27" s="262"/>
      <c r="BT27" s="292">
        <f>IF(ISBLANK($A103),"-",A103)</f>
        <v>50</v>
      </c>
      <c r="BU27" s="539" t="str">
        <f>IF($Y$1=1,AA103,IF($Y$1=2,AA104,""))</f>
        <v>3 - 0 (9,10,9)</v>
      </c>
      <c r="BV27" s="540"/>
      <c r="BW27" s="540"/>
      <c r="BX27" s="262"/>
      <c r="BY27" s="262"/>
      <c r="BZ27" s="283"/>
      <c r="CA27" s="262"/>
      <c r="CB27" s="262"/>
      <c r="CC27" s="283"/>
      <c r="CD27" s="275"/>
      <c r="CE27" s="276"/>
      <c r="CF27" s="277"/>
      <c r="CG27" s="265">
        <f>IF(ISBLANK($F179),"-",F179)</f>
        <v>-73</v>
      </c>
      <c r="CH27" s="266">
        <f>IF(ISBLANK($G179),"-",G179)</f>
        <v>28</v>
      </c>
      <c r="CI27" s="530" t="str">
        <f>IF(ISBLANK($G179),"-",I179)</f>
        <v xml:space="preserve">МОМИНЖАНОВ Атхамбек </v>
      </c>
      <c r="CJ27" s="530"/>
      <c r="CM27" s="278">
        <f>IF(ISBLANK($A181),"-",A181)</f>
        <v>81</v>
      </c>
      <c r="CN27" s="539" t="str">
        <f>IF($Y$1=1,AA181,IF($Y$1=2,AA182,""))</f>
        <v>3 - 0 (9,5,5)</v>
      </c>
      <c r="CO27" s="540"/>
      <c r="CP27" s="540"/>
      <c r="CQ27" s="262"/>
      <c r="CS27" s="236"/>
      <c r="CT27" s="262"/>
      <c r="CV27" s="236"/>
    </row>
    <row r="28" spans="1:100" s="240" customFormat="1" ht="14.1" customHeight="1" x14ac:dyDescent="0.15">
      <c r="A28" s="550"/>
      <c r="B28" s="513"/>
      <c r="C28" s="515"/>
      <c r="D28" s="517"/>
      <c r="E28" s="519"/>
      <c r="F28" s="314">
        <v>26</v>
      </c>
      <c r="G28" s="256">
        <v>16</v>
      </c>
      <c r="H28" s="521"/>
      <c r="I28" s="257" t="str">
        <f>VLOOKUP(G28,[3]Список!A:V,3,FALSE)</f>
        <v xml:space="preserve">ХАЗКЕН Адиль  </v>
      </c>
      <c r="J28" s="258" t="str">
        <f>VLOOKUP(G28,[3]Список!A:V,8,FALSE)</f>
        <v>Павлодар. обл.</v>
      </c>
      <c r="K28" s="526"/>
      <c r="L28" s="536"/>
      <c r="M28" s="547"/>
      <c r="N28" s="549"/>
      <c r="O28" s="543"/>
      <c r="P28" s="545"/>
      <c r="Q28" s="547"/>
      <c r="R28" s="549"/>
      <c r="S28" s="543"/>
      <c r="T28" s="545"/>
      <c r="U28" s="547"/>
      <c r="V28" s="549"/>
      <c r="W28" s="543"/>
      <c r="X28" s="552"/>
      <c r="Y28" s="259">
        <f t="shared" ref="Y28" si="404">IF(L27="wo","В - П",IF(L27&gt;=0,SUM(AC28:AI28),""))</f>
        <v>0</v>
      </c>
      <c r="Z28" s="260">
        <f t="shared" ref="Z28" si="405">IF(K27="wo","В - П",IF(K27&gt;=0,SUM(AC27:AI27),""))</f>
        <v>3</v>
      </c>
      <c r="AA28" s="248" t="str">
        <f t="shared" ref="AA28" si="406">IF(G27="х","",IF(G28="х","",IF(Y27&gt;Z27,AA27&amp;" "&amp;AB27,IF(Z27&gt;Y27,AA27&amp;" "&amp;AB28,""))))</f>
        <v>3 - 0 (9,8,4)</v>
      </c>
      <c r="AB28" s="249" t="str">
        <f t="shared" si="4"/>
        <v>(-9,-8,-4)</v>
      </c>
      <c r="AC28" s="250">
        <f t="shared" ref="AC28" si="407">IF(L27="","",IF(L27="wo",0,IF(K27="wo",1,IF(K27&gt;L27,0,1))))</f>
        <v>0</v>
      </c>
      <c r="AD28" s="250">
        <f t="shared" ref="AD28" si="408">IF(N27="","",IF(N27="wo",0,IF(M27="wo",1,IF(M27&gt;N27,0,1))))</f>
        <v>0</v>
      </c>
      <c r="AE28" s="250">
        <f t="shared" ref="AE28" si="409">IF(P27="","",IF(P27="wo",0,IF(O27="wo",1,IF(O27&gt;P27,0,1))))</f>
        <v>0</v>
      </c>
      <c r="AF28" s="250" t="str">
        <f t="shared" ref="AF28" si="410">IF(R27="","",IF(R27="wo",0,IF(Q27="wo",1,IF(Q27&gt;R27,0,1))))</f>
        <v/>
      </c>
      <c r="AG28" s="250" t="str">
        <f t="shared" ref="AG28" si="411">IF(T27="","",IF(T27="wo",0,IF(S27="wo",1,IF(S27&gt;T27,0,1))))</f>
        <v/>
      </c>
      <c r="AH28" s="250" t="str">
        <f t="shared" ref="AH28" si="412">IF(V27="","",IF(V27="wo",0,IF(U27="wo",1,IF(U27&gt;V27,0,1))))</f>
        <v/>
      </c>
      <c r="AI28" s="250" t="str">
        <f t="shared" ref="AI28" si="413">IF(X27="","",IF(X27="wo",0,IF(W27="wo",1,IF(W27&gt;X27,0,1))))</f>
        <v/>
      </c>
      <c r="AJ28" s="251">
        <f t="shared" ref="AJ28" si="414">IF(K27="","",IF(K27="wo",0,IF(L27="wo",0,IF(K27=L27,"ERROR",IF(K27=0,0,IF(L27=0,"-0",IF(L27&gt;K27,K27,-1*L27)))))))</f>
        <v>-9</v>
      </c>
      <c r="AK28" s="251" t="str">
        <f t="shared" ref="AK28" si="415">IF(M27="","",IF(M27="wo",","&amp;0,IF(N27="wo",","&amp;0,IF(M27=N27,"ERROR",IF(M27=0,",0",IF(N27=0,",-0",IF(N27&gt;M27,","&amp;M27,","&amp;-1*N27)))))))</f>
        <v>,-8</v>
      </c>
      <c r="AL28" s="251" t="str">
        <f t="shared" ref="AL28" si="416">IF(O27="","",IF(O27="wo",","&amp;0,IF(P27="wo",","&amp;0,IF(O27=P27,"ERROR",IF(O27=0,",0",IF(P27=0,",-0",IF(P27&gt;O27,","&amp;O27,","&amp;-1*P27)))))))</f>
        <v>,-4</v>
      </c>
      <c r="AM28" s="251" t="str">
        <f t="shared" ref="AM28" si="417">IF(Q27="","",IF(Q27="wo",","&amp;0,IF(R27="wo",","&amp;0,IF(Q27=R27,"ERROR",IF(Q27=0,",0",IF(R27=0,",-0",IF(R27&gt;Q27,","&amp;Q27,","&amp;-1*R27)))))))</f>
        <v/>
      </c>
      <c r="AN28" s="251" t="str">
        <f t="shared" ref="AN28" si="418">IF(S27="","",IF(S27="wo",","&amp;0,IF(T27="wo",","&amp;0,IF(S27=T27,"ERROR",IF(S27=0,",0",IF(T27=0,",-0",IF(T27&gt;S27,","&amp;S27,","&amp;-1*T27)))))))</f>
        <v/>
      </c>
      <c r="AO28" s="251" t="str">
        <f t="shared" ref="AO28" si="419">IF(U27="","",IF(U27="wo",","&amp;0,IF(V27="wo",","&amp;0,IF(U27=V27,"ERROR",IF(U27=0,",0",IF(V27=0,",-0",IF(V27&gt;U27,","&amp;U27,","&amp;-1*V27)))))))</f>
        <v/>
      </c>
      <c r="AP28" s="251" t="str">
        <f t="shared" ref="AP28" si="420">IF(W27="","",IF(W27="wo",","&amp;0,IF(X27="wo",","&amp;0,IF(W27=X27,"ERROR",IF(W27=0,",0",IF(X27=0,",-0",IF(X27&gt;W27,","&amp;W27,","&amp;-1*X27)))))))</f>
        <v/>
      </c>
      <c r="AQ28" s="252"/>
      <c r="AS28" s="262"/>
      <c r="AT28" s="262"/>
      <c r="AU28" s="263"/>
      <c r="AV28" s="262"/>
      <c r="AW28" s="262"/>
      <c r="AX28" s="263"/>
      <c r="AY28" s="262"/>
      <c r="AZ28" s="290" t="str">
        <f>IF(ISBLANK($H53),"-",H53)</f>
        <v/>
      </c>
      <c r="BA28" s="283"/>
      <c r="BB28" s="266">
        <f>IF(ISBLANK($G60),"-",G60)</f>
        <v>5</v>
      </c>
      <c r="BC28" s="530" t="str">
        <f>IF(ISBLANK($I60),"-",I60)</f>
        <v xml:space="preserve">МАМАЙ Абдулла  </v>
      </c>
      <c r="BD28" s="538"/>
      <c r="BG28" s="312"/>
      <c r="BK28" s="269">
        <f>IF(ISBLANK($F77),"-",F77)</f>
        <v>-11</v>
      </c>
      <c r="BL28" s="266">
        <f>IF(ISBLANK($G77),"-",G77)</f>
        <v>25</v>
      </c>
      <c r="BM28" s="530" t="str">
        <f>IF(ISBLANK($G77),"-",I77)</f>
        <v xml:space="preserve">НҰРТАЗИН Акнур  </v>
      </c>
      <c r="BN28" s="530"/>
      <c r="BO28" s="537" t="str">
        <f>IF(ISBLANK($H93),"-",H93)</f>
        <v/>
      </c>
      <c r="BP28" s="537"/>
      <c r="BQ28" s="291">
        <f>IF(ISBLANK($A93),"-",A93)</f>
        <v>45</v>
      </c>
      <c r="BR28" s="266">
        <f>IF(ISBLANK($G104),"-",G104)</f>
        <v>17</v>
      </c>
      <c r="BS28" s="530" t="str">
        <f>IF(ISBLANK($I104),"-",I104)</f>
        <v xml:space="preserve">НАЗИР Рамазан  </v>
      </c>
      <c r="BT28" s="538"/>
      <c r="BU28" s="262"/>
      <c r="BV28" s="262"/>
      <c r="BW28" s="263"/>
      <c r="BX28" s="262"/>
      <c r="BY28" s="290" t="str">
        <f>IF(ISBLANK($H117),"-",H117)</f>
        <v/>
      </c>
      <c r="BZ28" s="283"/>
      <c r="CA28" s="266">
        <f>IF(ISBLANK($G122),"-",G122)</f>
        <v>3</v>
      </c>
      <c r="CB28" s="530" t="str">
        <f>IF(ISBLANK($I122),"-",I122)</f>
        <v xml:space="preserve">ЖУБАНОВ Санжар  </v>
      </c>
      <c r="CC28" s="538"/>
      <c r="CD28" s="267"/>
      <c r="CE28" s="267"/>
      <c r="CF28" s="268"/>
      <c r="CG28" s="236"/>
      <c r="CH28" s="537" t="str">
        <f>IF(ISBLANK($H179),"-",H179)</f>
        <v/>
      </c>
      <c r="CI28" s="537"/>
      <c r="CJ28" s="278">
        <f>IF(ISBLANK($A179),"-",A179)</f>
        <v>80</v>
      </c>
      <c r="CK28" s="266">
        <f>IF(ISBLANK($G182),"-",G182)</f>
        <v>28</v>
      </c>
      <c r="CL28" s="530" t="str">
        <f>IF(ISBLANK($G182),"-",I182)</f>
        <v xml:space="preserve">МОМИНЖАНОВ Атхамбек </v>
      </c>
      <c r="CM28" s="538"/>
      <c r="CO28" s="265" t="str">
        <f>IF(ISBLANK($H184),"-",H184)</f>
        <v>22 место</v>
      </c>
      <c r="CP28" s="265"/>
      <c r="CQ28" s="262"/>
      <c r="CS28" s="236"/>
      <c r="CT28" s="262"/>
      <c r="CV28" s="236"/>
    </row>
    <row r="29" spans="1:100" s="240" customFormat="1" ht="14.1" customHeight="1" x14ac:dyDescent="0.15">
      <c r="A29" s="554">
        <v>14</v>
      </c>
      <c r="B29" s="512" t="s">
        <v>284</v>
      </c>
      <c r="C29" s="514"/>
      <c r="D29" s="516"/>
      <c r="E29" s="556"/>
      <c r="F29" s="314">
        <v>27</v>
      </c>
      <c r="G29" s="243">
        <v>29</v>
      </c>
      <c r="H29" s="520" t="str">
        <f t="shared" ref="H29" si="421">IF(K29="",IF(C29="","",IF(OR(G29="х",G30="х",NOT(ISBLANK(K29)))," ",CONCATENATE(C29,"/",D29,"/","ст. ",E29))),"")</f>
        <v/>
      </c>
      <c r="I29" s="244" t="str">
        <f>VLOOKUP(G29,[3]Список!A:V,3,FALSE)</f>
        <v xml:space="preserve">БАЛТАШ Тамерлан  </v>
      </c>
      <c r="J29" s="245" t="str">
        <f>VLOOKUP(G29,[3]Список!A:V,8,FALSE)</f>
        <v>Костанай. обл</v>
      </c>
      <c r="K29" s="525">
        <v>9</v>
      </c>
      <c r="L29" s="535">
        <v>11</v>
      </c>
      <c r="M29" s="531">
        <v>1</v>
      </c>
      <c r="N29" s="533">
        <v>11</v>
      </c>
      <c r="O29" s="525">
        <v>11</v>
      </c>
      <c r="P29" s="535">
        <v>8</v>
      </c>
      <c r="Q29" s="531">
        <v>9</v>
      </c>
      <c r="R29" s="533">
        <v>11</v>
      </c>
      <c r="S29" s="525"/>
      <c r="T29" s="535"/>
      <c r="U29" s="531"/>
      <c r="V29" s="533"/>
      <c r="W29" s="525"/>
      <c r="X29" s="527"/>
      <c r="Y29" s="246">
        <f t="shared" ref="Y29" si="422">IF(K29="wo",0,IF(K29="","",SUM(AC29:AI29)))</f>
        <v>1</v>
      </c>
      <c r="Z29" s="247">
        <f t="shared" ref="Z29" si="423">IF(L29="wo",0,IF(L29="","",SUM(AC30:AI30)))</f>
        <v>3</v>
      </c>
      <c r="AA29" s="248" t="str">
        <f t="shared" ref="AA29" si="424">IF(Y30="В - П","В - П",IF(Z30="В - П","В - П",IF(Z30="wo",Y30&amp;" - "&amp;Z30,IF(Y30="wo",Z30&amp;" - "&amp;Y30,IF(Y30&gt;Z30,Y30&amp;" - "&amp;Z30,IF(Z30&gt;Y30,Z30&amp;" - "&amp;Y30,""))))))</f>
        <v>3 - 1</v>
      </c>
      <c r="AB29" s="249" t="str">
        <f t="shared" si="4"/>
        <v>(-9,-1,8,-9)</v>
      </c>
      <c r="AC29" s="250">
        <f t="shared" ref="AC29" si="425">IF(K29="","",IF(K29="wo",0,IF(L29="wo",1,IF(K29&gt;L29,1,0))))</f>
        <v>0</v>
      </c>
      <c r="AD29" s="250">
        <f t="shared" ref="AD29" si="426">IF(M29="","",IF(M29="wo",0,IF(N29="wo",1,IF(M29&gt;N29,1,0))))</f>
        <v>0</v>
      </c>
      <c r="AE29" s="250">
        <f t="shared" ref="AE29" si="427">IF(O29="","",IF(O29="wo",0,IF(P29="wo",1,IF(O29&gt;P29,1,0))))</f>
        <v>1</v>
      </c>
      <c r="AF29" s="250">
        <f t="shared" ref="AF29" si="428">IF(Q29="","",IF(Q29="wo",0,IF(R29="wo",1,IF(Q29&gt;R29,1,0))))</f>
        <v>0</v>
      </c>
      <c r="AG29" s="250" t="str">
        <f t="shared" ref="AG29" si="429">IF(S29="","",IF(S29="wo",0,IF(T29="wo",1,IF(S29&gt;T29,1,0))))</f>
        <v/>
      </c>
      <c r="AH29" s="250" t="str">
        <f t="shared" ref="AH29" si="430">IF(U29="","",IF(U29="wo",0,IF(V29="wo",1,IF(U29&gt;V29,1,0))))</f>
        <v/>
      </c>
      <c r="AI29" s="250" t="str">
        <f t="shared" ref="AI29" si="431">IF(W29="","",IF(W29="wo",0,IF(X29="wo",1,IF(W29&gt;X29,1,0))))</f>
        <v/>
      </c>
      <c r="AJ29" s="251">
        <f t="shared" ref="AJ29" si="432">IF(K29="","",IF(K29="wo",0,IF(L29="wo",0,IF(K29=L29,"ERROR",IF(K29=0,"-0",IF(L29=0,0,IF(K29&gt;L29,L29,-1*K29)))))))</f>
        <v>-9</v>
      </c>
      <c r="AK29" s="251" t="str">
        <f t="shared" ref="AK29" si="433">IF(M29="","",IF(M29="wo",","&amp;0,IF(N29="wo",","&amp;0,IF(M29=N29,"ERROR",IF(M29=0,",-0",IF(N29=0,","&amp;0,IF(M29&gt;N29,","&amp;N29,","&amp;-1*M29)))))))</f>
        <v>,-1</v>
      </c>
      <c r="AL29" s="251" t="str">
        <f t="shared" ref="AL29" si="434">IF(O29="","",IF(O29="wo",","&amp;0,IF(P29="wo",","&amp;0,IF(O29=P29,"ERROR",IF(O29=0,",-0",IF(P29=0,","&amp;0,IF(O29&gt;P29,","&amp;P29,","&amp;-1*O29)))))))</f>
        <v>,8</v>
      </c>
      <c r="AM29" s="251" t="str">
        <f t="shared" ref="AM29" si="435">IF(Q29="","",IF(Q29="wo",","&amp;0,IF(R29="wo",","&amp;0,IF(Q29=R29,"ERROR",IF(Q29=0,",-0",IF(R29=0,","&amp;0,IF(Q29&gt;R29,","&amp;R29,","&amp;-1*Q29)))))))</f>
        <v>,-9</v>
      </c>
      <c r="AN29" s="251" t="str">
        <f t="shared" ref="AN29" si="436">IF(S29="","",IF(S29="wo",","&amp;0,IF(T29="wo",","&amp;0,IF(S29=T29,"ERROR",IF(S29=0,",-0",IF(T29=0,","&amp;0,IF(S29&gt;T29,","&amp;T29,","&amp;-1*S29)))))))</f>
        <v/>
      </c>
      <c r="AO29" s="251" t="str">
        <f t="shared" ref="AO29" si="437">IF(U29="","",IF(U29="wo",","&amp;0,IF(V29="wo",","&amp;0,IF(U29=V29,"ERROR",IF(U29=0,",-0",IF(V29=0,","&amp;0,IF(U29&gt;V29,","&amp;V29,","&amp;-1*U29)))))))</f>
        <v/>
      </c>
      <c r="AP29" s="251" t="str">
        <f t="shared" ref="AP29" si="438">IF(W29="","",IF(W29="wo",","&amp;0,IF(X29="wo",","&amp;0,IF(W29=X29,"ERROR",IF(W29=0,",-0",IF(X29=0,","&amp;0,IF(W29&gt;X29,","&amp;X29,","&amp;-1*W29)))))))</f>
        <v/>
      </c>
      <c r="AQ29" s="252"/>
      <c r="AR29" s="265">
        <f>IF(ISBLANK($F15),"-",F15)</f>
        <v>13</v>
      </c>
      <c r="AS29" s="266">
        <f>IF(ISBLANK($G15),"-",G15)</f>
        <v>18</v>
      </c>
      <c r="AT29" s="271" t="str">
        <f>IF(ISBLANK($G15),"-",I15)</f>
        <v xml:space="preserve">ТОЛСУБАЕВ Меиржан  </v>
      </c>
      <c r="AU29" s="272" t="str">
        <f>IF(ISBLANK($G15),"-",J15)</f>
        <v>ВКО</v>
      </c>
      <c r="AV29" s="262"/>
      <c r="AW29" s="262"/>
      <c r="AX29" s="263"/>
      <c r="AY29" s="262"/>
      <c r="AZ29" s="262"/>
      <c r="BA29" s="292">
        <f>IF(ISBLANK($A53),"-",A53)</f>
        <v>26</v>
      </c>
      <c r="BB29" s="539" t="str">
        <f>IF($Y$1=1,AA53,IF($Y$1=2,AA54,""))</f>
        <v>3 - 2 (-8,6,-5,7,9)</v>
      </c>
      <c r="BC29" s="540"/>
      <c r="BD29" s="540"/>
      <c r="BG29" s="312"/>
      <c r="BK29" s="293"/>
      <c r="BL29" s="537" t="str">
        <f>IF(ISBLANK($H77),"-",H77)</f>
        <v/>
      </c>
      <c r="BM29" s="537"/>
      <c r="BN29" s="291">
        <f>IF(ISBLANK($A77),"-",A77)</f>
        <v>37</v>
      </c>
      <c r="BO29" s="266">
        <f>IF(ISBLANK($G94),"-",G94)</f>
        <v>25</v>
      </c>
      <c r="BP29" s="530" t="str">
        <f>IF(ISBLANK($G94),"-",I94)</f>
        <v xml:space="preserve">НҰРТАЗИН Акнур  </v>
      </c>
      <c r="BQ29" s="538"/>
      <c r="BR29" s="539" t="str">
        <f>IF($Y$1=1,AA93,IF($Y$1=2,AA94,""))</f>
        <v>4 - 2 (7,-7,-7,4,9,0)</v>
      </c>
      <c r="BS29" s="540"/>
      <c r="BT29" s="540"/>
      <c r="BU29" s="262"/>
      <c r="BV29" s="262"/>
      <c r="BW29" s="263"/>
      <c r="BX29" s="262"/>
      <c r="BY29" s="262"/>
      <c r="BZ29" s="292">
        <f>IF(ISBLANK($A117),"-",A117)</f>
        <v>57</v>
      </c>
      <c r="CA29" s="539" t="str">
        <f>IF($Y$1=1,AA117,IF($Y$1=2,AA118,""))</f>
        <v>3 - 0 (9,11,5)</v>
      </c>
      <c r="CB29" s="540"/>
      <c r="CC29" s="540"/>
      <c r="CD29" s="275"/>
      <c r="CE29" s="276"/>
      <c r="CF29" s="277"/>
      <c r="CG29" s="265">
        <f>IF(ISBLANK($F180),"-",F180)</f>
        <v>-74</v>
      </c>
      <c r="CH29" s="266">
        <f>IF(ISBLANK($G180),"-",G180)</f>
        <v>27</v>
      </c>
      <c r="CI29" s="530" t="str">
        <f>IF(ISBLANK($G180),"-",I180)</f>
        <v xml:space="preserve">АБИЛ Тамерлан  </v>
      </c>
      <c r="CJ29" s="538"/>
      <c r="CK29" s="539" t="str">
        <f>IF($Y$1=1,AA179,IF($Y$1=2,AA180,""))</f>
        <v>3 - 1 (10,-9,5,5)</v>
      </c>
      <c r="CL29" s="540"/>
      <c r="CM29" s="540"/>
      <c r="CN29" s="262"/>
      <c r="CO29" s="262"/>
      <c r="CQ29" s="262"/>
      <c r="CS29" s="236"/>
      <c r="CT29" s="262"/>
      <c r="CV29" s="236"/>
    </row>
    <row r="30" spans="1:100" s="240" customFormat="1" ht="14.1" customHeight="1" x14ac:dyDescent="0.2">
      <c r="A30" s="555"/>
      <c r="B30" s="513"/>
      <c r="C30" s="515"/>
      <c r="D30" s="517"/>
      <c r="E30" s="557"/>
      <c r="F30" s="279">
        <v>28</v>
      </c>
      <c r="G30" s="256">
        <v>13</v>
      </c>
      <c r="H30" s="521"/>
      <c r="I30" s="257" t="str">
        <f>VLOOKUP(G30,[3]Список!A:V,3,FALSE)</f>
        <v xml:space="preserve">ОРАЛХАНОВ Арнур  </v>
      </c>
      <c r="J30" s="258" t="str">
        <f>VLOOKUP(G30,[3]Список!A:V,8,FALSE)</f>
        <v>ВКО</v>
      </c>
      <c r="K30" s="526"/>
      <c r="L30" s="536"/>
      <c r="M30" s="532"/>
      <c r="N30" s="534"/>
      <c r="O30" s="526"/>
      <c r="P30" s="536"/>
      <c r="Q30" s="532"/>
      <c r="R30" s="534"/>
      <c r="S30" s="526"/>
      <c r="T30" s="536"/>
      <c r="U30" s="532"/>
      <c r="V30" s="534"/>
      <c r="W30" s="526"/>
      <c r="X30" s="528"/>
      <c r="Y30" s="259">
        <f t="shared" ref="Y30" si="439">IF(L29="wo","В - П",IF(L29&gt;=0,SUM(AC30:AI30),""))</f>
        <v>3</v>
      </c>
      <c r="Z30" s="260">
        <f t="shared" ref="Z30" si="440">IF(K29="wo","В - П",IF(K29&gt;=0,SUM(AC29:AI29),""))</f>
        <v>1</v>
      </c>
      <c r="AA30" s="248" t="str">
        <f t="shared" ref="AA30" si="441">IF(G29="х","",IF(G30="х","",IF(Y29&gt;Z29,AA29&amp;" "&amp;AB29,IF(Z29&gt;Y29,AA29&amp;" "&amp;AB30,""))))</f>
        <v>3 - 1 (9,1,-8,9)</v>
      </c>
      <c r="AB30" s="249" t="str">
        <f t="shared" si="4"/>
        <v>(9,1,-8,9)</v>
      </c>
      <c r="AC30" s="250">
        <f t="shared" ref="AC30" si="442">IF(L29="","",IF(L29="wo",0,IF(K29="wo",1,IF(K29&gt;L29,0,1))))</f>
        <v>1</v>
      </c>
      <c r="AD30" s="250">
        <f t="shared" ref="AD30" si="443">IF(N29="","",IF(N29="wo",0,IF(M29="wo",1,IF(M29&gt;N29,0,1))))</f>
        <v>1</v>
      </c>
      <c r="AE30" s="250">
        <f t="shared" ref="AE30" si="444">IF(P29="","",IF(P29="wo",0,IF(O29="wo",1,IF(O29&gt;P29,0,1))))</f>
        <v>0</v>
      </c>
      <c r="AF30" s="250">
        <f t="shared" ref="AF30" si="445">IF(R29="","",IF(R29="wo",0,IF(Q29="wo",1,IF(Q29&gt;R29,0,1))))</f>
        <v>1</v>
      </c>
      <c r="AG30" s="250" t="str">
        <f t="shared" ref="AG30" si="446">IF(T29="","",IF(T29="wo",0,IF(S29="wo",1,IF(S29&gt;T29,0,1))))</f>
        <v/>
      </c>
      <c r="AH30" s="250" t="str">
        <f t="shared" ref="AH30" si="447">IF(V29="","",IF(V29="wo",0,IF(U29="wo",1,IF(U29&gt;V29,0,1))))</f>
        <v/>
      </c>
      <c r="AI30" s="250" t="str">
        <f t="shared" ref="AI30" si="448">IF(X29="","",IF(X29="wo",0,IF(W29="wo",1,IF(W29&gt;X29,0,1))))</f>
        <v/>
      </c>
      <c r="AJ30" s="251">
        <f t="shared" ref="AJ30" si="449">IF(K29="","",IF(K29="wo",0,IF(L29="wo",0,IF(K29=L29,"ERROR",IF(K29=0,0,IF(L29=0,"-0",IF(L29&gt;K29,K29,-1*L29)))))))</f>
        <v>9</v>
      </c>
      <c r="AK30" s="251" t="str">
        <f t="shared" ref="AK30" si="450">IF(M29="","",IF(M29="wo",","&amp;0,IF(N29="wo",","&amp;0,IF(M29=N29,"ERROR",IF(M29=0,",0",IF(N29=0,",-0",IF(N29&gt;M29,","&amp;M29,","&amp;-1*N29)))))))</f>
        <v>,1</v>
      </c>
      <c r="AL30" s="251" t="str">
        <f t="shared" ref="AL30" si="451">IF(O29="","",IF(O29="wo",","&amp;0,IF(P29="wo",","&amp;0,IF(O29=P29,"ERROR",IF(O29=0,",0",IF(P29=0,",-0",IF(P29&gt;O29,","&amp;O29,","&amp;-1*P29)))))))</f>
        <v>,-8</v>
      </c>
      <c r="AM30" s="251" t="str">
        <f t="shared" ref="AM30" si="452">IF(Q29="","",IF(Q29="wo",","&amp;0,IF(R29="wo",","&amp;0,IF(Q29=R29,"ERROR",IF(Q29=0,",0",IF(R29=0,",-0",IF(R29&gt;Q29,","&amp;Q29,","&amp;-1*R29)))))))</f>
        <v>,9</v>
      </c>
      <c r="AN30" s="251" t="str">
        <f t="shared" ref="AN30" si="453">IF(S29="","",IF(S29="wo",","&amp;0,IF(T29="wo",","&amp;0,IF(S29=T29,"ERROR",IF(S29=0,",0",IF(T29=0,",-0",IF(T29&gt;S29,","&amp;S29,","&amp;-1*T29)))))))</f>
        <v/>
      </c>
      <c r="AO30" s="251" t="str">
        <f t="shared" ref="AO30" si="454">IF(U29="","",IF(U29="wo",","&amp;0,IF(V29="wo",","&amp;0,IF(U29=V29,"ERROR",IF(U29=0,",0",IF(V29=0,",-0",IF(V29&gt;U29,","&amp;U29,","&amp;-1*V29)))))))</f>
        <v/>
      </c>
      <c r="AP30" s="251" t="str">
        <f t="shared" ref="AP30" si="455">IF(W29="","",IF(W29="wo",","&amp;0,IF(X29="wo",","&amp;0,IF(W29=X29,"ERROR",IF(W29=0,",0",IF(X29=0,",-0",IF(X29&gt;W29,","&amp;W29,","&amp;-1*X29)))))))</f>
        <v/>
      </c>
      <c r="AQ30" s="252"/>
      <c r="AS30" s="537" t="str">
        <f>IF(ISBLANK($H15),"-",H15)</f>
        <v/>
      </c>
      <c r="AT30" s="537"/>
      <c r="AU30" s="280">
        <f>IF(ISBLANK($A15),"-",A15)</f>
        <v>7</v>
      </c>
      <c r="AV30" s="281">
        <f>IF(ISBLANK($G41),"-",G41)</f>
        <v>18</v>
      </c>
      <c r="AW30" s="530" t="str">
        <f>IF(ISBLANK($I41),"-",I41)</f>
        <v xml:space="preserve">ТОЛСУБАЕВ Меиржан  </v>
      </c>
      <c r="AX30" s="530"/>
      <c r="AY30" s="262"/>
      <c r="AZ30" s="262"/>
      <c r="BA30" s="283"/>
      <c r="BB30" s="262"/>
      <c r="BD30" s="236"/>
      <c r="BG30" s="312"/>
      <c r="BK30" s="269">
        <f>IF(ISBLANK($F78),"-",F78)</f>
        <v>-12</v>
      </c>
      <c r="BL30" s="266">
        <f>IF(ISBLANK($G78),"-",G78)</f>
        <v>34</v>
      </c>
      <c r="BM30" s="530" t="str">
        <f>IF(ISBLANK($G78),"-",I78)</f>
        <v xml:space="preserve">ЖОЛДЫБАЙ Нұржігіт  </v>
      </c>
      <c r="BN30" s="538"/>
      <c r="BO30" s="540" t="str">
        <f>IF($Y$1=1,AA77,IF($Y$1=2,AA78,""))</f>
        <v>3 - 1 (3,-7,5,6)</v>
      </c>
      <c r="BP30" s="540"/>
      <c r="BQ30" s="540"/>
      <c r="BR30" s="262"/>
      <c r="BS30" s="262"/>
      <c r="BT30" s="265">
        <f>IF(ISBLANK($F113),"-",F113)</f>
        <v>-27</v>
      </c>
      <c r="BU30" s="266">
        <f>IF(ISBLANK($G113),"-",G113)</f>
        <v>3</v>
      </c>
      <c r="BV30" s="530" t="str">
        <f>IF(ISBLANK($I113),"-",I113)</f>
        <v xml:space="preserve">ЖУБАНОВ Санжар  </v>
      </c>
      <c r="BW30" s="530"/>
      <c r="BX30" s="262"/>
      <c r="BY30" s="262"/>
      <c r="BZ30" s="283"/>
      <c r="CA30" s="275"/>
      <c r="CB30" s="276"/>
      <c r="CC30" s="277"/>
      <c r="CD30" s="262"/>
      <c r="CE30" s="262"/>
      <c r="CF30" s="284"/>
      <c r="CG30" s="236"/>
      <c r="CJ30" s="236"/>
      <c r="CM30" s="265">
        <f>IF(ISBLANK($F184),"-",F184)</f>
        <v>-81</v>
      </c>
      <c r="CN30" s="266">
        <f>IF(ISBLANK($G184),"-",G184)</f>
        <v>14</v>
      </c>
      <c r="CO30" s="530" t="str">
        <f>IF(ISBLANK($I184),"-",I184)</f>
        <v xml:space="preserve">ХАРКИ Абдул-Маджид  </v>
      </c>
      <c r="CP30" s="530"/>
      <c r="CQ30" s="262"/>
      <c r="CS30" s="236"/>
      <c r="CT30" s="262"/>
      <c r="CV30" s="236"/>
    </row>
    <row r="31" spans="1:100" s="240" customFormat="1" ht="14.1" customHeight="1" x14ac:dyDescent="0.25">
      <c r="A31" s="550">
        <v>15</v>
      </c>
      <c r="B31" s="512" t="s">
        <v>284</v>
      </c>
      <c r="C31" s="514"/>
      <c r="D31" s="516"/>
      <c r="E31" s="518"/>
      <c r="F31" s="279">
        <v>29</v>
      </c>
      <c r="G31" s="243">
        <v>11</v>
      </c>
      <c r="H31" s="520" t="str">
        <f t="shared" ref="H31" si="456">IF(K31="",IF(C31="","",IF(OR(G31="х",G32="х",NOT(ISBLANK(K31)))," ",CONCATENATE(C31,"/",D31,"/","ст. ",E31))),"")</f>
        <v/>
      </c>
      <c r="I31" s="244" t="str">
        <f>VLOOKUP(G31,[3]Список!A:V,3,FALSE)</f>
        <v xml:space="preserve">ДЖИЕНБАЕВ Темирлан  </v>
      </c>
      <c r="J31" s="245" t="str">
        <f>VLOOKUP(G31,[3]Список!A:V,8,FALSE)</f>
        <v>ВКО</v>
      </c>
      <c r="K31" s="525">
        <v>11</v>
      </c>
      <c r="L31" s="535">
        <v>6</v>
      </c>
      <c r="M31" s="546">
        <v>14</v>
      </c>
      <c r="N31" s="548">
        <v>12</v>
      </c>
      <c r="O31" s="542">
        <v>11</v>
      </c>
      <c r="P31" s="544">
        <v>5</v>
      </c>
      <c r="Q31" s="546"/>
      <c r="R31" s="548"/>
      <c r="S31" s="542"/>
      <c r="T31" s="544"/>
      <c r="U31" s="546"/>
      <c r="V31" s="548"/>
      <c r="W31" s="542"/>
      <c r="X31" s="551"/>
      <c r="Y31" s="246">
        <f t="shared" ref="Y31" si="457">IF(K31="wo",0,IF(K31="","",SUM(AC31:AI31)))</f>
        <v>3</v>
      </c>
      <c r="Z31" s="247">
        <f t="shared" ref="Z31" si="458">IF(L31="wo",0,IF(L31="","",SUM(AC32:AI32)))</f>
        <v>0</v>
      </c>
      <c r="AA31" s="248" t="str">
        <f t="shared" ref="AA31" si="459">IF(Y32="В - П","В - П",IF(Z32="В - П","В - П",IF(Z32="wo",Y32&amp;" - "&amp;Z32,IF(Y32="wo",Z32&amp;" - "&amp;Y32,IF(Y32&gt;Z32,Y32&amp;" - "&amp;Z32,IF(Z32&gt;Y32,Z32&amp;" - "&amp;Y32,""))))))</f>
        <v>3 - 0</v>
      </c>
      <c r="AB31" s="249" t="str">
        <f t="shared" si="4"/>
        <v>(6,12,5)</v>
      </c>
      <c r="AC31" s="250">
        <f t="shared" ref="AC31" si="460">IF(K31="","",IF(K31="wo",0,IF(L31="wo",1,IF(K31&gt;L31,1,0))))</f>
        <v>1</v>
      </c>
      <c r="AD31" s="250">
        <f t="shared" ref="AD31" si="461">IF(M31="","",IF(M31="wo",0,IF(N31="wo",1,IF(M31&gt;N31,1,0))))</f>
        <v>1</v>
      </c>
      <c r="AE31" s="250">
        <f t="shared" ref="AE31" si="462">IF(O31="","",IF(O31="wo",0,IF(P31="wo",1,IF(O31&gt;P31,1,0))))</f>
        <v>1</v>
      </c>
      <c r="AF31" s="250" t="str">
        <f t="shared" ref="AF31" si="463">IF(Q31="","",IF(Q31="wo",0,IF(R31="wo",1,IF(Q31&gt;R31,1,0))))</f>
        <v/>
      </c>
      <c r="AG31" s="250" t="str">
        <f t="shared" ref="AG31" si="464">IF(S31="","",IF(S31="wo",0,IF(T31="wo",1,IF(S31&gt;T31,1,0))))</f>
        <v/>
      </c>
      <c r="AH31" s="250" t="str">
        <f t="shared" ref="AH31" si="465">IF(U31="","",IF(U31="wo",0,IF(V31="wo",1,IF(U31&gt;V31,1,0))))</f>
        <v/>
      </c>
      <c r="AI31" s="250" t="str">
        <f t="shared" ref="AI31" si="466">IF(W31="","",IF(W31="wo",0,IF(X31="wo",1,IF(W31&gt;X31,1,0))))</f>
        <v/>
      </c>
      <c r="AJ31" s="251">
        <f t="shared" ref="AJ31" si="467">IF(K31="","",IF(K31="wo",0,IF(L31="wo",0,IF(K31=L31,"ERROR",IF(K31=0,"-0",IF(L31=0,0,IF(K31&gt;L31,L31,-1*K31)))))))</f>
        <v>6</v>
      </c>
      <c r="AK31" s="251" t="str">
        <f t="shared" ref="AK31" si="468">IF(M31="","",IF(M31="wo",","&amp;0,IF(N31="wo",","&amp;0,IF(M31=N31,"ERROR",IF(M31=0,",-0",IF(N31=0,","&amp;0,IF(M31&gt;N31,","&amp;N31,","&amp;-1*M31)))))))</f>
        <v>,12</v>
      </c>
      <c r="AL31" s="251" t="str">
        <f t="shared" ref="AL31" si="469">IF(O31="","",IF(O31="wo",","&amp;0,IF(P31="wo",","&amp;0,IF(O31=P31,"ERROR",IF(O31=0,",-0",IF(P31=0,","&amp;0,IF(O31&gt;P31,","&amp;P31,","&amp;-1*O31)))))))</f>
        <v>,5</v>
      </c>
      <c r="AM31" s="251" t="str">
        <f t="shared" ref="AM31" si="470">IF(Q31="","",IF(Q31="wo",","&amp;0,IF(R31="wo",","&amp;0,IF(Q31=R31,"ERROR",IF(Q31=0,",-0",IF(R31=0,","&amp;0,IF(Q31&gt;R31,","&amp;R31,","&amp;-1*Q31)))))))</f>
        <v/>
      </c>
      <c r="AN31" s="251" t="str">
        <f t="shared" ref="AN31" si="471">IF(S31="","",IF(S31="wo",","&amp;0,IF(T31="wo",","&amp;0,IF(S31=T31,"ERROR",IF(S31=0,",-0",IF(T31=0,","&amp;0,IF(S31&gt;T31,","&amp;T31,","&amp;-1*S31)))))))</f>
        <v/>
      </c>
      <c r="AO31" s="251" t="str">
        <f t="shared" ref="AO31" si="472">IF(U31="","",IF(U31="wo",","&amp;0,IF(V31="wo",","&amp;0,IF(U31=V31,"ERROR",IF(U31=0,",-0",IF(V31=0,","&amp;0,IF(U31&gt;V31,","&amp;V31,","&amp;-1*U31)))))))</f>
        <v/>
      </c>
      <c r="AP31" s="251" t="str">
        <f t="shared" ref="AP31" si="473">IF(W31="","",IF(W31="wo",","&amp;0,IF(X31="wo",","&amp;0,IF(W31=X31,"ERROR",IF(W31=0,",-0",IF(X31=0,","&amp;0,IF(W31&gt;X31,","&amp;X31,","&amp;-1*W31)))))))</f>
        <v/>
      </c>
      <c r="AQ31" s="252"/>
      <c r="AR31" s="265">
        <f>IF(ISBLANK($F16),"-",F16)</f>
        <v>14</v>
      </c>
      <c r="AS31" s="266">
        <f>IF(ISBLANK($G16),"-",G16)</f>
        <v>20</v>
      </c>
      <c r="AT31" s="271" t="str">
        <f>IF(ISBLANK($G16),"-",I16)</f>
        <v xml:space="preserve">НУРМАТОВ Зиятжан  </v>
      </c>
      <c r="AU31" s="285" t="str">
        <f>IF(ISBLANK($G16),"-",J16)</f>
        <v>Карагандин. обл.</v>
      </c>
      <c r="AV31" s="539" t="str">
        <f>IF($Y$1=1,AA15,IF($Y$1=2,AA16,""))</f>
        <v>3 - 0 (7,3,9)</v>
      </c>
      <c r="AW31" s="540"/>
      <c r="AX31" s="541"/>
      <c r="AY31" s="262"/>
      <c r="AZ31" s="262"/>
      <c r="BA31" s="283"/>
      <c r="BB31" s="262"/>
      <c r="BD31" s="236"/>
      <c r="BG31" s="312"/>
      <c r="BK31" s="293"/>
      <c r="BL31" s="262"/>
      <c r="BM31" s="262"/>
      <c r="BN31" s="265">
        <f>IF(ISBLANK($F95),"-",F95)</f>
        <v>-18</v>
      </c>
      <c r="BO31" s="266">
        <f>IF(ISBLANK($G95),"-",G95)</f>
        <v>19</v>
      </c>
      <c r="BP31" s="530" t="str">
        <f>IF(ISBLANK($G95),"-",I95)</f>
        <v xml:space="preserve">ШИ Ченян  </v>
      </c>
      <c r="BQ31" s="530"/>
      <c r="BR31" s="262"/>
      <c r="BS31" s="262"/>
      <c r="BT31" s="263"/>
      <c r="BU31" s="262"/>
      <c r="BW31" s="286"/>
      <c r="BX31" s="262"/>
      <c r="BY31" s="262"/>
      <c r="BZ31" s="283"/>
      <c r="CA31" s="267"/>
      <c r="CB31" s="267"/>
      <c r="CC31" s="263"/>
      <c r="CD31" s="262"/>
      <c r="CE31" s="262"/>
      <c r="CF31" s="263"/>
      <c r="CG31" s="269"/>
      <c r="CH31" s="262"/>
      <c r="CI31" s="262"/>
      <c r="CJ31" s="263"/>
      <c r="CK31" s="262"/>
      <c r="CL31" s="262"/>
      <c r="CM31" s="263"/>
      <c r="CN31" s="262"/>
      <c r="CO31" s="262"/>
      <c r="CP31" s="263"/>
      <c r="CQ31" s="262"/>
      <c r="CS31" s="236"/>
      <c r="CT31" s="262"/>
      <c r="CV31" s="236"/>
    </row>
    <row r="32" spans="1:100" s="240" customFormat="1" ht="14.1" customHeight="1" x14ac:dyDescent="0.15">
      <c r="A32" s="550"/>
      <c r="B32" s="513"/>
      <c r="C32" s="515"/>
      <c r="D32" s="517"/>
      <c r="E32" s="519"/>
      <c r="F32" s="314">
        <v>30</v>
      </c>
      <c r="G32" s="256">
        <v>35</v>
      </c>
      <c r="H32" s="521"/>
      <c r="I32" s="257" t="str">
        <f>VLOOKUP(G32,[3]Список!A:V,3,FALSE)</f>
        <v xml:space="preserve">СӘУРБАЙ Бақдәулет  </v>
      </c>
      <c r="J32" s="258" t="str">
        <f>VLOOKUP(G32,[3]Список!A:V,8,FALSE)</f>
        <v>г. Шымкент</v>
      </c>
      <c r="K32" s="526"/>
      <c r="L32" s="536"/>
      <c r="M32" s="547"/>
      <c r="N32" s="549"/>
      <c r="O32" s="543"/>
      <c r="P32" s="545"/>
      <c r="Q32" s="547"/>
      <c r="R32" s="549"/>
      <c r="S32" s="543"/>
      <c r="T32" s="545"/>
      <c r="U32" s="547"/>
      <c r="V32" s="549"/>
      <c r="W32" s="543"/>
      <c r="X32" s="552"/>
      <c r="Y32" s="259">
        <f t="shared" ref="Y32" si="474">IF(L31="wo","В - П",IF(L31&gt;=0,SUM(AC32:AI32),""))</f>
        <v>0</v>
      </c>
      <c r="Z32" s="260">
        <f t="shared" ref="Z32" si="475">IF(K31="wo","В - П",IF(K31&gt;=0,SUM(AC31:AI31),""))</f>
        <v>3</v>
      </c>
      <c r="AA32" s="248" t="str">
        <f t="shared" ref="AA32" si="476">IF(G31="х","",IF(G32="х","",IF(Y31&gt;Z31,AA31&amp;" "&amp;AB31,IF(Z31&gt;Y31,AA31&amp;" "&amp;AB32,""))))</f>
        <v>3 - 0 (6,12,5)</v>
      </c>
      <c r="AB32" s="249" t="str">
        <f t="shared" si="4"/>
        <v>(-6,-12,-5)</v>
      </c>
      <c r="AC32" s="250">
        <f t="shared" ref="AC32" si="477">IF(L31="","",IF(L31="wo",0,IF(K31="wo",1,IF(K31&gt;L31,0,1))))</f>
        <v>0</v>
      </c>
      <c r="AD32" s="250">
        <f t="shared" ref="AD32" si="478">IF(N31="","",IF(N31="wo",0,IF(M31="wo",1,IF(M31&gt;N31,0,1))))</f>
        <v>0</v>
      </c>
      <c r="AE32" s="250">
        <f t="shared" ref="AE32" si="479">IF(P31="","",IF(P31="wo",0,IF(O31="wo",1,IF(O31&gt;P31,0,1))))</f>
        <v>0</v>
      </c>
      <c r="AF32" s="250" t="str">
        <f t="shared" ref="AF32" si="480">IF(R31="","",IF(R31="wo",0,IF(Q31="wo",1,IF(Q31&gt;R31,0,1))))</f>
        <v/>
      </c>
      <c r="AG32" s="250" t="str">
        <f t="shared" ref="AG32" si="481">IF(T31="","",IF(T31="wo",0,IF(S31="wo",1,IF(S31&gt;T31,0,1))))</f>
        <v/>
      </c>
      <c r="AH32" s="250" t="str">
        <f t="shared" ref="AH32" si="482">IF(V31="","",IF(V31="wo",0,IF(U31="wo",1,IF(U31&gt;V31,0,1))))</f>
        <v/>
      </c>
      <c r="AI32" s="250" t="str">
        <f t="shared" ref="AI32" si="483">IF(X31="","",IF(X31="wo",0,IF(W31="wo",1,IF(W31&gt;X31,0,1))))</f>
        <v/>
      </c>
      <c r="AJ32" s="251">
        <f t="shared" ref="AJ32" si="484">IF(K31="","",IF(K31="wo",0,IF(L31="wo",0,IF(K31=L31,"ERROR",IF(K31=0,0,IF(L31=0,"-0",IF(L31&gt;K31,K31,-1*L31)))))))</f>
        <v>-6</v>
      </c>
      <c r="AK32" s="251" t="str">
        <f t="shared" ref="AK32" si="485">IF(M31="","",IF(M31="wo",","&amp;0,IF(N31="wo",","&amp;0,IF(M31=N31,"ERROR",IF(M31=0,",0",IF(N31=0,",-0",IF(N31&gt;M31,","&amp;M31,","&amp;-1*N31)))))))</f>
        <v>,-12</v>
      </c>
      <c r="AL32" s="251" t="str">
        <f t="shared" ref="AL32" si="486">IF(O31="","",IF(O31="wo",","&amp;0,IF(P31="wo",","&amp;0,IF(O31=P31,"ERROR",IF(O31=0,",0",IF(P31=0,",-0",IF(P31&gt;O31,","&amp;O31,","&amp;-1*P31)))))))</f>
        <v>,-5</v>
      </c>
      <c r="AM32" s="251" t="str">
        <f t="shared" ref="AM32" si="487">IF(Q31="","",IF(Q31="wo",","&amp;0,IF(R31="wo",","&amp;0,IF(Q31=R31,"ERROR",IF(Q31=0,",0",IF(R31=0,",-0",IF(R31&gt;Q31,","&amp;Q31,","&amp;-1*R31)))))))</f>
        <v/>
      </c>
      <c r="AN32" s="251" t="str">
        <f t="shared" ref="AN32" si="488">IF(S31="","",IF(S31="wo",","&amp;0,IF(T31="wo",","&amp;0,IF(S31=T31,"ERROR",IF(S31=0,",0",IF(T31=0,",-0",IF(T31&gt;S31,","&amp;S31,","&amp;-1*T31)))))))</f>
        <v/>
      </c>
      <c r="AO32" s="251" t="str">
        <f t="shared" ref="AO32" si="489">IF(U31="","",IF(U31="wo",","&amp;0,IF(V31="wo",","&amp;0,IF(U31=V31,"ERROR",IF(U31=0,",0",IF(V31=0,",-0",IF(V31&gt;U31,","&amp;U31,","&amp;-1*V31)))))))</f>
        <v/>
      </c>
      <c r="AP32" s="251" t="str">
        <f t="shared" ref="AP32" si="490">IF(W31="","",IF(W31="wo",","&amp;0,IF(X31="wo",","&amp;0,IF(W31=X31,"ERROR",IF(W31=0,",0",IF(X31=0,",-0",IF(X31&gt;W31,","&amp;W31,","&amp;-1*X31)))))))</f>
        <v/>
      </c>
      <c r="AQ32" s="252"/>
      <c r="AS32" s="262"/>
      <c r="AT32" s="262"/>
      <c r="AU32" s="263"/>
      <c r="AV32" s="289"/>
      <c r="AW32" s="290" t="str">
        <f>IF(ISBLANK($H41),"-",H41)</f>
        <v/>
      </c>
      <c r="AX32" s="288"/>
      <c r="AY32" s="266">
        <f>IF(ISBLANK($G54),"-",G54)</f>
        <v>4</v>
      </c>
      <c r="AZ32" s="530" t="str">
        <f>IF(ISBLANK($I54),"-",I54)</f>
        <v xml:space="preserve">ГЕРАСИМЕНКО Тимофей  </v>
      </c>
      <c r="BA32" s="538"/>
      <c r="BB32" s="262"/>
      <c r="BD32" s="236"/>
      <c r="BG32" s="312"/>
      <c r="BK32" s="269">
        <f>IF(ISBLANK($F79),"-",F79)</f>
        <v>-13</v>
      </c>
      <c r="BL32" s="266">
        <f>IF(ISBLANK($G79),"-",G79)</f>
        <v>16</v>
      </c>
      <c r="BM32" s="530" t="str">
        <f>IF(ISBLANK($G79),"-",I79)</f>
        <v xml:space="preserve">ХАЗКЕН Адиль  </v>
      </c>
      <c r="BN32" s="530"/>
      <c r="BO32" s="537" t="str">
        <f>IF(ISBLANK($H95),"-",H95)</f>
        <v/>
      </c>
      <c r="BP32" s="537"/>
      <c r="BQ32" s="291">
        <f>IF(ISBLANK($A95),"-",A95)</f>
        <v>46</v>
      </c>
      <c r="BR32" s="266">
        <f>IF(ISBLANK($G105),"-",G105)</f>
        <v>19</v>
      </c>
      <c r="BS32" s="530" t="str">
        <f>IF(ISBLANK($I105),"-",I105)</f>
        <v xml:space="preserve">ШИ Ченян  </v>
      </c>
      <c r="BT32" s="530"/>
      <c r="BU32" s="289"/>
      <c r="BV32" s="290" t="str">
        <f>IF(ISBLANK($H113),"-",H113)</f>
        <v/>
      </c>
      <c r="BW32" s="288"/>
      <c r="BX32" s="266">
        <f>IF(ISBLANK($G118),"-",G118)</f>
        <v>3</v>
      </c>
      <c r="BY32" s="530" t="str">
        <f>IF(ISBLANK($I118),"-",I118)</f>
        <v xml:space="preserve">ЖУБАНОВ Санжар  </v>
      </c>
      <c r="BZ32" s="538"/>
      <c r="CA32" s="275"/>
      <c r="CB32" s="276"/>
      <c r="CC32" s="277"/>
      <c r="CD32" s="267"/>
      <c r="CE32" s="262"/>
      <c r="CF32" s="263"/>
      <c r="CG32" s="269"/>
      <c r="CJ32" s="236"/>
      <c r="CM32" s="236"/>
      <c r="CP32" s="236"/>
    </row>
    <row r="33" spans="1:100" s="240" customFormat="1" ht="14.1" customHeight="1" x14ac:dyDescent="0.15">
      <c r="A33" s="554">
        <v>16</v>
      </c>
      <c r="B33" s="512" t="s">
        <v>284</v>
      </c>
      <c r="C33" s="514"/>
      <c r="D33" s="516"/>
      <c r="E33" s="556"/>
      <c r="F33" s="314">
        <v>31</v>
      </c>
      <c r="G33" s="243">
        <v>27</v>
      </c>
      <c r="H33" s="520" t="str">
        <f t="shared" ref="H33" si="491">IF(K33="",IF(C33="","",IF(OR(G33="х",G34="х",NOT(ISBLANK(K33)))," ",CONCATENATE(C33,"/",D33,"/","ст. ",E33))),"")</f>
        <v/>
      </c>
      <c r="I33" s="244" t="str">
        <f>VLOOKUP(G33,[3]Список!A:V,3,FALSE)</f>
        <v xml:space="preserve">АБИЛ Тамерлан  </v>
      </c>
      <c r="J33" s="245" t="str">
        <f>VLOOKUP(G33,[3]Список!A:V,8,FALSE)</f>
        <v>г. Астана</v>
      </c>
      <c r="K33" s="525">
        <v>6</v>
      </c>
      <c r="L33" s="535">
        <v>11</v>
      </c>
      <c r="M33" s="531">
        <v>3</v>
      </c>
      <c r="N33" s="533">
        <v>11</v>
      </c>
      <c r="O33" s="525">
        <v>5</v>
      </c>
      <c r="P33" s="535">
        <v>11</v>
      </c>
      <c r="Q33" s="531"/>
      <c r="R33" s="533"/>
      <c r="S33" s="525"/>
      <c r="T33" s="535"/>
      <c r="U33" s="531"/>
      <c r="V33" s="533"/>
      <c r="W33" s="525"/>
      <c r="X33" s="527"/>
      <c r="Y33" s="246">
        <f t="shared" ref="Y33" si="492">IF(K33="wo",0,IF(K33="","",SUM(AC33:AI33)))</f>
        <v>0</v>
      </c>
      <c r="Z33" s="247">
        <f t="shared" ref="Z33" si="493">IF(L33="wo",0,IF(L33="","",SUM(AC34:AI34)))</f>
        <v>3</v>
      </c>
      <c r="AA33" s="248" t="str">
        <f t="shared" ref="AA33" si="494">IF(Y34="В - П","В - П",IF(Z34="В - П","В - П",IF(Z34="wo",Y34&amp;" - "&amp;Z34,IF(Y34="wo",Z34&amp;" - "&amp;Y34,IF(Y34&gt;Z34,Y34&amp;" - "&amp;Z34,IF(Z34&gt;Y34,Z34&amp;" - "&amp;Y34,""))))))</f>
        <v>3 - 0</v>
      </c>
      <c r="AB33" s="249" t="str">
        <f t="shared" si="4"/>
        <v>(-6,-3,-5)</v>
      </c>
      <c r="AC33" s="250">
        <f t="shared" ref="AC33" si="495">IF(K33="","",IF(K33="wo",0,IF(L33="wo",1,IF(K33&gt;L33,1,0))))</f>
        <v>0</v>
      </c>
      <c r="AD33" s="250">
        <f t="shared" ref="AD33" si="496">IF(M33="","",IF(M33="wo",0,IF(N33="wo",1,IF(M33&gt;N33,1,0))))</f>
        <v>0</v>
      </c>
      <c r="AE33" s="250">
        <f t="shared" ref="AE33" si="497">IF(O33="","",IF(O33="wo",0,IF(P33="wo",1,IF(O33&gt;P33,1,0))))</f>
        <v>0</v>
      </c>
      <c r="AF33" s="250" t="str">
        <f t="shared" ref="AF33" si="498">IF(Q33="","",IF(Q33="wo",0,IF(R33="wo",1,IF(Q33&gt;R33,1,0))))</f>
        <v/>
      </c>
      <c r="AG33" s="250" t="str">
        <f t="shared" ref="AG33" si="499">IF(S33="","",IF(S33="wo",0,IF(T33="wo",1,IF(S33&gt;T33,1,0))))</f>
        <v/>
      </c>
      <c r="AH33" s="250" t="str">
        <f t="shared" ref="AH33" si="500">IF(U33="","",IF(U33="wo",0,IF(V33="wo",1,IF(U33&gt;V33,1,0))))</f>
        <v/>
      </c>
      <c r="AI33" s="250" t="str">
        <f t="shared" ref="AI33" si="501">IF(W33="","",IF(W33="wo",0,IF(X33="wo",1,IF(W33&gt;X33,1,0))))</f>
        <v/>
      </c>
      <c r="AJ33" s="251">
        <f t="shared" ref="AJ33" si="502">IF(K33="","",IF(K33="wo",0,IF(L33="wo",0,IF(K33=L33,"ERROR",IF(K33=0,"-0",IF(L33=0,0,IF(K33&gt;L33,L33,-1*K33)))))))</f>
        <v>-6</v>
      </c>
      <c r="AK33" s="251" t="str">
        <f t="shared" ref="AK33" si="503">IF(M33="","",IF(M33="wo",","&amp;0,IF(N33="wo",","&amp;0,IF(M33=N33,"ERROR",IF(M33=0,",-0",IF(N33=0,","&amp;0,IF(M33&gt;N33,","&amp;N33,","&amp;-1*M33)))))))</f>
        <v>,-3</v>
      </c>
      <c r="AL33" s="251" t="str">
        <f t="shared" ref="AL33" si="504">IF(O33="","",IF(O33="wo",","&amp;0,IF(P33="wo",","&amp;0,IF(O33=P33,"ERROR",IF(O33=0,",-0",IF(P33=0,","&amp;0,IF(O33&gt;P33,","&amp;P33,","&amp;-1*O33)))))))</f>
        <v>,-5</v>
      </c>
      <c r="AM33" s="251" t="str">
        <f t="shared" ref="AM33" si="505">IF(Q33="","",IF(Q33="wo",","&amp;0,IF(R33="wo",","&amp;0,IF(Q33=R33,"ERROR",IF(Q33=0,",-0",IF(R33=0,","&amp;0,IF(Q33&gt;R33,","&amp;R33,","&amp;-1*Q33)))))))</f>
        <v/>
      </c>
      <c r="AN33" s="251" t="str">
        <f t="shared" ref="AN33" si="506">IF(S33="","",IF(S33="wo",","&amp;0,IF(T33="wo",","&amp;0,IF(S33=T33,"ERROR",IF(S33=0,",-0",IF(T33=0,","&amp;0,IF(S33&gt;T33,","&amp;T33,","&amp;-1*S33)))))))</f>
        <v/>
      </c>
      <c r="AO33" s="251" t="str">
        <f t="shared" ref="AO33" si="507">IF(U33="","",IF(U33="wo",","&amp;0,IF(V33="wo",","&amp;0,IF(U33=V33,"ERROR",IF(U33=0,",-0",IF(V33=0,","&amp;0,IF(U33&gt;V33,","&amp;V33,","&amp;-1*U33)))))))</f>
        <v/>
      </c>
      <c r="AP33" s="251" t="str">
        <f t="shared" ref="AP33" si="508">IF(W33="","",IF(W33="wo",","&amp;0,IF(X33="wo",","&amp;0,IF(W33=X33,"ERROR",IF(W33=0,",-0",IF(X33=0,","&amp;0,IF(W33&gt;X33,","&amp;X33,","&amp;-1*W33)))))))</f>
        <v/>
      </c>
      <c r="AQ33" s="252"/>
      <c r="AR33" s="265">
        <f>IF(ISBLANK($F17),"-",F17)</f>
        <v>15</v>
      </c>
      <c r="AS33" s="266">
        <f>IF(ISBLANK($G17),"-",G17)</f>
        <v>30</v>
      </c>
      <c r="AT33" s="271" t="str">
        <f>IF(ISBLANK($G17),"-",I17)</f>
        <v xml:space="preserve">КУРБАНТАЕВ Мухаммадали  </v>
      </c>
      <c r="AU33" s="272" t="str">
        <f>IF(ISBLANK($G17),"-",J17)</f>
        <v>г. Шымкент</v>
      </c>
      <c r="AV33" s="262"/>
      <c r="AW33" s="262"/>
      <c r="AX33" s="292">
        <f>IF(ISBLANK($A41),"-",A41)</f>
        <v>20</v>
      </c>
      <c r="AY33" s="539" t="str">
        <f>IF($Y$1=1,AA41,IF($Y$1=2,AA42,""))</f>
        <v>3 - 0 (9,7,5)</v>
      </c>
      <c r="AZ33" s="540"/>
      <c r="BA33" s="540"/>
      <c r="BB33" s="262"/>
      <c r="BD33" s="236"/>
      <c r="BG33" s="312"/>
      <c r="BK33" s="293"/>
      <c r="BL33" s="537" t="str">
        <f>IF(ISBLANK($H79),"-",H79)</f>
        <v/>
      </c>
      <c r="BM33" s="537"/>
      <c r="BN33" s="291">
        <f>IF(ISBLANK($A79),"-",A79)</f>
        <v>38</v>
      </c>
      <c r="BO33" s="266">
        <f>IF(ISBLANK($G96),"-",G96)</f>
        <v>29</v>
      </c>
      <c r="BP33" s="530" t="str">
        <f>IF(ISBLANK($G96),"-",I96)</f>
        <v xml:space="preserve">БАЛТАШ Тамерлан  </v>
      </c>
      <c r="BQ33" s="538"/>
      <c r="BR33" s="540" t="str">
        <f>IF($Y$1=1,AA95,IF($Y$1=2,AA96,""))</f>
        <v>3 - 1 (3,-7,3,9)</v>
      </c>
      <c r="BS33" s="540"/>
      <c r="BT33" s="541"/>
      <c r="BU33" s="262"/>
      <c r="BV33" s="262"/>
      <c r="BW33" s="292">
        <f>IF(ISBLANK($A113),"-",A113)</f>
        <v>55</v>
      </c>
      <c r="BX33" s="539" t="str">
        <f>IF($Y$1=1,AA113,IF($Y$1=2,AA114,""))</f>
        <v>3 - 0 (5,6,11)</v>
      </c>
      <c r="BY33" s="540"/>
      <c r="BZ33" s="540"/>
      <c r="CA33" s="262"/>
      <c r="CB33" s="262"/>
      <c r="CC33" s="284"/>
      <c r="CD33" s="275"/>
      <c r="CG33" s="293"/>
      <c r="CJ33" s="236"/>
      <c r="CM33" s="263"/>
      <c r="CN33" s="262"/>
      <c r="CO33" s="262"/>
      <c r="CP33" s="265">
        <f>IF(ISBLANK($F185),"-",F185)</f>
        <v>-79</v>
      </c>
      <c r="CQ33" s="266">
        <f>IF(ISBLANK($G185),"-",G185)</f>
        <v>22</v>
      </c>
      <c r="CR33" s="530" t="str">
        <f>IF(ISBLANK($G185),"-",I185)</f>
        <v xml:space="preserve">СИПАЧЕВ Артем  </v>
      </c>
      <c r="CS33" s="530"/>
      <c r="CU33" s="558" t="str">
        <f>IF(ISBLANK($H187),"-",H187)</f>
        <v>23 место</v>
      </c>
      <c r="CV33" s="558"/>
    </row>
    <row r="34" spans="1:100" s="240" customFormat="1" ht="14.1" customHeight="1" thickBot="1" x14ac:dyDescent="0.25">
      <c r="A34" s="555"/>
      <c r="B34" s="513"/>
      <c r="C34" s="515"/>
      <c r="D34" s="517"/>
      <c r="E34" s="557"/>
      <c r="F34" s="315">
        <v>32</v>
      </c>
      <c r="G34" s="316">
        <v>2</v>
      </c>
      <c r="H34" s="521"/>
      <c r="I34" s="257" t="str">
        <f>VLOOKUP(G34,[3]Список!A:V,3,FALSE)</f>
        <v xml:space="preserve">ХАРКИ Искандер  </v>
      </c>
      <c r="J34" s="258" t="str">
        <f>VLOOKUP(G34,[3]Список!A:V,8,FALSE)</f>
        <v>Жамбылск. обл.</v>
      </c>
      <c r="K34" s="526"/>
      <c r="L34" s="536"/>
      <c r="M34" s="532"/>
      <c r="N34" s="534"/>
      <c r="O34" s="526"/>
      <c r="P34" s="536"/>
      <c r="Q34" s="532"/>
      <c r="R34" s="534"/>
      <c r="S34" s="526"/>
      <c r="T34" s="536"/>
      <c r="U34" s="532"/>
      <c r="V34" s="534"/>
      <c r="W34" s="526"/>
      <c r="X34" s="528"/>
      <c r="Y34" s="259">
        <f t="shared" ref="Y34" si="509">IF(L33="wo","В - П",IF(L33&gt;=0,SUM(AC34:AI34),""))</f>
        <v>3</v>
      </c>
      <c r="Z34" s="260">
        <f t="shared" ref="Z34" si="510">IF(K33="wo","В - П",IF(K33&gt;=0,SUM(AC33:AI33),""))</f>
        <v>0</v>
      </c>
      <c r="AA34" s="248" t="str">
        <f t="shared" ref="AA34" si="511">IF(G33="х","",IF(G34="х","",IF(Y33&gt;Z33,AA33&amp;" "&amp;AB33,IF(Z33&gt;Y33,AA33&amp;" "&amp;AB34,""))))</f>
        <v>3 - 0 (6,3,5)</v>
      </c>
      <c r="AB34" s="249" t="str">
        <f t="shared" si="4"/>
        <v>(6,3,5)</v>
      </c>
      <c r="AC34" s="250">
        <f t="shared" ref="AC34" si="512">IF(L33="","",IF(L33="wo",0,IF(K33="wo",1,IF(K33&gt;L33,0,1))))</f>
        <v>1</v>
      </c>
      <c r="AD34" s="250">
        <f t="shared" ref="AD34" si="513">IF(N33="","",IF(N33="wo",0,IF(M33="wo",1,IF(M33&gt;N33,0,1))))</f>
        <v>1</v>
      </c>
      <c r="AE34" s="250">
        <f t="shared" ref="AE34" si="514">IF(P33="","",IF(P33="wo",0,IF(O33="wo",1,IF(O33&gt;P33,0,1))))</f>
        <v>1</v>
      </c>
      <c r="AF34" s="250" t="str">
        <f t="shared" ref="AF34" si="515">IF(R33="","",IF(R33="wo",0,IF(Q33="wo",1,IF(Q33&gt;R33,0,1))))</f>
        <v/>
      </c>
      <c r="AG34" s="250" t="str">
        <f t="shared" ref="AG34" si="516">IF(T33="","",IF(T33="wo",0,IF(S33="wo",1,IF(S33&gt;T33,0,1))))</f>
        <v/>
      </c>
      <c r="AH34" s="250" t="str">
        <f t="shared" ref="AH34" si="517">IF(V33="","",IF(V33="wo",0,IF(U33="wo",1,IF(U33&gt;V33,0,1))))</f>
        <v/>
      </c>
      <c r="AI34" s="250" t="str">
        <f t="shared" ref="AI34" si="518">IF(X33="","",IF(X33="wo",0,IF(W33="wo",1,IF(W33&gt;X33,0,1))))</f>
        <v/>
      </c>
      <c r="AJ34" s="251">
        <f t="shared" ref="AJ34" si="519">IF(K33="","",IF(K33="wo",0,IF(L33="wo",0,IF(K33=L33,"ERROR",IF(K33=0,0,IF(L33=0,"-0",IF(L33&gt;K33,K33,-1*L33)))))))</f>
        <v>6</v>
      </c>
      <c r="AK34" s="251" t="str">
        <f t="shared" ref="AK34" si="520">IF(M33="","",IF(M33="wo",","&amp;0,IF(N33="wo",","&amp;0,IF(M33=N33,"ERROR",IF(M33=0,",0",IF(N33=0,",-0",IF(N33&gt;M33,","&amp;M33,","&amp;-1*N33)))))))</f>
        <v>,3</v>
      </c>
      <c r="AL34" s="251" t="str">
        <f t="shared" ref="AL34" si="521">IF(O33="","",IF(O33="wo",","&amp;0,IF(P33="wo",","&amp;0,IF(O33=P33,"ERROR",IF(O33=0,",0",IF(P33=0,",-0",IF(P33&gt;O33,","&amp;O33,","&amp;-1*P33)))))))</f>
        <v>,5</v>
      </c>
      <c r="AM34" s="251" t="str">
        <f t="shared" ref="AM34" si="522">IF(Q33="","",IF(Q33="wo",","&amp;0,IF(R33="wo",","&amp;0,IF(Q33=R33,"ERROR",IF(Q33=0,",0",IF(R33=0,",-0",IF(R33&gt;Q33,","&amp;Q33,","&amp;-1*R33)))))))</f>
        <v/>
      </c>
      <c r="AN34" s="251" t="str">
        <f t="shared" ref="AN34" si="523">IF(S33="","",IF(S33="wo",","&amp;0,IF(T33="wo",","&amp;0,IF(S33=T33,"ERROR",IF(S33=0,",0",IF(T33=0,",-0",IF(T33&gt;S33,","&amp;S33,","&amp;-1*T33)))))))</f>
        <v/>
      </c>
      <c r="AO34" s="251" t="str">
        <f t="shared" ref="AO34" si="524">IF(U33="","",IF(U33="wo",","&amp;0,IF(V33="wo",","&amp;0,IF(U33=V33,"ERROR",IF(U33=0,",0",IF(V33=0,",-0",IF(V33&gt;U33,","&amp;U33,","&amp;-1*V33)))))))</f>
        <v/>
      </c>
      <c r="AP34" s="251" t="str">
        <f t="shared" ref="AP34" si="525">IF(W33="","",IF(W33="wo",","&amp;0,IF(X33="wo",","&amp;0,IF(W33=X33,"ERROR",IF(W33=0,",0",IF(X33=0,",-0",IF(X33&gt;W33,","&amp;W33,","&amp;-1*X33)))))))</f>
        <v/>
      </c>
      <c r="AQ34" s="252"/>
      <c r="AS34" s="537" t="str">
        <f>IF(ISBLANK($H17),"-",H17)</f>
        <v/>
      </c>
      <c r="AT34" s="537"/>
      <c r="AU34" s="280">
        <f>IF(ISBLANK($A17),"-",A17)</f>
        <v>8</v>
      </c>
      <c r="AV34" s="281">
        <f>IF(ISBLANK($G42),"-",G42)</f>
        <v>4</v>
      </c>
      <c r="AW34" s="530" t="str">
        <f>IF(ISBLANK($I42),"-",I42)</f>
        <v xml:space="preserve">ГЕРАСИМЕНКО Тимофей  </v>
      </c>
      <c r="AX34" s="538"/>
      <c r="AY34" s="262"/>
      <c r="AZ34" s="262"/>
      <c r="BA34" s="263"/>
      <c r="BB34" s="262"/>
      <c r="BD34" s="236"/>
      <c r="BF34" s="263"/>
      <c r="BG34" s="312"/>
      <c r="BK34" s="269">
        <f>IF(ISBLANK($F80),"-",F80)</f>
        <v>-14</v>
      </c>
      <c r="BL34" s="266">
        <f>IF(ISBLANK($G80),"-",G80)</f>
        <v>29</v>
      </c>
      <c r="BM34" s="530" t="str">
        <f>IF(ISBLANK($G80),"-",I80)</f>
        <v xml:space="preserve">БАЛТАШ Тамерлан  </v>
      </c>
      <c r="BN34" s="538"/>
      <c r="BO34" s="540" t="str">
        <f>IF($Y$1=1,AA79,IF($Y$1=2,AA80,""))</f>
        <v>3 - 1 (8,3,-7,8)</v>
      </c>
      <c r="BP34" s="540"/>
      <c r="BQ34" s="540"/>
      <c r="BR34" s="289"/>
      <c r="BS34" s="290" t="str">
        <f>IF(ISBLANK($H105),"-",H105)</f>
        <v/>
      </c>
      <c r="BT34" s="288"/>
      <c r="BU34" s="281">
        <f>IF(ISBLANK($G114),"-",G114)</f>
        <v>19</v>
      </c>
      <c r="BV34" s="530" t="str">
        <f>IF(ISBLANK($I114),"-",I114)</f>
        <v xml:space="preserve">ШИ Ченян  </v>
      </c>
      <c r="BW34" s="538"/>
      <c r="CA34" s="262"/>
      <c r="CB34" s="262"/>
      <c r="CC34" s="313"/>
      <c r="CD34" s="303"/>
      <c r="CE34" s="304"/>
      <c r="CF34" s="304"/>
      <c r="CG34" s="269"/>
      <c r="CJ34" s="236"/>
      <c r="CM34" s="263"/>
      <c r="CN34" s="262"/>
      <c r="CO34" s="262"/>
      <c r="CP34" s="265"/>
      <c r="CQ34" s="537" t="str">
        <f>IF(ISBLANK($H185),"-",H185)</f>
        <v/>
      </c>
      <c r="CR34" s="537"/>
      <c r="CS34" s="278">
        <f>IF(ISBLANK($A185),"-",A185)</f>
        <v>82</v>
      </c>
      <c r="CT34" s="281">
        <f>IF(ISBLANK($G187),"-",G187)</f>
        <v>27</v>
      </c>
      <c r="CU34" s="530" t="str">
        <f>IF(ISBLANK($I187),"-",I187)</f>
        <v xml:space="preserve">АБИЛ Тамерлан  </v>
      </c>
      <c r="CV34" s="530"/>
    </row>
    <row r="35" spans="1:100" s="240" customFormat="1" ht="14.1" customHeight="1" x14ac:dyDescent="0.25">
      <c r="A35" s="550">
        <v>17</v>
      </c>
      <c r="B35" s="512" t="s">
        <v>286</v>
      </c>
      <c r="C35" s="514"/>
      <c r="D35" s="516"/>
      <c r="E35" s="518"/>
      <c r="F35" s="317"/>
      <c r="G35" s="318">
        <f>IF(Y3&gt;Z3,G3,IF(Z3&gt;Y3,G4,"-"))</f>
        <v>1</v>
      </c>
      <c r="H35" s="520" t="str">
        <f t="shared" ref="H35" si="526">IF(K35="",IF(C35="","",IF(OR(G35="х",G36="х",NOT(ISBLANK(K35)))," ",CONCATENATE(C35,"/",D35,"/","ст. ",E35))),"")</f>
        <v/>
      </c>
      <c r="I35" s="244" t="str">
        <f>VLOOKUP(G35,[3]Список!A:V,3,FALSE)</f>
        <v xml:space="preserve">КУРМАМБАЕВ Сагантай  </v>
      </c>
      <c r="J35" s="245" t="str">
        <f>VLOOKUP(G35,[3]Список!A:V,8,FALSE)</f>
        <v>ВКО</v>
      </c>
      <c r="K35" s="564">
        <v>11</v>
      </c>
      <c r="L35" s="544">
        <v>9</v>
      </c>
      <c r="M35" s="546">
        <v>11</v>
      </c>
      <c r="N35" s="548">
        <v>9</v>
      </c>
      <c r="O35" s="542">
        <v>11</v>
      </c>
      <c r="P35" s="544">
        <v>3</v>
      </c>
      <c r="Q35" s="546"/>
      <c r="R35" s="548"/>
      <c r="S35" s="542"/>
      <c r="T35" s="544"/>
      <c r="U35" s="546"/>
      <c r="V35" s="548"/>
      <c r="W35" s="542"/>
      <c r="X35" s="551"/>
      <c r="Y35" s="246">
        <f t="shared" ref="Y35" si="527">IF(K35="wo",0,IF(K35="","",SUM(AC35:AI35)))</f>
        <v>3</v>
      </c>
      <c r="Z35" s="247">
        <f t="shared" ref="Z35" si="528">IF(L35="wo",0,IF(L35="","",SUM(AC36:AI36)))</f>
        <v>0</v>
      </c>
      <c r="AA35" s="248" t="str">
        <f t="shared" ref="AA35" si="529">IF(Y36="В - П","В - П",IF(Z36="В - П","В - П",IF(Z36="wo",Y36&amp;" - "&amp;Z36,IF(Y36="wo",Z36&amp;" - "&amp;Y36,IF(Y36&gt;Z36,Y36&amp;" - "&amp;Z36,IF(Z36&gt;Y36,Z36&amp;" - "&amp;Y36,""))))))</f>
        <v>3 - 0</v>
      </c>
      <c r="AB35" s="249" t="str">
        <f t="shared" si="4"/>
        <v>(9,9,3)</v>
      </c>
      <c r="AC35" s="250">
        <f t="shared" ref="AC35" si="530">IF(K35="","",IF(K35="wo",0,IF(L35="wo",1,IF(K35&gt;L35,1,0))))</f>
        <v>1</v>
      </c>
      <c r="AD35" s="250">
        <f t="shared" ref="AD35" si="531">IF(M35="","",IF(M35="wo",0,IF(N35="wo",1,IF(M35&gt;N35,1,0))))</f>
        <v>1</v>
      </c>
      <c r="AE35" s="250">
        <f t="shared" ref="AE35" si="532">IF(O35="","",IF(O35="wo",0,IF(P35="wo",1,IF(O35&gt;P35,1,0))))</f>
        <v>1</v>
      </c>
      <c r="AF35" s="250" t="str">
        <f t="shared" ref="AF35" si="533">IF(Q35="","",IF(Q35="wo",0,IF(R35="wo",1,IF(Q35&gt;R35,1,0))))</f>
        <v/>
      </c>
      <c r="AG35" s="250" t="str">
        <f t="shared" ref="AG35" si="534">IF(S35="","",IF(S35="wo",0,IF(T35="wo",1,IF(S35&gt;T35,1,0))))</f>
        <v/>
      </c>
      <c r="AH35" s="250" t="str">
        <f t="shared" ref="AH35" si="535">IF(U35="","",IF(U35="wo",0,IF(V35="wo",1,IF(U35&gt;V35,1,0))))</f>
        <v/>
      </c>
      <c r="AI35" s="250" t="str">
        <f t="shared" ref="AI35" si="536">IF(W35="","",IF(W35="wo",0,IF(X35="wo",1,IF(W35&gt;X35,1,0))))</f>
        <v/>
      </c>
      <c r="AJ35" s="251">
        <f t="shared" ref="AJ35" si="537">IF(K35="","",IF(K35="wo",0,IF(L35="wo",0,IF(K35=L35,"ERROR",IF(K35=0,"-0",IF(L35=0,0,IF(K35&gt;L35,L35,-1*K35)))))))</f>
        <v>9</v>
      </c>
      <c r="AK35" s="251" t="str">
        <f t="shared" ref="AK35" si="538">IF(M35="","",IF(M35="wo",","&amp;0,IF(N35="wo",","&amp;0,IF(M35=N35,"ERROR",IF(M35=0,",-0",IF(N35=0,","&amp;0,IF(M35&gt;N35,","&amp;N35,","&amp;-1*M35)))))))</f>
        <v>,9</v>
      </c>
      <c r="AL35" s="251" t="str">
        <f t="shared" ref="AL35" si="539">IF(O35="","",IF(O35="wo",","&amp;0,IF(P35="wo",","&amp;0,IF(O35=P35,"ERROR",IF(O35=0,",-0",IF(P35=0,","&amp;0,IF(O35&gt;P35,","&amp;P35,","&amp;-1*O35)))))))</f>
        <v>,3</v>
      </c>
      <c r="AM35" s="251" t="str">
        <f t="shared" ref="AM35" si="540">IF(Q35="","",IF(Q35="wo",","&amp;0,IF(R35="wo",","&amp;0,IF(Q35=R35,"ERROR",IF(Q35=0,",-0",IF(R35=0,","&amp;0,IF(Q35&gt;R35,","&amp;R35,","&amp;-1*Q35)))))))</f>
        <v/>
      </c>
      <c r="AN35" s="251" t="str">
        <f t="shared" ref="AN35" si="541">IF(S35="","",IF(S35="wo",","&amp;0,IF(T35="wo",","&amp;0,IF(S35=T35,"ERROR",IF(S35=0,",-0",IF(T35=0,","&amp;0,IF(S35&gt;T35,","&amp;T35,","&amp;-1*S35)))))))</f>
        <v/>
      </c>
      <c r="AO35" s="251" t="str">
        <f t="shared" ref="AO35" si="542">IF(U35="","",IF(U35="wo",","&amp;0,IF(V35="wo",","&amp;0,IF(U35=V35,"ERROR",IF(U35=0,",-0",IF(V35=0,","&amp;0,IF(U35&gt;V35,","&amp;V35,","&amp;-1*U35)))))))</f>
        <v/>
      </c>
      <c r="AP35" s="251" t="str">
        <f t="shared" ref="AP35" si="543">IF(W35="","",IF(W35="wo",","&amp;0,IF(X35="wo",","&amp;0,IF(W35=X35,"ERROR",IF(W35=0,",-0",IF(X35=0,","&amp;0,IF(W35&gt;X35,","&amp;X35,","&amp;-1*W35)))))))</f>
        <v/>
      </c>
      <c r="AQ35" s="252"/>
      <c r="AR35" s="265">
        <f>IF(ISBLANK($F18),"-",F18)</f>
        <v>16</v>
      </c>
      <c r="AS35" s="266">
        <f>IF(ISBLANK($G18),"-",G18)</f>
        <v>4</v>
      </c>
      <c r="AT35" s="271" t="str">
        <f>IF(ISBLANK($G18),"-",I18)</f>
        <v xml:space="preserve">ГЕРАСИМЕНКО Тимофей  </v>
      </c>
      <c r="AU35" s="285" t="str">
        <f>IF(ISBLANK($G18),"-",J18)</f>
        <v>г. Астана</v>
      </c>
      <c r="AV35" s="539" t="str">
        <f>IF($Y$1=1,AA17,IF($Y$1=2,AA18,""))</f>
        <v>3 - 0 (8,2,5)</v>
      </c>
      <c r="AW35" s="540"/>
      <c r="AX35" s="540"/>
      <c r="AY35" s="262"/>
      <c r="AZ35" s="262"/>
      <c r="BA35" s="263"/>
      <c r="BB35" s="262"/>
      <c r="BD35" s="236"/>
      <c r="BG35" s="312"/>
      <c r="BH35" s="319"/>
      <c r="BI35" s="558" t="str">
        <f>IF(ISBLANK($H65),"-",H65)</f>
        <v>1 место</v>
      </c>
      <c r="BJ35" s="558"/>
      <c r="BK35" s="293"/>
      <c r="BL35" s="262"/>
      <c r="BM35" s="262"/>
      <c r="BN35" s="265">
        <f>IF(ISBLANK($F97),"-",F97)</f>
        <v>-17</v>
      </c>
      <c r="BO35" s="266">
        <f>IF(ISBLANK($G97),"-",G97)</f>
        <v>12</v>
      </c>
      <c r="BP35" s="530" t="str">
        <f>IF(ISBLANK($G97),"-",I97)</f>
        <v xml:space="preserve">ҚАСЫМ Нұрислам  </v>
      </c>
      <c r="BQ35" s="530"/>
      <c r="BR35" s="262"/>
      <c r="BS35" s="262"/>
      <c r="BT35" s="292">
        <f>IF(ISBLANK($A105),"-",A105)</f>
        <v>51</v>
      </c>
      <c r="BU35" s="539" t="str">
        <f>IF($Y$1=1,AA105,IF($Y$1=2,AA106,""))</f>
        <v>3 - 2 (-9,-9,6,6,5)</v>
      </c>
      <c r="BV35" s="540"/>
      <c r="BW35" s="540"/>
      <c r="BX35" s="262"/>
      <c r="CA35" s="262"/>
      <c r="CB35" s="262"/>
      <c r="CC35" s="263"/>
      <c r="CD35" s="262"/>
      <c r="CE35" s="262"/>
      <c r="CF35" s="263"/>
      <c r="CG35" s="269"/>
      <c r="CJ35" s="236"/>
      <c r="CM35" s="263"/>
      <c r="CN35" s="262"/>
      <c r="CO35" s="262"/>
      <c r="CP35" s="265">
        <f>IF(ISBLANK($F186),"-",F186)</f>
        <v>-80</v>
      </c>
      <c r="CQ35" s="266">
        <f>IF(ISBLANK($G186),"-",G186)</f>
        <v>27</v>
      </c>
      <c r="CR35" s="530" t="str">
        <f>IF(ISBLANK($G186),"-",I186)</f>
        <v xml:space="preserve">АБИЛ Тамерлан  </v>
      </c>
      <c r="CS35" s="538"/>
      <c r="CT35" s="539" t="str">
        <f>IF($Y$1=1,AA185,IF($Y$1=2,AA186,""))</f>
        <v>3 - 0 (3,7,1)</v>
      </c>
      <c r="CU35" s="540"/>
      <c r="CV35" s="540"/>
    </row>
    <row r="36" spans="1:100" s="240" customFormat="1" ht="14.1" customHeight="1" x14ac:dyDescent="0.15">
      <c r="A36" s="550"/>
      <c r="B36" s="513"/>
      <c r="C36" s="515"/>
      <c r="D36" s="566"/>
      <c r="E36" s="519"/>
      <c r="F36" s="320"/>
      <c r="G36" s="318">
        <f>IF(Y5&gt;Z5,G5,IF(Z5&gt;Y5,G6,"-"))</f>
        <v>12</v>
      </c>
      <c r="H36" s="521"/>
      <c r="I36" s="257" t="str">
        <f>VLOOKUP(G36,[3]Список!A:V,3,FALSE)</f>
        <v xml:space="preserve">ҚАСЫМ Нұрислам  </v>
      </c>
      <c r="J36" s="258" t="str">
        <f>VLOOKUP(G36,[3]Список!A:V,8,FALSE)</f>
        <v>г. Шымкент</v>
      </c>
      <c r="K36" s="565"/>
      <c r="L36" s="545"/>
      <c r="M36" s="547"/>
      <c r="N36" s="549"/>
      <c r="O36" s="543"/>
      <c r="P36" s="545"/>
      <c r="Q36" s="547"/>
      <c r="R36" s="549"/>
      <c r="S36" s="543"/>
      <c r="T36" s="545"/>
      <c r="U36" s="547"/>
      <c r="V36" s="549"/>
      <c r="W36" s="543"/>
      <c r="X36" s="552"/>
      <c r="Y36" s="259">
        <f t="shared" ref="Y36" si="544">IF(L35="wo","В - П",IF(L35&gt;=0,SUM(AC36:AI36),""))</f>
        <v>0</v>
      </c>
      <c r="Z36" s="260">
        <f t="shared" ref="Z36" si="545">IF(K35="wo","В - П",IF(K35&gt;=0,SUM(AC35:AI35),""))</f>
        <v>3</v>
      </c>
      <c r="AA36" s="248" t="str">
        <f t="shared" ref="AA36" si="546">IF(G35="х","",IF(G36="х","",IF(Y35&gt;Z35,AA35&amp;" "&amp;AB35,IF(Z35&gt;Y35,AA35&amp;" "&amp;AB36,""))))</f>
        <v>3 - 0 (9,9,3)</v>
      </c>
      <c r="AB36" s="249" t="str">
        <f t="shared" si="4"/>
        <v>(-9,-9,-3)</v>
      </c>
      <c r="AC36" s="250">
        <f t="shared" ref="AC36" si="547">IF(L35="","",IF(L35="wo",0,IF(K35="wo",1,IF(K35&gt;L35,0,1))))</f>
        <v>0</v>
      </c>
      <c r="AD36" s="250">
        <f t="shared" ref="AD36" si="548">IF(N35="","",IF(N35="wo",0,IF(M35="wo",1,IF(M35&gt;N35,0,1))))</f>
        <v>0</v>
      </c>
      <c r="AE36" s="250">
        <f t="shared" ref="AE36" si="549">IF(P35="","",IF(P35="wo",0,IF(O35="wo",1,IF(O35&gt;P35,0,1))))</f>
        <v>0</v>
      </c>
      <c r="AF36" s="250" t="str">
        <f t="shared" ref="AF36" si="550">IF(R35="","",IF(R35="wo",0,IF(Q35="wo",1,IF(Q35&gt;R35,0,1))))</f>
        <v/>
      </c>
      <c r="AG36" s="250" t="str">
        <f t="shared" ref="AG36" si="551">IF(T35="","",IF(T35="wo",0,IF(S35="wo",1,IF(S35&gt;T35,0,1))))</f>
        <v/>
      </c>
      <c r="AH36" s="250" t="str">
        <f t="shared" ref="AH36" si="552">IF(V35="","",IF(V35="wo",0,IF(U35="wo",1,IF(U35&gt;V35,0,1))))</f>
        <v/>
      </c>
      <c r="AI36" s="250" t="str">
        <f t="shared" ref="AI36" si="553">IF(X35="","",IF(X35="wo",0,IF(W35="wo",1,IF(W35&gt;X35,0,1))))</f>
        <v/>
      </c>
      <c r="AJ36" s="251">
        <f t="shared" ref="AJ36" si="554">IF(K35="","",IF(K35="wo",0,IF(L35="wo",0,IF(K35=L35,"ERROR",IF(K35=0,0,IF(L35=0,"-0",IF(L35&gt;K35,K35,-1*L35)))))))</f>
        <v>-9</v>
      </c>
      <c r="AK36" s="251" t="str">
        <f t="shared" ref="AK36" si="555">IF(M35="","",IF(M35="wo",","&amp;0,IF(N35="wo",","&amp;0,IF(M35=N35,"ERROR",IF(M35=0,",0",IF(N35=0,",-0",IF(N35&gt;M35,","&amp;M35,","&amp;-1*N35)))))))</f>
        <v>,-9</v>
      </c>
      <c r="AL36" s="251" t="str">
        <f t="shared" ref="AL36" si="556">IF(O35="","",IF(O35="wo",","&amp;0,IF(P35="wo",","&amp;0,IF(O35=P35,"ERROR",IF(O35=0,",0",IF(P35=0,",-0",IF(P35&gt;O35,","&amp;O35,","&amp;-1*P35)))))))</f>
        <v>,-3</v>
      </c>
      <c r="AM36" s="251" t="str">
        <f t="shared" ref="AM36" si="557">IF(Q35="","",IF(Q35="wo",","&amp;0,IF(R35="wo",","&amp;0,IF(Q35=R35,"ERROR",IF(Q35=0,",0",IF(R35=0,",-0",IF(R35&gt;Q35,","&amp;Q35,","&amp;-1*R35)))))))</f>
        <v/>
      </c>
      <c r="AN36" s="251" t="str">
        <f t="shared" ref="AN36" si="558">IF(S35="","",IF(S35="wo",","&amp;0,IF(T35="wo",","&amp;0,IF(S35=T35,"ERROR",IF(S35=0,",0",IF(T35=0,",-0",IF(T35&gt;S35,","&amp;S35,","&amp;-1*T35)))))))</f>
        <v/>
      </c>
      <c r="AO36" s="251" t="str">
        <f t="shared" ref="AO36" si="559">IF(U35="","",IF(U35="wo",","&amp;0,IF(V35="wo",","&amp;0,IF(U35=V35,"ERROR",IF(U35=0,",0",IF(V35=0,",-0",IF(V35&gt;U35,","&amp;U35,","&amp;-1*V35)))))))</f>
        <v/>
      </c>
      <c r="AP36" s="251" t="str">
        <f t="shared" ref="AP36" si="560">IF(W35="","",IF(W35="wo",","&amp;0,IF(X35="wo",","&amp;0,IF(W35=X35,"ERROR",IF(W35=0,",0",IF(X35=0,",-0",IF(X35&gt;W35,","&amp;W35,","&amp;-1*X35)))))))</f>
        <v/>
      </c>
      <c r="AQ36" s="252"/>
      <c r="AS36" s="262"/>
      <c r="AT36" s="262"/>
      <c r="AU36" s="263"/>
      <c r="AV36" s="262"/>
      <c r="AW36" s="262"/>
      <c r="AX36" s="263"/>
      <c r="AY36" s="262"/>
      <c r="AZ36" s="262"/>
      <c r="BA36" s="263"/>
      <c r="BD36" s="321"/>
      <c r="BF36" s="290" t="str">
        <f>IF(ISBLANK($H$63),"-",H63)</f>
        <v/>
      </c>
      <c r="BG36" s="312"/>
      <c r="BH36" s="281">
        <f>IF(ISBLANK($G65),"-",G65)</f>
        <v>1</v>
      </c>
      <c r="BI36" s="530" t="str">
        <f>IF(ISBLANK($I65),"-",I65)</f>
        <v xml:space="preserve">КУРМАМБАЕВ Сагантай  </v>
      </c>
      <c r="BJ36" s="530"/>
      <c r="BK36" s="269">
        <f>IF(ISBLANK($F81),"-",F81)</f>
        <v>-15</v>
      </c>
      <c r="BL36" s="266">
        <f>IF(ISBLANK($G81),"-",G81)</f>
        <v>35</v>
      </c>
      <c r="BM36" s="530" t="str">
        <f>IF(ISBLANK($G81),"-",I81)</f>
        <v xml:space="preserve">СӘУРБАЙ Бақдәулет  </v>
      </c>
      <c r="BN36" s="530"/>
      <c r="BO36" s="537" t="str">
        <f>IF(ISBLANK($H97),"-",H97)</f>
        <v/>
      </c>
      <c r="BP36" s="537"/>
      <c r="BQ36" s="291">
        <f>IF(ISBLANK($A97),"-",A97)</f>
        <v>47</v>
      </c>
      <c r="BR36" s="266">
        <f>IF(ISBLANK($G106),"-",G106)</f>
        <v>12</v>
      </c>
      <c r="BS36" s="530" t="str">
        <f>IF(ISBLANK($I106),"-",I106)</f>
        <v xml:space="preserve">ҚАСЫМ Нұрислам  </v>
      </c>
      <c r="BT36" s="538"/>
      <c r="BU36" s="262"/>
      <c r="BW36" s="265">
        <f>IF(ISBLANK($F125),"-",F125)</f>
        <v>-58</v>
      </c>
      <c r="BX36" s="266">
        <f>IF(ISBLANK($G125),"-",G125)</f>
        <v>8</v>
      </c>
      <c r="BY36" s="530" t="str">
        <f>IF(ISBLANK($G125),"-",I125)</f>
        <v xml:space="preserve">КАБДЫЛУАХИТОВ Қадіралі  </v>
      </c>
      <c r="BZ36" s="530"/>
      <c r="CA36" s="262"/>
      <c r="CB36" s="558" t="str">
        <f>IF(ISBLANK($H127),"-",H127)</f>
        <v>5 место</v>
      </c>
      <c r="CC36" s="558"/>
      <c r="CD36" s="262"/>
      <c r="CE36" s="262"/>
      <c r="CF36" s="263"/>
      <c r="CG36" s="269">
        <f>IF(ISBLANK($F189),"-",F189)</f>
        <v>-32</v>
      </c>
      <c r="CH36" s="266">
        <f>IF(ISBLANK($G189),"-",G189)</f>
        <v>37</v>
      </c>
      <c r="CI36" s="530" t="str">
        <f>IF(ISBLANK($G189),"-",I189)</f>
        <v xml:space="preserve">МАГЗУМБЕКОВ Асылхан  </v>
      </c>
      <c r="CJ36" s="530"/>
      <c r="CK36" s="262"/>
      <c r="CL36" s="262"/>
      <c r="CM36" s="263"/>
      <c r="CN36" s="262"/>
      <c r="CO36" s="262"/>
      <c r="CP36" s="263"/>
      <c r="CQ36" s="262"/>
      <c r="CS36" s="263"/>
      <c r="CU36" s="558" t="str">
        <f>IF(ISBLANK($H188),"-",H188)</f>
        <v>24 место</v>
      </c>
      <c r="CV36" s="558"/>
    </row>
    <row r="37" spans="1:100" s="240" customFormat="1" ht="14.1" customHeight="1" x14ac:dyDescent="0.15">
      <c r="A37" s="554">
        <v>18</v>
      </c>
      <c r="B37" s="512" t="s">
        <v>286</v>
      </c>
      <c r="C37" s="514"/>
      <c r="D37" s="516"/>
      <c r="E37" s="556"/>
      <c r="F37" s="322"/>
      <c r="G37" s="323">
        <f>IF(Y7&gt;Z7,G7,IF(Z7&gt;Y7,G8,"-"))</f>
        <v>19</v>
      </c>
      <c r="H37" s="520" t="str">
        <f t="shared" ref="H37" si="561">IF(K37="",IF(C37="","",IF(OR(G37="х",G38="х",NOT(ISBLANK(K37)))," ",CONCATENATE(C37,"/",D37,"/","ст. ",E37))),"")</f>
        <v/>
      </c>
      <c r="I37" s="244" t="str">
        <f>VLOOKUP(G37,[3]Список!A:V,3,FALSE)</f>
        <v xml:space="preserve">ШИ Ченян  </v>
      </c>
      <c r="J37" s="245" t="str">
        <f>VLOOKUP(G37,[3]Список!A:V,8,FALSE)</f>
        <v>г. Алматы</v>
      </c>
      <c r="K37" s="525">
        <v>8</v>
      </c>
      <c r="L37" s="535">
        <v>11</v>
      </c>
      <c r="M37" s="531">
        <v>7</v>
      </c>
      <c r="N37" s="533">
        <v>11</v>
      </c>
      <c r="O37" s="525">
        <v>11</v>
      </c>
      <c r="P37" s="535">
        <v>5</v>
      </c>
      <c r="Q37" s="531">
        <v>11</v>
      </c>
      <c r="R37" s="533">
        <v>9</v>
      </c>
      <c r="S37" s="525">
        <v>9</v>
      </c>
      <c r="T37" s="535">
        <v>11</v>
      </c>
      <c r="U37" s="531"/>
      <c r="V37" s="533"/>
      <c r="W37" s="525"/>
      <c r="X37" s="527"/>
      <c r="Y37" s="246">
        <f t="shared" ref="Y37" si="562">IF(K37="wo",0,IF(K37="","",SUM(AC37:AI37)))</f>
        <v>2</v>
      </c>
      <c r="Z37" s="247">
        <f t="shared" ref="Z37" si="563">IF(L37="wo",0,IF(L37="","",SUM(AC38:AI38)))</f>
        <v>3</v>
      </c>
      <c r="AA37" s="248" t="str">
        <f t="shared" ref="AA37" si="564">IF(Y38="В - П","В - П",IF(Z38="В - П","В - П",IF(Z38="wo",Y38&amp;" - "&amp;Z38,IF(Y38="wo",Z38&amp;" - "&amp;Y38,IF(Y38&gt;Z38,Y38&amp;" - "&amp;Z38,IF(Z38&gt;Y38,Z38&amp;" - "&amp;Y38,""))))))</f>
        <v>3 - 2</v>
      </c>
      <c r="AB37" s="249" t="str">
        <f t="shared" si="4"/>
        <v>(-8,-7,5,9,-9)</v>
      </c>
      <c r="AC37" s="250">
        <f t="shared" ref="AC37" si="565">IF(K37="","",IF(K37="wo",0,IF(L37="wo",1,IF(K37&gt;L37,1,0))))</f>
        <v>0</v>
      </c>
      <c r="AD37" s="250">
        <f t="shared" ref="AD37" si="566">IF(M37="","",IF(M37="wo",0,IF(N37="wo",1,IF(M37&gt;N37,1,0))))</f>
        <v>0</v>
      </c>
      <c r="AE37" s="250">
        <f t="shared" ref="AE37" si="567">IF(O37="","",IF(O37="wo",0,IF(P37="wo",1,IF(O37&gt;P37,1,0))))</f>
        <v>1</v>
      </c>
      <c r="AF37" s="250">
        <f t="shared" ref="AF37" si="568">IF(Q37="","",IF(Q37="wo",0,IF(R37="wo",1,IF(Q37&gt;R37,1,0))))</f>
        <v>1</v>
      </c>
      <c r="AG37" s="250">
        <f t="shared" ref="AG37" si="569">IF(S37="","",IF(S37="wo",0,IF(T37="wo",1,IF(S37&gt;T37,1,0))))</f>
        <v>0</v>
      </c>
      <c r="AH37" s="250" t="str">
        <f t="shared" ref="AH37" si="570">IF(U37="","",IF(U37="wo",0,IF(V37="wo",1,IF(U37&gt;V37,1,0))))</f>
        <v/>
      </c>
      <c r="AI37" s="250" t="str">
        <f t="shared" ref="AI37" si="571">IF(W37="","",IF(W37="wo",0,IF(X37="wo",1,IF(W37&gt;X37,1,0))))</f>
        <v/>
      </c>
      <c r="AJ37" s="251">
        <f t="shared" ref="AJ37" si="572">IF(K37="","",IF(K37="wo",0,IF(L37="wo",0,IF(K37=L37,"ERROR",IF(K37=0,"-0",IF(L37=0,0,IF(K37&gt;L37,L37,-1*K37)))))))</f>
        <v>-8</v>
      </c>
      <c r="AK37" s="251" t="str">
        <f t="shared" ref="AK37" si="573">IF(M37="","",IF(M37="wo",","&amp;0,IF(N37="wo",","&amp;0,IF(M37=N37,"ERROR",IF(M37=0,",-0",IF(N37=0,","&amp;0,IF(M37&gt;N37,","&amp;N37,","&amp;-1*M37)))))))</f>
        <v>,-7</v>
      </c>
      <c r="AL37" s="251" t="str">
        <f t="shared" ref="AL37" si="574">IF(O37="","",IF(O37="wo",","&amp;0,IF(P37="wo",","&amp;0,IF(O37=P37,"ERROR",IF(O37=0,",-0",IF(P37=0,","&amp;0,IF(O37&gt;P37,","&amp;P37,","&amp;-1*O37)))))))</f>
        <v>,5</v>
      </c>
      <c r="AM37" s="251" t="str">
        <f t="shared" ref="AM37" si="575">IF(Q37="","",IF(Q37="wo",","&amp;0,IF(R37="wo",","&amp;0,IF(Q37=R37,"ERROR",IF(Q37=0,",-0",IF(R37=0,","&amp;0,IF(Q37&gt;R37,","&amp;R37,","&amp;-1*Q37)))))))</f>
        <v>,9</v>
      </c>
      <c r="AN37" s="251" t="str">
        <f t="shared" ref="AN37" si="576">IF(S37="","",IF(S37="wo",","&amp;0,IF(T37="wo",","&amp;0,IF(S37=T37,"ERROR",IF(S37=0,",-0",IF(T37=0,","&amp;0,IF(S37&gt;T37,","&amp;T37,","&amp;-1*S37)))))))</f>
        <v>,-9</v>
      </c>
      <c r="AO37" s="251" t="str">
        <f t="shared" ref="AO37" si="577">IF(U37="","",IF(U37="wo",","&amp;0,IF(V37="wo",","&amp;0,IF(U37=V37,"ERROR",IF(U37=0,",-0",IF(V37=0,","&amp;0,IF(U37&gt;V37,","&amp;V37,","&amp;-1*U37)))))))</f>
        <v/>
      </c>
      <c r="AP37" s="251" t="str">
        <f t="shared" ref="AP37" si="578">IF(W37="","",IF(W37="wo",","&amp;0,IF(X37="wo",","&amp;0,IF(W37=X37,"ERROR",IF(W37=0,",-0",IF(X37=0,","&amp;0,IF(W37&gt;X37,","&amp;X37,","&amp;-1*W37)))))))</f>
        <v/>
      </c>
      <c r="AQ37" s="252"/>
      <c r="AR37" s="265">
        <f>IF(ISBLANK($F19),"-",F19)</f>
        <v>17</v>
      </c>
      <c r="AS37" s="266">
        <f>IF(ISBLANK($G19),"-",G19)</f>
        <v>3</v>
      </c>
      <c r="AT37" s="271" t="str">
        <f>IF(ISBLANK($G19),"-",I19)</f>
        <v xml:space="preserve">ЖУБАНОВ Санжар  </v>
      </c>
      <c r="AU37" s="272" t="str">
        <f>IF(ISBLANK($G19),"-",J19)</f>
        <v>г. Алматы</v>
      </c>
      <c r="AV37" s="262"/>
      <c r="AW37" s="262"/>
      <c r="AX37" s="263"/>
      <c r="AY37" s="262"/>
      <c r="AZ37" s="262"/>
      <c r="BA37" s="263"/>
      <c r="BB37" s="262"/>
      <c r="BD37" s="236"/>
      <c r="BG37" s="292">
        <f>IF(ISBLANK($A63),"-",A63)</f>
        <v>31</v>
      </c>
      <c r="BH37" s="540" t="str">
        <f>IF($Y$1=1,AA63,IF($Y$1=2,AA64,""))</f>
        <v>3 - 0 (9,5,9)</v>
      </c>
      <c r="BI37" s="540"/>
      <c r="BJ37" s="540"/>
      <c r="BK37" s="293"/>
      <c r="BL37" s="537" t="str">
        <f>IF(ISBLANK($H81),"-",H81)</f>
        <v/>
      </c>
      <c r="BM37" s="537"/>
      <c r="BN37" s="291">
        <f>IF(ISBLANK($A81),"-",A81)</f>
        <v>39</v>
      </c>
      <c r="BO37" s="266">
        <f>IF(ISBLANK($G98),"-",G98)</f>
        <v>27</v>
      </c>
      <c r="BP37" s="530" t="str">
        <f>IF(ISBLANK($G98),"-",I98)</f>
        <v xml:space="preserve">АБИЛ Тамерлан  </v>
      </c>
      <c r="BQ37" s="538"/>
      <c r="BR37" s="539" t="str">
        <f>IF($Y$1=1,AA97,IF($Y$1=2,AA98,""))</f>
        <v>3 - 0 (7,8,11)</v>
      </c>
      <c r="BS37" s="540"/>
      <c r="BT37" s="540"/>
      <c r="BX37" s="537" t="str">
        <f>IF(ISBLANK($H125),"-",H125)</f>
        <v/>
      </c>
      <c r="BY37" s="537"/>
      <c r="BZ37" s="291">
        <f>IF(ISBLANK($A125),"-",A125)</f>
        <v>61</v>
      </c>
      <c r="CA37" s="281">
        <f>IF(ISBLANK($G127),"-",G127)</f>
        <v>8</v>
      </c>
      <c r="CB37" s="530" t="str">
        <f>IF(ISBLANK($G127),"-",I127)</f>
        <v xml:space="preserve">КАБДЫЛУАХИТОВ Қадіралі  </v>
      </c>
      <c r="CC37" s="530"/>
      <c r="CD37" s="262"/>
      <c r="CE37" s="262"/>
      <c r="CF37" s="263"/>
      <c r="CG37" s="269"/>
      <c r="CH37" s="537" t="str">
        <f>IF(ISBLANK($H189),"-",H189)</f>
        <v/>
      </c>
      <c r="CI37" s="537"/>
      <c r="CJ37" s="278">
        <f>IF(ISBLANK($A189),"-",A189)</f>
        <v>83</v>
      </c>
      <c r="CK37" s="266">
        <f>IF(ISBLANK($G197),"-",G197)</f>
        <v>24</v>
      </c>
      <c r="CL37" s="530" t="str">
        <f>IF(ISBLANK($G197),"-",I197)</f>
        <v xml:space="preserve">ТОҚТАРХАН Тілек  </v>
      </c>
      <c r="CM37" s="530"/>
      <c r="CN37" s="262"/>
      <c r="CO37" s="262"/>
      <c r="CP37" s="263"/>
      <c r="CQ37" s="262"/>
      <c r="CS37" s="265">
        <f>IF(ISBLANK($F188),"-",F188)</f>
        <v>-82</v>
      </c>
      <c r="CT37" s="266">
        <f>IF(ISBLANK($G188),"-",G188)</f>
        <v>22</v>
      </c>
      <c r="CU37" s="530" t="str">
        <f>IF(ISBLANK($I188),"-",I188)</f>
        <v xml:space="preserve">СИПАЧЕВ Артем  </v>
      </c>
      <c r="CV37" s="530"/>
    </row>
    <row r="38" spans="1:100" s="240" customFormat="1" ht="14.1" customHeight="1" x14ac:dyDescent="0.2">
      <c r="A38" s="555"/>
      <c r="B38" s="513"/>
      <c r="C38" s="515"/>
      <c r="D38" s="566"/>
      <c r="E38" s="557"/>
      <c r="F38" s="320"/>
      <c r="G38" s="324">
        <f>IF(Y9&gt;Z9,G9,IF(Z9&gt;Y9,G10,"-"))</f>
        <v>6</v>
      </c>
      <c r="H38" s="521"/>
      <c r="I38" s="257" t="str">
        <f>VLOOKUP(G38,[3]Список!A:V,3,FALSE)</f>
        <v xml:space="preserve">ШИ Данян  </v>
      </c>
      <c r="J38" s="258" t="str">
        <f>VLOOKUP(G38,[3]Список!A:V,8,FALSE)</f>
        <v>г. Алматы</v>
      </c>
      <c r="K38" s="526"/>
      <c r="L38" s="536"/>
      <c r="M38" s="532"/>
      <c r="N38" s="534"/>
      <c r="O38" s="526"/>
      <c r="P38" s="536"/>
      <c r="Q38" s="532"/>
      <c r="R38" s="534"/>
      <c r="S38" s="526"/>
      <c r="T38" s="536"/>
      <c r="U38" s="532"/>
      <c r="V38" s="534"/>
      <c r="W38" s="526"/>
      <c r="X38" s="528"/>
      <c r="Y38" s="259">
        <f t="shared" ref="Y38" si="579">IF(L37="wo","В - П",IF(L37&gt;=0,SUM(AC38:AI38),""))</f>
        <v>3</v>
      </c>
      <c r="Z38" s="260">
        <f t="shared" ref="Z38" si="580">IF(K37="wo","В - П",IF(K37&gt;=0,SUM(AC37:AI37),""))</f>
        <v>2</v>
      </c>
      <c r="AA38" s="248" t="str">
        <f t="shared" ref="AA38" si="581">IF(G37="х","",IF(G38="х","",IF(Y37&gt;Z37,AA37&amp;" "&amp;AB37,IF(Z37&gt;Y37,AA37&amp;" "&amp;AB38,""))))</f>
        <v>3 - 2 (8,7,-5,-9,9)</v>
      </c>
      <c r="AB38" s="249" t="str">
        <f t="shared" si="4"/>
        <v>(8,7,-5,-9,9)</v>
      </c>
      <c r="AC38" s="250">
        <f t="shared" ref="AC38" si="582">IF(L37="","",IF(L37="wo",0,IF(K37="wo",1,IF(K37&gt;L37,0,1))))</f>
        <v>1</v>
      </c>
      <c r="AD38" s="250">
        <f t="shared" ref="AD38" si="583">IF(N37="","",IF(N37="wo",0,IF(M37="wo",1,IF(M37&gt;N37,0,1))))</f>
        <v>1</v>
      </c>
      <c r="AE38" s="250">
        <f t="shared" ref="AE38" si="584">IF(P37="","",IF(P37="wo",0,IF(O37="wo",1,IF(O37&gt;P37,0,1))))</f>
        <v>0</v>
      </c>
      <c r="AF38" s="250">
        <f t="shared" ref="AF38" si="585">IF(R37="","",IF(R37="wo",0,IF(Q37="wo",1,IF(Q37&gt;R37,0,1))))</f>
        <v>0</v>
      </c>
      <c r="AG38" s="250">
        <f t="shared" ref="AG38" si="586">IF(T37="","",IF(T37="wo",0,IF(S37="wo",1,IF(S37&gt;T37,0,1))))</f>
        <v>1</v>
      </c>
      <c r="AH38" s="250" t="str">
        <f t="shared" ref="AH38" si="587">IF(V37="","",IF(V37="wo",0,IF(U37="wo",1,IF(U37&gt;V37,0,1))))</f>
        <v/>
      </c>
      <c r="AI38" s="250" t="str">
        <f t="shared" ref="AI38" si="588">IF(X37="","",IF(X37="wo",0,IF(W37="wo",1,IF(W37&gt;X37,0,1))))</f>
        <v/>
      </c>
      <c r="AJ38" s="251">
        <f t="shared" ref="AJ38" si="589">IF(K37="","",IF(K37="wo",0,IF(L37="wo",0,IF(K37=L37,"ERROR",IF(K37=0,0,IF(L37=0,"-0",IF(L37&gt;K37,K37,-1*L37)))))))</f>
        <v>8</v>
      </c>
      <c r="AK38" s="251" t="str">
        <f t="shared" ref="AK38" si="590">IF(M37="","",IF(M37="wo",","&amp;0,IF(N37="wo",","&amp;0,IF(M37=N37,"ERROR",IF(M37=0,",0",IF(N37=0,",-0",IF(N37&gt;M37,","&amp;M37,","&amp;-1*N37)))))))</f>
        <v>,7</v>
      </c>
      <c r="AL38" s="251" t="str">
        <f t="shared" ref="AL38" si="591">IF(O37="","",IF(O37="wo",","&amp;0,IF(P37="wo",","&amp;0,IF(O37=P37,"ERROR",IF(O37=0,",0",IF(P37=0,",-0",IF(P37&gt;O37,","&amp;O37,","&amp;-1*P37)))))))</f>
        <v>,-5</v>
      </c>
      <c r="AM38" s="251" t="str">
        <f t="shared" ref="AM38" si="592">IF(Q37="","",IF(Q37="wo",","&amp;0,IF(R37="wo",","&amp;0,IF(Q37=R37,"ERROR",IF(Q37=0,",0",IF(R37=0,",-0",IF(R37&gt;Q37,","&amp;Q37,","&amp;-1*R37)))))))</f>
        <v>,-9</v>
      </c>
      <c r="AN38" s="251" t="str">
        <f t="shared" ref="AN38" si="593">IF(S37="","",IF(S37="wo",","&amp;0,IF(T37="wo",","&amp;0,IF(S37=T37,"ERROR",IF(S37=0,",0",IF(T37=0,",-0",IF(T37&gt;S37,","&amp;S37,","&amp;-1*T37)))))))</f>
        <v>,9</v>
      </c>
      <c r="AO38" s="251" t="str">
        <f t="shared" ref="AO38" si="594">IF(U37="","",IF(U37="wo",","&amp;0,IF(V37="wo",","&amp;0,IF(U37=V37,"ERROR",IF(U37=0,",0",IF(V37=0,",-0",IF(V37&gt;U37,","&amp;U37,","&amp;-1*V37)))))))</f>
        <v/>
      </c>
      <c r="AP38" s="251" t="str">
        <f t="shared" ref="AP38" si="595">IF(W37="","",IF(W37="wo",","&amp;0,IF(X37="wo",","&amp;0,IF(W37=X37,"ERROR",IF(W37=0,",0",IF(X37=0,",-0",IF(X37&gt;W37,","&amp;W37,","&amp;-1*X37)))))))</f>
        <v/>
      </c>
      <c r="AQ38" s="252"/>
      <c r="AR38" s="265"/>
      <c r="AS38" s="537" t="str">
        <f>IF(ISBLANK($H19),"-",H19)</f>
        <v/>
      </c>
      <c r="AT38" s="537"/>
      <c r="AU38" s="280">
        <f>IF(ISBLANK($A19),"-",A19)</f>
        <v>9</v>
      </c>
      <c r="AV38" s="281">
        <f>IF(ISBLANK($G43),"-",G43)</f>
        <v>3</v>
      </c>
      <c r="AW38" s="530" t="str">
        <f>IF(ISBLANK($I43),"-",I43)</f>
        <v xml:space="preserve">ЖУБАНОВ Санжар  </v>
      </c>
      <c r="AX38" s="530"/>
      <c r="AY38" s="262"/>
      <c r="AZ38" s="262"/>
      <c r="BA38" s="263"/>
      <c r="BB38" s="262"/>
      <c r="BD38" s="236"/>
      <c r="BG38" s="312"/>
      <c r="BI38" s="290"/>
      <c r="BJ38" s="270"/>
      <c r="BK38" s="269">
        <f>IF(ISBLANK($F82),"-",F82)</f>
        <v>-16</v>
      </c>
      <c r="BL38" s="266">
        <f>IF(ISBLANK($G82),"-",G82)</f>
        <v>27</v>
      </c>
      <c r="BM38" s="530" t="str">
        <f>IF(ISBLANK($G82),"-",I82)</f>
        <v xml:space="preserve">АБИЛ Тамерлан  </v>
      </c>
      <c r="BN38" s="538"/>
      <c r="BO38" s="540" t="str">
        <f>IF($Y$1=1,AA81,IF($Y$1=2,AA82,""))</f>
        <v>3 - 2 (-7,4,4,-9,12)</v>
      </c>
      <c r="BP38" s="540"/>
      <c r="BQ38" s="540"/>
      <c r="BR38" s="262"/>
      <c r="BS38" s="262"/>
      <c r="BT38" s="263"/>
      <c r="BU38" s="262"/>
      <c r="BW38" s="265">
        <f>IF(ISBLANK($F126),"-",F126)</f>
        <v>-59</v>
      </c>
      <c r="BX38" s="266">
        <f>IF(ISBLANK($G126),"-",G126)</f>
        <v>5</v>
      </c>
      <c r="BY38" s="530" t="str">
        <f>IF(ISBLANK($G126),"-",I126)</f>
        <v xml:space="preserve">МАМАЙ Абдулла  </v>
      </c>
      <c r="BZ38" s="538"/>
      <c r="CA38" s="539" t="str">
        <f>IF($Y$1=1,AA125,IF($Y$1=2,AA126,""))</f>
        <v>3 - 2 (9,10,-8,-9,9)</v>
      </c>
      <c r="CB38" s="540"/>
      <c r="CC38" s="540"/>
      <c r="CD38" s="262"/>
      <c r="CE38" s="262"/>
      <c r="CF38" s="263"/>
      <c r="CG38" s="269">
        <f>IF(ISBLANK($F190),"-",F190)</f>
        <v>-33</v>
      </c>
      <c r="CH38" s="266">
        <f>IF(ISBLANK($G190),"-",G190)</f>
        <v>24</v>
      </c>
      <c r="CI38" s="530" t="str">
        <f>IF(ISBLANK($G190),"-",I190)</f>
        <v xml:space="preserve">ТОҚТАРХАН Тілек  </v>
      </c>
      <c r="CJ38" s="538"/>
      <c r="CK38" s="539" t="str">
        <f>IF($Y$1=1,AA189,IF($Y$1=2,AA190,""))</f>
        <v>3 - 1 (-8,7,2,7)</v>
      </c>
      <c r="CL38" s="540"/>
      <c r="CM38" s="541"/>
      <c r="CN38" s="262"/>
      <c r="CO38" s="262"/>
      <c r="CP38" s="263"/>
      <c r="CQ38" s="262"/>
      <c r="CS38" s="236"/>
      <c r="CT38" s="262"/>
      <c r="CV38" s="236"/>
    </row>
    <row r="39" spans="1:100" s="240" customFormat="1" ht="14.1" customHeight="1" x14ac:dyDescent="0.25">
      <c r="A39" s="550">
        <v>19</v>
      </c>
      <c r="B39" s="512" t="s">
        <v>286</v>
      </c>
      <c r="C39" s="514"/>
      <c r="D39" s="516"/>
      <c r="E39" s="518"/>
      <c r="F39" s="322"/>
      <c r="G39" s="318">
        <f>IF(Y11&gt;Z11,G11,IF(Z11&gt;Y11,G12,"-"))</f>
        <v>5</v>
      </c>
      <c r="H39" s="520" t="str">
        <f t="shared" ref="H39" si="596">IF(K39="",IF(C39="","",IF(OR(G39="х",G40="х",NOT(ISBLANK(K39)))," ",CONCATENATE(C39,"/",D39,"/","ст. ",E39))),"")</f>
        <v/>
      </c>
      <c r="I39" s="244" t="str">
        <f>VLOOKUP(G39,[3]Список!A:V,3,FALSE)</f>
        <v xml:space="preserve">МАМАЙ Абдулла  </v>
      </c>
      <c r="J39" s="245" t="str">
        <f>VLOOKUP(G39,[3]Список!A:V,8,FALSE)</f>
        <v>г. Алматы</v>
      </c>
      <c r="K39" s="525">
        <v>11</v>
      </c>
      <c r="L39" s="535">
        <v>8</v>
      </c>
      <c r="M39" s="546">
        <v>11</v>
      </c>
      <c r="N39" s="548">
        <v>4</v>
      </c>
      <c r="O39" s="542">
        <v>11</v>
      </c>
      <c r="P39" s="544">
        <v>7</v>
      </c>
      <c r="Q39" s="546"/>
      <c r="R39" s="548"/>
      <c r="S39" s="542"/>
      <c r="T39" s="544"/>
      <c r="U39" s="546"/>
      <c r="V39" s="548"/>
      <c r="W39" s="542"/>
      <c r="X39" s="551"/>
      <c r="Y39" s="246">
        <f t="shared" ref="Y39" si="597">IF(K39="wo",0,IF(K39="","",SUM(AC39:AI39)))</f>
        <v>3</v>
      </c>
      <c r="Z39" s="247">
        <f t="shared" ref="Z39" si="598">IF(L39="wo",0,IF(L39="","",SUM(AC40:AI40)))</f>
        <v>0</v>
      </c>
      <c r="AA39" s="248" t="str">
        <f t="shared" ref="AA39" si="599">IF(Y40="В - П","В - П",IF(Z40="В - П","В - П",IF(Z40="wo",Y40&amp;" - "&amp;Z40,IF(Y40="wo",Z40&amp;" - "&amp;Y40,IF(Y40&gt;Z40,Y40&amp;" - "&amp;Z40,IF(Z40&gt;Y40,Z40&amp;" - "&amp;Y40,""))))))</f>
        <v>3 - 0</v>
      </c>
      <c r="AB39" s="249" t="str">
        <f t="shared" si="4"/>
        <v>(8,4,7)</v>
      </c>
      <c r="AC39" s="250">
        <f t="shared" ref="AC39" si="600">IF(K39="","",IF(K39="wo",0,IF(L39="wo",1,IF(K39&gt;L39,1,0))))</f>
        <v>1</v>
      </c>
      <c r="AD39" s="250">
        <f t="shared" ref="AD39" si="601">IF(M39="","",IF(M39="wo",0,IF(N39="wo",1,IF(M39&gt;N39,1,0))))</f>
        <v>1</v>
      </c>
      <c r="AE39" s="250">
        <f t="shared" ref="AE39" si="602">IF(O39="","",IF(O39="wo",0,IF(P39="wo",1,IF(O39&gt;P39,1,0))))</f>
        <v>1</v>
      </c>
      <c r="AF39" s="250" t="str">
        <f t="shared" ref="AF39" si="603">IF(Q39="","",IF(Q39="wo",0,IF(R39="wo",1,IF(Q39&gt;R39,1,0))))</f>
        <v/>
      </c>
      <c r="AG39" s="250" t="str">
        <f t="shared" ref="AG39" si="604">IF(S39="","",IF(S39="wo",0,IF(T39="wo",1,IF(S39&gt;T39,1,0))))</f>
        <v/>
      </c>
      <c r="AH39" s="250" t="str">
        <f t="shared" ref="AH39" si="605">IF(U39="","",IF(U39="wo",0,IF(V39="wo",1,IF(U39&gt;V39,1,0))))</f>
        <v/>
      </c>
      <c r="AI39" s="250" t="str">
        <f t="shared" ref="AI39" si="606">IF(W39="","",IF(W39="wo",0,IF(X39="wo",1,IF(W39&gt;X39,1,0))))</f>
        <v/>
      </c>
      <c r="AJ39" s="251">
        <f t="shared" ref="AJ39" si="607">IF(K39="","",IF(K39="wo",0,IF(L39="wo",0,IF(K39=L39,"ERROR",IF(K39=0,"-0",IF(L39=0,0,IF(K39&gt;L39,L39,-1*K39)))))))</f>
        <v>8</v>
      </c>
      <c r="AK39" s="251" t="str">
        <f t="shared" ref="AK39" si="608">IF(M39="","",IF(M39="wo",","&amp;0,IF(N39="wo",","&amp;0,IF(M39=N39,"ERROR",IF(M39=0,",-0",IF(N39=0,","&amp;0,IF(M39&gt;N39,","&amp;N39,","&amp;-1*M39)))))))</f>
        <v>,4</v>
      </c>
      <c r="AL39" s="251" t="str">
        <f t="shared" ref="AL39" si="609">IF(O39="","",IF(O39="wo",","&amp;0,IF(P39="wo",","&amp;0,IF(O39=P39,"ERROR",IF(O39=0,",-0",IF(P39=0,","&amp;0,IF(O39&gt;P39,","&amp;P39,","&amp;-1*O39)))))))</f>
        <v>,7</v>
      </c>
      <c r="AM39" s="251" t="str">
        <f t="shared" ref="AM39" si="610">IF(Q39="","",IF(Q39="wo",","&amp;0,IF(R39="wo",","&amp;0,IF(Q39=R39,"ERROR",IF(Q39=0,",-0",IF(R39=0,","&amp;0,IF(Q39&gt;R39,","&amp;R39,","&amp;-1*Q39)))))))</f>
        <v/>
      </c>
      <c r="AN39" s="251" t="str">
        <f t="shared" ref="AN39" si="611">IF(S39="","",IF(S39="wo",","&amp;0,IF(T39="wo",","&amp;0,IF(S39=T39,"ERROR",IF(S39=0,",-0",IF(T39=0,","&amp;0,IF(S39&gt;T39,","&amp;T39,","&amp;-1*S39)))))))</f>
        <v/>
      </c>
      <c r="AO39" s="251" t="str">
        <f t="shared" ref="AO39" si="612">IF(U39="","",IF(U39="wo",","&amp;0,IF(V39="wo",","&amp;0,IF(U39=V39,"ERROR",IF(U39=0,",-0",IF(V39=0,","&amp;0,IF(U39&gt;V39,","&amp;V39,","&amp;-1*U39)))))))</f>
        <v/>
      </c>
      <c r="AP39" s="251" t="str">
        <f t="shared" ref="AP39" si="613">IF(W39="","",IF(W39="wo",","&amp;0,IF(X39="wo",","&amp;0,IF(W39=X39,"ERROR",IF(W39=0,",-0",IF(X39=0,","&amp;0,IF(W39&gt;X39,","&amp;X39,","&amp;-1*W39)))))))</f>
        <v/>
      </c>
      <c r="AQ39" s="252"/>
      <c r="AR39" s="265">
        <f>IF(ISBLANK($F20),"-",F20)</f>
        <v>18</v>
      </c>
      <c r="AS39" s="266">
        <f>IF(ISBLANK($G20),"-",G20)</f>
        <v>28</v>
      </c>
      <c r="AT39" s="271" t="str">
        <f>IF(ISBLANK($G20),"-",I20)</f>
        <v xml:space="preserve">МОМИНЖАНОВ Атхамбек </v>
      </c>
      <c r="AU39" s="285" t="str">
        <f>IF(ISBLANK($G20),"-",J20)</f>
        <v>г. Шымкент</v>
      </c>
      <c r="AV39" s="539" t="str">
        <f>IF($Y$1=1,AA19,IF($Y$1=2,AA20,""))</f>
        <v>3 - 0 (5,6,4)</v>
      </c>
      <c r="AW39" s="540"/>
      <c r="AX39" s="541"/>
      <c r="AY39" s="262"/>
      <c r="AZ39" s="262"/>
      <c r="BA39" s="263"/>
      <c r="BB39" s="262"/>
      <c r="BD39" s="236"/>
      <c r="BG39" s="312"/>
      <c r="BK39" s="269"/>
      <c r="BL39" s="275"/>
      <c r="BM39" s="262"/>
      <c r="BO39" s="299"/>
      <c r="BP39" s="299"/>
      <c r="BQ39" s="299"/>
      <c r="BR39" s="262"/>
      <c r="BS39" s="262"/>
      <c r="BT39" s="263"/>
      <c r="BU39" s="262"/>
      <c r="BW39" s="310"/>
      <c r="BX39" s="262"/>
      <c r="BY39" s="262"/>
      <c r="BZ39" s="263"/>
      <c r="CA39" s="275"/>
      <c r="CB39" s="558" t="str">
        <f>IF(ISBLANK($H128),"-",H128)</f>
        <v>6 место</v>
      </c>
      <c r="CC39" s="558"/>
      <c r="CD39" s="262"/>
      <c r="CE39" s="262"/>
      <c r="CF39" s="263"/>
      <c r="CG39" s="269"/>
      <c r="CH39" s="262"/>
      <c r="CI39" s="262"/>
      <c r="CJ39" s="284"/>
      <c r="CK39" s="560" t="str">
        <f>IF(ISBLANK($H197),"-",H197)</f>
        <v/>
      </c>
      <c r="CL39" s="560"/>
      <c r="CM39" s="288"/>
      <c r="CN39" s="266">
        <f>IF(ISBLANK($G201),"-",G201)</f>
        <v>24</v>
      </c>
      <c r="CO39" s="530" t="str">
        <f>IF(ISBLANK($G201),"-",I201)</f>
        <v xml:space="preserve">ТОҚТАРХАН Тілек  </v>
      </c>
      <c r="CP39" s="530"/>
      <c r="CQ39" s="262"/>
      <c r="CS39" s="236"/>
      <c r="CT39" s="262"/>
      <c r="CV39" s="236"/>
    </row>
    <row r="40" spans="1:100" s="240" customFormat="1" ht="14.1" customHeight="1" x14ac:dyDescent="0.15">
      <c r="A40" s="550"/>
      <c r="B40" s="513"/>
      <c r="C40" s="515"/>
      <c r="D40" s="566"/>
      <c r="E40" s="519"/>
      <c r="F40" s="320"/>
      <c r="G40" s="318">
        <f>IF(Y13&gt;Z13,G13,IF(Z13&gt;Y13,G14,"-"))</f>
        <v>17</v>
      </c>
      <c r="H40" s="521"/>
      <c r="I40" s="257" t="str">
        <f>VLOOKUP(G40,[3]Список!A:V,3,FALSE)</f>
        <v xml:space="preserve">НАЗИР Рамазан  </v>
      </c>
      <c r="J40" s="258" t="str">
        <f>VLOOKUP(G40,[3]Список!A:V,8,FALSE)</f>
        <v>Туркестан. обл.</v>
      </c>
      <c r="K40" s="526"/>
      <c r="L40" s="536"/>
      <c r="M40" s="547"/>
      <c r="N40" s="549"/>
      <c r="O40" s="543"/>
      <c r="P40" s="545"/>
      <c r="Q40" s="547"/>
      <c r="R40" s="549"/>
      <c r="S40" s="543"/>
      <c r="T40" s="545"/>
      <c r="U40" s="547"/>
      <c r="V40" s="549"/>
      <c r="W40" s="543"/>
      <c r="X40" s="552"/>
      <c r="Y40" s="259">
        <f t="shared" ref="Y40" si="614">IF(L39="wo","В - П",IF(L39&gt;=0,SUM(AC40:AI40),""))</f>
        <v>0</v>
      </c>
      <c r="Z40" s="260">
        <f t="shared" ref="Z40" si="615">IF(K39="wo","В - П",IF(K39&gt;=0,SUM(AC39:AI39),""))</f>
        <v>3</v>
      </c>
      <c r="AA40" s="248" t="str">
        <f t="shared" ref="AA40" si="616">IF(G39="х","",IF(G40="х","",IF(Y39&gt;Z39,AA39&amp;" "&amp;AB39,IF(Z39&gt;Y39,AA39&amp;" "&amp;AB40,""))))</f>
        <v>3 - 0 (8,4,7)</v>
      </c>
      <c r="AB40" s="249" t="str">
        <f t="shared" si="4"/>
        <v>(-8,-4,-7)</v>
      </c>
      <c r="AC40" s="250">
        <f t="shared" ref="AC40" si="617">IF(L39="","",IF(L39="wo",0,IF(K39="wo",1,IF(K39&gt;L39,0,1))))</f>
        <v>0</v>
      </c>
      <c r="AD40" s="250">
        <f t="shared" ref="AD40" si="618">IF(N39="","",IF(N39="wo",0,IF(M39="wo",1,IF(M39&gt;N39,0,1))))</f>
        <v>0</v>
      </c>
      <c r="AE40" s="250">
        <f t="shared" ref="AE40" si="619">IF(P39="","",IF(P39="wo",0,IF(O39="wo",1,IF(O39&gt;P39,0,1))))</f>
        <v>0</v>
      </c>
      <c r="AF40" s="250" t="str">
        <f t="shared" ref="AF40" si="620">IF(R39="","",IF(R39="wo",0,IF(Q39="wo",1,IF(Q39&gt;R39,0,1))))</f>
        <v/>
      </c>
      <c r="AG40" s="250" t="str">
        <f t="shared" ref="AG40" si="621">IF(T39="","",IF(T39="wo",0,IF(S39="wo",1,IF(S39&gt;T39,0,1))))</f>
        <v/>
      </c>
      <c r="AH40" s="250" t="str">
        <f t="shared" ref="AH40" si="622">IF(V39="","",IF(V39="wo",0,IF(U39="wo",1,IF(U39&gt;V39,0,1))))</f>
        <v/>
      </c>
      <c r="AI40" s="250" t="str">
        <f t="shared" ref="AI40" si="623">IF(X39="","",IF(X39="wo",0,IF(W39="wo",1,IF(W39&gt;X39,0,1))))</f>
        <v/>
      </c>
      <c r="AJ40" s="251">
        <f t="shared" ref="AJ40" si="624">IF(K39="","",IF(K39="wo",0,IF(L39="wo",0,IF(K39=L39,"ERROR",IF(K39=0,0,IF(L39=0,"-0",IF(L39&gt;K39,K39,-1*L39)))))))</f>
        <v>-8</v>
      </c>
      <c r="AK40" s="251" t="str">
        <f t="shared" ref="AK40" si="625">IF(M39="","",IF(M39="wo",","&amp;0,IF(N39="wo",","&amp;0,IF(M39=N39,"ERROR",IF(M39=0,",0",IF(N39=0,",-0",IF(N39&gt;M39,","&amp;M39,","&amp;-1*N39)))))))</f>
        <v>,-4</v>
      </c>
      <c r="AL40" s="251" t="str">
        <f t="shared" ref="AL40" si="626">IF(O39="","",IF(O39="wo",","&amp;0,IF(P39="wo",","&amp;0,IF(O39=P39,"ERROR",IF(O39=0,",0",IF(P39=0,",-0",IF(P39&gt;O39,","&amp;O39,","&amp;-1*P39)))))))</f>
        <v>,-7</v>
      </c>
      <c r="AM40" s="251" t="str">
        <f t="shared" ref="AM40" si="627">IF(Q39="","",IF(Q39="wo",","&amp;0,IF(R39="wo",","&amp;0,IF(Q39=R39,"ERROR",IF(Q39=0,",0",IF(R39=0,",-0",IF(R39&gt;Q39,","&amp;Q39,","&amp;-1*R39)))))))</f>
        <v/>
      </c>
      <c r="AN40" s="251" t="str">
        <f t="shared" ref="AN40" si="628">IF(S39="","",IF(S39="wo",","&amp;0,IF(T39="wo",","&amp;0,IF(S39=T39,"ERROR",IF(S39=0,",0",IF(T39=0,",-0",IF(T39&gt;S39,","&amp;S39,","&amp;-1*T39)))))))</f>
        <v/>
      </c>
      <c r="AO40" s="251" t="str">
        <f t="shared" ref="AO40" si="629">IF(U39="","",IF(U39="wo",","&amp;0,IF(V39="wo",","&amp;0,IF(U39=V39,"ERROR",IF(U39=0,",0",IF(V39=0,",-0",IF(V39&gt;U39,","&amp;U39,","&amp;-1*V39)))))))</f>
        <v/>
      </c>
      <c r="AP40" s="251" t="str">
        <f t="shared" ref="AP40" si="630">IF(W39="","",IF(W39="wo",","&amp;0,IF(X39="wo",","&amp;0,IF(W39=X39,"ERROR",IF(W39=0,",0",IF(X39=0,",-0",IF(X39&gt;W39,","&amp;W39,","&amp;-1*X39)))))))</f>
        <v/>
      </c>
      <c r="AQ40" s="252"/>
      <c r="AR40" s="265"/>
      <c r="AS40" s="262"/>
      <c r="AT40" s="262"/>
      <c r="AU40" s="263"/>
      <c r="AV40" s="289"/>
      <c r="AW40" s="290" t="str">
        <f>IF(ISBLANK($H43),"-",H43)</f>
        <v/>
      </c>
      <c r="AX40" s="288"/>
      <c r="AY40" s="281">
        <f>IF(ISBLANK($G55),"-",G55)</f>
        <v>3</v>
      </c>
      <c r="AZ40" s="530" t="str">
        <f>IF(ISBLANK($I55),"-",I55)</f>
        <v xml:space="preserve">ЖУБАНОВ Санжар  </v>
      </c>
      <c r="BA40" s="530"/>
      <c r="BB40" s="262"/>
      <c r="BD40" s="236"/>
      <c r="BG40" s="312"/>
      <c r="BK40" s="269"/>
      <c r="BL40" s="262"/>
      <c r="BM40" s="262"/>
      <c r="BN40" s="265"/>
      <c r="BO40" s="289"/>
      <c r="BP40" s="325"/>
      <c r="BQ40" s="326"/>
      <c r="BR40" s="275"/>
      <c r="BS40" s="276"/>
      <c r="BT40" s="277"/>
      <c r="BU40" s="262"/>
      <c r="BW40" s="299"/>
      <c r="BX40" s="275"/>
      <c r="BY40" s="276"/>
      <c r="BZ40" s="265">
        <f>IF(ISBLANK($F128),"-",F128)</f>
        <v>-61</v>
      </c>
      <c r="CA40" s="266">
        <f>IF(ISBLANK($G128),"-",G128)</f>
        <v>5</v>
      </c>
      <c r="CB40" s="530" t="str">
        <f>IF(ISBLANK($G128),"-",I128)</f>
        <v xml:space="preserve">МАМАЙ Абдулла  </v>
      </c>
      <c r="CC40" s="530"/>
      <c r="CD40" s="262"/>
      <c r="CE40" s="262"/>
      <c r="CF40" s="263"/>
      <c r="CG40" s="269">
        <f>IF(ISBLANK($F191),"-",F191)</f>
        <v>-34</v>
      </c>
      <c r="CH40" s="266">
        <f>IF(ISBLANK($G191),"-",G191)</f>
        <v>26</v>
      </c>
      <c r="CI40" s="530" t="str">
        <f>IF(ISBLANK($G191),"-",I191)</f>
        <v xml:space="preserve">АБДЫХАЛЫК Нурхат  </v>
      </c>
      <c r="CJ40" s="530"/>
      <c r="CK40" s="262"/>
      <c r="CL40" s="262"/>
      <c r="CM40" s="278">
        <f>IF(ISBLANK($A197),"-",A197)</f>
        <v>87</v>
      </c>
      <c r="CN40" s="539" t="str">
        <f>IF($Y$1=1,AA197,IF($Y$1=2,AA198,""))</f>
        <v>3 - 2 (-6,11,5,-10,8)</v>
      </c>
      <c r="CO40" s="540"/>
      <c r="CP40" s="541"/>
      <c r="CQ40" s="262"/>
      <c r="CS40" s="236"/>
      <c r="CT40" s="262"/>
      <c r="CV40" s="236"/>
    </row>
    <row r="41" spans="1:100" s="240" customFormat="1" ht="14.1" customHeight="1" x14ac:dyDescent="0.15">
      <c r="A41" s="554">
        <v>20</v>
      </c>
      <c r="B41" s="512" t="s">
        <v>286</v>
      </c>
      <c r="C41" s="514"/>
      <c r="D41" s="516"/>
      <c r="E41" s="556"/>
      <c r="F41" s="322"/>
      <c r="G41" s="323">
        <f>IF(Y15&gt;Z15,G15,IF(Z15&gt;Y15,G16,"-"))</f>
        <v>18</v>
      </c>
      <c r="H41" s="520" t="str">
        <f t="shared" ref="H41" si="631">IF(K41="",IF(C41="","",IF(OR(G41="х",G42="х",NOT(ISBLANK(K41)))," ",CONCATENATE(C41,"/",D41,"/","ст. ",E41))),"")</f>
        <v/>
      </c>
      <c r="I41" s="244" t="str">
        <f>VLOOKUP(G41,[3]Список!A:V,3,FALSE)</f>
        <v xml:space="preserve">ТОЛСУБАЕВ Меиржан  </v>
      </c>
      <c r="J41" s="245" t="str">
        <f>VLOOKUP(G41,[3]Список!A:V,8,FALSE)</f>
        <v>ВКО</v>
      </c>
      <c r="K41" s="525">
        <v>9</v>
      </c>
      <c r="L41" s="535">
        <v>11</v>
      </c>
      <c r="M41" s="531">
        <v>7</v>
      </c>
      <c r="N41" s="533">
        <v>11</v>
      </c>
      <c r="O41" s="525">
        <v>5</v>
      </c>
      <c r="P41" s="535">
        <v>11</v>
      </c>
      <c r="Q41" s="531"/>
      <c r="R41" s="533"/>
      <c r="S41" s="525"/>
      <c r="T41" s="535"/>
      <c r="U41" s="531"/>
      <c r="V41" s="533"/>
      <c r="W41" s="525"/>
      <c r="X41" s="527"/>
      <c r="Y41" s="246">
        <f t="shared" ref="Y41" si="632">IF(K41="wo",0,IF(K41="","",SUM(AC41:AI41)))</f>
        <v>0</v>
      </c>
      <c r="Z41" s="247">
        <f t="shared" ref="Z41" si="633">IF(L41="wo",0,IF(L41="","",SUM(AC42:AI42)))</f>
        <v>3</v>
      </c>
      <c r="AA41" s="248" t="str">
        <f t="shared" ref="AA41" si="634">IF(Y42="В - П","В - П",IF(Z42="В - П","В - П",IF(Z42="wo",Y42&amp;" - "&amp;Z42,IF(Y42="wo",Z42&amp;" - "&amp;Y42,IF(Y42&gt;Z42,Y42&amp;" - "&amp;Z42,IF(Z42&gt;Y42,Z42&amp;" - "&amp;Y42,""))))))</f>
        <v>3 - 0</v>
      </c>
      <c r="AB41" s="249" t="str">
        <f t="shared" si="4"/>
        <v>(-9,-7,-5)</v>
      </c>
      <c r="AC41" s="250">
        <f t="shared" ref="AC41" si="635">IF(K41="","",IF(K41="wo",0,IF(L41="wo",1,IF(K41&gt;L41,1,0))))</f>
        <v>0</v>
      </c>
      <c r="AD41" s="250">
        <f t="shared" ref="AD41" si="636">IF(M41="","",IF(M41="wo",0,IF(N41="wo",1,IF(M41&gt;N41,1,0))))</f>
        <v>0</v>
      </c>
      <c r="AE41" s="250">
        <f t="shared" ref="AE41" si="637">IF(O41="","",IF(O41="wo",0,IF(P41="wo",1,IF(O41&gt;P41,1,0))))</f>
        <v>0</v>
      </c>
      <c r="AF41" s="250" t="str">
        <f t="shared" ref="AF41" si="638">IF(Q41="","",IF(Q41="wo",0,IF(R41="wo",1,IF(Q41&gt;R41,1,0))))</f>
        <v/>
      </c>
      <c r="AG41" s="250" t="str">
        <f t="shared" ref="AG41" si="639">IF(S41="","",IF(S41="wo",0,IF(T41="wo",1,IF(S41&gt;T41,1,0))))</f>
        <v/>
      </c>
      <c r="AH41" s="250" t="str">
        <f t="shared" ref="AH41" si="640">IF(U41="","",IF(U41="wo",0,IF(V41="wo",1,IF(U41&gt;V41,1,0))))</f>
        <v/>
      </c>
      <c r="AI41" s="250" t="str">
        <f t="shared" ref="AI41" si="641">IF(W41="","",IF(W41="wo",0,IF(X41="wo",1,IF(W41&gt;X41,1,0))))</f>
        <v/>
      </c>
      <c r="AJ41" s="251">
        <f t="shared" ref="AJ41" si="642">IF(K41="","",IF(K41="wo",0,IF(L41="wo",0,IF(K41=L41,"ERROR",IF(K41=0,"-0",IF(L41=0,0,IF(K41&gt;L41,L41,-1*K41)))))))</f>
        <v>-9</v>
      </c>
      <c r="AK41" s="251" t="str">
        <f t="shared" ref="AK41" si="643">IF(M41="","",IF(M41="wo",","&amp;0,IF(N41="wo",","&amp;0,IF(M41=N41,"ERROR",IF(M41=0,",-0",IF(N41=0,","&amp;0,IF(M41&gt;N41,","&amp;N41,","&amp;-1*M41)))))))</f>
        <v>,-7</v>
      </c>
      <c r="AL41" s="251" t="str">
        <f t="shared" ref="AL41" si="644">IF(O41="","",IF(O41="wo",","&amp;0,IF(P41="wo",","&amp;0,IF(O41=P41,"ERROR",IF(O41=0,",-0",IF(P41=0,","&amp;0,IF(O41&gt;P41,","&amp;P41,","&amp;-1*O41)))))))</f>
        <v>,-5</v>
      </c>
      <c r="AM41" s="251" t="str">
        <f t="shared" ref="AM41" si="645">IF(Q41="","",IF(Q41="wo",","&amp;0,IF(R41="wo",","&amp;0,IF(Q41=R41,"ERROR",IF(Q41=0,",-0",IF(R41=0,","&amp;0,IF(Q41&gt;R41,","&amp;R41,","&amp;-1*Q41)))))))</f>
        <v/>
      </c>
      <c r="AN41" s="251" t="str">
        <f t="shared" ref="AN41" si="646">IF(S41="","",IF(S41="wo",","&amp;0,IF(T41="wo",","&amp;0,IF(S41=T41,"ERROR",IF(S41=0,",-0",IF(T41=0,","&amp;0,IF(S41&gt;T41,","&amp;T41,","&amp;-1*S41)))))))</f>
        <v/>
      </c>
      <c r="AO41" s="251" t="str">
        <f t="shared" ref="AO41" si="647">IF(U41="","",IF(U41="wo",","&amp;0,IF(V41="wo",","&amp;0,IF(U41=V41,"ERROR",IF(U41=0,",-0",IF(V41=0,","&amp;0,IF(U41&gt;V41,","&amp;V41,","&amp;-1*U41)))))))</f>
        <v/>
      </c>
      <c r="AP41" s="251" t="str">
        <f t="shared" ref="AP41" si="648">IF(W41="","",IF(W41="wo",","&amp;0,IF(X41="wo",","&amp;0,IF(W41=X41,"ERROR",IF(W41=0,",-0",IF(X41=0,","&amp;0,IF(W41&gt;X41,","&amp;X41,","&amp;-1*W41)))))))</f>
        <v/>
      </c>
      <c r="AQ41" s="252"/>
      <c r="AR41" s="265">
        <f>IF(ISBLANK($F21),"-",F21)</f>
        <v>19</v>
      </c>
      <c r="AS41" s="266">
        <f>IF(ISBLANK($G21),"-",G21)</f>
        <v>23</v>
      </c>
      <c r="AT41" s="271" t="str">
        <f>IF(ISBLANK($G21),"-",I21)</f>
        <v xml:space="preserve">ИНЫРБАЕВ Алишер  </v>
      </c>
      <c r="AU41" s="272" t="str">
        <f>IF(ISBLANK($G21),"-",J21)</f>
        <v>Павлодар. обл.</v>
      </c>
      <c r="AV41" s="262"/>
      <c r="AW41" s="262"/>
      <c r="AX41" s="292">
        <f>IF(ISBLANK($A43),"-",A43)</f>
        <v>21</v>
      </c>
      <c r="AY41" s="539" t="str">
        <f>IF($Y$1=1,AA43,IF($Y$1=2,AA44,""))</f>
        <v>3 - 0 (5,10,11)</v>
      </c>
      <c r="AZ41" s="540"/>
      <c r="BA41" s="541"/>
      <c r="BB41" s="262"/>
      <c r="BD41" s="236"/>
      <c r="BG41" s="312"/>
      <c r="BK41" s="269"/>
      <c r="BL41" s="275"/>
      <c r="BM41" s="262"/>
      <c r="BO41" s="262"/>
      <c r="BP41" s="262"/>
      <c r="BQ41" s="270"/>
      <c r="BR41" s="299"/>
      <c r="BS41" s="299"/>
      <c r="BT41" s="299"/>
      <c r="BU41" s="262"/>
      <c r="BW41" s="265">
        <f>IF(ISBLANK($F129),"-",F129)</f>
        <v>-56</v>
      </c>
      <c r="BX41" s="266">
        <f>IF(ISBLANK($G129),"-",G129)</f>
        <v>10</v>
      </c>
      <c r="BY41" s="530" t="str">
        <f>IF(ISBLANK($G129),"-",I129)</f>
        <v xml:space="preserve">САРСЕНБАЙ Дамир  </v>
      </c>
      <c r="BZ41" s="530"/>
      <c r="CA41" s="262"/>
      <c r="CB41" s="567" t="str">
        <f>IF(ISBLANK($H131),"-",H131)</f>
        <v>7 место</v>
      </c>
      <c r="CC41" s="567"/>
      <c r="CD41" s="262"/>
      <c r="CE41" s="262"/>
      <c r="CF41" s="263"/>
      <c r="CG41" s="269"/>
      <c r="CH41" s="537" t="str">
        <f>IF(ISBLANK($H191),"-",H191)</f>
        <v/>
      </c>
      <c r="CI41" s="537"/>
      <c r="CJ41" s="278">
        <f>IF(ISBLANK($A191),"-",A191)</f>
        <v>84</v>
      </c>
      <c r="CK41" s="266">
        <f>IF(ISBLANK($G198),"-",G198)</f>
        <v>30</v>
      </c>
      <c r="CL41" s="530" t="str">
        <f>IF(ISBLANK($G198),"-",I198)</f>
        <v xml:space="preserve">КУРБАНТАЕВ Мухаммадали  </v>
      </c>
      <c r="CM41" s="538"/>
      <c r="CN41" s="262"/>
      <c r="CO41" s="262"/>
      <c r="CP41" s="283"/>
      <c r="CQ41" s="262"/>
      <c r="CS41" s="236"/>
      <c r="CT41" s="262"/>
      <c r="CV41" s="236"/>
    </row>
    <row r="42" spans="1:100" s="240" customFormat="1" ht="14.1" customHeight="1" x14ac:dyDescent="0.2">
      <c r="A42" s="555"/>
      <c r="B42" s="513"/>
      <c r="C42" s="515"/>
      <c r="D42" s="566"/>
      <c r="E42" s="557"/>
      <c r="F42" s="320"/>
      <c r="G42" s="324">
        <f>IF(Y17&gt;Z17,G17,IF(Z17&gt;Y17,G18,"-"))</f>
        <v>4</v>
      </c>
      <c r="H42" s="521"/>
      <c r="I42" s="257" t="str">
        <f>VLOOKUP(G42,[3]Список!A:V,3,FALSE)</f>
        <v xml:space="preserve">ГЕРАСИМЕНКО Тимофей  </v>
      </c>
      <c r="J42" s="258" t="str">
        <f>VLOOKUP(G42,[3]Список!A:V,8,FALSE)</f>
        <v>г. Астана</v>
      </c>
      <c r="K42" s="526"/>
      <c r="L42" s="536"/>
      <c r="M42" s="532"/>
      <c r="N42" s="534"/>
      <c r="O42" s="526"/>
      <c r="P42" s="536"/>
      <c r="Q42" s="532"/>
      <c r="R42" s="534"/>
      <c r="S42" s="526"/>
      <c r="T42" s="536"/>
      <c r="U42" s="532"/>
      <c r="V42" s="534"/>
      <c r="W42" s="526"/>
      <c r="X42" s="528"/>
      <c r="Y42" s="259">
        <f t="shared" ref="Y42" si="649">IF(L41="wo","В - П",IF(L41&gt;=0,SUM(AC42:AI42),""))</f>
        <v>3</v>
      </c>
      <c r="Z42" s="260">
        <f t="shared" ref="Z42" si="650">IF(K41="wo","В - П",IF(K41&gt;=0,SUM(AC41:AI41),""))</f>
        <v>0</v>
      </c>
      <c r="AA42" s="248" t="str">
        <f t="shared" ref="AA42" si="651">IF(G41="х","",IF(G42="х","",IF(Y41&gt;Z41,AA41&amp;" "&amp;AB41,IF(Z41&gt;Y41,AA41&amp;" "&amp;AB42,""))))</f>
        <v>3 - 0 (9,7,5)</v>
      </c>
      <c r="AB42" s="249" t="str">
        <f t="shared" si="4"/>
        <v>(9,7,5)</v>
      </c>
      <c r="AC42" s="250">
        <f t="shared" ref="AC42" si="652">IF(L41="","",IF(L41="wo",0,IF(K41="wo",1,IF(K41&gt;L41,0,1))))</f>
        <v>1</v>
      </c>
      <c r="AD42" s="250">
        <f t="shared" ref="AD42" si="653">IF(N41="","",IF(N41="wo",0,IF(M41="wo",1,IF(M41&gt;N41,0,1))))</f>
        <v>1</v>
      </c>
      <c r="AE42" s="250">
        <f t="shared" ref="AE42" si="654">IF(P41="","",IF(P41="wo",0,IF(O41="wo",1,IF(O41&gt;P41,0,1))))</f>
        <v>1</v>
      </c>
      <c r="AF42" s="250" t="str">
        <f t="shared" ref="AF42" si="655">IF(R41="","",IF(R41="wo",0,IF(Q41="wo",1,IF(Q41&gt;R41,0,1))))</f>
        <v/>
      </c>
      <c r="AG42" s="250" t="str">
        <f t="shared" ref="AG42" si="656">IF(T41="","",IF(T41="wo",0,IF(S41="wo",1,IF(S41&gt;T41,0,1))))</f>
        <v/>
      </c>
      <c r="AH42" s="250" t="str">
        <f t="shared" ref="AH42" si="657">IF(V41="","",IF(V41="wo",0,IF(U41="wo",1,IF(U41&gt;V41,0,1))))</f>
        <v/>
      </c>
      <c r="AI42" s="250" t="str">
        <f t="shared" ref="AI42" si="658">IF(X41="","",IF(X41="wo",0,IF(W41="wo",1,IF(W41&gt;X41,0,1))))</f>
        <v/>
      </c>
      <c r="AJ42" s="251">
        <f t="shared" ref="AJ42" si="659">IF(K41="","",IF(K41="wo",0,IF(L41="wo",0,IF(K41=L41,"ERROR",IF(K41=0,0,IF(L41=0,"-0",IF(L41&gt;K41,K41,-1*L41)))))))</f>
        <v>9</v>
      </c>
      <c r="AK42" s="251" t="str">
        <f t="shared" ref="AK42" si="660">IF(M41="","",IF(M41="wo",","&amp;0,IF(N41="wo",","&amp;0,IF(M41=N41,"ERROR",IF(M41=0,",0",IF(N41=0,",-0",IF(N41&gt;M41,","&amp;M41,","&amp;-1*N41)))))))</f>
        <v>,7</v>
      </c>
      <c r="AL42" s="251" t="str">
        <f t="shared" ref="AL42" si="661">IF(O41="","",IF(O41="wo",","&amp;0,IF(P41="wo",","&amp;0,IF(O41=P41,"ERROR",IF(O41=0,",0",IF(P41=0,",-0",IF(P41&gt;O41,","&amp;O41,","&amp;-1*P41)))))))</f>
        <v>,5</v>
      </c>
      <c r="AM42" s="251" t="str">
        <f t="shared" ref="AM42" si="662">IF(Q41="","",IF(Q41="wo",","&amp;0,IF(R41="wo",","&amp;0,IF(Q41=R41,"ERROR",IF(Q41=0,",0",IF(R41=0,",-0",IF(R41&gt;Q41,","&amp;Q41,","&amp;-1*R41)))))))</f>
        <v/>
      </c>
      <c r="AN42" s="251" t="str">
        <f t="shared" ref="AN42" si="663">IF(S41="","",IF(S41="wo",","&amp;0,IF(T41="wo",","&amp;0,IF(S41=T41,"ERROR",IF(S41=0,",0",IF(T41=0,",-0",IF(T41&gt;S41,","&amp;S41,","&amp;-1*T41)))))))</f>
        <v/>
      </c>
      <c r="AO42" s="251" t="str">
        <f t="shared" ref="AO42" si="664">IF(U41="","",IF(U41="wo",","&amp;0,IF(V41="wo",","&amp;0,IF(U41=V41,"ERROR",IF(U41=0,",0",IF(V41=0,",-0",IF(V41&gt;U41,","&amp;U41,","&amp;-1*V41)))))))</f>
        <v/>
      </c>
      <c r="AP42" s="251" t="str">
        <f t="shared" ref="AP42" si="665">IF(W41="","",IF(W41="wo",","&amp;0,IF(X41="wo",","&amp;0,IF(W41=X41,"ERROR",IF(W41=0,",0",IF(X41=0,",-0",IF(X41&gt;W41,","&amp;W41,","&amp;-1*X41)))))))</f>
        <v/>
      </c>
      <c r="AQ42" s="252"/>
      <c r="AR42" s="265"/>
      <c r="AS42" s="537" t="str">
        <f>IF(ISBLANK($H21),"-",H21)</f>
        <v/>
      </c>
      <c r="AT42" s="537"/>
      <c r="AU42" s="280">
        <f>IF(ISBLANK($A21),"-",A21)</f>
        <v>10</v>
      </c>
      <c r="AV42" s="281">
        <f>IF(ISBLANK($G44),"-",G44)</f>
        <v>9</v>
      </c>
      <c r="AW42" s="530" t="str">
        <f>IF(ISBLANK($I44),"-",I44)</f>
        <v xml:space="preserve">НУГАЙ Нурдаулет  </v>
      </c>
      <c r="AX42" s="538"/>
      <c r="AY42" s="262"/>
      <c r="AZ42" s="262"/>
      <c r="BA42" s="283"/>
      <c r="BB42" s="262"/>
      <c r="BD42" s="236"/>
      <c r="BG42" s="312"/>
      <c r="BK42" s="269"/>
      <c r="BL42" s="267"/>
      <c r="BM42" s="262"/>
      <c r="BN42" s="265"/>
      <c r="BO42" s="275"/>
      <c r="BP42" s="276"/>
      <c r="BQ42" s="276"/>
      <c r="BR42" s="262"/>
      <c r="BS42" s="262"/>
      <c r="BT42" s="263"/>
      <c r="BU42" s="262"/>
      <c r="BW42" s="265"/>
      <c r="BX42" s="537" t="str">
        <f>IF(ISBLANK($H129),"-",H129)</f>
        <v/>
      </c>
      <c r="BY42" s="537"/>
      <c r="BZ42" s="291">
        <f>IF(ISBLANK($A129),"-",A129)</f>
        <v>62</v>
      </c>
      <c r="CA42" s="281">
        <f>IF(ISBLANK($G131),"-",G131)</f>
        <v>10</v>
      </c>
      <c r="CB42" s="530" t="str">
        <f>IF(ISBLANK($I131),"-",I131)</f>
        <v xml:space="preserve">САРСЕНБАЙ Дамир  </v>
      </c>
      <c r="CC42" s="530"/>
      <c r="CD42" s="262"/>
      <c r="CE42" s="262"/>
      <c r="CF42" s="263"/>
      <c r="CG42" s="269">
        <f>IF(ISBLANK($F192),"-",F192)</f>
        <v>-35</v>
      </c>
      <c r="CH42" s="266">
        <f>IF(ISBLANK($G192),"-",G192)</f>
        <v>30</v>
      </c>
      <c r="CI42" s="530" t="str">
        <f>IF(ISBLANK($G192),"-",I192)</f>
        <v xml:space="preserve">КУРБАНТАЕВ Мухаммадали  </v>
      </c>
      <c r="CJ42" s="538"/>
      <c r="CK42" s="539" t="str">
        <f>IF($Y$1=1,AA191,IF($Y$1=2,AA192,""))</f>
        <v>3 - 2 (-5,7,8,-9,6)</v>
      </c>
      <c r="CL42" s="540"/>
      <c r="CM42" s="540"/>
      <c r="CN42" s="262"/>
      <c r="CO42" s="262"/>
      <c r="CP42" s="283"/>
      <c r="CQ42" s="262"/>
      <c r="CR42" s="558" t="str">
        <f>IF(ISBLANK($H203),"-",H203)</f>
        <v>25 место</v>
      </c>
      <c r="CS42" s="558"/>
      <c r="CT42" s="262"/>
      <c r="CU42" s="261"/>
      <c r="CV42" s="261"/>
    </row>
    <row r="43" spans="1:100" s="240" customFormat="1" ht="14.1" customHeight="1" x14ac:dyDescent="0.25">
      <c r="A43" s="550">
        <v>21</v>
      </c>
      <c r="B43" s="512" t="s">
        <v>286</v>
      </c>
      <c r="C43" s="514"/>
      <c r="D43" s="516"/>
      <c r="E43" s="518"/>
      <c r="F43" s="322"/>
      <c r="G43" s="318">
        <f>IF(Y19&gt;Z19,G19,IF(Z19&gt;Y19,G20,"-"))</f>
        <v>3</v>
      </c>
      <c r="H43" s="520" t="str">
        <f t="shared" ref="H43" si="666">IF(K43="",IF(C43="","",IF(OR(G43="х",G44="х",NOT(ISBLANK(K43)))," ",CONCATENATE(C43,"/",D43,"/","ст. ",E43))),"")</f>
        <v/>
      </c>
      <c r="I43" s="244" t="str">
        <f>VLOOKUP(G43,[3]Список!A:V,3,FALSE)</f>
        <v xml:space="preserve">ЖУБАНОВ Санжар  </v>
      </c>
      <c r="J43" s="245" t="str">
        <f>VLOOKUP(G43,[3]Список!A:V,8,FALSE)</f>
        <v>г. Алматы</v>
      </c>
      <c r="K43" s="525">
        <v>11</v>
      </c>
      <c r="L43" s="535">
        <v>5</v>
      </c>
      <c r="M43" s="546">
        <v>12</v>
      </c>
      <c r="N43" s="548">
        <v>10</v>
      </c>
      <c r="O43" s="542">
        <v>13</v>
      </c>
      <c r="P43" s="544">
        <v>11</v>
      </c>
      <c r="Q43" s="546"/>
      <c r="R43" s="548"/>
      <c r="S43" s="542"/>
      <c r="T43" s="544"/>
      <c r="U43" s="546"/>
      <c r="V43" s="548"/>
      <c r="W43" s="542"/>
      <c r="X43" s="551"/>
      <c r="Y43" s="246">
        <f t="shared" ref="Y43" si="667">IF(K43="wo",0,IF(K43="","",SUM(AC43:AI43)))</f>
        <v>3</v>
      </c>
      <c r="Z43" s="247">
        <f t="shared" ref="Z43" si="668">IF(L43="wo",0,IF(L43="","",SUM(AC44:AI44)))</f>
        <v>0</v>
      </c>
      <c r="AA43" s="248" t="str">
        <f t="shared" ref="AA43" si="669">IF(Y44="В - П","В - П",IF(Z44="В - П","В - П",IF(Z44="wo",Y44&amp;" - "&amp;Z44,IF(Y44="wo",Z44&amp;" - "&amp;Y44,IF(Y44&gt;Z44,Y44&amp;" - "&amp;Z44,IF(Z44&gt;Y44,Z44&amp;" - "&amp;Y44,""))))))</f>
        <v>3 - 0</v>
      </c>
      <c r="AB43" s="249" t="str">
        <f t="shared" si="4"/>
        <v>(5,10,11)</v>
      </c>
      <c r="AC43" s="250">
        <f t="shared" ref="AC43" si="670">IF(K43="","",IF(K43="wo",0,IF(L43="wo",1,IF(K43&gt;L43,1,0))))</f>
        <v>1</v>
      </c>
      <c r="AD43" s="250">
        <f t="shared" ref="AD43" si="671">IF(M43="","",IF(M43="wo",0,IF(N43="wo",1,IF(M43&gt;N43,1,0))))</f>
        <v>1</v>
      </c>
      <c r="AE43" s="250">
        <f t="shared" ref="AE43" si="672">IF(O43="","",IF(O43="wo",0,IF(P43="wo",1,IF(O43&gt;P43,1,0))))</f>
        <v>1</v>
      </c>
      <c r="AF43" s="250" t="str">
        <f t="shared" ref="AF43" si="673">IF(Q43="","",IF(Q43="wo",0,IF(R43="wo",1,IF(Q43&gt;R43,1,0))))</f>
        <v/>
      </c>
      <c r="AG43" s="250" t="str">
        <f t="shared" ref="AG43" si="674">IF(S43="","",IF(S43="wo",0,IF(T43="wo",1,IF(S43&gt;T43,1,0))))</f>
        <v/>
      </c>
      <c r="AH43" s="250" t="str">
        <f t="shared" ref="AH43" si="675">IF(U43="","",IF(U43="wo",0,IF(V43="wo",1,IF(U43&gt;V43,1,0))))</f>
        <v/>
      </c>
      <c r="AI43" s="250" t="str">
        <f t="shared" ref="AI43" si="676">IF(W43="","",IF(W43="wo",0,IF(X43="wo",1,IF(W43&gt;X43,1,0))))</f>
        <v/>
      </c>
      <c r="AJ43" s="251">
        <f t="shared" ref="AJ43" si="677">IF(K43="","",IF(K43="wo",0,IF(L43="wo",0,IF(K43=L43,"ERROR",IF(K43=0,"-0",IF(L43=0,0,IF(K43&gt;L43,L43,-1*K43)))))))</f>
        <v>5</v>
      </c>
      <c r="AK43" s="251" t="str">
        <f t="shared" ref="AK43" si="678">IF(M43="","",IF(M43="wo",","&amp;0,IF(N43="wo",","&amp;0,IF(M43=N43,"ERROR",IF(M43=0,",-0",IF(N43=0,","&amp;0,IF(M43&gt;N43,","&amp;N43,","&amp;-1*M43)))))))</f>
        <v>,10</v>
      </c>
      <c r="AL43" s="251" t="str">
        <f t="shared" ref="AL43" si="679">IF(O43="","",IF(O43="wo",","&amp;0,IF(P43="wo",","&amp;0,IF(O43=P43,"ERROR",IF(O43=0,",-0",IF(P43=0,","&amp;0,IF(O43&gt;P43,","&amp;P43,","&amp;-1*O43)))))))</f>
        <v>,11</v>
      </c>
      <c r="AM43" s="251" t="str">
        <f t="shared" ref="AM43" si="680">IF(Q43="","",IF(Q43="wo",","&amp;0,IF(R43="wo",","&amp;0,IF(Q43=R43,"ERROR",IF(Q43=0,",-0",IF(R43=0,","&amp;0,IF(Q43&gt;R43,","&amp;R43,","&amp;-1*Q43)))))))</f>
        <v/>
      </c>
      <c r="AN43" s="251" t="str">
        <f t="shared" ref="AN43" si="681">IF(S43="","",IF(S43="wo",","&amp;0,IF(T43="wo",","&amp;0,IF(S43=T43,"ERROR",IF(S43=0,",-0",IF(T43=0,","&amp;0,IF(S43&gt;T43,","&amp;T43,","&amp;-1*S43)))))))</f>
        <v/>
      </c>
      <c r="AO43" s="251" t="str">
        <f t="shared" ref="AO43" si="682">IF(U43="","",IF(U43="wo",","&amp;0,IF(V43="wo",","&amp;0,IF(U43=V43,"ERROR",IF(U43=0,",-0",IF(V43=0,","&amp;0,IF(U43&gt;V43,","&amp;V43,","&amp;-1*U43)))))))</f>
        <v/>
      </c>
      <c r="AP43" s="251" t="str">
        <f t="shared" ref="AP43" si="683">IF(W43="","",IF(W43="wo",","&amp;0,IF(X43="wo",","&amp;0,IF(W43=X43,"ERROR",IF(W43=0,",-0",IF(X43=0,","&amp;0,IF(W43&gt;X43,","&amp;X43,","&amp;-1*W43)))))))</f>
        <v/>
      </c>
      <c r="AQ43" s="252"/>
      <c r="AR43" s="265">
        <f>IF(ISBLANK($F22),"-",F22)</f>
        <v>20</v>
      </c>
      <c r="AS43" s="266">
        <f>IF(ISBLANK($G22),"-",G22)</f>
        <v>9</v>
      </c>
      <c r="AT43" s="271" t="str">
        <f>IF(ISBLANK($G22),"-",I22)</f>
        <v xml:space="preserve">НУГАЙ Нурдаулет  </v>
      </c>
      <c r="AU43" s="285" t="str">
        <f>IF(ISBLANK($G22),"-",J22)</f>
        <v>г. Шымкент</v>
      </c>
      <c r="AV43" s="539" t="str">
        <f>IF($Y$1=1,AA21,IF($Y$1=2,AA22,""))</f>
        <v>3 - 1 (5,-7,8,8)</v>
      </c>
      <c r="AW43" s="540"/>
      <c r="AX43" s="540"/>
      <c r="AY43" s="262"/>
      <c r="AZ43" s="262"/>
      <c r="BA43" s="283"/>
      <c r="BB43" s="262"/>
      <c r="BD43" s="236"/>
      <c r="BG43" s="312"/>
      <c r="BK43" s="269"/>
      <c r="BL43" s="275"/>
      <c r="BM43" s="262"/>
      <c r="BO43" s="299"/>
      <c r="BP43" s="299"/>
      <c r="BQ43" s="299"/>
      <c r="BR43" s="262"/>
      <c r="BS43" s="262"/>
      <c r="BT43" s="263"/>
      <c r="BU43" s="262"/>
      <c r="BW43" s="265">
        <f>IF(ISBLANK($F130),"-",F130)</f>
        <v>-57</v>
      </c>
      <c r="BX43" s="266">
        <f>IF(ISBLANK($G130),"-",G130)</f>
        <v>18</v>
      </c>
      <c r="BY43" s="530" t="str">
        <f>IF(ISBLANK($G130),"-",I130)</f>
        <v xml:space="preserve">ТОЛСУБАЕВ Меиржан  </v>
      </c>
      <c r="BZ43" s="538"/>
      <c r="CA43" s="539" t="str">
        <f>IF($Y$1=1,AA129,IF($Y$1=2,AA130,""))</f>
        <v>3 - 2 (10,-6,6,-5,7)</v>
      </c>
      <c r="CB43" s="540"/>
      <c r="CC43" s="540"/>
      <c r="CD43" s="262"/>
      <c r="CE43" s="262"/>
      <c r="CF43" s="263"/>
      <c r="CG43" s="269"/>
      <c r="CH43" s="262"/>
      <c r="CI43" s="262"/>
      <c r="CJ43" s="263"/>
      <c r="CK43" s="262"/>
      <c r="CL43" s="262"/>
      <c r="CM43" s="263"/>
      <c r="CN43" s="560" t="str">
        <f>IF(ISBLANK($H201),"-",H201)</f>
        <v/>
      </c>
      <c r="CO43" s="560"/>
      <c r="CP43" s="283"/>
      <c r="CQ43" s="266">
        <f>IF(ISBLANK($G203),"-",G203)</f>
        <v>16</v>
      </c>
      <c r="CR43" s="530" t="str">
        <f>IF(ISBLANK($I203),"-",I203)</f>
        <v xml:space="preserve">ХАЗКЕН Адиль  </v>
      </c>
      <c r="CS43" s="530"/>
      <c r="CT43" s="275"/>
      <c r="CU43" s="276"/>
      <c r="CV43" s="277"/>
    </row>
    <row r="44" spans="1:100" s="240" customFormat="1" ht="14.1" customHeight="1" x14ac:dyDescent="0.15">
      <c r="A44" s="550"/>
      <c r="B44" s="513"/>
      <c r="C44" s="515"/>
      <c r="D44" s="566"/>
      <c r="E44" s="519"/>
      <c r="F44" s="320"/>
      <c r="G44" s="318">
        <f>IF(Y21&gt;Z21,G21,IF(Z21&gt;Y21,G22,"-"))</f>
        <v>9</v>
      </c>
      <c r="H44" s="521"/>
      <c r="I44" s="257" t="str">
        <f>VLOOKUP(G44,[3]Список!A:V,3,FALSE)</f>
        <v xml:space="preserve">НУГАЙ Нурдаулет  </v>
      </c>
      <c r="J44" s="258" t="str">
        <f>VLOOKUP(G44,[3]Список!A:V,8,FALSE)</f>
        <v>г. Шымкент</v>
      </c>
      <c r="K44" s="526"/>
      <c r="L44" s="536"/>
      <c r="M44" s="547"/>
      <c r="N44" s="549"/>
      <c r="O44" s="543"/>
      <c r="P44" s="545"/>
      <c r="Q44" s="547"/>
      <c r="R44" s="549"/>
      <c r="S44" s="543"/>
      <c r="T44" s="545"/>
      <c r="U44" s="547"/>
      <c r="V44" s="549"/>
      <c r="W44" s="543"/>
      <c r="X44" s="552"/>
      <c r="Y44" s="259">
        <f t="shared" ref="Y44" si="684">IF(L43="wo","В - П",IF(L43&gt;=0,SUM(AC44:AI44),""))</f>
        <v>0</v>
      </c>
      <c r="Z44" s="260">
        <f t="shared" ref="Z44" si="685">IF(K43="wo","В - П",IF(K43&gt;=0,SUM(AC43:AI43),""))</f>
        <v>3</v>
      </c>
      <c r="AA44" s="248" t="str">
        <f t="shared" ref="AA44" si="686">IF(G43="х","",IF(G44="х","",IF(Y43&gt;Z43,AA43&amp;" "&amp;AB43,IF(Z43&gt;Y43,AA43&amp;" "&amp;AB44,""))))</f>
        <v>3 - 0 (5,10,11)</v>
      </c>
      <c r="AB44" s="249" t="str">
        <f t="shared" si="4"/>
        <v>(-5,-10,-11)</v>
      </c>
      <c r="AC44" s="250">
        <f t="shared" ref="AC44" si="687">IF(L43="","",IF(L43="wo",0,IF(K43="wo",1,IF(K43&gt;L43,0,1))))</f>
        <v>0</v>
      </c>
      <c r="AD44" s="250">
        <f t="shared" ref="AD44" si="688">IF(N43="","",IF(N43="wo",0,IF(M43="wo",1,IF(M43&gt;N43,0,1))))</f>
        <v>0</v>
      </c>
      <c r="AE44" s="250">
        <f t="shared" ref="AE44" si="689">IF(P43="","",IF(P43="wo",0,IF(O43="wo",1,IF(O43&gt;P43,0,1))))</f>
        <v>0</v>
      </c>
      <c r="AF44" s="250" t="str">
        <f t="shared" ref="AF44" si="690">IF(R43="","",IF(R43="wo",0,IF(Q43="wo",1,IF(Q43&gt;R43,0,1))))</f>
        <v/>
      </c>
      <c r="AG44" s="250" t="str">
        <f t="shared" ref="AG44" si="691">IF(T43="","",IF(T43="wo",0,IF(S43="wo",1,IF(S43&gt;T43,0,1))))</f>
        <v/>
      </c>
      <c r="AH44" s="250" t="str">
        <f t="shared" ref="AH44" si="692">IF(V43="","",IF(V43="wo",0,IF(U43="wo",1,IF(U43&gt;V43,0,1))))</f>
        <v/>
      </c>
      <c r="AI44" s="250" t="str">
        <f t="shared" ref="AI44" si="693">IF(X43="","",IF(X43="wo",0,IF(W43="wo",1,IF(W43&gt;X43,0,1))))</f>
        <v/>
      </c>
      <c r="AJ44" s="251">
        <f t="shared" ref="AJ44" si="694">IF(K43="","",IF(K43="wo",0,IF(L43="wo",0,IF(K43=L43,"ERROR",IF(K43=0,0,IF(L43=0,"-0",IF(L43&gt;K43,K43,-1*L43)))))))</f>
        <v>-5</v>
      </c>
      <c r="AK44" s="251" t="str">
        <f t="shared" ref="AK44" si="695">IF(M43="","",IF(M43="wo",","&amp;0,IF(N43="wo",","&amp;0,IF(M43=N43,"ERROR",IF(M43=0,",0",IF(N43=0,",-0",IF(N43&gt;M43,","&amp;M43,","&amp;-1*N43)))))))</f>
        <v>,-10</v>
      </c>
      <c r="AL44" s="251" t="str">
        <f t="shared" ref="AL44" si="696">IF(O43="","",IF(O43="wo",","&amp;0,IF(P43="wo",","&amp;0,IF(O43=P43,"ERROR",IF(O43=0,",0",IF(P43=0,",-0",IF(P43&gt;O43,","&amp;O43,","&amp;-1*P43)))))))</f>
        <v>,-11</v>
      </c>
      <c r="AM44" s="251" t="str">
        <f t="shared" ref="AM44" si="697">IF(Q43="","",IF(Q43="wo",","&amp;0,IF(R43="wo",","&amp;0,IF(Q43=R43,"ERROR",IF(Q43=0,",0",IF(R43=0,",-0",IF(R43&gt;Q43,","&amp;Q43,","&amp;-1*R43)))))))</f>
        <v/>
      </c>
      <c r="AN44" s="251" t="str">
        <f t="shared" ref="AN44" si="698">IF(S43="","",IF(S43="wo",","&amp;0,IF(T43="wo",","&amp;0,IF(S43=T43,"ERROR",IF(S43=0,",0",IF(T43=0,",-0",IF(T43&gt;S43,","&amp;S43,","&amp;-1*T43)))))))</f>
        <v/>
      </c>
      <c r="AO44" s="251" t="str">
        <f t="shared" ref="AO44" si="699">IF(U43="","",IF(U43="wo",","&amp;0,IF(V43="wo",","&amp;0,IF(U43=V43,"ERROR",IF(U43=0,",0",IF(V43=0,",-0",IF(V43&gt;U43,","&amp;U43,","&amp;-1*V43)))))))</f>
        <v/>
      </c>
      <c r="AP44" s="251" t="str">
        <f t="shared" ref="AP44" si="700">IF(W43="","",IF(W43="wo",","&amp;0,IF(X43="wo",","&amp;0,IF(W43=X43,"ERROR",IF(W43=0,",0",IF(X43=0,",-0",IF(X43&gt;W43,","&amp;W43,","&amp;-1*X43)))))))</f>
        <v/>
      </c>
      <c r="AQ44" s="252"/>
      <c r="AR44" s="265"/>
      <c r="AS44" s="262"/>
      <c r="AT44" s="262"/>
      <c r="AU44" s="263"/>
      <c r="AV44" s="262"/>
      <c r="AW44" s="262"/>
      <c r="AX44" s="263"/>
      <c r="AY44" s="262"/>
      <c r="AZ44" s="290" t="str">
        <f>IF(ISBLANK($H55),"-",H55)</f>
        <v/>
      </c>
      <c r="BA44" s="283"/>
      <c r="BB44" s="281">
        <f>IF(ISBLANK($G61),"-",G61)</f>
        <v>8</v>
      </c>
      <c r="BC44" s="530" t="str">
        <f>IF(ISBLANK($I61),"-",I61)</f>
        <v xml:space="preserve">КАБДЫЛУАХИТОВ Қадіралі  </v>
      </c>
      <c r="BD44" s="530"/>
      <c r="BG44" s="312"/>
      <c r="BK44" s="269"/>
      <c r="BL44" s="262"/>
      <c r="BM44" s="262"/>
      <c r="BN44" s="265">
        <f>IF(ISBLANK($F133),"-",F133)</f>
        <v>-52</v>
      </c>
      <c r="BO44" s="266">
        <f>IF(ISBLANK($G133),"-",G133)</f>
        <v>15</v>
      </c>
      <c r="BP44" s="530" t="str">
        <f>IF(ISBLANK($G133),"-",I133)</f>
        <v xml:space="preserve">АМАНГЕЛДІ Әмір  </v>
      </c>
      <c r="BQ44" s="530"/>
      <c r="BR44" s="262"/>
      <c r="BS44" s="262"/>
      <c r="BT44" s="263"/>
      <c r="BU44" s="262"/>
      <c r="BV44" s="262"/>
      <c r="BW44" s="263"/>
      <c r="BX44" s="262"/>
      <c r="BY44" s="262"/>
      <c r="BZ44" s="263"/>
      <c r="CA44" s="275"/>
      <c r="CB44" s="558" t="str">
        <f>IF(ISBLANK($H132),"-",H132)</f>
        <v>8 место</v>
      </c>
      <c r="CC44" s="558"/>
      <c r="CD44" s="262"/>
      <c r="CE44" s="262"/>
      <c r="CF44" s="263"/>
      <c r="CG44" s="269">
        <f>IF(ISBLANK($F193),"-",F193)</f>
        <v>-36</v>
      </c>
      <c r="CH44" s="266">
        <f>IF(ISBLANK($G193),"-",G193)</f>
        <v>23</v>
      </c>
      <c r="CI44" s="530" t="str">
        <f>IF(ISBLANK($G193),"-",I193)</f>
        <v xml:space="preserve">ИНЫРБАЕВ Алишер  </v>
      </c>
      <c r="CJ44" s="530"/>
      <c r="CK44" s="262"/>
      <c r="CL44" s="262"/>
      <c r="CM44" s="263"/>
      <c r="CN44" s="262"/>
      <c r="CO44" s="262"/>
      <c r="CP44" s="278">
        <f>IF(ISBLANK($A201),"-",A201)</f>
        <v>89</v>
      </c>
      <c r="CQ44" s="539" t="str">
        <f>IF($Y$1=1,AA201,IF($Y$1=2,AA202,""))</f>
        <v>3 - 2 (-7,3,-5,9,9)</v>
      </c>
      <c r="CR44" s="540"/>
      <c r="CS44" s="540"/>
      <c r="CT44" s="299"/>
      <c r="CU44" s="299"/>
      <c r="CV44" s="299"/>
    </row>
    <row r="45" spans="1:100" s="240" customFormat="1" ht="14.1" customHeight="1" x14ac:dyDescent="0.15">
      <c r="A45" s="554">
        <v>22</v>
      </c>
      <c r="B45" s="512" t="s">
        <v>286</v>
      </c>
      <c r="C45" s="514"/>
      <c r="D45" s="516"/>
      <c r="E45" s="556"/>
      <c r="F45" s="322"/>
      <c r="G45" s="323">
        <f>IF(Y23&gt;Z23,G23,IF(Z23&gt;Y23,G24,"-"))</f>
        <v>10</v>
      </c>
      <c r="H45" s="520" t="str">
        <f t="shared" ref="H45" si="701">IF(K45="",IF(C45="","",IF(OR(G45="х",G46="х",NOT(ISBLANK(K45)))," ",CONCATENATE(C45,"/",D45,"/","ст. ",E45))),"")</f>
        <v/>
      </c>
      <c r="I45" s="244" t="str">
        <f>VLOOKUP(G45,[3]Список!A:V,3,FALSE)</f>
        <v xml:space="preserve">САРСЕНБАЙ Дамир  </v>
      </c>
      <c r="J45" s="245" t="str">
        <f>VLOOKUP(G45,[3]Список!A:V,8,FALSE)</f>
        <v>г. Алматы</v>
      </c>
      <c r="K45" s="525">
        <v>10</v>
      </c>
      <c r="L45" s="535">
        <v>12</v>
      </c>
      <c r="M45" s="531">
        <v>8</v>
      </c>
      <c r="N45" s="533">
        <v>11</v>
      </c>
      <c r="O45" s="525">
        <v>9</v>
      </c>
      <c r="P45" s="535">
        <v>11</v>
      </c>
      <c r="Q45" s="531"/>
      <c r="R45" s="533"/>
      <c r="S45" s="525"/>
      <c r="T45" s="535"/>
      <c r="U45" s="531"/>
      <c r="V45" s="533"/>
      <c r="W45" s="525"/>
      <c r="X45" s="527"/>
      <c r="Y45" s="246">
        <f t="shared" ref="Y45" si="702">IF(K45="wo",0,IF(K45="","",SUM(AC45:AI45)))</f>
        <v>0</v>
      </c>
      <c r="Z45" s="247">
        <f t="shared" ref="Z45" si="703">IF(L45="wo",0,IF(L45="","",SUM(AC46:AI46)))</f>
        <v>3</v>
      </c>
      <c r="AA45" s="248" t="str">
        <f t="shared" ref="AA45" si="704">IF(Y46="В - П","В - П",IF(Z46="В - П","В - П",IF(Z46="wo",Y46&amp;" - "&amp;Z46,IF(Y46="wo",Z46&amp;" - "&amp;Y46,IF(Y46&gt;Z46,Y46&amp;" - "&amp;Z46,IF(Z46&gt;Y46,Z46&amp;" - "&amp;Y46,""))))))</f>
        <v>3 - 0</v>
      </c>
      <c r="AB45" s="249" t="str">
        <f t="shared" si="4"/>
        <v>(-10,-8,-9)</v>
      </c>
      <c r="AC45" s="250">
        <f t="shared" ref="AC45" si="705">IF(K45="","",IF(K45="wo",0,IF(L45="wo",1,IF(K45&gt;L45,1,0))))</f>
        <v>0</v>
      </c>
      <c r="AD45" s="250">
        <f t="shared" ref="AD45" si="706">IF(M45="","",IF(M45="wo",0,IF(N45="wo",1,IF(M45&gt;N45,1,0))))</f>
        <v>0</v>
      </c>
      <c r="AE45" s="250">
        <f t="shared" ref="AE45" si="707">IF(O45="","",IF(O45="wo",0,IF(P45="wo",1,IF(O45&gt;P45,1,0))))</f>
        <v>0</v>
      </c>
      <c r="AF45" s="250" t="str">
        <f t="shared" ref="AF45" si="708">IF(Q45="","",IF(Q45="wo",0,IF(R45="wo",1,IF(Q45&gt;R45,1,0))))</f>
        <v/>
      </c>
      <c r="AG45" s="250" t="str">
        <f t="shared" ref="AG45" si="709">IF(S45="","",IF(S45="wo",0,IF(T45="wo",1,IF(S45&gt;T45,1,0))))</f>
        <v/>
      </c>
      <c r="AH45" s="250" t="str">
        <f t="shared" ref="AH45" si="710">IF(U45="","",IF(U45="wo",0,IF(V45="wo",1,IF(U45&gt;V45,1,0))))</f>
        <v/>
      </c>
      <c r="AI45" s="250" t="str">
        <f t="shared" ref="AI45" si="711">IF(W45="","",IF(W45="wo",0,IF(X45="wo",1,IF(W45&gt;X45,1,0))))</f>
        <v/>
      </c>
      <c r="AJ45" s="251">
        <f t="shared" ref="AJ45" si="712">IF(K45="","",IF(K45="wo",0,IF(L45="wo",0,IF(K45=L45,"ERROR",IF(K45=0,"-0",IF(L45=0,0,IF(K45&gt;L45,L45,-1*K45)))))))</f>
        <v>-10</v>
      </c>
      <c r="AK45" s="251" t="str">
        <f t="shared" ref="AK45" si="713">IF(M45="","",IF(M45="wo",","&amp;0,IF(N45="wo",","&amp;0,IF(M45=N45,"ERROR",IF(M45=0,",-0",IF(N45=0,","&amp;0,IF(M45&gt;N45,","&amp;N45,","&amp;-1*M45)))))))</f>
        <v>,-8</v>
      </c>
      <c r="AL45" s="251" t="str">
        <f t="shared" ref="AL45" si="714">IF(O45="","",IF(O45="wo",","&amp;0,IF(P45="wo",","&amp;0,IF(O45=P45,"ERROR",IF(O45=0,",-0",IF(P45=0,","&amp;0,IF(O45&gt;P45,","&amp;P45,","&amp;-1*O45)))))))</f>
        <v>,-9</v>
      </c>
      <c r="AM45" s="251" t="str">
        <f t="shared" ref="AM45" si="715">IF(Q45="","",IF(Q45="wo",","&amp;0,IF(R45="wo",","&amp;0,IF(Q45=R45,"ERROR",IF(Q45=0,",-0",IF(R45=0,","&amp;0,IF(Q45&gt;R45,","&amp;R45,","&amp;-1*Q45)))))))</f>
        <v/>
      </c>
      <c r="AN45" s="251" t="str">
        <f t="shared" ref="AN45" si="716">IF(S45="","",IF(S45="wo",","&amp;0,IF(T45="wo",","&amp;0,IF(S45=T45,"ERROR",IF(S45=0,",-0",IF(T45=0,","&amp;0,IF(S45&gt;T45,","&amp;T45,","&amp;-1*S45)))))))</f>
        <v/>
      </c>
      <c r="AO45" s="251" t="str">
        <f t="shared" ref="AO45" si="717">IF(U45="","",IF(U45="wo",","&amp;0,IF(V45="wo",","&amp;0,IF(U45=V45,"ERROR",IF(U45=0,",-0",IF(V45=0,","&amp;0,IF(U45&gt;V45,","&amp;V45,","&amp;-1*U45)))))))</f>
        <v/>
      </c>
      <c r="AP45" s="251" t="str">
        <f t="shared" ref="AP45" si="718">IF(W45="","",IF(W45="wo",","&amp;0,IF(X45="wo",","&amp;0,IF(W45=X45,"ERROR",IF(W45=0,",-0",IF(X45=0,","&amp;0,IF(W45&gt;X45,","&amp;X45,","&amp;-1*W45)))))))</f>
        <v/>
      </c>
      <c r="AQ45" s="252"/>
      <c r="AR45" s="265">
        <f>IF(ISBLANK($F23),"-",F23)</f>
        <v>21</v>
      </c>
      <c r="AS45" s="266">
        <f>IF(ISBLANK($G23),"-",G23)</f>
        <v>10</v>
      </c>
      <c r="AT45" s="271" t="str">
        <f>IF(ISBLANK($G23),"-",I23)</f>
        <v xml:space="preserve">САРСЕНБАЙ Дамир  </v>
      </c>
      <c r="AU45" s="272" t="str">
        <f>IF(ISBLANK($G23),"-",J23)</f>
        <v>г. Алматы</v>
      </c>
      <c r="AV45" s="262"/>
      <c r="AW45" s="262"/>
      <c r="AX45" s="263"/>
      <c r="AY45" s="262"/>
      <c r="AZ45" s="262"/>
      <c r="BA45" s="292">
        <f>IF(ISBLANK($A55),"-",A55)</f>
        <v>27</v>
      </c>
      <c r="BB45" s="562" t="str">
        <f>IF($Y$1=1,AA55,IF($Y$1=2,AA56,""))</f>
        <v>3 - 1 (7,3,-10,8)</v>
      </c>
      <c r="BC45" s="561"/>
      <c r="BD45" s="563"/>
      <c r="BG45" s="312"/>
      <c r="BK45" s="269"/>
      <c r="BL45" s="262"/>
      <c r="BM45" s="262"/>
      <c r="BN45" s="265"/>
      <c r="BO45" s="537" t="str">
        <f>IF(ISBLANK($H133),"-",H133)</f>
        <v/>
      </c>
      <c r="BP45" s="537"/>
      <c r="BQ45" s="291">
        <f>IF(ISBLANK($A133),"-",A133)</f>
        <v>63</v>
      </c>
      <c r="BR45" s="281">
        <f>IF(ISBLANK($G137),"-",G137)</f>
        <v>6</v>
      </c>
      <c r="BS45" s="530" t="str">
        <f>IF(ISBLANK($G137),"-",I137)</f>
        <v xml:space="preserve">ШИ Данян  </v>
      </c>
      <c r="BT45" s="530"/>
      <c r="BU45" s="262"/>
      <c r="BV45" s="262"/>
      <c r="BW45" s="263"/>
      <c r="BX45" s="275"/>
      <c r="BY45" s="276"/>
      <c r="BZ45" s="265">
        <f>IF(ISBLANK($F132),"-",F132)</f>
        <v>-62</v>
      </c>
      <c r="CA45" s="266">
        <f>IF(ISBLANK($G132),"-",G132)</f>
        <v>18</v>
      </c>
      <c r="CB45" s="530" t="str">
        <f>IF(ISBLANK($G132),"-",I132)</f>
        <v xml:space="preserve">ТОЛСУБАЕВ Меиржан  </v>
      </c>
      <c r="CC45" s="530"/>
      <c r="CD45" s="262"/>
      <c r="CE45" s="262"/>
      <c r="CF45" s="263"/>
      <c r="CG45" s="269"/>
      <c r="CH45" s="537" t="str">
        <f>IF(ISBLANK($H193),"-",H193)</f>
        <v/>
      </c>
      <c r="CI45" s="537"/>
      <c r="CJ45" s="278">
        <f>IF(ISBLANK($A193),"-",A193)</f>
        <v>85</v>
      </c>
      <c r="CK45" s="266">
        <f>IF(ISBLANK($G199),"-",G199)</f>
        <v>23</v>
      </c>
      <c r="CL45" s="530" t="str">
        <f>IF(ISBLANK($G199),"-",I199)</f>
        <v xml:space="preserve">ИНЫРБАЕВ Алишер  </v>
      </c>
      <c r="CM45" s="530"/>
      <c r="CN45" s="262"/>
      <c r="CO45" s="262"/>
      <c r="CP45" s="283"/>
      <c r="CQ45" s="262"/>
      <c r="CS45" s="236"/>
      <c r="CT45" s="262"/>
      <c r="CV45" s="236"/>
    </row>
    <row r="46" spans="1:100" s="240" customFormat="1" ht="14.1" customHeight="1" x14ac:dyDescent="0.2">
      <c r="A46" s="555"/>
      <c r="B46" s="513"/>
      <c r="C46" s="515"/>
      <c r="D46" s="566"/>
      <c r="E46" s="557"/>
      <c r="F46" s="320"/>
      <c r="G46" s="324">
        <f>IF(Y25&gt;Z25,G25,IF(Z25&gt;Y25,G26,"-"))</f>
        <v>8</v>
      </c>
      <c r="H46" s="521"/>
      <c r="I46" s="257" t="str">
        <f>VLOOKUP(G46,[3]Список!A:V,3,FALSE)</f>
        <v xml:space="preserve">КАБДЫЛУАХИТОВ Қадіралі  </v>
      </c>
      <c r="J46" s="258" t="str">
        <f>VLOOKUP(G46,[3]Список!A:V,8,FALSE)</f>
        <v>Павлодар. обл.</v>
      </c>
      <c r="K46" s="526"/>
      <c r="L46" s="536"/>
      <c r="M46" s="532"/>
      <c r="N46" s="534"/>
      <c r="O46" s="526"/>
      <c r="P46" s="536"/>
      <c r="Q46" s="532"/>
      <c r="R46" s="534"/>
      <c r="S46" s="526"/>
      <c r="T46" s="536"/>
      <c r="U46" s="532"/>
      <c r="V46" s="534"/>
      <c r="W46" s="526"/>
      <c r="X46" s="528"/>
      <c r="Y46" s="259">
        <f t="shared" ref="Y46" si="719">IF(L45="wo","В - П",IF(L45&gt;=0,SUM(AC46:AI46),""))</f>
        <v>3</v>
      </c>
      <c r="Z46" s="260">
        <f t="shared" ref="Z46" si="720">IF(K45="wo","В - П",IF(K45&gt;=0,SUM(AC45:AI45),""))</f>
        <v>0</v>
      </c>
      <c r="AA46" s="248" t="str">
        <f t="shared" ref="AA46" si="721">IF(G45="х","",IF(G46="х","",IF(Y45&gt;Z45,AA45&amp;" "&amp;AB45,IF(Z45&gt;Y45,AA45&amp;" "&amp;AB46,""))))</f>
        <v>3 - 0 (10,8,9)</v>
      </c>
      <c r="AB46" s="249" t="str">
        <f t="shared" si="4"/>
        <v>(10,8,9)</v>
      </c>
      <c r="AC46" s="250">
        <f t="shared" ref="AC46" si="722">IF(L45="","",IF(L45="wo",0,IF(K45="wo",1,IF(K45&gt;L45,0,1))))</f>
        <v>1</v>
      </c>
      <c r="AD46" s="250">
        <f t="shared" ref="AD46" si="723">IF(N45="","",IF(N45="wo",0,IF(M45="wo",1,IF(M45&gt;N45,0,1))))</f>
        <v>1</v>
      </c>
      <c r="AE46" s="250">
        <f t="shared" ref="AE46" si="724">IF(P45="","",IF(P45="wo",0,IF(O45="wo",1,IF(O45&gt;P45,0,1))))</f>
        <v>1</v>
      </c>
      <c r="AF46" s="250" t="str">
        <f t="shared" ref="AF46" si="725">IF(R45="","",IF(R45="wo",0,IF(Q45="wo",1,IF(Q45&gt;R45,0,1))))</f>
        <v/>
      </c>
      <c r="AG46" s="250" t="str">
        <f t="shared" ref="AG46" si="726">IF(T45="","",IF(T45="wo",0,IF(S45="wo",1,IF(S45&gt;T45,0,1))))</f>
        <v/>
      </c>
      <c r="AH46" s="250" t="str">
        <f t="shared" ref="AH46" si="727">IF(V45="","",IF(V45="wo",0,IF(U45="wo",1,IF(U45&gt;V45,0,1))))</f>
        <v/>
      </c>
      <c r="AI46" s="250" t="str">
        <f t="shared" ref="AI46" si="728">IF(X45="","",IF(X45="wo",0,IF(W45="wo",1,IF(W45&gt;X45,0,1))))</f>
        <v/>
      </c>
      <c r="AJ46" s="251">
        <f t="shared" ref="AJ46" si="729">IF(K45="","",IF(K45="wo",0,IF(L45="wo",0,IF(K45=L45,"ERROR",IF(K45=0,0,IF(L45=0,"-0",IF(L45&gt;K45,K45,-1*L45)))))))</f>
        <v>10</v>
      </c>
      <c r="AK46" s="251" t="str">
        <f t="shared" ref="AK46" si="730">IF(M45="","",IF(M45="wo",","&amp;0,IF(N45="wo",","&amp;0,IF(M45=N45,"ERROR",IF(M45=0,",0",IF(N45=0,",-0",IF(N45&gt;M45,","&amp;M45,","&amp;-1*N45)))))))</f>
        <v>,8</v>
      </c>
      <c r="AL46" s="251" t="str">
        <f t="shared" ref="AL46" si="731">IF(O45="","",IF(O45="wo",","&amp;0,IF(P45="wo",","&amp;0,IF(O45=P45,"ERROR",IF(O45=0,",0",IF(P45=0,",-0",IF(P45&gt;O45,","&amp;O45,","&amp;-1*P45)))))))</f>
        <v>,9</v>
      </c>
      <c r="AM46" s="251" t="str">
        <f t="shared" ref="AM46" si="732">IF(Q45="","",IF(Q45="wo",","&amp;0,IF(R45="wo",","&amp;0,IF(Q45=R45,"ERROR",IF(Q45=0,",0",IF(R45=0,",-0",IF(R45&gt;Q45,","&amp;Q45,","&amp;-1*R45)))))))</f>
        <v/>
      </c>
      <c r="AN46" s="251" t="str">
        <f t="shared" ref="AN46" si="733">IF(S45="","",IF(S45="wo",","&amp;0,IF(T45="wo",","&amp;0,IF(S45=T45,"ERROR",IF(S45=0,",0",IF(T45=0,",-0",IF(T45&gt;S45,","&amp;S45,","&amp;-1*T45)))))))</f>
        <v/>
      </c>
      <c r="AO46" s="251" t="str">
        <f t="shared" ref="AO46" si="734">IF(U45="","",IF(U45="wo",","&amp;0,IF(V45="wo",","&amp;0,IF(U45=V45,"ERROR",IF(U45=0,",0",IF(V45=0,",-0",IF(V45&gt;U45,","&amp;U45,","&amp;-1*V45)))))))</f>
        <v/>
      </c>
      <c r="AP46" s="251" t="str">
        <f t="shared" ref="AP46" si="735">IF(W45="","",IF(W45="wo",","&amp;0,IF(X45="wo",","&amp;0,IF(W45=X45,"ERROR",IF(W45=0,",0",IF(X45=0,",-0",IF(X45&gt;W45,","&amp;W45,","&amp;-1*X45)))))))</f>
        <v/>
      </c>
      <c r="AQ46" s="252"/>
      <c r="AR46" s="265"/>
      <c r="AS46" s="537" t="str">
        <f>IF(ISBLANK($H23),"-",H23)</f>
        <v/>
      </c>
      <c r="AT46" s="537"/>
      <c r="AU46" s="280">
        <f>IF(ISBLANK($A23),"-",A23)</f>
        <v>11</v>
      </c>
      <c r="AV46" s="281">
        <f>IF(ISBLANK($G45),"-",G45)</f>
        <v>10</v>
      </c>
      <c r="AW46" s="530" t="str">
        <f>IF(ISBLANK($I45),"-",I45)</f>
        <v xml:space="preserve">САРСЕНБАЙ Дамир  </v>
      </c>
      <c r="AX46" s="530"/>
      <c r="AY46" s="262"/>
      <c r="AZ46" s="262"/>
      <c r="BA46" s="283"/>
      <c r="BB46" s="262"/>
      <c r="BD46" s="300"/>
      <c r="BG46" s="312"/>
      <c r="BK46" s="269"/>
      <c r="BL46" s="262"/>
      <c r="BM46" s="262"/>
      <c r="BN46" s="265">
        <f>IF(ISBLANK($F134),"-",F134)</f>
        <v>-53</v>
      </c>
      <c r="BO46" s="266">
        <f>IF(ISBLANK($G134),"-",G134)</f>
        <v>6</v>
      </c>
      <c r="BP46" s="530" t="str">
        <f>IF(ISBLANK($G134),"-",I134)</f>
        <v xml:space="preserve">ШИ Данян  </v>
      </c>
      <c r="BQ46" s="538"/>
      <c r="BR46" s="539" t="str">
        <f>IF($Y$1=1,AA133,IF($Y$1=2,AA134,""))</f>
        <v>3 - 1 (7,-6,4,3)</v>
      </c>
      <c r="BS46" s="540"/>
      <c r="BT46" s="541"/>
      <c r="BU46" s="262"/>
      <c r="BV46" s="558" t="str">
        <f>IF(ISBLANK($H139),"-",H139)</f>
        <v>9 место</v>
      </c>
      <c r="BW46" s="558"/>
      <c r="CA46" s="262"/>
      <c r="CB46" s="262"/>
      <c r="CC46" s="263"/>
      <c r="CD46" s="262"/>
      <c r="CE46" s="262"/>
      <c r="CF46" s="263"/>
      <c r="CG46" s="269">
        <f>IF(ISBLANK($F194),"-",F194)</f>
        <v>-37</v>
      </c>
      <c r="CH46" s="266">
        <f>IF(ISBLANK($G194),"-",G194)</f>
        <v>34</v>
      </c>
      <c r="CI46" s="530" t="str">
        <f>IF(ISBLANK($G194),"-",I194)</f>
        <v xml:space="preserve">ЖОЛДЫБАЙ Нұржігіт  </v>
      </c>
      <c r="CJ46" s="538"/>
      <c r="CK46" s="539" t="str">
        <f>IF($Y$1=1,AA193,IF($Y$1=2,AA194,""))</f>
        <v>3 - 1 (-2,5,10,5)</v>
      </c>
      <c r="CL46" s="540"/>
      <c r="CM46" s="541"/>
      <c r="CN46" s="262"/>
      <c r="CO46" s="262"/>
      <c r="CP46" s="283"/>
      <c r="CQ46" s="262"/>
      <c r="CS46" s="236"/>
      <c r="CT46" s="262"/>
      <c r="CV46" s="236"/>
    </row>
    <row r="47" spans="1:100" s="240" customFormat="1" ht="14.1" customHeight="1" x14ac:dyDescent="0.25">
      <c r="A47" s="550">
        <v>23</v>
      </c>
      <c r="B47" s="512" t="s">
        <v>286</v>
      </c>
      <c r="C47" s="514"/>
      <c r="D47" s="516"/>
      <c r="E47" s="518"/>
      <c r="F47" s="322"/>
      <c r="G47" s="318">
        <f>IF(Y27&gt;Z27,G27,IF(Z27&gt;Y27,G28,"-"))</f>
        <v>7</v>
      </c>
      <c r="H47" s="520" t="str">
        <f t="shared" ref="H47" si="736">IF(K47="",IF(C47="","",IF(OR(G47="х",G48="х",NOT(ISBLANK(K47)))," ",CONCATENATE(C47,"/",D47,"/","ст. ",E47))),"")</f>
        <v/>
      </c>
      <c r="I47" s="244" t="str">
        <f>VLOOKUP(G47,[3]Список!A:V,3,FALSE)</f>
        <v xml:space="preserve">ТОРГАЙБЕКОВ Амир  </v>
      </c>
      <c r="J47" s="245" t="str">
        <f>VLOOKUP(G47,[3]Список!A:V,8,FALSE)</f>
        <v>Карагандин. обл.</v>
      </c>
      <c r="K47" s="525">
        <v>6</v>
      </c>
      <c r="L47" s="535">
        <v>11</v>
      </c>
      <c r="M47" s="546">
        <v>6</v>
      </c>
      <c r="N47" s="548">
        <v>11</v>
      </c>
      <c r="O47" s="542">
        <v>6</v>
      </c>
      <c r="P47" s="544">
        <v>11</v>
      </c>
      <c r="Q47" s="546"/>
      <c r="R47" s="548"/>
      <c r="S47" s="542"/>
      <c r="T47" s="544"/>
      <c r="U47" s="546"/>
      <c r="V47" s="548"/>
      <c r="W47" s="542"/>
      <c r="X47" s="551"/>
      <c r="Y47" s="246">
        <f t="shared" ref="Y47" si="737">IF(K47="wo",0,IF(K47="","",SUM(AC47:AI47)))</f>
        <v>0</v>
      </c>
      <c r="Z47" s="247">
        <f t="shared" ref="Z47" si="738">IF(L47="wo",0,IF(L47="","",SUM(AC48:AI48)))</f>
        <v>3</v>
      </c>
      <c r="AA47" s="248" t="str">
        <f t="shared" ref="AA47" si="739">IF(Y48="В - П","В - П",IF(Z48="В - П","В - П",IF(Z48="wo",Y48&amp;" - "&amp;Z48,IF(Y48="wo",Z48&amp;" - "&amp;Y48,IF(Y48&gt;Z48,Y48&amp;" - "&amp;Z48,IF(Z48&gt;Y48,Z48&amp;" - "&amp;Y48,""))))))</f>
        <v>3 - 0</v>
      </c>
      <c r="AB47" s="249" t="str">
        <f t="shared" si="4"/>
        <v>(-6,-6,-6)</v>
      </c>
      <c r="AC47" s="250">
        <f t="shared" ref="AC47" si="740">IF(K47="","",IF(K47="wo",0,IF(L47="wo",1,IF(K47&gt;L47,1,0))))</f>
        <v>0</v>
      </c>
      <c r="AD47" s="250">
        <f t="shared" ref="AD47" si="741">IF(M47="","",IF(M47="wo",0,IF(N47="wo",1,IF(M47&gt;N47,1,0))))</f>
        <v>0</v>
      </c>
      <c r="AE47" s="250">
        <f t="shared" ref="AE47" si="742">IF(O47="","",IF(O47="wo",0,IF(P47="wo",1,IF(O47&gt;P47,1,0))))</f>
        <v>0</v>
      </c>
      <c r="AF47" s="250" t="str">
        <f t="shared" ref="AF47" si="743">IF(Q47="","",IF(Q47="wo",0,IF(R47="wo",1,IF(Q47&gt;R47,1,0))))</f>
        <v/>
      </c>
      <c r="AG47" s="250" t="str">
        <f t="shared" ref="AG47" si="744">IF(S47="","",IF(S47="wo",0,IF(T47="wo",1,IF(S47&gt;T47,1,0))))</f>
        <v/>
      </c>
      <c r="AH47" s="250" t="str">
        <f t="shared" ref="AH47" si="745">IF(U47="","",IF(U47="wo",0,IF(V47="wo",1,IF(U47&gt;V47,1,0))))</f>
        <v/>
      </c>
      <c r="AI47" s="250" t="str">
        <f t="shared" ref="AI47" si="746">IF(W47="","",IF(W47="wo",0,IF(X47="wo",1,IF(W47&gt;X47,1,0))))</f>
        <v/>
      </c>
      <c r="AJ47" s="251">
        <f t="shared" ref="AJ47" si="747">IF(K47="","",IF(K47="wo",0,IF(L47="wo",0,IF(K47=L47,"ERROR",IF(K47=0,"-0",IF(L47=0,0,IF(K47&gt;L47,L47,-1*K47)))))))</f>
        <v>-6</v>
      </c>
      <c r="AK47" s="251" t="str">
        <f t="shared" ref="AK47" si="748">IF(M47="","",IF(M47="wo",","&amp;0,IF(N47="wo",","&amp;0,IF(M47=N47,"ERROR",IF(M47=0,",-0",IF(N47=0,","&amp;0,IF(M47&gt;N47,","&amp;N47,","&amp;-1*M47)))))))</f>
        <v>,-6</v>
      </c>
      <c r="AL47" s="251" t="str">
        <f t="shared" ref="AL47" si="749">IF(O47="","",IF(O47="wo",","&amp;0,IF(P47="wo",","&amp;0,IF(O47=P47,"ERROR",IF(O47=0,",-0",IF(P47=0,","&amp;0,IF(O47&gt;P47,","&amp;P47,","&amp;-1*O47)))))))</f>
        <v>,-6</v>
      </c>
      <c r="AM47" s="251" t="str">
        <f t="shared" ref="AM47" si="750">IF(Q47="","",IF(Q47="wo",","&amp;0,IF(R47="wo",","&amp;0,IF(Q47=R47,"ERROR",IF(Q47=0,",-0",IF(R47=0,","&amp;0,IF(Q47&gt;R47,","&amp;R47,","&amp;-1*Q47)))))))</f>
        <v/>
      </c>
      <c r="AN47" s="251" t="str">
        <f t="shared" ref="AN47" si="751">IF(S47="","",IF(S47="wo",","&amp;0,IF(T47="wo",","&amp;0,IF(S47=T47,"ERROR",IF(S47=0,",-0",IF(T47=0,","&amp;0,IF(S47&gt;T47,","&amp;T47,","&amp;-1*S47)))))))</f>
        <v/>
      </c>
      <c r="AO47" s="251" t="str">
        <f t="shared" ref="AO47" si="752">IF(U47="","",IF(U47="wo",","&amp;0,IF(V47="wo",","&amp;0,IF(U47=V47,"ERROR",IF(U47=0,",-0",IF(V47=0,","&amp;0,IF(U47&gt;V47,","&amp;V47,","&amp;-1*U47)))))))</f>
        <v/>
      </c>
      <c r="AP47" s="251" t="str">
        <f t="shared" ref="AP47" si="753">IF(W47="","",IF(W47="wo",","&amp;0,IF(X47="wo",","&amp;0,IF(W47=X47,"ERROR",IF(W47=0,",-0",IF(X47=0,","&amp;0,IF(W47&gt;X47,","&amp;X47,","&amp;-1*W47)))))))</f>
        <v/>
      </c>
      <c r="AQ47" s="252"/>
      <c r="AR47" s="265">
        <f>IF(ISBLANK($F24),"-",F24)</f>
        <v>22</v>
      </c>
      <c r="AS47" s="266">
        <f>IF(ISBLANK($G24),"-",G24)</f>
        <v>25</v>
      </c>
      <c r="AT47" s="271" t="str">
        <f>IF(ISBLANK($G24),"-",I24)</f>
        <v xml:space="preserve">НҰРТАЗИН Акнур  </v>
      </c>
      <c r="AU47" s="285" t="str">
        <f>IF(ISBLANK($G24),"-",J24)</f>
        <v>ВКО</v>
      </c>
      <c r="AV47" s="539" t="str">
        <f>IF($Y$1=1,AA23,IF($Y$1=2,AA24,""))</f>
        <v>3 - 1 (7,-8,5,6)</v>
      </c>
      <c r="AW47" s="540"/>
      <c r="AX47" s="541"/>
      <c r="AY47" s="262"/>
      <c r="AZ47" s="262"/>
      <c r="BA47" s="283"/>
      <c r="BB47" s="262"/>
      <c r="BD47" s="300"/>
      <c r="BG47" s="312"/>
      <c r="BK47" s="269"/>
      <c r="BL47" s="262"/>
      <c r="BM47" s="262"/>
      <c r="BN47" s="265"/>
      <c r="BO47" s="262"/>
      <c r="BP47" s="262"/>
      <c r="BQ47" s="284"/>
      <c r="BR47" s="289"/>
      <c r="BS47" s="290" t="str">
        <f>IF(ISBLANK($H137),"-",H137)</f>
        <v/>
      </c>
      <c r="BT47" s="288"/>
      <c r="BU47" s="281">
        <f>IF(ISBLANK($G139),"-",G139)</f>
        <v>6</v>
      </c>
      <c r="BV47" s="530" t="str">
        <f>IF(ISBLANK($I139),"-",I139)</f>
        <v xml:space="preserve">ШИ Данян  </v>
      </c>
      <c r="BW47" s="530"/>
      <c r="CA47" s="262"/>
      <c r="CB47" s="262"/>
      <c r="CC47" s="263"/>
      <c r="CD47" s="262"/>
      <c r="CE47" s="262"/>
      <c r="CF47" s="263"/>
      <c r="CG47" s="269"/>
      <c r="CH47" s="262"/>
      <c r="CI47" s="262"/>
      <c r="CJ47" s="284"/>
      <c r="CK47" s="560" t="str">
        <f>IF(ISBLANK($H199),"-",H199)</f>
        <v/>
      </c>
      <c r="CL47" s="560"/>
      <c r="CM47" s="288"/>
      <c r="CN47" s="266">
        <f>IF(ISBLANK($G202),"-",G202)</f>
        <v>16</v>
      </c>
      <c r="CO47" s="530" t="str">
        <f>IF(ISBLANK($G202),"-",I202)</f>
        <v xml:space="preserve">ХАЗКЕН Адиль  </v>
      </c>
      <c r="CP47" s="538"/>
      <c r="CQ47" s="262"/>
      <c r="CS47" s="236"/>
      <c r="CT47" s="262"/>
      <c r="CV47" s="236"/>
    </row>
    <row r="48" spans="1:100" s="240" customFormat="1" ht="14.1" customHeight="1" x14ac:dyDescent="0.15">
      <c r="A48" s="550"/>
      <c r="B48" s="513"/>
      <c r="C48" s="515"/>
      <c r="D48" s="566"/>
      <c r="E48" s="519"/>
      <c r="F48" s="320"/>
      <c r="G48" s="318">
        <f>IF(Y29&gt;Z29,G29,IF(Z29&gt;Y29,G30,"-"))</f>
        <v>13</v>
      </c>
      <c r="H48" s="521"/>
      <c r="I48" s="257" t="str">
        <f>VLOOKUP(G48,[3]Список!A:V,3,FALSE)</f>
        <v xml:space="preserve">ОРАЛХАНОВ Арнур  </v>
      </c>
      <c r="J48" s="258" t="str">
        <f>VLOOKUP(G48,[3]Список!A:V,8,FALSE)</f>
        <v>ВКО</v>
      </c>
      <c r="K48" s="526"/>
      <c r="L48" s="536"/>
      <c r="M48" s="547"/>
      <c r="N48" s="549"/>
      <c r="O48" s="543"/>
      <c r="P48" s="545"/>
      <c r="Q48" s="547"/>
      <c r="R48" s="549"/>
      <c r="S48" s="543"/>
      <c r="T48" s="545"/>
      <c r="U48" s="547"/>
      <c r="V48" s="549"/>
      <c r="W48" s="543"/>
      <c r="X48" s="552"/>
      <c r="Y48" s="259">
        <f t="shared" ref="Y48" si="754">IF(L47="wo","В - П",IF(L47&gt;=0,SUM(AC48:AI48),""))</f>
        <v>3</v>
      </c>
      <c r="Z48" s="260">
        <f t="shared" ref="Z48" si="755">IF(K47="wo","В - П",IF(K47&gt;=0,SUM(AC47:AI47),""))</f>
        <v>0</v>
      </c>
      <c r="AA48" s="248" t="str">
        <f t="shared" ref="AA48" si="756">IF(G47="х","",IF(G48="х","",IF(Y47&gt;Z47,AA47&amp;" "&amp;AB47,IF(Z47&gt;Y47,AA47&amp;" "&amp;AB48,""))))</f>
        <v>3 - 0 (6,6,6)</v>
      </c>
      <c r="AB48" s="249" t="str">
        <f t="shared" si="4"/>
        <v>(6,6,6)</v>
      </c>
      <c r="AC48" s="250">
        <f t="shared" ref="AC48" si="757">IF(L47="","",IF(L47="wo",0,IF(K47="wo",1,IF(K47&gt;L47,0,1))))</f>
        <v>1</v>
      </c>
      <c r="AD48" s="250">
        <f t="shared" ref="AD48" si="758">IF(N47="","",IF(N47="wo",0,IF(M47="wo",1,IF(M47&gt;N47,0,1))))</f>
        <v>1</v>
      </c>
      <c r="AE48" s="250">
        <f t="shared" ref="AE48" si="759">IF(P47="","",IF(P47="wo",0,IF(O47="wo",1,IF(O47&gt;P47,0,1))))</f>
        <v>1</v>
      </c>
      <c r="AF48" s="250" t="str">
        <f t="shared" ref="AF48" si="760">IF(R47="","",IF(R47="wo",0,IF(Q47="wo",1,IF(Q47&gt;R47,0,1))))</f>
        <v/>
      </c>
      <c r="AG48" s="250" t="str">
        <f t="shared" ref="AG48" si="761">IF(T47="","",IF(T47="wo",0,IF(S47="wo",1,IF(S47&gt;T47,0,1))))</f>
        <v/>
      </c>
      <c r="AH48" s="250" t="str">
        <f t="shared" ref="AH48" si="762">IF(V47="","",IF(V47="wo",0,IF(U47="wo",1,IF(U47&gt;V47,0,1))))</f>
        <v/>
      </c>
      <c r="AI48" s="250" t="str">
        <f t="shared" ref="AI48" si="763">IF(X47="","",IF(X47="wo",0,IF(W47="wo",1,IF(W47&gt;X47,0,1))))</f>
        <v/>
      </c>
      <c r="AJ48" s="251">
        <f t="shared" ref="AJ48" si="764">IF(K47="","",IF(K47="wo",0,IF(L47="wo",0,IF(K47=L47,"ERROR",IF(K47=0,0,IF(L47=0,"-0",IF(L47&gt;K47,K47,-1*L47)))))))</f>
        <v>6</v>
      </c>
      <c r="AK48" s="251" t="str">
        <f t="shared" ref="AK48" si="765">IF(M47="","",IF(M47="wo",","&amp;0,IF(N47="wo",","&amp;0,IF(M47=N47,"ERROR",IF(M47=0,",0",IF(N47=0,",-0",IF(N47&gt;M47,","&amp;M47,","&amp;-1*N47)))))))</f>
        <v>,6</v>
      </c>
      <c r="AL48" s="251" t="str">
        <f t="shared" ref="AL48" si="766">IF(O47="","",IF(O47="wo",","&amp;0,IF(P47="wo",","&amp;0,IF(O47=P47,"ERROR",IF(O47=0,",0",IF(P47=0,",-0",IF(P47&gt;O47,","&amp;O47,","&amp;-1*P47)))))))</f>
        <v>,6</v>
      </c>
      <c r="AM48" s="251" t="str">
        <f t="shared" ref="AM48" si="767">IF(Q47="","",IF(Q47="wo",","&amp;0,IF(R47="wo",","&amp;0,IF(Q47=R47,"ERROR",IF(Q47=0,",0",IF(R47=0,",-0",IF(R47&gt;Q47,","&amp;Q47,","&amp;-1*R47)))))))</f>
        <v/>
      </c>
      <c r="AN48" s="251" t="str">
        <f t="shared" ref="AN48" si="768">IF(S47="","",IF(S47="wo",","&amp;0,IF(T47="wo",","&amp;0,IF(S47=T47,"ERROR",IF(S47=0,",0",IF(T47=0,",-0",IF(T47&gt;S47,","&amp;S47,","&amp;-1*T47)))))))</f>
        <v/>
      </c>
      <c r="AO48" s="251" t="str">
        <f t="shared" ref="AO48" si="769">IF(U47="","",IF(U47="wo",","&amp;0,IF(V47="wo",","&amp;0,IF(U47=V47,"ERROR",IF(U47=0,",0",IF(V47=0,",-0",IF(V47&gt;U47,","&amp;U47,","&amp;-1*V47)))))))</f>
        <v/>
      </c>
      <c r="AP48" s="251" t="str">
        <f t="shared" ref="AP48" si="770">IF(W47="","",IF(W47="wo",","&amp;0,IF(X47="wo",","&amp;0,IF(W47=X47,"ERROR",IF(W47=0,",0",IF(X47=0,",-0",IF(X47&gt;W47,","&amp;W47,","&amp;-1*X47)))))))</f>
        <v/>
      </c>
      <c r="AQ48" s="252"/>
      <c r="AR48" s="265"/>
      <c r="AS48" s="262"/>
      <c r="AT48" s="262"/>
      <c r="AU48" s="263"/>
      <c r="AV48" s="289"/>
      <c r="AW48" s="290" t="str">
        <f>IF(ISBLANK($H45),"-",H45)</f>
        <v/>
      </c>
      <c r="AX48" s="288"/>
      <c r="AY48" s="266">
        <f>IF(ISBLANK($G56),"-",G56)</f>
        <v>8</v>
      </c>
      <c r="AZ48" s="530" t="str">
        <f>IF(ISBLANK($I56),"-",I56)</f>
        <v xml:space="preserve">КАБДЫЛУАХИТОВ Қадіралі  </v>
      </c>
      <c r="BA48" s="538"/>
      <c r="BB48" s="262"/>
      <c r="BD48" s="300"/>
      <c r="BG48" s="312"/>
      <c r="BK48" s="269"/>
      <c r="BL48" s="262"/>
      <c r="BM48" s="262"/>
      <c r="BN48" s="265">
        <f>IF(ISBLANK($F135),"-",F135)</f>
        <v>-54</v>
      </c>
      <c r="BO48" s="266">
        <f>IF(ISBLANK($G135),"-",G135)</f>
        <v>13</v>
      </c>
      <c r="BP48" s="530" t="str">
        <f>IF(ISBLANK($G135),"-",I135)</f>
        <v xml:space="preserve">ОРАЛХАНОВ Арнур  </v>
      </c>
      <c r="BQ48" s="530"/>
      <c r="BR48" s="262"/>
      <c r="BS48" s="262"/>
      <c r="BT48" s="291">
        <f>IF(ISBLANK($A137),"-",A137)</f>
        <v>65</v>
      </c>
      <c r="BU48" s="539" t="str">
        <f>IF($Y$1=1,AA137,IF($Y$1=2,AA138,""))</f>
        <v>3 - 2 (-9,6,9,-10,5)</v>
      </c>
      <c r="BV48" s="540"/>
      <c r="BW48" s="540"/>
      <c r="CA48" s="262"/>
      <c r="CB48" s="262"/>
      <c r="CC48" s="263"/>
      <c r="CD48" s="262"/>
      <c r="CE48" s="262"/>
      <c r="CF48" s="263"/>
      <c r="CG48" s="269">
        <f>IF(ISBLANK($F195),"-",F195)</f>
        <v>-38</v>
      </c>
      <c r="CH48" s="266">
        <f>IF(ISBLANK($G195),"-",G195)</f>
        <v>16</v>
      </c>
      <c r="CI48" s="530" t="str">
        <f>IF(ISBLANK($G195),"-",I195)</f>
        <v xml:space="preserve">ХАЗКЕН Адиль  </v>
      </c>
      <c r="CJ48" s="530"/>
      <c r="CK48" s="262"/>
      <c r="CL48" s="262"/>
      <c r="CM48" s="278">
        <f>IF(ISBLANK($A199),"-",A199)</f>
        <v>88</v>
      </c>
      <c r="CN48" s="539" t="str">
        <f>IF($Y$1=1,AA199,IF($Y$1=2,AA200,""))</f>
        <v>3 - 2 (6,14,-10,-5,4)</v>
      </c>
      <c r="CO48" s="540"/>
      <c r="CP48" s="540"/>
      <c r="CQ48" s="262"/>
      <c r="CR48" s="558" t="str">
        <f>IF(ISBLANK($H204),"-",H204)</f>
        <v>26 место</v>
      </c>
      <c r="CS48" s="558"/>
      <c r="CT48" s="262"/>
      <c r="CU48" s="261"/>
      <c r="CV48" s="261"/>
    </row>
    <row r="49" spans="1:100" s="240" customFormat="1" ht="14.1" customHeight="1" x14ac:dyDescent="0.15">
      <c r="A49" s="554">
        <v>24</v>
      </c>
      <c r="B49" s="512" t="s">
        <v>286</v>
      </c>
      <c r="C49" s="514"/>
      <c r="D49" s="516"/>
      <c r="E49" s="556"/>
      <c r="F49" s="322"/>
      <c r="G49" s="323">
        <f>IF(Y31&gt;Z31,G31,IF(Z31&gt;Y31,G32,"-"))</f>
        <v>11</v>
      </c>
      <c r="H49" s="520" t="str">
        <f t="shared" ref="H49" si="771">IF(K49="",IF(C49="","",IF(OR(G49="х",G50="х",NOT(ISBLANK(K49)))," ",CONCATENATE(C49,"/",D49,"/","ст. ",E49))),"")</f>
        <v/>
      </c>
      <c r="I49" s="244" t="str">
        <f>VLOOKUP(G49,[3]Список!A:V,3,FALSE)</f>
        <v xml:space="preserve">ДЖИЕНБАЕВ Темирлан  </v>
      </c>
      <c r="J49" s="245" t="str">
        <f>VLOOKUP(G49,[3]Список!A:V,8,FALSE)</f>
        <v>ВКО</v>
      </c>
      <c r="K49" s="525">
        <v>5</v>
      </c>
      <c r="L49" s="535">
        <v>11</v>
      </c>
      <c r="M49" s="531">
        <v>6</v>
      </c>
      <c r="N49" s="533">
        <v>11</v>
      </c>
      <c r="O49" s="525">
        <v>8</v>
      </c>
      <c r="P49" s="535">
        <v>11</v>
      </c>
      <c r="Q49" s="531"/>
      <c r="R49" s="533"/>
      <c r="S49" s="525"/>
      <c r="T49" s="535"/>
      <c r="U49" s="531"/>
      <c r="V49" s="533"/>
      <c r="W49" s="525"/>
      <c r="X49" s="527"/>
      <c r="Y49" s="246">
        <f t="shared" ref="Y49" si="772">IF(K49="wo",0,IF(K49="","",SUM(AC49:AI49)))</f>
        <v>0</v>
      </c>
      <c r="Z49" s="247">
        <f t="shared" ref="Z49" si="773">IF(L49="wo",0,IF(L49="","",SUM(AC50:AI50)))</f>
        <v>3</v>
      </c>
      <c r="AA49" s="248" t="str">
        <f t="shared" ref="AA49" si="774">IF(Y50="В - П","В - П",IF(Z50="В - П","В - П",IF(Z50="wo",Y50&amp;" - "&amp;Z50,IF(Y50="wo",Z50&amp;" - "&amp;Y50,IF(Y50&gt;Z50,Y50&amp;" - "&amp;Z50,IF(Z50&gt;Y50,Z50&amp;" - "&amp;Y50,""))))))</f>
        <v>3 - 0</v>
      </c>
      <c r="AB49" s="249" t="str">
        <f t="shared" si="4"/>
        <v>(-5,-6,-8)</v>
      </c>
      <c r="AC49" s="250">
        <f t="shared" ref="AC49" si="775">IF(K49="","",IF(K49="wo",0,IF(L49="wo",1,IF(K49&gt;L49,1,0))))</f>
        <v>0</v>
      </c>
      <c r="AD49" s="250">
        <f t="shared" ref="AD49" si="776">IF(M49="","",IF(M49="wo",0,IF(N49="wo",1,IF(M49&gt;N49,1,0))))</f>
        <v>0</v>
      </c>
      <c r="AE49" s="250">
        <f t="shared" ref="AE49" si="777">IF(O49="","",IF(O49="wo",0,IF(P49="wo",1,IF(O49&gt;P49,1,0))))</f>
        <v>0</v>
      </c>
      <c r="AF49" s="250" t="str">
        <f t="shared" ref="AF49" si="778">IF(Q49="","",IF(Q49="wo",0,IF(R49="wo",1,IF(Q49&gt;R49,1,0))))</f>
        <v/>
      </c>
      <c r="AG49" s="250" t="str">
        <f t="shared" ref="AG49" si="779">IF(S49="","",IF(S49="wo",0,IF(T49="wo",1,IF(S49&gt;T49,1,0))))</f>
        <v/>
      </c>
      <c r="AH49" s="250" t="str">
        <f t="shared" ref="AH49" si="780">IF(U49="","",IF(U49="wo",0,IF(V49="wo",1,IF(U49&gt;V49,1,0))))</f>
        <v/>
      </c>
      <c r="AI49" s="250" t="str">
        <f t="shared" ref="AI49" si="781">IF(W49="","",IF(W49="wo",0,IF(X49="wo",1,IF(W49&gt;X49,1,0))))</f>
        <v/>
      </c>
      <c r="AJ49" s="251">
        <f t="shared" ref="AJ49" si="782">IF(K49="","",IF(K49="wo",0,IF(L49="wo",0,IF(K49=L49,"ERROR",IF(K49=0,"-0",IF(L49=0,0,IF(K49&gt;L49,L49,-1*K49)))))))</f>
        <v>-5</v>
      </c>
      <c r="AK49" s="251" t="str">
        <f t="shared" ref="AK49" si="783">IF(M49="","",IF(M49="wo",","&amp;0,IF(N49="wo",","&amp;0,IF(M49=N49,"ERROR",IF(M49=0,",-0",IF(N49=0,","&amp;0,IF(M49&gt;N49,","&amp;N49,","&amp;-1*M49)))))))</f>
        <v>,-6</v>
      </c>
      <c r="AL49" s="251" t="str">
        <f t="shared" ref="AL49" si="784">IF(O49="","",IF(O49="wo",","&amp;0,IF(P49="wo",","&amp;0,IF(O49=P49,"ERROR",IF(O49=0,",-0",IF(P49=0,","&amp;0,IF(O49&gt;P49,","&amp;P49,","&amp;-1*O49)))))))</f>
        <v>,-8</v>
      </c>
      <c r="AM49" s="251" t="str">
        <f t="shared" ref="AM49" si="785">IF(Q49="","",IF(Q49="wo",","&amp;0,IF(R49="wo",","&amp;0,IF(Q49=R49,"ERROR",IF(Q49=0,",-0",IF(R49=0,","&amp;0,IF(Q49&gt;R49,","&amp;R49,","&amp;-1*Q49)))))))</f>
        <v/>
      </c>
      <c r="AN49" s="251" t="str">
        <f t="shared" ref="AN49" si="786">IF(S49="","",IF(S49="wo",","&amp;0,IF(T49="wo",","&amp;0,IF(S49=T49,"ERROR",IF(S49=0,",-0",IF(T49=0,","&amp;0,IF(S49&gt;T49,","&amp;T49,","&amp;-1*S49)))))))</f>
        <v/>
      </c>
      <c r="AO49" s="251" t="str">
        <f t="shared" ref="AO49" si="787">IF(U49="","",IF(U49="wo",","&amp;0,IF(V49="wo",","&amp;0,IF(U49=V49,"ERROR",IF(U49=0,",-0",IF(V49=0,","&amp;0,IF(U49&gt;V49,","&amp;V49,","&amp;-1*U49)))))))</f>
        <v/>
      </c>
      <c r="AP49" s="251" t="str">
        <f t="shared" ref="AP49" si="788">IF(W49="","",IF(W49="wo",","&amp;0,IF(X49="wo",","&amp;0,IF(W49=X49,"ERROR",IF(W49=0,",-0",IF(X49=0,","&amp;0,IF(W49&gt;X49,","&amp;X49,","&amp;-1*W49)))))))</f>
        <v/>
      </c>
      <c r="AQ49" s="252"/>
      <c r="AR49" s="265">
        <f>IF(ISBLANK($F25),"-",F25)</f>
        <v>23</v>
      </c>
      <c r="AS49" s="266">
        <f>IF(ISBLANK($G25),"-",G25)</f>
        <v>34</v>
      </c>
      <c r="AT49" s="271" t="str">
        <f>IF(ISBLANK($G25),"-",I25)</f>
        <v xml:space="preserve">ЖОЛДЫБАЙ Нұржігіт  </v>
      </c>
      <c r="AU49" s="272" t="str">
        <f>IF(ISBLANK($G25),"-",J25)</f>
        <v>Туркестан. обл.</v>
      </c>
      <c r="AV49" s="262"/>
      <c r="AW49" s="262"/>
      <c r="AX49" s="292">
        <f>IF(ISBLANK($A45),"-",A45)</f>
        <v>22</v>
      </c>
      <c r="AY49" s="539" t="str">
        <f>IF($Y$1=1,AA45,IF($Y$1=2,AA46,""))</f>
        <v>3 - 0 (10,8,9)</v>
      </c>
      <c r="AZ49" s="540"/>
      <c r="BA49" s="540"/>
      <c r="BB49" s="262"/>
      <c r="BD49" s="300"/>
      <c r="BG49" s="312"/>
      <c r="BK49" s="269"/>
      <c r="BL49" s="262"/>
      <c r="BM49" s="262"/>
      <c r="BN49" s="265"/>
      <c r="BO49" s="537" t="str">
        <f>IF(ISBLANK($H135),"-",H135)</f>
        <v/>
      </c>
      <c r="BP49" s="537"/>
      <c r="BQ49" s="291">
        <f>IF(ISBLANK($A135),"-",A135)</f>
        <v>64</v>
      </c>
      <c r="BR49" s="281">
        <f>IF(ISBLANK($G138),"-",G138)</f>
        <v>19</v>
      </c>
      <c r="BS49" s="530" t="str">
        <f>IF(ISBLANK($I138),"-",I138)</f>
        <v xml:space="preserve">ШИ Ченян  </v>
      </c>
      <c r="BT49" s="538"/>
      <c r="BU49" s="262"/>
      <c r="BV49" s="262"/>
      <c r="BW49" s="263"/>
      <c r="CA49" s="262"/>
      <c r="CB49" s="262"/>
      <c r="CC49" s="263"/>
      <c r="CD49" s="262"/>
      <c r="CE49" s="262"/>
      <c r="CF49" s="263"/>
      <c r="CG49" s="269"/>
      <c r="CH49" s="537" t="str">
        <f>IF(ISBLANK($H195),"-",H195)</f>
        <v/>
      </c>
      <c r="CI49" s="537"/>
      <c r="CJ49" s="278">
        <f>IF(ISBLANK($A195),"-",A195)</f>
        <v>86</v>
      </c>
      <c r="CK49" s="266">
        <f>IF(ISBLANK($G200),"-",G200)</f>
        <v>16</v>
      </c>
      <c r="CL49" s="530" t="str">
        <f>IF(ISBLANK($G200),"-",I200)</f>
        <v xml:space="preserve">ХАЗКЕН Адиль  </v>
      </c>
      <c r="CM49" s="538"/>
      <c r="CN49" s="262"/>
      <c r="CO49" s="262"/>
      <c r="CP49" s="265">
        <f>IF(ISBLANK($F204),"-",F204)</f>
        <v>-89</v>
      </c>
      <c r="CQ49" s="266">
        <f>IF(ISBLANK($G204),"-",G204)</f>
        <v>24</v>
      </c>
      <c r="CR49" s="530" t="str">
        <f>IF(ISBLANK($I204),"-",I204)</f>
        <v xml:space="preserve">ТОҚТАРХАН Тілек  </v>
      </c>
      <c r="CS49" s="530"/>
      <c r="CT49" s="275"/>
      <c r="CU49" s="276"/>
      <c r="CV49" s="277"/>
    </row>
    <row r="50" spans="1:100" s="240" customFormat="1" ht="14.1" customHeight="1" x14ac:dyDescent="0.2">
      <c r="A50" s="555"/>
      <c r="B50" s="513"/>
      <c r="C50" s="515"/>
      <c r="D50" s="566"/>
      <c r="E50" s="557"/>
      <c r="F50" s="320"/>
      <c r="G50" s="324">
        <f>IF(Y33&gt;Z33,G33,IF(Z33&gt;Y33,G34,"-"))</f>
        <v>2</v>
      </c>
      <c r="H50" s="521"/>
      <c r="I50" s="257" t="str">
        <f>VLOOKUP(G50,[3]Список!A:V,3,FALSE)</f>
        <v xml:space="preserve">ХАРКИ Искандер  </v>
      </c>
      <c r="J50" s="258" t="str">
        <f>VLOOKUP(G50,[3]Список!A:V,8,FALSE)</f>
        <v>Жамбылск. обл.</v>
      </c>
      <c r="K50" s="526"/>
      <c r="L50" s="536"/>
      <c r="M50" s="532"/>
      <c r="N50" s="534"/>
      <c r="O50" s="526"/>
      <c r="P50" s="536"/>
      <c r="Q50" s="532"/>
      <c r="R50" s="534"/>
      <c r="S50" s="526"/>
      <c r="T50" s="536"/>
      <c r="U50" s="532"/>
      <c r="V50" s="534"/>
      <c r="W50" s="526"/>
      <c r="X50" s="528"/>
      <c r="Y50" s="259">
        <f t="shared" ref="Y50" si="789">IF(L49="wo","В - П",IF(L49&gt;=0,SUM(AC50:AI50),""))</f>
        <v>3</v>
      </c>
      <c r="Z50" s="260">
        <f t="shared" ref="Z50" si="790">IF(K49="wo","В - П",IF(K49&gt;=0,SUM(AC49:AI49),""))</f>
        <v>0</v>
      </c>
      <c r="AA50" s="248" t="str">
        <f t="shared" ref="AA50" si="791">IF(G49="х","",IF(G50="х","",IF(Y49&gt;Z49,AA49&amp;" "&amp;AB49,IF(Z49&gt;Y49,AA49&amp;" "&amp;AB50,""))))</f>
        <v>3 - 0 (5,6,8)</v>
      </c>
      <c r="AB50" s="249" t="str">
        <f t="shared" si="4"/>
        <v>(5,6,8)</v>
      </c>
      <c r="AC50" s="250">
        <f t="shared" ref="AC50" si="792">IF(L49="","",IF(L49="wo",0,IF(K49="wo",1,IF(K49&gt;L49,0,1))))</f>
        <v>1</v>
      </c>
      <c r="AD50" s="250">
        <f t="shared" ref="AD50" si="793">IF(N49="","",IF(N49="wo",0,IF(M49="wo",1,IF(M49&gt;N49,0,1))))</f>
        <v>1</v>
      </c>
      <c r="AE50" s="250">
        <f t="shared" ref="AE50" si="794">IF(P49="","",IF(P49="wo",0,IF(O49="wo",1,IF(O49&gt;P49,0,1))))</f>
        <v>1</v>
      </c>
      <c r="AF50" s="250" t="str">
        <f t="shared" ref="AF50" si="795">IF(R49="","",IF(R49="wo",0,IF(Q49="wo",1,IF(Q49&gt;R49,0,1))))</f>
        <v/>
      </c>
      <c r="AG50" s="250" t="str">
        <f t="shared" ref="AG50" si="796">IF(T49="","",IF(T49="wo",0,IF(S49="wo",1,IF(S49&gt;T49,0,1))))</f>
        <v/>
      </c>
      <c r="AH50" s="250" t="str">
        <f t="shared" ref="AH50" si="797">IF(V49="","",IF(V49="wo",0,IF(U49="wo",1,IF(U49&gt;V49,0,1))))</f>
        <v/>
      </c>
      <c r="AI50" s="250" t="str">
        <f t="shared" ref="AI50" si="798">IF(X49="","",IF(X49="wo",0,IF(W49="wo",1,IF(W49&gt;X49,0,1))))</f>
        <v/>
      </c>
      <c r="AJ50" s="251">
        <f t="shared" ref="AJ50" si="799">IF(K49="","",IF(K49="wo",0,IF(L49="wo",0,IF(K49=L49,"ERROR",IF(K49=0,0,IF(L49=0,"-0",IF(L49&gt;K49,K49,-1*L49)))))))</f>
        <v>5</v>
      </c>
      <c r="AK50" s="251" t="str">
        <f t="shared" ref="AK50" si="800">IF(M49="","",IF(M49="wo",","&amp;0,IF(N49="wo",","&amp;0,IF(M49=N49,"ERROR",IF(M49=0,",0",IF(N49=0,",-0",IF(N49&gt;M49,","&amp;M49,","&amp;-1*N49)))))))</f>
        <v>,6</v>
      </c>
      <c r="AL50" s="251" t="str">
        <f t="shared" ref="AL50" si="801">IF(O49="","",IF(O49="wo",","&amp;0,IF(P49="wo",","&amp;0,IF(O49=P49,"ERROR",IF(O49=0,",0",IF(P49=0,",-0",IF(P49&gt;O49,","&amp;O49,","&amp;-1*P49)))))))</f>
        <v>,8</v>
      </c>
      <c r="AM50" s="251" t="str">
        <f t="shared" ref="AM50" si="802">IF(Q49="","",IF(Q49="wo",","&amp;0,IF(R49="wo",","&amp;0,IF(Q49=R49,"ERROR",IF(Q49=0,",0",IF(R49=0,",-0",IF(R49&gt;Q49,","&amp;Q49,","&amp;-1*R49)))))))</f>
        <v/>
      </c>
      <c r="AN50" s="251" t="str">
        <f t="shared" ref="AN50" si="803">IF(S49="","",IF(S49="wo",","&amp;0,IF(T49="wo",","&amp;0,IF(S49=T49,"ERROR",IF(S49=0,",0",IF(T49=0,",-0",IF(T49&gt;S49,","&amp;S49,","&amp;-1*T49)))))))</f>
        <v/>
      </c>
      <c r="AO50" s="251" t="str">
        <f t="shared" ref="AO50" si="804">IF(U49="","",IF(U49="wo",","&amp;0,IF(V49="wo",","&amp;0,IF(U49=V49,"ERROR",IF(U49=0,",0",IF(V49=0,",-0",IF(V49&gt;U49,","&amp;U49,","&amp;-1*V49)))))))</f>
        <v/>
      </c>
      <c r="AP50" s="251" t="str">
        <f t="shared" ref="AP50" si="805">IF(W49="","",IF(W49="wo",","&amp;0,IF(X49="wo",","&amp;0,IF(W49=X49,"ERROR",IF(W49=0,",0",IF(X49=0,",-0",IF(X49&gt;W49,","&amp;W49,","&amp;-1*X49)))))))</f>
        <v/>
      </c>
      <c r="AQ50" s="252"/>
      <c r="AR50" s="265"/>
      <c r="AS50" s="537" t="str">
        <f>IF(ISBLANK($H25),"-",H25)</f>
        <v/>
      </c>
      <c r="AT50" s="537"/>
      <c r="AU50" s="280">
        <f>IF(ISBLANK($A25),"-",A25)</f>
        <v>12</v>
      </c>
      <c r="AV50" s="281">
        <f>IF(ISBLANK($G46),"-",G46)</f>
        <v>8</v>
      </c>
      <c r="AW50" s="530" t="str">
        <f>IF(ISBLANK($I46),"-",I46)</f>
        <v xml:space="preserve">КАБДЫЛУАХИТОВ Қадіралі  </v>
      </c>
      <c r="AX50" s="538"/>
      <c r="AY50" s="262"/>
      <c r="AZ50" s="262"/>
      <c r="BA50" s="263"/>
      <c r="BB50" s="262"/>
      <c r="BD50" s="300"/>
      <c r="BG50" s="312"/>
      <c r="BK50" s="269"/>
      <c r="BL50" s="262"/>
      <c r="BM50" s="262"/>
      <c r="BN50" s="265">
        <f>IF(ISBLANK($F136),"-",F136)</f>
        <v>-55</v>
      </c>
      <c r="BO50" s="266">
        <f>IF(ISBLANK($G136),"-",G136)</f>
        <v>19</v>
      </c>
      <c r="BP50" s="530" t="str">
        <f>IF(ISBLANK($G136),"-",I136)</f>
        <v xml:space="preserve">ШИ Ченян  </v>
      </c>
      <c r="BQ50" s="538"/>
      <c r="BR50" s="539" t="str">
        <f>IF($Y$1=1,AA135,IF($Y$1=2,AA136,""))</f>
        <v>3 - 1 (7,8,-4,9)</v>
      </c>
      <c r="BS50" s="540"/>
      <c r="BT50" s="540"/>
      <c r="BU50" s="262"/>
      <c r="BV50" s="558" t="str">
        <f>IF(ISBLANK($H140),"-",H140)</f>
        <v>10 место</v>
      </c>
      <c r="BW50" s="558"/>
      <c r="CA50" s="262"/>
      <c r="CB50" s="262"/>
      <c r="CC50" s="263"/>
      <c r="CD50" s="262"/>
      <c r="CE50" s="262"/>
      <c r="CF50" s="263"/>
      <c r="CG50" s="269">
        <f>IF(ISBLANK($F196),"-",F196)</f>
        <v>-39</v>
      </c>
      <c r="CH50" s="266">
        <f>IF(ISBLANK($G196),"-",G196)</f>
        <v>35</v>
      </c>
      <c r="CI50" s="530" t="str">
        <f>IF(ISBLANK($G196),"-",I196)</f>
        <v xml:space="preserve">СӘУРБАЙ Бақдәулет  </v>
      </c>
      <c r="CJ50" s="538"/>
      <c r="CK50" s="539" t="str">
        <f>IF($Y$1=1,AA195,IF($Y$1=2,AA196,""))</f>
        <v>3 - 1 (5,-8,9,4)</v>
      </c>
      <c r="CL50" s="540"/>
      <c r="CM50" s="540"/>
      <c r="CN50" s="262"/>
      <c r="CO50" s="262"/>
      <c r="CP50" s="263"/>
      <c r="CQ50" s="262"/>
      <c r="CS50" s="236"/>
      <c r="CT50" s="262"/>
      <c r="CV50" s="236"/>
    </row>
    <row r="51" spans="1:100" s="240" customFormat="1" ht="14.1" customHeight="1" x14ac:dyDescent="0.25">
      <c r="A51" s="550">
        <v>25</v>
      </c>
      <c r="B51" s="512" t="s">
        <v>287</v>
      </c>
      <c r="C51" s="514"/>
      <c r="D51" s="516"/>
      <c r="E51" s="518"/>
      <c r="F51" s="322"/>
      <c r="G51" s="318">
        <f>IF(Y35&gt;Z35,G35,IF(Z35&gt;Y35,G36,"-"))</f>
        <v>1</v>
      </c>
      <c r="H51" s="520" t="str">
        <f t="shared" ref="H51" si="806">IF(K51="",IF(C51="","",IF(OR(G51="х",G52="х",NOT(ISBLANK(K51)))," ",CONCATENATE(C51,"/",D51,"/","ст. ",E51))),"")</f>
        <v/>
      </c>
      <c r="I51" s="244" t="str">
        <f>VLOOKUP(G51,[3]Список!A:V,3,FALSE)</f>
        <v xml:space="preserve">КУРМАМБАЕВ Сагантай  </v>
      </c>
      <c r="J51" s="245" t="str">
        <f>VLOOKUP(G51,[3]Список!A:V,8,FALSE)</f>
        <v>ВКО</v>
      </c>
      <c r="K51" s="564">
        <v>11</v>
      </c>
      <c r="L51" s="544">
        <v>6</v>
      </c>
      <c r="M51" s="546">
        <v>11</v>
      </c>
      <c r="N51" s="548">
        <v>7</v>
      </c>
      <c r="O51" s="542">
        <v>11</v>
      </c>
      <c r="P51" s="544">
        <v>9</v>
      </c>
      <c r="Q51" s="546"/>
      <c r="R51" s="548"/>
      <c r="S51" s="542"/>
      <c r="T51" s="544"/>
      <c r="U51" s="546"/>
      <c r="V51" s="548"/>
      <c r="W51" s="542"/>
      <c r="X51" s="551"/>
      <c r="Y51" s="246">
        <f t="shared" ref="Y51" si="807">IF(K51="wo",0,IF(K51="","",SUM(AC51:AI51)))</f>
        <v>3</v>
      </c>
      <c r="Z51" s="247">
        <f t="shared" ref="Z51" si="808">IF(L51="wo",0,IF(L51="","",SUM(AC52:AI52)))</f>
        <v>0</v>
      </c>
      <c r="AA51" s="248" t="str">
        <f t="shared" ref="AA51" si="809">IF(Y52="В - П","В - П",IF(Z52="В - П","В - П",IF(Z52="wo",Y52&amp;" - "&amp;Z52,IF(Y52="wo",Z52&amp;" - "&amp;Y52,IF(Y52&gt;Z52,Y52&amp;" - "&amp;Z52,IF(Z52&gt;Y52,Z52&amp;" - "&amp;Y52,""))))))</f>
        <v>3 - 0</v>
      </c>
      <c r="AB51" s="249" t="str">
        <f t="shared" si="4"/>
        <v>(6,7,9)</v>
      </c>
      <c r="AC51" s="250">
        <f t="shared" ref="AC51" si="810">IF(K51="","",IF(K51="wo",0,IF(L51="wo",1,IF(K51&gt;L51,1,0))))</f>
        <v>1</v>
      </c>
      <c r="AD51" s="250">
        <f t="shared" ref="AD51" si="811">IF(M51="","",IF(M51="wo",0,IF(N51="wo",1,IF(M51&gt;N51,1,0))))</f>
        <v>1</v>
      </c>
      <c r="AE51" s="250">
        <f t="shared" ref="AE51" si="812">IF(O51="","",IF(O51="wo",0,IF(P51="wo",1,IF(O51&gt;P51,1,0))))</f>
        <v>1</v>
      </c>
      <c r="AF51" s="250" t="str">
        <f t="shared" ref="AF51" si="813">IF(Q51="","",IF(Q51="wo",0,IF(R51="wo",1,IF(Q51&gt;R51,1,0))))</f>
        <v/>
      </c>
      <c r="AG51" s="250" t="str">
        <f t="shared" ref="AG51" si="814">IF(S51="","",IF(S51="wo",0,IF(T51="wo",1,IF(S51&gt;T51,1,0))))</f>
        <v/>
      </c>
      <c r="AH51" s="250" t="str">
        <f t="shared" ref="AH51" si="815">IF(U51="","",IF(U51="wo",0,IF(V51="wo",1,IF(U51&gt;V51,1,0))))</f>
        <v/>
      </c>
      <c r="AI51" s="250" t="str">
        <f t="shared" ref="AI51" si="816">IF(W51="","",IF(W51="wo",0,IF(X51="wo",1,IF(W51&gt;X51,1,0))))</f>
        <v/>
      </c>
      <c r="AJ51" s="251">
        <f t="shared" ref="AJ51" si="817">IF(K51="","",IF(K51="wo",0,IF(L51="wo",0,IF(K51=L51,"ERROR",IF(K51=0,"-0",IF(L51=0,0,IF(K51&gt;L51,L51,-1*K51)))))))</f>
        <v>6</v>
      </c>
      <c r="AK51" s="251" t="str">
        <f t="shared" ref="AK51" si="818">IF(M51="","",IF(M51="wo",","&amp;0,IF(N51="wo",","&amp;0,IF(M51=N51,"ERROR",IF(M51=0,",-0",IF(N51=0,","&amp;0,IF(M51&gt;N51,","&amp;N51,","&amp;-1*M51)))))))</f>
        <v>,7</v>
      </c>
      <c r="AL51" s="251" t="str">
        <f t="shared" ref="AL51" si="819">IF(O51="","",IF(O51="wo",","&amp;0,IF(P51="wo",","&amp;0,IF(O51=P51,"ERROR",IF(O51=0,",-0",IF(P51=0,","&amp;0,IF(O51&gt;P51,","&amp;P51,","&amp;-1*O51)))))))</f>
        <v>,9</v>
      </c>
      <c r="AM51" s="251" t="str">
        <f t="shared" ref="AM51" si="820">IF(Q51="","",IF(Q51="wo",","&amp;0,IF(R51="wo",","&amp;0,IF(Q51=R51,"ERROR",IF(Q51=0,",-0",IF(R51=0,","&amp;0,IF(Q51&gt;R51,","&amp;R51,","&amp;-1*Q51)))))))</f>
        <v/>
      </c>
      <c r="AN51" s="251" t="str">
        <f t="shared" ref="AN51" si="821">IF(S51="","",IF(S51="wo",","&amp;0,IF(T51="wo",","&amp;0,IF(S51=T51,"ERROR",IF(S51=0,",-0",IF(T51=0,","&amp;0,IF(S51&gt;T51,","&amp;T51,","&amp;-1*S51)))))))</f>
        <v/>
      </c>
      <c r="AO51" s="251" t="str">
        <f t="shared" ref="AO51" si="822">IF(U51="","",IF(U51="wo",","&amp;0,IF(V51="wo",","&amp;0,IF(U51=V51,"ERROR",IF(U51=0,",-0",IF(V51=0,","&amp;0,IF(U51&gt;V51,","&amp;V51,","&amp;-1*U51)))))))</f>
        <v/>
      </c>
      <c r="AP51" s="251" t="str">
        <f t="shared" ref="AP51" si="823">IF(W51="","",IF(W51="wo",","&amp;0,IF(X51="wo",","&amp;0,IF(W51=X51,"ERROR",IF(W51=0,",-0",IF(X51=0,","&amp;0,IF(W51&gt;X51,","&amp;X51,","&amp;-1*W51)))))))</f>
        <v/>
      </c>
      <c r="AQ51" s="252"/>
      <c r="AR51" s="265">
        <f>IF(ISBLANK($F26),"-",F26)</f>
        <v>24</v>
      </c>
      <c r="AS51" s="266">
        <f>IF(ISBLANK($G26),"-",G26)</f>
        <v>8</v>
      </c>
      <c r="AT51" s="271" t="str">
        <f>IF(ISBLANK($G26),"-",I26)</f>
        <v xml:space="preserve">КАБДЫЛУАХИТОВ Қадіралі  </v>
      </c>
      <c r="AU51" s="285" t="str">
        <f>IF(ISBLANK($G26),"-",J26)</f>
        <v>Павлодар. обл.</v>
      </c>
      <c r="AV51" s="539" t="str">
        <f>IF($Y$1=1,AA25,IF($Y$1=2,AA26,""))</f>
        <v>3 - 0 (8,8,7)</v>
      </c>
      <c r="AW51" s="540"/>
      <c r="AX51" s="540"/>
      <c r="AY51" s="262"/>
      <c r="AZ51" s="262"/>
      <c r="BA51" s="263"/>
      <c r="BB51" s="262"/>
      <c r="BD51" s="283"/>
      <c r="BG51" s="312"/>
      <c r="BK51" s="269"/>
      <c r="BL51" s="262"/>
      <c r="BM51" s="265"/>
      <c r="BN51" s="263"/>
      <c r="BO51" s="262"/>
      <c r="BP51" s="262"/>
      <c r="BR51" s="299"/>
      <c r="BS51" s="299"/>
      <c r="BT51" s="265">
        <f>IF(ISBLANK($F140),"-",F140)</f>
        <v>-65</v>
      </c>
      <c r="BU51" s="266">
        <f>IF(ISBLANK($G140),"-",G140)</f>
        <v>19</v>
      </c>
      <c r="BV51" s="530" t="str">
        <f>IF(ISBLANK($I140),"-",I140)</f>
        <v xml:space="preserve">ШИ Ченян  </v>
      </c>
      <c r="BW51" s="530"/>
      <c r="CA51" s="262"/>
      <c r="CB51" s="262"/>
      <c r="CC51" s="263"/>
      <c r="CD51" s="262"/>
      <c r="CE51" s="262"/>
      <c r="CF51" s="263"/>
      <c r="CG51" s="269"/>
      <c r="CJ51" s="236"/>
      <c r="CM51" s="263"/>
      <c r="CN51" s="262"/>
      <c r="CO51" s="262"/>
      <c r="CP51" s="263"/>
      <c r="CQ51" s="262"/>
      <c r="CS51" s="236"/>
      <c r="CT51" s="262"/>
      <c r="CV51" s="236"/>
    </row>
    <row r="52" spans="1:100" s="240" customFormat="1" ht="14.1" customHeight="1" x14ac:dyDescent="0.25">
      <c r="A52" s="550"/>
      <c r="B52" s="513"/>
      <c r="C52" s="515"/>
      <c r="D52" s="566"/>
      <c r="E52" s="519"/>
      <c r="F52" s="320"/>
      <c r="G52" s="318">
        <f>IF(Y37&gt;Z37,G37,IF(Z37&gt;Y37,G38,"-"))</f>
        <v>6</v>
      </c>
      <c r="H52" s="521"/>
      <c r="I52" s="257" t="str">
        <f>VLOOKUP(G52,[3]Список!A:V,3,FALSE)</f>
        <v xml:space="preserve">ШИ Данян  </v>
      </c>
      <c r="J52" s="258" t="str">
        <f>VLOOKUP(G52,[3]Список!A:V,8,FALSE)</f>
        <v>г. Алматы</v>
      </c>
      <c r="K52" s="565"/>
      <c r="L52" s="545"/>
      <c r="M52" s="547"/>
      <c r="N52" s="549"/>
      <c r="O52" s="543"/>
      <c r="P52" s="545"/>
      <c r="Q52" s="547"/>
      <c r="R52" s="549"/>
      <c r="S52" s="543"/>
      <c r="T52" s="545"/>
      <c r="U52" s="547"/>
      <c r="V52" s="549"/>
      <c r="W52" s="543"/>
      <c r="X52" s="552"/>
      <c r="Y52" s="259">
        <f t="shared" ref="Y52" si="824">IF(L51="wo","В - П",IF(L51&gt;=0,SUM(AC52:AI52),""))</f>
        <v>0</v>
      </c>
      <c r="Z52" s="260">
        <f t="shared" ref="Z52" si="825">IF(K51="wo","В - П",IF(K51&gt;=0,SUM(AC51:AI51),""))</f>
        <v>3</v>
      </c>
      <c r="AA52" s="248" t="str">
        <f t="shared" ref="AA52" si="826">IF(G51="х","",IF(G52="х","",IF(Y51&gt;Z51,AA51&amp;" "&amp;AB51,IF(Z51&gt;Y51,AA51&amp;" "&amp;AB52,""))))</f>
        <v>3 - 0 (6,7,9)</v>
      </c>
      <c r="AB52" s="249" t="str">
        <f t="shared" si="4"/>
        <v>(-6,-7,-9)</v>
      </c>
      <c r="AC52" s="250">
        <f t="shared" ref="AC52" si="827">IF(L51="","",IF(L51="wo",0,IF(K51="wo",1,IF(K51&gt;L51,0,1))))</f>
        <v>0</v>
      </c>
      <c r="AD52" s="250">
        <f t="shared" ref="AD52" si="828">IF(N51="","",IF(N51="wo",0,IF(M51="wo",1,IF(M51&gt;N51,0,1))))</f>
        <v>0</v>
      </c>
      <c r="AE52" s="250">
        <f t="shared" ref="AE52" si="829">IF(P51="","",IF(P51="wo",0,IF(O51="wo",1,IF(O51&gt;P51,0,1))))</f>
        <v>0</v>
      </c>
      <c r="AF52" s="250" t="str">
        <f t="shared" ref="AF52" si="830">IF(R51="","",IF(R51="wo",0,IF(Q51="wo",1,IF(Q51&gt;R51,0,1))))</f>
        <v/>
      </c>
      <c r="AG52" s="250" t="str">
        <f t="shared" ref="AG52" si="831">IF(T51="","",IF(T51="wo",0,IF(S51="wo",1,IF(S51&gt;T51,0,1))))</f>
        <v/>
      </c>
      <c r="AH52" s="250" t="str">
        <f t="shared" ref="AH52" si="832">IF(V51="","",IF(V51="wo",0,IF(U51="wo",1,IF(U51&gt;V51,0,1))))</f>
        <v/>
      </c>
      <c r="AI52" s="250" t="str">
        <f t="shared" ref="AI52" si="833">IF(X51="","",IF(X51="wo",0,IF(W51="wo",1,IF(W51&gt;X51,0,1))))</f>
        <v/>
      </c>
      <c r="AJ52" s="251">
        <f t="shared" ref="AJ52" si="834">IF(K51="","",IF(K51="wo",0,IF(L51="wo",0,IF(K51=L51,"ERROR",IF(K51=0,0,IF(L51=0,"-0",IF(L51&gt;K51,K51,-1*L51)))))))</f>
        <v>-6</v>
      </c>
      <c r="AK52" s="251" t="str">
        <f t="shared" ref="AK52" si="835">IF(M51="","",IF(M51="wo",","&amp;0,IF(N51="wo",","&amp;0,IF(M51=N51,"ERROR",IF(M51=0,",0",IF(N51=0,",-0",IF(N51&gt;M51,","&amp;M51,","&amp;-1*N51)))))))</f>
        <v>,-7</v>
      </c>
      <c r="AL52" s="251" t="str">
        <f t="shared" ref="AL52" si="836">IF(O51="","",IF(O51="wo",","&amp;0,IF(P51="wo",","&amp;0,IF(O51=P51,"ERROR",IF(O51=0,",0",IF(P51=0,",-0",IF(P51&gt;O51,","&amp;O51,","&amp;-1*P51)))))))</f>
        <v>,-9</v>
      </c>
      <c r="AM52" s="251" t="str">
        <f t="shared" ref="AM52" si="837">IF(Q51="","",IF(Q51="wo",","&amp;0,IF(R51="wo",","&amp;0,IF(Q51=R51,"ERROR",IF(Q51=0,",0",IF(R51=0,",-0",IF(R51&gt;Q51,","&amp;Q51,","&amp;-1*R51)))))))</f>
        <v/>
      </c>
      <c r="AN52" s="251" t="str">
        <f t="shared" ref="AN52" si="838">IF(S51="","",IF(S51="wo",","&amp;0,IF(T51="wo",","&amp;0,IF(S51=T51,"ERROR",IF(S51=0,",0",IF(T51=0,",-0",IF(T51&gt;S51,","&amp;S51,","&amp;-1*T51)))))))</f>
        <v/>
      </c>
      <c r="AO52" s="251" t="str">
        <f t="shared" ref="AO52" si="839">IF(U51="","",IF(U51="wo",","&amp;0,IF(V51="wo",","&amp;0,IF(U51=V51,"ERROR",IF(U51=0,",0",IF(V51=0,",-0",IF(V51&gt;U51,","&amp;U51,","&amp;-1*V51)))))))</f>
        <v/>
      </c>
      <c r="AP52" s="251" t="str">
        <f t="shared" ref="AP52" si="840">IF(W51="","",IF(W51="wo",","&amp;0,IF(X51="wo",","&amp;0,IF(W51=X51,"ERROR",IF(W51=0,",0",IF(X51=0,",-0",IF(X51&gt;W51,","&amp;W51,","&amp;-1*X51)))))))</f>
        <v/>
      </c>
      <c r="AQ52" s="252"/>
      <c r="AR52" s="265"/>
      <c r="AS52" s="262"/>
      <c r="AT52" s="262"/>
      <c r="AU52" s="263"/>
      <c r="AV52" s="262"/>
      <c r="AW52" s="262"/>
      <c r="AX52" s="263"/>
      <c r="AY52" s="262"/>
      <c r="AZ52" s="262"/>
      <c r="BA52" s="263"/>
      <c r="BB52" s="262"/>
      <c r="BC52" s="290" t="str">
        <f>IF(ISBLANK($H61),"-",H61)</f>
        <v/>
      </c>
      <c r="BD52" s="283"/>
      <c r="BE52" s="281">
        <f>IF(ISBLANK($G64),"-",G64)</f>
        <v>2</v>
      </c>
      <c r="BF52" s="530" t="str">
        <f>IF(ISBLANK($I64),"-",I64)</f>
        <v xml:space="preserve">ХАРКИ Искандер  </v>
      </c>
      <c r="BG52" s="538"/>
      <c r="BH52" s="275"/>
      <c r="BI52" s="276"/>
      <c r="BJ52" s="310"/>
      <c r="BK52" s="269"/>
      <c r="BL52" s="262"/>
      <c r="BM52" s="265"/>
      <c r="BN52" s="263"/>
      <c r="BO52" s="262"/>
      <c r="BP52" s="262"/>
      <c r="BQ52" s="263"/>
      <c r="BR52" s="262"/>
      <c r="BS52" s="262"/>
      <c r="BT52" s="263"/>
      <c r="BU52" s="262"/>
      <c r="BW52" s="236"/>
      <c r="CA52" s="262"/>
      <c r="CB52" s="262"/>
      <c r="CC52" s="263"/>
      <c r="CD52" s="262"/>
      <c r="CE52" s="262"/>
      <c r="CF52" s="263"/>
      <c r="CG52" s="269"/>
      <c r="CJ52" s="236"/>
      <c r="CM52" s="263"/>
      <c r="CN52" s="262"/>
      <c r="CO52" s="262"/>
      <c r="CP52" s="265">
        <f>IF(ISBLANK($F205),"-",F205)</f>
        <v>-87</v>
      </c>
      <c r="CQ52" s="266">
        <f>IF(ISBLANK($G205),"-",G205)</f>
        <v>30</v>
      </c>
      <c r="CR52" s="530" t="str">
        <f>IF(ISBLANK($I205),"-",I205)</f>
        <v xml:space="preserve">КУРБАНТАЕВ Мухаммадали  </v>
      </c>
      <c r="CS52" s="530"/>
      <c r="CU52" s="558" t="str">
        <f>IF(ISBLANK($H207),"-",H207)</f>
        <v>27 место</v>
      </c>
      <c r="CV52" s="558"/>
    </row>
    <row r="53" spans="1:100" s="240" customFormat="1" ht="14.1" customHeight="1" x14ac:dyDescent="0.25">
      <c r="A53" s="554">
        <v>26</v>
      </c>
      <c r="B53" s="512" t="s">
        <v>287</v>
      </c>
      <c r="C53" s="514"/>
      <c r="D53" s="516"/>
      <c r="E53" s="556"/>
      <c r="F53" s="322"/>
      <c r="G53" s="323">
        <f>IF(Y39&gt;Z39,G39,IF(Z39&gt;Y39,G40,"-"))</f>
        <v>5</v>
      </c>
      <c r="H53" s="520" t="str">
        <f t="shared" ref="H53" si="841">IF(K53="",IF(C53="","",IF(OR(G53="х",G54="х",NOT(ISBLANK(K53)))," ",CONCATENATE(C53,"/",D53,"/","ст. ",E53))),"")</f>
        <v/>
      </c>
      <c r="I53" s="244" t="str">
        <f>VLOOKUP(G53,[3]Список!A:V,3,FALSE)</f>
        <v xml:space="preserve">МАМАЙ Абдулла  </v>
      </c>
      <c r="J53" s="245" t="str">
        <f>VLOOKUP(G53,[3]Список!A:V,8,FALSE)</f>
        <v>г. Алматы</v>
      </c>
      <c r="K53" s="525">
        <v>8</v>
      </c>
      <c r="L53" s="535">
        <v>11</v>
      </c>
      <c r="M53" s="531">
        <v>11</v>
      </c>
      <c r="N53" s="533">
        <v>6</v>
      </c>
      <c r="O53" s="525">
        <v>5</v>
      </c>
      <c r="P53" s="535">
        <v>11</v>
      </c>
      <c r="Q53" s="531">
        <v>11</v>
      </c>
      <c r="R53" s="533">
        <v>7</v>
      </c>
      <c r="S53" s="525">
        <v>11</v>
      </c>
      <c r="T53" s="535">
        <v>9</v>
      </c>
      <c r="U53" s="531"/>
      <c r="V53" s="533"/>
      <c r="W53" s="525"/>
      <c r="X53" s="527"/>
      <c r="Y53" s="246">
        <f t="shared" ref="Y53" si="842">IF(K53="wo",0,IF(K53="","",SUM(AC53:AI53)))</f>
        <v>3</v>
      </c>
      <c r="Z53" s="247">
        <f t="shared" ref="Z53" si="843">IF(L53="wo",0,IF(L53="","",SUM(AC54:AI54)))</f>
        <v>2</v>
      </c>
      <c r="AA53" s="248" t="str">
        <f t="shared" ref="AA53" si="844">IF(Y54="В - П","В - П",IF(Z54="В - П","В - П",IF(Z54="wo",Y54&amp;" - "&amp;Z54,IF(Y54="wo",Z54&amp;" - "&amp;Y54,IF(Y54&gt;Z54,Y54&amp;" - "&amp;Z54,IF(Z54&gt;Y54,Z54&amp;" - "&amp;Y54,""))))))</f>
        <v>3 - 2</v>
      </c>
      <c r="AB53" s="249" t="str">
        <f t="shared" si="4"/>
        <v>(-8,6,-5,7,9)</v>
      </c>
      <c r="AC53" s="250">
        <f t="shared" ref="AC53" si="845">IF(K53="","",IF(K53="wo",0,IF(L53="wo",1,IF(K53&gt;L53,1,0))))</f>
        <v>0</v>
      </c>
      <c r="AD53" s="250">
        <f t="shared" ref="AD53" si="846">IF(M53="","",IF(M53="wo",0,IF(N53="wo",1,IF(M53&gt;N53,1,0))))</f>
        <v>1</v>
      </c>
      <c r="AE53" s="250">
        <f t="shared" ref="AE53" si="847">IF(O53="","",IF(O53="wo",0,IF(P53="wo",1,IF(O53&gt;P53,1,0))))</f>
        <v>0</v>
      </c>
      <c r="AF53" s="250">
        <f t="shared" ref="AF53" si="848">IF(Q53="","",IF(Q53="wo",0,IF(R53="wo",1,IF(Q53&gt;R53,1,0))))</f>
        <v>1</v>
      </c>
      <c r="AG53" s="250">
        <f t="shared" ref="AG53" si="849">IF(S53="","",IF(S53="wo",0,IF(T53="wo",1,IF(S53&gt;T53,1,0))))</f>
        <v>1</v>
      </c>
      <c r="AH53" s="250" t="str">
        <f t="shared" ref="AH53" si="850">IF(U53="","",IF(U53="wo",0,IF(V53="wo",1,IF(U53&gt;V53,1,0))))</f>
        <v/>
      </c>
      <c r="AI53" s="250" t="str">
        <f t="shared" ref="AI53" si="851">IF(W53="","",IF(W53="wo",0,IF(X53="wo",1,IF(W53&gt;X53,1,0))))</f>
        <v/>
      </c>
      <c r="AJ53" s="251">
        <f t="shared" ref="AJ53" si="852">IF(K53="","",IF(K53="wo",0,IF(L53="wo",0,IF(K53=L53,"ERROR",IF(K53=0,"-0",IF(L53=0,0,IF(K53&gt;L53,L53,-1*K53)))))))</f>
        <v>-8</v>
      </c>
      <c r="AK53" s="251" t="str">
        <f t="shared" ref="AK53" si="853">IF(M53="","",IF(M53="wo",","&amp;0,IF(N53="wo",","&amp;0,IF(M53=N53,"ERROR",IF(M53=0,",-0",IF(N53=0,","&amp;0,IF(M53&gt;N53,","&amp;N53,","&amp;-1*M53)))))))</f>
        <v>,6</v>
      </c>
      <c r="AL53" s="251" t="str">
        <f t="shared" ref="AL53" si="854">IF(O53="","",IF(O53="wo",","&amp;0,IF(P53="wo",","&amp;0,IF(O53=P53,"ERROR",IF(O53=0,",-0",IF(P53=0,","&amp;0,IF(O53&gt;P53,","&amp;P53,","&amp;-1*O53)))))))</f>
        <v>,-5</v>
      </c>
      <c r="AM53" s="251" t="str">
        <f t="shared" ref="AM53" si="855">IF(Q53="","",IF(Q53="wo",","&amp;0,IF(R53="wo",","&amp;0,IF(Q53=R53,"ERROR",IF(Q53=0,",-0",IF(R53=0,","&amp;0,IF(Q53&gt;R53,","&amp;R53,","&amp;-1*Q53)))))))</f>
        <v>,7</v>
      </c>
      <c r="AN53" s="251" t="str">
        <f t="shared" ref="AN53" si="856">IF(S53="","",IF(S53="wo",","&amp;0,IF(T53="wo",","&amp;0,IF(S53=T53,"ERROR",IF(S53=0,",-0",IF(T53=0,","&amp;0,IF(S53&gt;T53,","&amp;T53,","&amp;-1*S53)))))))</f>
        <v>,9</v>
      </c>
      <c r="AO53" s="251" t="str">
        <f t="shared" ref="AO53" si="857">IF(U53="","",IF(U53="wo",","&amp;0,IF(V53="wo",","&amp;0,IF(U53=V53,"ERROR",IF(U53=0,",-0",IF(V53=0,","&amp;0,IF(U53&gt;V53,","&amp;V53,","&amp;-1*U53)))))))</f>
        <v/>
      </c>
      <c r="AP53" s="251" t="str">
        <f t="shared" ref="AP53" si="858">IF(W53="","",IF(W53="wo",","&amp;0,IF(X53="wo",","&amp;0,IF(W53=X53,"ERROR",IF(W53=0,",-0",IF(X53=0,","&amp;0,IF(W53&gt;X53,","&amp;X53,","&amp;-1*W53)))))))</f>
        <v/>
      </c>
      <c r="AQ53" s="252"/>
      <c r="AR53" s="265">
        <f>IF(ISBLANK($F27),"-",F27)</f>
        <v>25</v>
      </c>
      <c r="AS53" s="266">
        <f>IF(ISBLANK($G27),"-",G27)</f>
        <v>7</v>
      </c>
      <c r="AT53" s="271" t="str">
        <f>IF(ISBLANK($G27),"-",I27)</f>
        <v xml:space="preserve">ТОРГАЙБЕКОВ Амир  </v>
      </c>
      <c r="AU53" s="272" t="str">
        <f>IF(ISBLANK($G27),"-",J27)</f>
        <v>Карагандин. обл.</v>
      </c>
      <c r="AV53" s="262"/>
      <c r="AW53" s="262"/>
      <c r="AX53" s="263"/>
      <c r="AY53" s="262"/>
      <c r="AZ53" s="262"/>
      <c r="BA53" s="263"/>
      <c r="BB53" s="262"/>
      <c r="BC53" s="262"/>
      <c r="BD53" s="292">
        <f>IF(ISBLANK($A61),"-",A61)</f>
        <v>30</v>
      </c>
      <c r="BE53" s="562" t="str">
        <f>IF($Y$1=1,AA61,IF($Y$1=2,AA62,""))</f>
        <v>3 - 1 (-9,10,8,8)</v>
      </c>
      <c r="BF53" s="561"/>
      <c r="BG53" s="561"/>
      <c r="BH53" s="311"/>
      <c r="BI53" s="311"/>
      <c r="BJ53" s="311"/>
      <c r="BK53" s="269"/>
      <c r="BL53" s="262"/>
      <c r="BM53" s="265"/>
      <c r="BN53" s="263"/>
      <c r="BO53" s="262"/>
      <c r="BP53" s="262"/>
      <c r="BQ53" s="263"/>
      <c r="BR53" s="262"/>
      <c r="BS53" s="262"/>
      <c r="BT53" s="263"/>
      <c r="BU53" s="262"/>
      <c r="BV53" s="262"/>
      <c r="BW53" s="265">
        <f>IF(ISBLANK($F141),"-",F141)</f>
        <v>-63</v>
      </c>
      <c r="BX53" s="266">
        <f>IF(ISBLANK($G141),"-",G141)</f>
        <v>15</v>
      </c>
      <c r="BY53" s="530" t="str">
        <f>IF(ISBLANK($G141),"-",I141)</f>
        <v xml:space="preserve">АМАНГЕЛДІ Әмір  </v>
      </c>
      <c r="BZ53" s="530"/>
      <c r="CA53" s="262"/>
      <c r="CB53" s="558" t="str">
        <f>IF(ISBLANK($H143),"-",H143)</f>
        <v>11 место</v>
      </c>
      <c r="CC53" s="558"/>
      <c r="CD53" s="262"/>
      <c r="CE53" s="262"/>
      <c r="CF53" s="263"/>
      <c r="CG53" s="269"/>
      <c r="CJ53" s="236"/>
      <c r="CM53" s="263"/>
      <c r="CN53" s="262"/>
      <c r="CO53" s="262"/>
      <c r="CP53" s="236"/>
      <c r="CQ53" s="262"/>
      <c r="CR53" s="290" t="str">
        <f>IF(ISBLANK($H205),"-",H205)</f>
        <v/>
      </c>
      <c r="CS53" s="298">
        <f>IF(ISBLANK($A205),"-",A205)</f>
        <v>90</v>
      </c>
      <c r="CT53" s="281">
        <f>IF(ISBLANK($G207),"-",G207)</f>
        <v>30</v>
      </c>
      <c r="CU53" s="530" t="str">
        <f>IF(ISBLANK($I207),"-",I207)</f>
        <v xml:space="preserve">КУРБАНТАЕВ Мухаммадали  </v>
      </c>
      <c r="CV53" s="530"/>
    </row>
    <row r="54" spans="1:100" s="240" customFormat="1" ht="14.1" customHeight="1" x14ac:dyDescent="0.2">
      <c r="A54" s="555"/>
      <c r="B54" s="513"/>
      <c r="C54" s="515"/>
      <c r="D54" s="566"/>
      <c r="E54" s="557"/>
      <c r="F54" s="320"/>
      <c r="G54" s="324">
        <f>IF(Y41&gt;Z41,G41,IF(Z41&gt;Y41,G42,"-"))</f>
        <v>4</v>
      </c>
      <c r="H54" s="521"/>
      <c r="I54" s="257" t="str">
        <f>VLOOKUP(G54,[3]Список!A:V,3,FALSE)</f>
        <v xml:space="preserve">ГЕРАСИМЕНКО Тимофей  </v>
      </c>
      <c r="J54" s="258" t="str">
        <f>VLOOKUP(G54,[3]Список!A:V,8,FALSE)</f>
        <v>г. Астана</v>
      </c>
      <c r="K54" s="526"/>
      <c r="L54" s="536"/>
      <c r="M54" s="532"/>
      <c r="N54" s="534"/>
      <c r="O54" s="526"/>
      <c r="P54" s="536"/>
      <c r="Q54" s="532"/>
      <c r="R54" s="534"/>
      <c r="S54" s="526"/>
      <c r="T54" s="536"/>
      <c r="U54" s="532"/>
      <c r="V54" s="534"/>
      <c r="W54" s="526"/>
      <c r="X54" s="528"/>
      <c r="Y54" s="259">
        <f t="shared" ref="Y54" si="859">IF(L53="wo","В - П",IF(L53&gt;=0,SUM(AC54:AI54),""))</f>
        <v>2</v>
      </c>
      <c r="Z54" s="260">
        <f t="shared" ref="Z54" si="860">IF(K53="wo","В - П",IF(K53&gt;=0,SUM(AC53:AI53),""))</f>
        <v>3</v>
      </c>
      <c r="AA54" s="248" t="str">
        <f t="shared" ref="AA54" si="861">IF(G53="х","",IF(G54="х","",IF(Y53&gt;Z53,AA53&amp;" "&amp;AB53,IF(Z53&gt;Y53,AA53&amp;" "&amp;AB54,""))))</f>
        <v>3 - 2 (-8,6,-5,7,9)</v>
      </c>
      <c r="AB54" s="249" t="str">
        <f t="shared" si="4"/>
        <v>(8,-6,5,-7,-9)</v>
      </c>
      <c r="AC54" s="250">
        <f t="shared" ref="AC54" si="862">IF(L53="","",IF(L53="wo",0,IF(K53="wo",1,IF(K53&gt;L53,0,1))))</f>
        <v>1</v>
      </c>
      <c r="AD54" s="250">
        <f t="shared" ref="AD54" si="863">IF(N53="","",IF(N53="wo",0,IF(M53="wo",1,IF(M53&gt;N53,0,1))))</f>
        <v>0</v>
      </c>
      <c r="AE54" s="250">
        <f t="shared" ref="AE54" si="864">IF(P53="","",IF(P53="wo",0,IF(O53="wo",1,IF(O53&gt;P53,0,1))))</f>
        <v>1</v>
      </c>
      <c r="AF54" s="250">
        <f t="shared" ref="AF54" si="865">IF(R53="","",IF(R53="wo",0,IF(Q53="wo",1,IF(Q53&gt;R53,0,1))))</f>
        <v>0</v>
      </c>
      <c r="AG54" s="250">
        <f t="shared" ref="AG54" si="866">IF(T53="","",IF(T53="wo",0,IF(S53="wo",1,IF(S53&gt;T53,0,1))))</f>
        <v>0</v>
      </c>
      <c r="AH54" s="250" t="str">
        <f t="shared" ref="AH54" si="867">IF(V53="","",IF(V53="wo",0,IF(U53="wo",1,IF(U53&gt;V53,0,1))))</f>
        <v/>
      </c>
      <c r="AI54" s="250" t="str">
        <f t="shared" ref="AI54" si="868">IF(X53="","",IF(X53="wo",0,IF(W53="wo",1,IF(W53&gt;X53,0,1))))</f>
        <v/>
      </c>
      <c r="AJ54" s="251">
        <f t="shared" ref="AJ54" si="869">IF(K53="","",IF(K53="wo",0,IF(L53="wo",0,IF(K53=L53,"ERROR",IF(K53=0,0,IF(L53=0,"-0",IF(L53&gt;K53,K53,-1*L53)))))))</f>
        <v>8</v>
      </c>
      <c r="AK54" s="251" t="str">
        <f t="shared" ref="AK54" si="870">IF(M53="","",IF(M53="wo",","&amp;0,IF(N53="wo",","&amp;0,IF(M53=N53,"ERROR",IF(M53=0,",0",IF(N53=0,",-0",IF(N53&gt;M53,","&amp;M53,","&amp;-1*N53)))))))</f>
        <v>,-6</v>
      </c>
      <c r="AL54" s="251" t="str">
        <f t="shared" ref="AL54" si="871">IF(O53="","",IF(O53="wo",","&amp;0,IF(P53="wo",","&amp;0,IF(O53=P53,"ERROR",IF(O53=0,",0",IF(P53=0,",-0",IF(P53&gt;O53,","&amp;O53,","&amp;-1*P53)))))))</f>
        <v>,5</v>
      </c>
      <c r="AM54" s="251" t="str">
        <f t="shared" ref="AM54" si="872">IF(Q53="","",IF(Q53="wo",","&amp;0,IF(R53="wo",","&amp;0,IF(Q53=R53,"ERROR",IF(Q53=0,",0",IF(R53=0,",-0",IF(R53&gt;Q53,","&amp;Q53,","&amp;-1*R53)))))))</f>
        <v>,-7</v>
      </c>
      <c r="AN54" s="251" t="str">
        <f t="shared" ref="AN54" si="873">IF(S53="","",IF(S53="wo",","&amp;0,IF(T53="wo",","&amp;0,IF(S53=T53,"ERROR",IF(S53=0,",0",IF(T53=0,",-0",IF(T53&gt;S53,","&amp;S53,","&amp;-1*T53)))))))</f>
        <v>,-9</v>
      </c>
      <c r="AO54" s="251" t="str">
        <f t="shared" ref="AO54" si="874">IF(U53="","",IF(U53="wo",","&amp;0,IF(V53="wo",","&amp;0,IF(U53=V53,"ERROR",IF(U53=0,",0",IF(V53=0,",-0",IF(V53&gt;U53,","&amp;U53,","&amp;-1*V53)))))))</f>
        <v/>
      </c>
      <c r="AP54" s="251" t="str">
        <f t="shared" ref="AP54" si="875">IF(W53="","",IF(W53="wo",","&amp;0,IF(X53="wo",","&amp;0,IF(W53=X53,"ERROR",IF(W53=0,",0",IF(X53=0,",-0",IF(X53&gt;W53,","&amp;W53,","&amp;-1*X53)))))))</f>
        <v/>
      </c>
      <c r="AQ54" s="252"/>
      <c r="AR54" s="265"/>
      <c r="AS54" s="537" t="str">
        <f>IF(ISBLANK($H27),"-",H27)</f>
        <v/>
      </c>
      <c r="AT54" s="537"/>
      <c r="AU54" s="280">
        <f>IF(ISBLANK($A27),"-",A27)</f>
        <v>13</v>
      </c>
      <c r="AV54" s="281">
        <f>IF(ISBLANK($G47),"-",G47)</f>
        <v>7</v>
      </c>
      <c r="AW54" s="530" t="str">
        <f>IF(ISBLANK($I47),"-",I47)</f>
        <v xml:space="preserve">ТОРГАЙБЕКОВ Амир  </v>
      </c>
      <c r="AX54" s="530"/>
      <c r="AY54" s="262"/>
      <c r="AZ54" s="262"/>
      <c r="BA54" s="263"/>
      <c r="BB54" s="262"/>
      <c r="BD54" s="300"/>
      <c r="BK54" s="269"/>
      <c r="BL54" s="262"/>
      <c r="BM54" s="265"/>
      <c r="BN54" s="263"/>
      <c r="BO54" s="262"/>
      <c r="BP54" s="262"/>
      <c r="BQ54" s="263"/>
      <c r="BR54" s="262"/>
      <c r="BS54" s="262"/>
      <c r="BT54" s="263"/>
      <c r="BU54" s="262"/>
      <c r="BV54" s="262"/>
      <c r="BW54" s="263"/>
      <c r="BX54" s="537" t="str">
        <f>IF(ISBLANK($H141),"-",H141)</f>
        <v/>
      </c>
      <c r="BY54" s="537"/>
      <c r="BZ54" s="291">
        <f>IF(ISBLANK($A141),"-",A141)</f>
        <v>66</v>
      </c>
      <c r="CA54" s="281">
        <f>IF(ISBLANK($G143),"-",G143)</f>
        <v>13</v>
      </c>
      <c r="CB54" s="530" t="str">
        <f>IF(ISBLANK($I143),"-",I143)</f>
        <v xml:space="preserve">ОРАЛХАНОВ Арнур  </v>
      </c>
      <c r="CC54" s="530"/>
      <c r="CD54" s="262"/>
      <c r="CE54" s="262"/>
      <c r="CF54" s="263"/>
      <c r="CG54" s="269"/>
      <c r="CJ54" s="236"/>
      <c r="CM54" s="263"/>
      <c r="CN54" s="262"/>
      <c r="CO54" s="262"/>
      <c r="CP54" s="265">
        <f>IF(ISBLANK($F206),"-",F206)</f>
        <v>-88</v>
      </c>
      <c r="CQ54" s="266">
        <f>IF(ISBLANK($G206),"-",G206)</f>
        <v>23</v>
      </c>
      <c r="CR54" s="530" t="str">
        <f>IF(ISBLANK($I206),"-",I206)</f>
        <v xml:space="preserve">ИНЫРБАЕВ Алишер  </v>
      </c>
      <c r="CS54" s="538"/>
      <c r="CT54" s="539" t="str">
        <f>IF($Y$1=1,AA205,IF($Y$1=2,AA206,""))</f>
        <v>3 - 1 (-3,1,9,10)</v>
      </c>
      <c r="CU54" s="540"/>
      <c r="CV54" s="540"/>
    </row>
    <row r="55" spans="1:100" s="240" customFormat="1" ht="14.1" customHeight="1" x14ac:dyDescent="0.25">
      <c r="A55" s="550">
        <v>27</v>
      </c>
      <c r="B55" s="512" t="s">
        <v>287</v>
      </c>
      <c r="C55" s="514"/>
      <c r="D55" s="516"/>
      <c r="E55" s="518"/>
      <c r="F55" s="322"/>
      <c r="G55" s="318">
        <f>IF(Y43&gt;Z43,G43,IF(Z43&gt;Y43,G44,"-"))</f>
        <v>3</v>
      </c>
      <c r="H55" s="520" t="str">
        <f t="shared" ref="H55" si="876">IF(K55="",IF(C55="","",IF(OR(G55="х",G56="х",NOT(ISBLANK(K55)))," ",CONCATENATE(C55,"/",D55,"/","ст. ",E55))),"")</f>
        <v/>
      </c>
      <c r="I55" s="244" t="str">
        <f>VLOOKUP(G55,[3]Список!A:V,3,FALSE)</f>
        <v xml:space="preserve">ЖУБАНОВ Санжар  </v>
      </c>
      <c r="J55" s="245" t="str">
        <f>VLOOKUP(G55,[3]Список!A:V,8,FALSE)</f>
        <v>г. Алматы</v>
      </c>
      <c r="K55" s="525">
        <v>7</v>
      </c>
      <c r="L55" s="535">
        <v>11</v>
      </c>
      <c r="M55" s="546">
        <v>3</v>
      </c>
      <c r="N55" s="548">
        <v>11</v>
      </c>
      <c r="O55" s="542">
        <v>12</v>
      </c>
      <c r="P55" s="544">
        <v>10</v>
      </c>
      <c r="Q55" s="546">
        <v>8</v>
      </c>
      <c r="R55" s="548">
        <v>11</v>
      </c>
      <c r="S55" s="542"/>
      <c r="T55" s="544"/>
      <c r="U55" s="546"/>
      <c r="V55" s="548"/>
      <c r="W55" s="542"/>
      <c r="X55" s="551"/>
      <c r="Y55" s="246">
        <f t="shared" ref="Y55" si="877">IF(K55="wo",0,IF(K55="","",SUM(AC55:AI55)))</f>
        <v>1</v>
      </c>
      <c r="Z55" s="247">
        <f t="shared" ref="Z55" si="878">IF(L55="wo",0,IF(L55="","",SUM(AC56:AI56)))</f>
        <v>3</v>
      </c>
      <c r="AA55" s="248" t="str">
        <f t="shared" ref="AA55" si="879">IF(Y56="В - П","В - П",IF(Z56="В - П","В - П",IF(Z56="wo",Y56&amp;" - "&amp;Z56,IF(Y56="wo",Z56&amp;" - "&amp;Y56,IF(Y56&gt;Z56,Y56&amp;" - "&amp;Z56,IF(Z56&gt;Y56,Z56&amp;" - "&amp;Y56,""))))))</f>
        <v>3 - 1</v>
      </c>
      <c r="AB55" s="249" t="str">
        <f t="shared" si="4"/>
        <v>(-7,-3,10,-8)</v>
      </c>
      <c r="AC55" s="250">
        <f t="shared" ref="AC55" si="880">IF(K55="","",IF(K55="wo",0,IF(L55="wo",1,IF(K55&gt;L55,1,0))))</f>
        <v>0</v>
      </c>
      <c r="AD55" s="250">
        <f t="shared" ref="AD55" si="881">IF(M55="","",IF(M55="wo",0,IF(N55="wo",1,IF(M55&gt;N55,1,0))))</f>
        <v>0</v>
      </c>
      <c r="AE55" s="250">
        <f t="shared" ref="AE55" si="882">IF(O55="","",IF(O55="wo",0,IF(P55="wo",1,IF(O55&gt;P55,1,0))))</f>
        <v>1</v>
      </c>
      <c r="AF55" s="250">
        <f t="shared" ref="AF55" si="883">IF(Q55="","",IF(Q55="wo",0,IF(R55="wo",1,IF(Q55&gt;R55,1,0))))</f>
        <v>0</v>
      </c>
      <c r="AG55" s="250" t="str">
        <f t="shared" ref="AG55" si="884">IF(S55="","",IF(S55="wo",0,IF(T55="wo",1,IF(S55&gt;T55,1,0))))</f>
        <v/>
      </c>
      <c r="AH55" s="250" t="str">
        <f t="shared" ref="AH55" si="885">IF(U55="","",IF(U55="wo",0,IF(V55="wo",1,IF(U55&gt;V55,1,0))))</f>
        <v/>
      </c>
      <c r="AI55" s="250" t="str">
        <f t="shared" ref="AI55" si="886">IF(W55="","",IF(W55="wo",0,IF(X55="wo",1,IF(W55&gt;X55,1,0))))</f>
        <v/>
      </c>
      <c r="AJ55" s="251">
        <f t="shared" ref="AJ55" si="887">IF(K55="","",IF(K55="wo",0,IF(L55="wo",0,IF(K55=L55,"ERROR",IF(K55=0,"-0",IF(L55=0,0,IF(K55&gt;L55,L55,-1*K55)))))))</f>
        <v>-7</v>
      </c>
      <c r="AK55" s="251" t="str">
        <f t="shared" ref="AK55" si="888">IF(M55="","",IF(M55="wo",","&amp;0,IF(N55="wo",","&amp;0,IF(M55=N55,"ERROR",IF(M55=0,",-0",IF(N55=0,","&amp;0,IF(M55&gt;N55,","&amp;N55,","&amp;-1*M55)))))))</f>
        <v>,-3</v>
      </c>
      <c r="AL55" s="251" t="str">
        <f t="shared" ref="AL55" si="889">IF(O55="","",IF(O55="wo",","&amp;0,IF(P55="wo",","&amp;0,IF(O55=P55,"ERROR",IF(O55=0,",-0",IF(P55=0,","&amp;0,IF(O55&gt;P55,","&amp;P55,","&amp;-1*O55)))))))</f>
        <v>,10</v>
      </c>
      <c r="AM55" s="251" t="str">
        <f t="shared" ref="AM55" si="890">IF(Q55="","",IF(Q55="wo",","&amp;0,IF(R55="wo",","&amp;0,IF(Q55=R55,"ERROR",IF(Q55=0,",-0",IF(R55=0,","&amp;0,IF(Q55&gt;R55,","&amp;R55,","&amp;-1*Q55)))))))</f>
        <v>,-8</v>
      </c>
      <c r="AN55" s="251" t="str">
        <f t="shared" ref="AN55" si="891">IF(S55="","",IF(S55="wo",","&amp;0,IF(T55="wo",","&amp;0,IF(S55=T55,"ERROR",IF(S55=0,",-0",IF(T55=0,","&amp;0,IF(S55&gt;T55,","&amp;T55,","&amp;-1*S55)))))))</f>
        <v/>
      </c>
      <c r="AO55" s="251" t="str">
        <f t="shared" ref="AO55" si="892">IF(U55="","",IF(U55="wo",","&amp;0,IF(V55="wo",","&amp;0,IF(U55=V55,"ERROR",IF(U55=0,",-0",IF(V55=0,","&amp;0,IF(U55&gt;V55,","&amp;V55,","&amp;-1*U55)))))))</f>
        <v/>
      </c>
      <c r="AP55" s="251" t="str">
        <f t="shared" ref="AP55" si="893">IF(W55="","",IF(W55="wo",","&amp;0,IF(X55="wo",","&amp;0,IF(W55=X55,"ERROR",IF(W55=0,",-0",IF(X55=0,","&amp;0,IF(W55&gt;X55,","&amp;X55,","&amp;-1*W55)))))))</f>
        <v/>
      </c>
      <c r="AQ55" s="252"/>
      <c r="AR55" s="265">
        <f>IF(ISBLANK($F28),"-",F28)</f>
        <v>26</v>
      </c>
      <c r="AS55" s="266">
        <f>IF(ISBLANK($G28),"-",G28)</f>
        <v>16</v>
      </c>
      <c r="AT55" s="271" t="str">
        <f>IF(ISBLANK($G28),"-",I28)</f>
        <v xml:space="preserve">ХАЗКЕН Адиль  </v>
      </c>
      <c r="AU55" s="285" t="str">
        <f>IF(ISBLANK($G28),"-",J28)</f>
        <v>Павлодар. обл.</v>
      </c>
      <c r="AV55" s="539" t="str">
        <f>IF($Y$1=1,AA27,IF($Y$1=2,AA28,""))</f>
        <v>3 - 0 (9,8,4)</v>
      </c>
      <c r="AW55" s="540"/>
      <c r="AX55" s="541"/>
      <c r="AY55" s="262"/>
      <c r="AZ55" s="262"/>
      <c r="BA55" s="263"/>
      <c r="BB55" s="262"/>
      <c r="BD55" s="300"/>
      <c r="BK55" s="269"/>
      <c r="BL55" s="262"/>
      <c r="BM55" s="265"/>
      <c r="BN55" s="263"/>
      <c r="BO55" s="262"/>
      <c r="BP55" s="262"/>
      <c r="BQ55" s="263"/>
      <c r="BR55" s="262"/>
      <c r="BS55" s="262"/>
      <c r="BT55" s="263"/>
      <c r="BU55" s="262"/>
      <c r="BV55" s="262"/>
      <c r="BW55" s="265">
        <f>IF(ISBLANK($F142),"-",F142)</f>
        <v>-64</v>
      </c>
      <c r="BX55" s="266">
        <f>IF(ISBLANK($G142),"-",G142)</f>
        <v>13</v>
      </c>
      <c r="BY55" s="530" t="str">
        <f>IF(ISBLANK($G142),"-",I142)</f>
        <v xml:space="preserve">ОРАЛХАНОВ Арнур  </v>
      </c>
      <c r="BZ55" s="538"/>
      <c r="CA55" s="539" t="str">
        <f>IF($Y$1=1,AA141,IF($Y$1=2,AA142,""))</f>
        <v>3 - 2 (6,-8,8,-10,9)</v>
      </c>
      <c r="CB55" s="540"/>
      <c r="CC55" s="540"/>
      <c r="CD55" s="262"/>
      <c r="CE55" s="262"/>
      <c r="CF55" s="263"/>
      <c r="CG55" s="265">
        <f>IF(ISBLANK($F209),"-",F209)</f>
        <v>-83</v>
      </c>
      <c r="CH55" s="266">
        <f>IF(ISBLANK($G209),"-",G209)</f>
        <v>37</v>
      </c>
      <c r="CI55" s="530" t="str">
        <f>IF(ISBLANK($G209),"-",I209)</f>
        <v xml:space="preserve">МАГЗУМБЕКОВ Асылхан  </v>
      </c>
      <c r="CJ55" s="530"/>
      <c r="CM55" s="263"/>
      <c r="CN55" s="262"/>
      <c r="CO55" s="262"/>
      <c r="CP55" s="236"/>
      <c r="CS55" s="236"/>
      <c r="CU55" s="558" t="str">
        <f>IF(ISBLANK($H208),"-",H208)</f>
        <v>28 место</v>
      </c>
      <c r="CV55" s="558"/>
    </row>
    <row r="56" spans="1:100" s="240" customFormat="1" ht="14.1" customHeight="1" x14ac:dyDescent="0.15">
      <c r="A56" s="550"/>
      <c r="B56" s="513"/>
      <c r="C56" s="515"/>
      <c r="D56" s="566"/>
      <c r="E56" s="519"/>
      <c r="F56" s="320"/>
      <c r="G56" s="318">
        <f>IF(Y45&gt;Z45,G45,IF(Z45&gt;Y45,G46,"-"))</f>
        <v>8</v>
      </c>
      <c r="H56" s="521"/>
      <c r="I56" s="257" t="str">
        <f>VLOOKUP(G56,[3]Список!A:V,3,FALSE)</f>
        <v xml:space="preserve">КАБДЫЛУАХИТОВ Қадіралі  </v>
      </c>
      <c r="J56" s="258" t="str">
        <f>VLOOKUP(G56,[3]Список!A:V,8,FALSE)</f>
        <v>Павлодар. обл.</v>
      </c>
      <c r="K56" s="526"/>
      <c r="L56" s="536"/>
      <c r="M56" s="547"/>
      <c r="N56" s="549"/>
      <c r="O56" s="543"/>
      <c r="P56" s="545"/>
      <c r="Q56" s="547"/>
      <c r="R56" s="549"/>
      <c r="S56" s="543"/>
      <c r="T56" s="545"/>
      <c r="U56" s="547"/>
      <c r="V56" s="549"/>
      <c r="W56" s="543"/>
      <c r="X56" s="552"/>
      <c r="Y56" s="259">
        <f t="shared" ref="Y56" si="894">IF(L55="wo","В - П",IF(L55&gt;=0,SUM(AC56:AI56),""))</f>
        <v>3</v>
      </c>
      <c r="Z56" s="260">
        <f t="shared" ref="Z56" si="895">IF(K55="wo","В - П",IF(K55&gt;=0,SUM(AC55:AI55),""))</f>
        <v>1</v>
      </c>
      <c r="AA56" s="248" t="str">
        <f t="shared" ref="AA56" si="896">IF(G55="х","",IF(G56="х","",IF(Y55&gt;Z55,AA55&amp;" "&amp;AB55,IF(Z55&gt;Y55,AA55&amp;" "&amp;AB56,""))))</f>
        <v>3 - 1 (7,3,-10,8)</v>
      </c>
      <c r="AB56" s="249" t="str">
        <f t="shared" si="4"/>
        <v>(7,3,-10,8)</v>
      </c>
      <c r="AC56" s="250">
        <f t="shared" ref="AC56" si="897">IF(L55="","",IF(L55="wo",0,IF(K55="wo",1,IF(K55&gt;L55,0,1))))</f>
        <v>1</v>
      </c>
      <c r="AD56" s="250">
        <f t="shared" ref="AD56" si="898">IF(N55="","",IF(N55="wo",0,IF(M55="wo",1,IF(M55&gt;N55,0,1))))</f>
        <v>1</v>
      </c>
      <c r="AE56" s="250">
        <f t="shared" ref="AE56" si="899">IF(P55="","",IF(P55="wo",0,IF(O55="wo",1,IF(O55&gt;P55,0,1))))</f>
        <v>0</v>
      </c>
      <c r="AF56" s="250">
        <f t="shared" ref="AF56" si="900">IF(R55="","",IF(R55="wo",0,IF(Q55="wo",1,IF(Q55&gt;R55,0,1))))</f>
        <v>1</v>
      </c>
      <c r="AG56" s="250" t="str">
        <f t="shared" ref="AG56" si="901">IF(T55="","",IF(T55="wo",0,IF(S55="wo",1,IF(S55&gt;T55,0,1))))</f>
        <v/>
      </c>
      <c r="AH56" s="250" t="str">
        <f t="shared" ref="AH56" si="902">IF(V55="","",IF(V55="wo",0,IF(U55="wo",1,IF(U55&gt;V55,0,1))))</f>
        <v/>
      </c>
      <c r="AI56" s="250" t="str">
        <f t="shared" ref="AI56" si="903">IF(X55="","",IF(X55="wo",0,IF(W55="wo",1,IF(W55&gt;X55,0,1))))</f>
        <v/>
      </c>
      <c r="AJ56" s="251">
        <f t="shared" ref="AJ56" si="904">IF(K55="","",IF(K55="wo",0,IF(L55="wo",0,IF(K55=L55,"ERROR",IF(K55=0,0,IF(L55=0,"-0",IF(L55&gt;K55,K55,-1*L55)))))))</f>
        <v>7</v>
      </c>
      <c r="AK56" s="251" t="str">
        <f t="shared" ref="AK56" si="905">IF(M55="","",IF(M55="wo",","&amp;0,IF(N55="wo",","&amp;0,IF(M55=N55,"ERROR",IF(M55=0,",0",IF(N55=0,",-0",IF(N55&gt;M55,","&amp;M55,","&amp;-1*N55)))))))</f>
        <v>,3</v>
      </c>
      <c r="AL56" s="251" t="str">
        <f t="shared" ref="AL56" si="906">IF(O55="","",IF(O55="wo",","&amp;0,IF(P55="wo",","&amp;0,IF(O55=P55,"ERROR",IF(O55=0,",0",IF(P55=0,",-0",IF(P55&gt;O55,","&amp;O55,","&amp;-1*P55)))))))</f>
        <v>,-10</v>
      </c>
      <c r="AM56" s="251" t="str">
        <f t="shared" ref="AM56" si="907">IF(Q55="","",IF(Q55="wo",","&amp;0,IF(R55="wo",","&amp;0,IF(Q55=R55,"ERROR",IF(Q55=0,",0",IF(R55=0,",-0",IF(R55&gt;Q55,","&amp;Q55,","&amp;-1*R55)))))))</f>
        <v>,8</v>
      </c>
      <c r="AN56" s="251" t="str">
        <f t="shared" ref="AN56" si="908">IF(S55="","",IF(S55="wo",","&amp;0,IF(T55="wo",","&amp;0,IF(S55=T55,"ERROR",IF(S55=0,",0",IF(T55=0,",-0",IF(T55&gt;S55,","&amp;S55,","&amp;-1*T55)))))))</f>
        <v/>
      </c>
      <c r="AO56" s="251" t="str">
        <f t="shared" ref="AO56" si="909">IF(U55="","",IF(U55="wo",","&amp;0,IF(V55="wo",","&amp;0,IF(U55=V55,"ERROR",IF(U55=0,",0",IF(V55=0,",-0",IF(V55&gt;U55,","&amp;U55,","&amp;-1*V55)))))))</f>
        <v/>
      </c>
      <c r="AP56" s="251" t="str">
        <f t="shared" ref="AP56" si="910">IF(W55="","",IF(W55="wo",","&amp;0,IF(X55="wo",","&amp;0,IF(W55=X55,"ERROR",IF(W55=0,",0",IF(X55=0,",-0",IF(X55&gt;W55,","&amp;W55,","&amp;-1*X55)))))))</f>
        <v/>
      </c>
      <c r="AQ56" s="252"/>
      <c r="AR56" s="265"/>
      <c r="AS56" s="262"/>
      <c r="AT56" s="262"/>
      <c r="AU56" s="263"/>
      <c r="AV56" s="289"/>
      <c r="AW56" s="290" t="str">
        <f>IF(ISBLANK($H47),"-",H47)</f>
        <v/>
      </c>
      <c r="AX56" s="288"/>
      <c r="AY56" s="281">
        <f>IF(ISBLANK($G57),"-",G57)</f>
        <v>13</v>
      </c>
      <c r="AZ56" s="530" t="str">
        <f>IF(ISBLANK($I57),"-",I57)</f>
        <v xml:space="preserve">ОРАЛХАНОВ Арнур  </v>
      </c>
      <c r="BA56" s="530"/>
      <c r="BB56" s="262"/>
      <c r="BD56" s="300"/>
      <c r="BK56" s="269"/>
      <c r="BL56" s="262"/>
      <c r="BM56" s="265"/>
      <c r="BN56" s="265">
        <f>IF(ISBLANK($F145),"-",F145)</f>
        <v>-48</v>
      </c>
      <c r="BO56" s="266">
        <f>IF(ISBLANK($G145),"-",G145)</f>
        <v>7</v>
      </c>
      <c r="BP56" s="530" t="str">
        <f>IF(ISBLANK($G145),"-",I145)</f>
        <v xml:space="preserve">ТОРГАЙБЕКОВ Амир  </v>
      </c>
      <c r="BQ56" s="530"/>
      <c r="BR56" s="262"/>
      <c r="BS56" s="262"/>
      <c r="BT56" s="263"/>
      <c r="BU56" s="262"/>
      <c r="BV56" s="262"/>
      <c r="BW56" s="263"/>
      <c r="CA56" s="275"/>
      <c r="CB56" s="558" t="str">
        <f>IF(ISBLANK($H144),"-",H144)</f>
        <v>12 место</v>
      </c>
      <c r="CC56" s="558"/>
      <c r="CD56" s="262"/>
      <c r="CE56" s="262"/>
      <c r="CF56" s="263"/>
      <c r="CG56" s="263"/>
      <c r="CH56" s="537" t="str">
        <f>IF(ISBLANK($H209),"-",H209)</f>
        <v/>
      </c>
      <c r="CI56" s="537"/>
      <c r="CJ56" s="278">
        <f>IF(ISBLANK($A209),"-",A209)</f>
        <v>91</v>
      </c>
      <c r="CK56" s="266">
        <f>IF(ISBLANK($G213),"-",G213)</f>
        <v>37</v>
      </c>
      <c r="CL56" s="530" t="str">
        <f>IF(ISBLANK($G213),"-",I213)</f>
        <v xml:space="preserve">МАГЗУМБЕКОВ Асылхан  </v>
      </c>
      <c r="CM56" s="530"/>
      <c r="CS56" s="265">
        <f>IF(ISBLANK($F208),"-",F208)</f>
        <v>-90</v>
      </c>
      <c r="CT56" s="266">
        <f>IF(ISBLANK($G208),"-",G208)</f>
        <v>23</v>
      </c>
      <c r="CU56" s="530" t="str">
        <f>IF(ISBLANK($I208),"-",I208)</f>
        <v xml:space="preserve">ИНЫРБАЕВ Алишер  </v>
      </c>
      <c r="CV56" s="530"/>
    </row>
    <row r="57" spans="1:100" s="240" customFormat="1" ht="14.1" customHeight="1" x14ac:dyDescent="0.15">
      <c r="A57" s="554">
        <v>28</v>
      </c>
      <c r="B57" s="512" t="s">
        <v>287</v>
      </c>
      <c r="C57" s="514"/>
      <c r="D57" s="516"/>
      <c r="E57" s="556"/>
      <c r="F57" s="322"/>
      <c r="G57" s="323">
        <f>IF(Y47&gt;Z47,G47,IF(Z47&gt;Y47,G48,"-"))</f>
        <v>13</v>
      </c>
      <c r="H57" s="520" t="str">
        <f t="shared" ref="H57" si="911">IF(K57="",IF(C57="","",IF(OR(G57="х",G58="х",NOT(ISBLANK(K57)))," ",CONCATENATE(C57,"/",D57,"/","ст. ",E57))),"")</f>
        <v/>
      </c>
      <c r="I57" s="244" t="str">
        <f>VLOOKUP(G57,[3]Список!A:V,3,FALSE)</f>
        <v xml:space="preserve">ОРАЛХАНОВ Арнур  </v>
      </c>
      <c r="J57" s="245" t="str">
        <f>VLOOKUP(G57,[3]Список!A:V,8,FALSE)</f>
        <v>ВКО</v>
      </c>
      <c r="K57" s="525">
        <v>8</v>
      </c>
      <c r="L57" s="535">
        <v>11</v>
      </c>
      <c r="M57" s="531">
        <v>9</v>
      </c>
      <c r="N57" s="533">
        <v>11</v>
      </c>
      <c r="O57" s="525">
        <v>8</v>
      </c>
      <c r="P57" s="535">
        <v>11</v>
      </c>
      <c r="Q57" s="531"/>
      <c r="R57" s="533"/>
      <c r="S57" s="525"/>
      <c r="T57" s="535"/>
      <c r="U57" s="531"/>
      <c r="V57" s="533"/>
      <c r="W57" s="525"/>
      <c r="X57" s="527"/>
      <c r="Y57" s="246">
        <f t="shared" ref="Y57" si="912">IF(K57="wo",0,IF(K57="","",SUM(AC57:AI57)))</f>
        <v>0</v>
      </c>
      <c r="Z57" s="247">
        <f t="shared" ref="Z57" si="913">IF(L57="wo",0,IF(L57="","",SUM(AC58:AI58)))</f>
        <v>3</v>
      </c>
      <c r="AA57" s="248" t="str">
        <f t="shared" ref="AA57" si="914">IF(Y58="В - П","В - П",IF(Z58="В - П","В - П",IF(Z58="wo",Y58&amp;" - "&amp;Z58,IF(Y58="wo",Z58&amp;" - "&amp;Y58,IF(Y58&gt;Z58,Y58&amp;" - "&amp;Z58,IF(Z58&gt;Y58,Z58&amp;" - "&amp;Y58,""))))))</f>
        <v>3 - 0</v>
      </c>
      <c r="AB57" s="249" t="str">
        <f t="shared" si="4"/>
        <v>(-8,-9,-8)</v>
      </c>
      <c r="AC57" s="250">
        <f t="shared" ref="AC57" si="915">IF(K57="","",IF(K57="wo",0,IF(L57="wo",1,IF(K57&gt;L57,1,0))))</f>
        <v>0</v>
      </c>
      <c r="AD57" s="250">
        <f t="shared" ref="AD57" si="916">IF(M57="","",IF(M57="wo",0,IF(N57="wo",1,IF(M57&gt;N57,1,0))))</f>
        <v>0</v>
      </c>
      <c r="AE57" s="250">
        <f t="shared" ref="AE57" si="917">IF(O57="","",IF(O57="wo",0,IF(P57="wo",1,IF(O57&gt;P57,1,0))))</f>
        <v>0</v>
      </c>
      <c r="AF57" s="250" t="str">
        <f t="shared" ref="AF57" si="918">IF(Q57="","",IF(Q57="wo",0,IF(R57="wo",1,IF(Q57&gt;R57,1,0))))</f>
        <v/>
      </c>
      <c r="AG57" s="250" t="str">
        <f t="shared" ref="AG57" si="919">IF(S57="","",IF(S57="wo",0,IF(T57="wo",1,IF(S57&gt;T57,1,0))))</f>
        <v/>
      </c>
      <c r="AH57" s="250" t="str">
        <f t="shared" ref="AH57" si="920">IF(U57="","",IF(U57="wo",0,IF(V57="wo",1,IF(U57&gt;V57,1,0))))</f>
        <v/>
      </c>
      <c r="AI57" s="250" t="str">
        <f t="shared" ref="AI57" si="921">IF(W57="","",IF(W57="wo",0,IF(X57="wo",1,IF(W57&gt;X57,1,0))))</f>
        <v/>
      </c>
      <c r="AJ57" s="251">
        <f t="shared" ref="AJ57" si="922">IF(K57="","",IF(K57="wo",0,IF(L57="wo",0,IF(K57=L57,"ERROR",IF(K57=0,"-0",IF(L57=0,0,IF(K57&gt;L57,L57,-1*K57)))))))</f>
        <v>-8</v>
      </c>
      <c r="AK57" s="251" t="str">
        <f t="shared" ref="AK57" si="923">IF(M57="","",IF(M57="wo",","&amp;0,IF(N57="wo",","&amp;0,IF(M57=N57,"ERROR",IF(M57=0,",-0",IF(N57=0,","&amp;0,IF(M57&gt;N57,","&amp;N57,","&amp;-1*M57)))))))</f>
        <v>,-9</v>
      </c>
      <c r="AL57" s="251" t="str">
        <f t="shared" ref="AL57" si="924">IF(O57="","",IF(O57="wo",","&amp;0,IF(P57="wo",","&amp;0,IF(O57=P57,"ERROR",IF(O57=0,",-0",IF(P57=0,","&amp;0,IF(O57&gt;P57,","&amp;P57,","&amp;-1*O57)))))))</f>
        <v>,-8</v>
      </c>
      <c r="AM57" s="251" t="str">
        <f t="shared" ref="AM57" si="925">IF(Q57="","",IF(Q57="wo",","&amp;0,IF(R57="wo",","&amp;0,IF(Q57=R57,"ERROR",IF(Q57=0,",-0",IF(R57=0,","&amp;0,IF(Q57&gt;R57,","&amp;R57,","&amp;-1*Q57)))))))</f>
        <v/>
      </c>
      <c r="AN57" s="251" t="str">
        <f t="shared" ref="AN57" si="926">IF(S57="","",IF(S57="wo",","&amp;0,IF(T57="wo",","&amp;0,IF(S57=T57,"ERROR",IF(S57=0,",-0",IF(T57=0,","&amp;0,IF(S57&gt;T57,","&amp;T57,","&amp;-1*S57)))))))</f>
        <v/>
      </c>
      <c r="AO57" s="251" t="str">
        <f t="shared" ref="AO57" si="927">IF(U57="","",IF(U57="wo",","&amp;0,IF(V57="wo",","&amp;0,IF(U57=V57,"ERROR",IF(U57=0,",-0",IF(V57=0,","&amp;0,IF(U57&gt;V57,","&amp;V57,","&amp;-1*U57)))))))</f>
        <v/>
      </c>
      <c r="AP57" s="251" t="str">
        <f t="shared" ref="AP57" si="928">IF(W57="","",IF(W57="wo",","&amp;0,IF(X57="wo",","&amp;0,IF(W57=X57,"ERROR",IF(W57=0,",-0",IF(X57=0,","&amp;0,IF(W57&gt;X57,","&amp;X57,","&amp;-1*W57)))))))</f>
        <v/>
      </c>
      <c r="AQ57" s="252"/>
      <c r="AR57" s="265">
        <f>IF(ISBLANK($F29),"-",F29)</f>
        <v>27</v>
      </c>
      <c r="AS57" s="266">
        <f>IF(ISBLANK($G29),"-",G29)</f>
        <v>29</v>
      </c>
      <c r="AT57" s="271" t="str">
        <f>IF(ISBLANK($G29),"-",I29)</f>
        <v xml:space="preserve">БАЛТАШ Тамерлан  </v>
      </c>
      <c r="AU57" s="272" t="str">
        <f>IF(ISBLANK($G29),"-",J29)</f>
        <v>Костанай. обл</v>
      </c>
      <c r="AV57" s="262"/>
      <c r="AW57" s="262"/>
      <c r="AX57" s="292">
        <f>IF(ISBLANK($A47),"-",A47)</f>
        <v>23</v>
      </c>
      <c r="AY57" s="539" t="str">
        <f>IF($Y$1=1,AA47,IF($Y$1=2,AA48,""))</f>
        <v>3 - 0 (6,6,6)</v>
      </c>
      <c r="AZ57" s="540"/>
      <c r="BA57" s="541"/>
      <c r="BB57" s="262"/>
      <c r="BD57" s="300"/>
      <c r="BK57" s="269"/>
      <c r="BL57" s="262"/>
      <c r="BM57" s="262"/>
      <c r="BN57" s="265"/>
      <c r="BO57" s="537" t="str">
        <f>IF(ISBLANK($H145),"-",H145)</f>
        <v/>
      </c>
      <c r="BP57" s="537"/>
      <c r="BQ57" s="291">
        <f>IF(ISBLANK($A145),"-",A145)</f>
        <v>67</v>
      </c>
      <c r="BR57" s="281">
        <f>IF(ISBLANK($G149),"-",G149)</f>
        <v>7</v>
      </c>
      <c r="BS57" s="530" t="str">
        <f>IF(ISBLANK($I149),"-",I149)</f>
        <v xml:space="preserve">ТОРГАЙБЕКОВ Амир  </v>
      </c>
      <c r="BT57" s="530"/>
      <c r="BU57" s="262"/>
      <c r="BV57" s="262"/>
      <c r="BW57" s="263"/>
      <c r="BZ57" s="265">
        <f>IF(ISBLANK($F144),"-",F144)</f>
        <v>-66</v>
      </c>
      <c r="CA57" s="266">
        <f>IF(ISBLANK($G144),"-",G144)</f>
        <v>15</v>
      </c>
      <c r="CB57" s="530" t="str">
        <f>IF(ISBLANK($G144),"-",I144)</f>
        <v xml:space="preserve">АМАНГЕЛДІ Әмір  </v>
      </c>
      <c r="CC57" s="530"/>
      <c r="CD57" s="262"/>
      <c r="CE57" s="262"/>
      <c r="CF57" s="263"/>
      <c r="CG57" s="265">
        <f>IF(ISBLANK($F210),"-",F210)</f>
        <v>-84</v>
      </c>
      <c r="CH57" s="266">
        <f>IF(ISBLANK($G210),"-",G210)</f>
        <v>26</v>
      </c>
      <c r="CI57" s="530" t="str">
        <f>IF(ISBLANK($G210),"-",I210)</f>
        <v xml:space="preserve">АБДЫХАЛЫК Нурхат  </v>
      </c>
      <c r="CJ57" s="538"/>
      <c r="CK57" s="539" t="str">
        <f>IF($Y$1=1,AA209,IF($Y$1=2,AA210,""))</f>
        <v>3 - 2 (6,-14,-7,3,6)</v>
      </c>
      <c r="CL57" s="540"/>
      <c r="CM57" s="541"/>
      <c r="CN57" s="299"/>
      <c r="CO57" s="558" t="str">
        <f>IF(ISBLANK($H215),"-",H215)</f>
        <v>29 место</v>
      </c>
      <c r="CP57" s="558"/>
      <c r="CQ57" s="262"/>
      <c r="CS57" s="236"/>
      <c r="CT57" s="262"/>
      <c r="CV57" s="236"/>
    </row>
    <row r="58" spans="1:100" s="240" customFormat="1" ht="14.1" customHeight="1" x14ac:dyDescent="0.2">
      <c r="A58" s="555"/>
      <c r="B58" s="513"/>
      <c r="C58" s="515"/>
      <c r="D58" s="566"/>
      <c r="E58" s="557"/>
      <c r="F58" s="320"/>
      <c r="G58" s="324">
        <f>IF(Y49&gt;Z49,G49,IF(Z49&gt;Y49,G50,"-"))</f>
        <v>2</v>
      </c>
      <c r="H58" s="521"/>
      <c r="I58" s="257" t="str">
        <f>VLOOKUP(G58,[3]Список!A:V,3,FALSE)</f>
        <v xml:space="preserve">ХАРКИ Искандер  </v>
      </c>
      <c r="J58" s="258" t="str">
        <f>VLOOKUP(G58,[3]Список!A:V,8,FALSE)</f>
        <v>Жамбылск. обл.</v>
      </c>
      <c r="K58" s="526"/>
      <c r="L58" s="536"/>
      <c r="M58" s="532"/>
      <c r="N58" s="534"/>
      <c r="O58" s="526"/>
      <c r="P58" s="536"/>
      <c r="Q58" s="532"/>
      <c r="R58" s="534"/>
      <c r="S58" s="526"/>
      <c r="T58" s="536"/>
      <c r="U58" s="532"/>
      <c r="V58" s="534"/>
      <c r="W58" s="526"/>
      <c r="X58" s="528"/>
      <c r="Y58" s="259">
        <f t="shared" ref="Y58" si="929">IF(L57="wo","В - П",IF(L57&gt;=0,SUM(AC58:AI58),""))</f>
        <v>3</v>
      </c>
      <c r="Z58" s="260">
        <f t="shared" ref="Z58" si="930">IF(K57="wo","В - П",IF(K57&gt;=0,SUM(AC57:AI57),""))</f>
        <v>0</v>
      </c>
      <c r="AA58" s="248" t="str">
        <f t="shared" ref="AA58" si="931">IF(G57="х","",IF(G58="х","",IF(Y57&gt;Z57,AA57&amp;" "&amp;AB57,IF(Z57&gt;Y57,AA57&amp;" "&amp;AB58,""))))</f>
        <v>3 - 0 (8,9,8)</v>
      </c>
      <c r="AB58" s="249" t="str">
        <f t="shared" si="4"/>
        <v>(8,9,8)</v>
      </c>
      <c r="AC58" s="250">
        <f t="shared" ref="AC58" si="932">IF(L57="","",IF(L57="wo",0,IF(K57="wo",1,IF(K57&gt;L57,0,1))))</f>
        <v>1</v>
      </c>
      <c r="AD58" s="250">
        <f t="shared" ref="AD58" si="933">IF(N57="","",IF(N57="wo",0,IF(M57="wo",1,IF(M57&gt;N57,0,1))))</f>
        <v>1</v>
      </c>
      <c r="AE58" s="250">
        <f t="shared" ref="AE58" si="934">IF(P57="","",IF(P57="wo",0,IF(O57="wo",1,IF(O57&gt;P57,0,1))))</f>
        <v>1</v>
      </c>
      <c r="AF58" s="250" t="str">
        <f t="shared" ref="AF58" si="935">IF(R57="","",IF(R57="wo",0,IF(Q57="wo",1,IF(Q57&gt;R57,0,1))))</f>
        <v/>
      </c>
      <c r="AG58" s="250" t="str">
        <f t="shared" ref="AG58" si="936">IF(T57="","",IF(T57="wo",0,IF(S57="wo",1,IF(S57&gt;T57,0,1))))</f>
        <v/>
      </c>
      <c r="AH58" s="250" t="str">
        <f t="shared" ref="AH58" si="937">IF(V57="","",IF(V57="wo",0,IF(U57="wo",1,IF(U57&gt;V57,0,1))))</f>
        <v/>
      </c>
      <c r="AI58" s="250" t="str">
        <f t="shared" ref="AI58" si="938">IF(X57="","",IF(X57="wo",0,IF(W57="wo",1,IF(W57&gt;X57,0,1))))</f>
        <v/>
      </c>
      <c r="AJ58" s="251">
        <f t="shared" ref="AJ58" si="939">IF(K57="","",IF(K57="wo",0,IF(L57="wo",0,IF(K57=L57,"ERROR",IF(K57=0,0,IF(L57=0,"-0",IF(L57&gt;K57,K57,-1*L57)))))))</f>
        <v>8</v>
      </c>
      <c r="AK58" s="251" t="str">
        <f t="shared" ref="AK58" si="940">IF(M57="","",IF(M57="wo",","&amp;0,IF(N57="wo",","&amp;0,IF(M57=N57,"ERROR",IF(M57=0,",0",IF(N57=0,",-0",IF(N57&gt;M57,","&amp;M57,","&amp;-1*N57)))))))</f>
        <v>,9</v>
      </c>
      <c r="AL58" s="251" t="str">
        <f t="shared" ref="AL58" si="941">IF(O57="","",IF(O57="wo",","&amp;0,IF(P57="wo",","&amp;0,IF(O57=P57,"ERROR",IF(O57=0,",0",IF(P57=0,",-0",IF(P57&gt;O57,","&amp;O57,","&amp;-1*P57)))))))</f>
        <v>,8</v>
      </c>
      <c r="AM58" s="251" t="str">
        <f t="shared" ref="AM58" si="942">IF(Q57="","",IF(Q57="wo",","&amp;0,IF(R57="wo",","&amp;0,IF(Q57=R57,"ERROR",IF(Q57=0,",0",IF(R57=0,",-0",IF(R57&gt;Q57,","&amp;Q57,","&amp;-1*R57)))))))</f>
        <v/>
      </c>
      <c r="AN58" s="251" t="str">
        <f t="shared" ref="AN58" si="943">IF(S57="","",IF(S57="wo",","&amp;0,IF(T57="wo",","&amp;0,IF(S57=T57,"ERROR",IF(S57=0,",0",IF(T57=0,",-0",IF(T57&gt;S57,","&amp;S57,","&amp;-1*T57)))))))</f>
        <v/>
      </c>
      <c r="AO58" s="251" t="str">
        <f t="shared" ref="AO58" si="944">IF(U57="","",IF(U57="wo",","&amp;0,IF(V57="wo",","&amp;0,IF(U57=V57,"ERROR",IF(U57=0,",0",IF(V57=0,",-0",IF(V57&gt;U57,","&amp;U57,","&amp;-1*V57)))))))</f>
        <v/>
      </c>
      <c r="AP58" s="251" t="str">
        <f t="shared" ref="AP58" si="945">IF(W57="","",IF(W57="wo",","&amp;0,IF(X57="wo",","&amp;0,IF(W57=X57,"ERROR",IF(W57=0,",0",IF(X57=0,",-0",IF(X57&gt;W57,","&amp;W57,","&amp;-1*X57)))))))</f>
        <v/>
      </c>
      <c r="AQ58" s="252"/>
      <c r="AR58" s="265"/>
      <c r="AS58" s="537" t="str">
        <f>IF(ISBLANK($H29),"-",H29)</f>
        <v/>
      </c>
      <c r="AT58" s="537"/>
      <c r="AU58" s="280">
        <f>IF(ISBLANK($A29),"-",A29)</f>
        <v>14</v>
      </c>
      <c r="AV58" s="281">
        <f>IF(ISBLANK($G48),"-",G48)</f>
        <v>13</v>
      </c>
      <c r="AW58" s="530" t="str">
        <f>IF(ISBLANK($I48),"-",I48)</f>
        <v xml:space="preserve">ОРАЛХАНОВ Арнур  </v>
      </c>
      <c r="AX58" s="538"/>
      <c r="AY58" s="262"/>
      <c r="AZ58" s="262"/>
      <c r="BA58" s="283"/>
      <c r="BB58" s="262"/>
      <c r="BD58" s="300"/>
      <c r="BK58" s="269"/>
      <c r="BL58" s="262"/>
      <c r="BM58" s="262"/>
      <c r="BN58" s="265">
        <f>IF(ISBLANK($F146),"-",F146)</f>
        <v>-49</v>
      </c>
      <c r="BO58" s="266">
        <f>IF(ISBLANK($G146),"-",G146)</f>
        <v>20</v>
      </c>
      <c r="BP58" s="530" t="str">
        <f>IF(ISBLANK($G146),"-",I146)</f>
        <v xml:space="preserve">НУРМАТОВ Зиятжан  </v>
      </c>
      <c r="BQ58" s="538"/>
      <c r="BR58" s="539" t="str">
        <f>IF($Y$1=1,AA145,IF($Y$1=2,AA146,""))</f>
        <v>3 - 1 (9,5,-8,5)</v>
      </c>
      <c r="BS58" s="540"/>
      <c r="BT58" s="541"/>
      <c r="BU58" s="262"/>
      <c r="BV58" s="558" t="str">
        <f>IF(ISBLANK($H151),"-",H151)</f>
        <v>13 место</v>
      </c>
      <c r="BW58" s="558"/>
      <c r="BX58" s="262"/>
      <c r="BZ58" s="236"/>
      <c r="CD58" s="262"/>
      <c r="CE58" s="262"/>
      <c r="CF58" s="263"/>
      <c r="CG58" s="263"/>
      <c r="CH58" s="262"/>
      <c r="CI58" s="262"/>
      <c r="CJ58" s="284"/>
      <c r="CK58" s="560" t="str">
        <f>IF(ISBLANK($H213),"-",H213)</f>
        <v/>
      </c>
      <c r="CL58" s="560"/>
      <c r="CM58" s="300"/>
      <c r="CN58" s="281">
        <f>IF(ISBLANK($G215),"-",G215)</f>
        <v>34</v>
      </c>
      <c r="CO58" s="530" t="str">
        <f>IF(ISBLANK($I215),"-",I215)</f>
        <v xml:space="preserve">ЖОЛДЫБАЙ Нұржігіт  </v>
      </c>
      <c r="CP58" s="530"/>
      <c r="CQ58" s="262"/>
      <c r="CS58" s="236"/>
      <c r="CT58" s="262"/>
      <c r="CV58" s="236"/>
    </row>
    <row r="59" spans="1:100" s="240" customFormat="1" ht="14.1" customHeight="1" x14ac:dyDescent="0.15">
      <c r="A59" s="550">
        <v>29</v>
      </c>
      <c r="B59" s="512" t="s">
        <v>288</v>
      </c>
      <c r="C59" s="514"/>
      <c r="D59" s="516"/>
      <c r="E59" s="518"/>
      <c r="F59" s="322"/>
      <c r="G59" s="318">
        <f>IF(Y51&gt;Z51,G51,IF(Z51&gt;Y51,G52,"-"))</f>
        <v>1</v>
      </c>
      <c r="H59" s="520" t="str">
        <f t="shared" ref="H59" si="946">IF(K59="",IF(C59="","",IF(OR(G59="х",G60="х",NOT(ISBLANK(K59)))," ",CONCATENATE(C59,"/",D59,"/","ст. ",E59))),"")</f>
        <v/>
      </c>
      <c r="I59" s="244" t="str">
        <f>VLOOKUP(G59,[3]Список!A:V,3,FALSE)</f>
        <v xml:space="preserve">КУРМАМБАЕВ Сагантай  </v>
      </c>
      <c r="J59" s="245" t="str">
        <f>VLOOKUP(G59,[3]Список!A:V,8,FALSE)</f>
        <v>ВКО</v>
      </c>
      <c r="K59" s="564">
        <v>11</v>
      </c>
      <c r="L59" s="544">
        <v>9</v>
      </c>
      <c r="M59" s="546">
        <v>14</v>
      </c>
      <c r="N59" s="548">
        <v>12</v>
      </c>
      <c r="O59" s="542">
        <v>10</v>
      </c>
      <c r="P59" s="544">
        <v>12</v>
      </c>
      <c r="Q59" s="546">
        <v>11</v>
      </c>
      <c r="R59" s="548">
        <v>4</v>
      </c>
      <c r="S59" s="542"/>
      <c r="T59" s="544"/>
      <c r="U59" s="546"/>
      <c r="V59" s="548"/>
      <c r="W59" s="542"/>
      <c r="X59" s="551"/>
      <c r="Y59" s="246">
        <f t="shared" ref="Y59" si="947">IF(K59="wo",0,IF(K59="","",SUM(AC59:AI59)))</f>
        <v>3</v>
      </c>
      <c r="Z59" s="247">
        <f t="shared" ref="Z59" si="948">IF(L59="wo",0,IF(L59="","",SUM(AC60:AI60)))</f>
        <v>1</v>
      </c>
      <c r="AA59" s="248" t="str">
        <f t="shared" ref="AA59" si="949">IF(Y60="В - П","В - П",IF(Z60="В - П","В - П",IF(Z60="wo",Y60&amp;" - "&amp;Z60,IF(Y60="wo",Z60&amp;" - "&amp;Y60,IF(Y60&gt;Z60,Y60&amp;" - "&amp;Z60,IF(Z60&gt;Y60,Z60&amp;" - "&amp;Y60,""))))))</f>
        <v>3 - 1</v>
      </c>
      <c r="AB59" s="249" t="str">
        <f t="shared" si="4"/>
        <v>(9,12,-10,4)</v>
      </c>
      <c r="AC59" s="250">
        <f t="shared" ref="AC59" si="950">IF(K59="","",IF(K59="wo",0,IF(L59="wo",1,IF(K59&gt;L59,1,0))))</f>
        <v>1</v>
      </c>
      <c r="AD59" s="250">
        <f t="shared" ref="AD59" si="951">IF(M59="","",IF(M59="wo",0,IF(N59="wo",1,IF(M59&gt;N59,1,0))))</f>
        <v>1</v>
      </c>
      <c r="AE59" s="250">
        <f t="shared" ref="AE59" si="952">IF(O59="","",IF(O59="wo",0,IF(P59="wo",1,IF(O59&gt;P59,1,0))))</f>
        <v>0</v>
      </c>
      <c r="AF59" s="250">
        <f t="shared" ref="AF59" si="953">IF(Q59="","",IF(Q59="wo",0,IF(R59="wo",1,IF(Q59&gt;R59,1,0))))</f>
        <v>1</v>
      </c>
      <c r="AG59" s="250" t="str">
        <f t="shared" ref="AG59" si="954">IF(S59="","",IF(S59="wo",0,IF(T59="wo",1,IF(S59&gt;T59,1,0))))</f>
        <v/>
      </c>
      <c r="AH59" s="250" t="str">
        <f t="shared" ref="AH59" si="955">IF(U59="","",IF(U59="wo",0,IF(V59="wo",1,IF(U59&gt;V59,1,0))))</f>
        <v/>
      </c>
      <c r="AI59" s="250" t="str">
        <f t="shared" ref="AI59" si="956">IF(W59="","",IF(W59="wo",0,IF(X59="wo",1,IF(W59&gt;X59,1,0))))</f>
        <v/>
      </c>
      <c r="AJ59" s="251">
        <f t="shared" ref="AJ59" si="957">IF(K59="","",IF(K59="wo",0,IF(L59="wo",0,IF(K59=L59,"ERROR",IF(K59=0,"-0",IF(L59=0,0,IF(K59&gt;L59,L59,-1*K59)))))))</f>
        <v>9</v>
      </c>
      <c r="AK59" s="251" t="str">
        <f t="shared" ref="AK59" si="958">IF(M59="","",IF(M59="wo",","&amp;0,IF(N59="wo",","&amp;0,IF(M59=N59,"ERROR",IF(M59=0,",-0",IF(N59=0,","&amp;0,IF(M59&gt;N59,","&amp;N59,","&amp;-1*M59)))))))</f>
        <v>,12</v>
      </c>
      <c r="AL59" s="251" t="str">
        <f t="shared" ref="AL59" si="959">IF(O59="","",IF(O59="wo",","&amp;0,IF(P59="wo",","&amp;0,IF(O59=P59,"ERROR",IF(O59=0,",-0",IF(P59=0,","&amp;0,IF(O59&gt;P59,","&amp;P59,","&amp;-1*O59)))))))</f>
        <v>,-10</v>
      </c>
      <c r="AM59" s="251" t="str">
        <f t="shared" ref="AM59" si="960">IF(Q59="","",IF(Q59="wo",","&amp;0,IF(R59="wo",","&amp;0,IF(Q59=R59,"ERROR",IF(Q59=0,",-0",IF(R59=0,","&amp;0,IF(Q59&gt;R59,","&amp;R59,","&amp;-1*Q59)))))))</f>
        <v>,4</v>
      </c>
      <c r="AN59" s="251" t="str">
        <f t="shared" ref="AN59" si="961">IF(S59="","",IF(S59="wo",","&amp;0,IF(T59="wo",","&amp;0,IF(S59=T59,"ERROR",IF(S59=0,",-0",IF(T59=0,","&amp;0,IF(S59&gt;T59,","&amp;T59,","&amp;-1*S59)))))))</f>
        <v/>
      </c>
      <c r="AO59" s="251" t="str">
        <f t="shared" ref="AO59" si="962">IF(U59="","",IF(U59="wo",","&amp;0,IF(V59="wo",","&amp;0,IF(U59=V59,"ERROR",IF(U59=0,",-0",IF(V59=0,","&amp;0,IF(U59&gt;V59,","&amp;V59,","&amp;-1*U59)))))))</f>
        <v/>
      </c>
      <c r="AP59" s="251" t="str">
        <f t="shared" ref="AP59" si="963">IF(W59="","",IF(W59="wo",","&amp;0,IF(X59="wo",","&amp;0,IF(W59=X59,"ERROR",IF(W59=0,",-0",IF(X59=0,","&amp;0,IF(W59&gt;X59,","&amp;X59,","&amp;-1*W59)))))))</f>
        <v/>
      </c>
      <c r="AQ59" s="252"/>
      <c r="AR59" s="265">
        <f>IF(ISBLANK($F30),"-",F30)</f>
        <v>28</v>
      </c>
      <c r="AS59" s="266">
        <f>IF(ISBLANK($G30),"-",G30)</f>
        <v>13</v>
      </c>
      <c r="AT59" s="271" t="str">
        <f>IF(ISBLANK($G30),"-",I30)</f>
        <v xml:space="preserve">ОРАЛХАНОВ Арнур  </v>
      </c>
      <c r="AU59" s="285" t="str">
        <f>IF(ISBLANK($G30),"-",J30)</f>
        <v>ВКО</v>
      </c>
      <c r="AV59" s="539" t="str">
        <f>IF($Y$1=1,AA29,IF($Y$1=2,AA30,""))</f>
        <v>3 - 1 (9,1,-8,9)</v>
      </c>
      <c r="AW59" s="540"/>
      <c r="AX59" s="540"/>
      <c r="AY59" s="262"/>
      <c r="AZ59" s="262"/>
      <c r="BA59" s="283"/>
      <c r="BB59" s="262"/>
      <c r="BD59" s="300"/>
      <c r="BK59" s="269"/>
      <c r="BL59" s="262"/>
      <c r="BM59" s="262"/>
      <c r="BN59" s="265"/>
      <c r="BO59" s="262"/>
      <c r="BP59" s="262"/>
      <c r="BQ59" s="284"/>
      <c r="BR59" s="289"/>
      <c r="BS59" s="325" t="str">
        <f>IF(ISBLANK($H149),"-",H149)</f>
        <v/>
      </c>
      <c r="BT59" s="288"/>
      <c r="BU59" s="266">
        <f>IF(ISBLANK($G151),"-",G151)</f>
        <v>7</v>
      </c>
      <c r="BV59" s="530" t="str">
        <f>IF(ISBLANK($I151),"-",I151)</f>
        <v xml:space="preserve">ТОРГАЙБЕКОВ Амир  </v>
      </c>
      <c r="BW59" s="530"/>
      <c r="BX59" s="262"/>
      <c r="BZ59" s="236"/>
      <c r="CD59" s="262"/>
      <c r="CE59" s="262"/>
      <c r="CF59" s="263"/>
      <c r="CG59" s="265">
        <f>IF(ISBLANK($F211),"-",F211)</f>
        <v>-85</v>
      </c>
      <c r="CH59" s="266">
        <f>IF(ISBLANK($G211),"-",G211)</f>
        <v>34</v>
      </c>
      <c r="CI59" s="530" t="str">
        <f>IF(ISBLANK($G211),"-",I211)</f>
        <v xml:space="preserve">ЖОЛДЫБАЙ Нұржігіт  </v>
      </c>
      <c r="CJ59" s="530"/>
      <c r="CM59" s="278">
        <f>IF(ISBLANK($A213),"-",A213)</f>
        <v>93</v>
      </c>
      <c r="CN59" s="539" t="str">
        <f>IF($Y$1=1,AA213,IF($Y$1=2,AA214,""))</f>
        <v>3 - 0 (6,5,5)</v>
      </c>
      <c r="CO59" s="540"/>
      <c r="CP59" s="540"/>
      <c r="CQ59" s="262"/>
      <c r="CS59" s="236"/>
      <c r="CT59" s="262"/>
      <c r="CV59" s="236"/>
    </row>
    <row r="60" spans="1:100" s="240" customFormat="1" ht="14.1" customHeight="1" x14ac:dyDescent="0.15">
      <c r="A60" s="550"/>
      <c r="B60" s="513"/>
      <c r="C60" s="515"/>
      <c r="D60" s="566"/>
      <c r="E60" s="519"/>
      <c r="F60" s="320"/>
      <c r="G60" s="318">
        <f>IF(Y53&gt;Z53,G53,IF(Z53&gt;Y53,G54,"-"))</f>
        <v>5</v>
      </c>
      <c r="H60" s="521"/>
      <c r="I60" s="257" t="str">
        <f>VLOOKUP(G60,[3]Список!A:V,3,FALSE)</f>
        <v xml:space="preserve">МАМАЙ Абдулла  </v>
      </c>
      <c r="J60" s="258" t="str">
        <f>VLOOKUP(G60,[3]Список!A:V,8,FALSE)</f>
        <v>г. Алматы</v>
      </c>
      <c r="K60" s="565"/>
      <c r="L60" s="545"/>
      <c r="M60" s="547"/>
      <c r="N60" s="549"/>
      <c r="O60" s="543"/>
      <c r="P60" s="545"/>
      <c r="Q60" s="547"/>
      <c r="R60" s="549"/>
      <c r="S60" s="543"/>
      <c r="T60" s="545"/>
      <c r="U60" s="547"/>
      <c r="V60" s="549"/>
      <c r="W60" s="543"/>
      <c r="X60" s="552"/>
      <c r="Y60" s="259">
        <f t="shared" ref="Y60" si="964">IF(L59="wo","В - П",IF(L59&gt;=0,SUM(AC60:AI60),""))</f>
        <v>1</v>
      </c>
      <c r="Z60" s="260">
        <f t="shared" ref="Z60" si="965">IF(K59="wo","В - П",IF(K59&gt;=0,SUM(AC59:AI59),""))</f>
        <v>3</v>
      </c>
      <c r="AA60" s="248" t="str">
        <f t="shared" ref="AA60" si="966">IF(G59="х","",IF(G60="х","",IF(Y59&gt;Z59,AA59&amp;" "&amp;AB59,IF(Z59&gt;Y59,AA59&amp;" "&amp;AB60,""))))</f>
        <v>3 - 1 (9,12,-10,4)</v>
      </c>
      <c r="AB60" s="249" t="str">
        <f t="shared" si="4"/>
        <v>(-9,-12,10,-4)</v>
      </c>
      <c r="AC60" s="250">
        <f t="shared" ref="AC60" si="967">IF(L59="","",IF(L59="wo",0,IF(K59="wo",1,IF(K59&gt;L59,0,1))))</f>
        <v>0</v>
      </c>
      <c r="AD60" s="250">
        <f t="shared" ref="AD60" si="968">IF(N59="","",IF(N59="wo",0,IF(M59="wo",1,IF(M59&gt;N59,0,1))))</f>
        <v>0</v>
      </c>
      <c r="AE60" s="250">
        <f t="shared" ref="AE60" si="969">IF(P59="","",IF(P59="wo",0,IF(O59="wo",1,IF(O59&gt;P59,0,1))))</f>
        <v>1</v>
      </c>
      <c r="AF60" s="250">
        <f t="shared" ref="AF60" si="970">IF(R59="","",IF(R59="wo",0,IF(Q59="wo",1,IF(Q59&gt;R59,0,1))))</f>
        <v>0</v>
      </c>
      <c r="AG60" s="250" t="str">
        <f t="shared" ref="AG60" si="971">IF(T59="","",IF(T59="wo",0,IF(S59="wo",1,IF(S59&gt;T59,0,1))))</f>
        <v/>
      </c>
      <c r="AH60" s="250" t="str">
        <f t="shared" ref="AH60" si="972">IF(V59="","",IF(V59="wo",0,IF(U59="wo",1,IF(U59&gt;V59,0,1))))</f>
        <v/>
      </c>
      <c r="AI60" s="250" t="str">
        <f t="shared" ref="AI60" si="973">IF(X59="","",IF(X59="wo",0,IF(W59="wo",1,IF(W59&gt;X59,0,1))))</f>
        <v/>
      </c>
      <c r="AJ60" s="251">
        <f t="shared" ref="AJ60" si="974">IF(K59="","",IF(K59="wo",0,IF(L59="wo",0,IF(K59=L59,"ERROR",IF(K59=0,0,IF(L59=0,"-0",IF(L59&gt;K59,K59,-1*L59)))))))</f>
        <v>-9</v>
      </c>
      <c r="AK60" s="251" t="str">
        <f t="shared" ref="AK60" si="975">IF(M59="","",IF(M59="wo",","&amp;0,IF(N59="wo",","&amp;0,IF(M59=N59,"ERROR",IF(M59=0,",0",IF(N59=0,",-0",IF(N59&gt;M59,","&amp;M59,","&amp;-1*N59)))))))</f>
        <v>,-12</v>
      </c>
      <c r="AL60" s="251" t="str">
        <f t="shared" ref="AL60" si="976">IF(O59="","",IF(O59="wo",","&amp;0,IF(P59="wo",","&amp;0,IF(O59=P59,"ERROR",IF(O59=0,",0",IF(P59=0,",-0",IF(P59&gt;O59,","&amp;O59,","&amp;-1*P59)))))))</f>
        <v>,10</v>
      </c>
      <c r="AM60" s="251" t="str">
        <f t="shared" ref="AM60" si="977">IF(Q59="","",IF(Q59="wo",","&amp;0,IF(R59="wo",","&amp;0,IF(Q59=R59,"ERROR",IF(Q59=0,",0",IF(R59=0,",-0",IF(R59&gt;Q59,","&amp;Q59,","&amp;-1*R59)))))))</f>
        <v>,-4</v>
      </c>
      <c r="AN60" s="251" t="str">
        <f t="shared" ref="AN60" si="978">IF(S59="","",IF(S59="wo",","&amp;0,IF(T59="wo",","&amp;0,IF(S59=T59,"ERROR",IF(S59=0,",0",IF(T59=0,",-0",IF(T59&gt;S59,","&amp;S59,","&amp;-1*T59)))))))</f>
        <v/>
      </c>
      <c r="AO60" s="251" t="str">
        <f t="shared" ref="AO60" si="979">IF(U59="","",IF(U59="wo",","&amp;0,IF(V59="wo",","&amp;0,IF(U59=V59,"ERROR",IF(U59=0,",0",IF(V59=0,",-0",IF(V59&gt;U59,","&amp;U59,","&amp;-1*V59)))))))</f>
        <v/>
      </c>
      <c r="AP60" s="251" t="str">
        <f t="shared" ref="AP60" si="980">IF(W59="","",IF(W59="wo",","&amp;0,IF(X59="wo",","&amp;0,IF(W59=X59,"ERROR",IF(W59=0,",0",IF(X59=0,",-0",IF(X59&gt;W59,","&amp;W59,","&amp;-1*X59)))))))</f>
        <v/>
      </c>
      <c r="AQ60" s="252"/>
      <c r="AR60" s="265"/>
      <c r="AS60" s="262"/>
      <c r="AT60" s="262"/>
      <c r="AU60" s="263"/>
      <c r="AV60" s="262"/>
      <c r="AW60" s="262"/>
      <c r="AX60" s="263"/>
      <c r="AY60" s="262"/>
      <c r="AZ60" s="290" t="str">
        <f>IF(ISBLANK($H57),"-",H57)</f>
        <v/>
      </c>
      <c r="BA60" s="283"/>
      <c r="BB60" s="266">
        <f>IF(ISBLANK($G62),"-",G62)</f>
        <v>2</v>
      </c>
      <c r="BC60" s="530" t="str">
        <f>IF(ISBLANK($I62),"-",I62)</f>
        <v xml:space="preserve">ХАРКИ Искандер  </v>
      </c>
      <c r="BD60" s="538"/>
      <c r="BK60" s="269"/>
      <c r="BL60" s="262"/>
      <c r="BM60" s="262"/>
      <c r="BN60" s="265">
        <f>IF(ISBLANK($F147),"-",F147)</f>
        <v>-50</v>
      </c>
      <c r="BO60" s="266">
        <f>IF(ISBLANK($G147),"-",G147)</f>
        <v>17</v>
      </c>
      <c r="BP60" s="530" t="str">
        <f>IF(ISBLANK($G147),"-",I147)</f>
        <v xml:space="preserve">НАЗИР Рамазан  </v>
      </c>
      <c r="BQ60" s="530"/>
      <c r="BR60" s="262"/>
      <c r="BS60" s="262"/>
      <c r="BT60" s="292">
        <f>IF(ISBLANK($A149),"-",A149)</f>
        <v>69</v>
      </c>
      <c r="BU60" s="539" t="str">
        <f>IF($Y$1=1,AA149,IF($Y$1=2,AA150,""))</f>
        <v>3 - 2 (3,3,-11,-9,10)</v>
      </c>
      <c r="BV60" s="540"/>
      <c r="BW60" s="540"/>
      <c r="BX60" s="262"/>
      <c r="BZ60" s="236"/>
      <c r="CD60" s="262"/>
      <c r="CE60" s="262"/>
      <c r="CF60" s="263"/>
      <c r="CG60" s="263"/>
      <c r="CH60" s="537" t="str">
        <f>IF(ISBLANK($H211),"-",H211)</f>
        <v/>
      </c>
      <c r="CI60" s="537"/>
      <c r="CJ60" s="278">
        <f>IF(ISBLANK($A211),"-",A211)</f>
        <v>92</v>
      </c>
      <c r="CK60" s="266">
        <f>IF(ISBLANK($G214),"-",G214)</f>
        <v>34</v>
      </c>
      <c r="CL60" s="530" t="str">
        <f>IF(ISBLANK($G214),"-",I214)</f>
        <v xml:space="preserve">ЖОЛДЫБАЙ Нұржігіт  </v>
      </c>
      <c r="CM60" s="538"/>
      <c r="CQ60" s="262"/>
      <c r="CS60" s="236"/>
      <c r="CT60" s="262"/>
      <c r="CV60" s="236"/>
    </row>
    <row r="61" spans="1:100" s="240" customFormat="1" ht="14.1" customHeight="1" x14ac:dyDescent="0.15">
      <c r="A61" s="554">
        <v>30</v>
      </c>
      <c r="B61" s="512" t="s">
        <v>288</v>
      </c>
      <c r="C61" s="514"/>
      <c r="D61" s="514"/>
      <c r="E61" s="556"/>
      <c r="F61" s="322"/>
      <c r="G61" s="327">
        <f>IF(Y55&gt;Z55,G55,IF(Z55&gt;Y55,G56,"-"))</f>
        <v>8</v>
      </c>
      <c r="H61" s="520" t="str">
        <f t="shared" ref="H61" si="981">IF(K61="",IF(C61="","",IF(OR(G61="х",G62="х",NOT(ISBLANK(K61)))," ",CONCATENATE(C61,"/",D61,"/","ст. ",E61))),"")</f>
        <v/>
      </c>
      <c r="I61" s="244" t="str">
        <f>VLOOKUP(G61,[3]Список!A:V,3,FALSE)</f>
        <v xml:space="preserve">КАБДЫЛУАХИТОВ Қадіралі  </v>
      </c>
      <c r="J61" s="245" t="str">
        <f>VLOOKUP(G61,[3]Список!A:V,8,FALSE)</f>
        <v>Павлодар. обл.</v>
      </c>
      <c r="K61" s="525">
        <v>11</v>
      </c>
      <c r="L61" s="535">
        <v>9</v>
      </c>
      <c r="M61" s="531">
        <v>10</v>
      </c>
      <c r="N61" s="533">
        <v>12</v>
      </c>
      <c r="O61" s="525">
        <v>8</v>
      </c>
      <c r="P61" s="535">
        <v>11</v>
      </c>
      <c r="Q61" s="531">
        <v>8</v>
      </c>
      <c r="R61" s="533">
        <v>11</v>
      </c>
      <c r="S61" s="525"/>
      <c r="T61" s="535"/>
      <c r="U61" s="531"/>
      <c r="V61" s="533"/>
      <c r="W61" s="525"/>
      <c r="X61" s="527"/>
      <c r="Y61" s="246">
        <f t="shared" ref="Y61" si="982">IF(K61="wo",0,IF(K61="","",SUM(AC61:AI61)))</f>
        <v>1</v>
      </c>
      <c r="Z61" s="247">
        <f t="shared" ref="Z61" si="983">IF(L61="wo",0,IF(L61="","",SUM(AC62:AI62)))</f>
        <v>3</v>
      </c>
      <c r="AA61" s="248" t="str">
        <f t="shared" ref="AA61" si="984">IF(Y62="В - П","В - П",IF(Z62="В - П","В - П",IF(Z62="wo",Y62&amp;" - "&amp;Z62,IF(Y62="wo",Z62&amp;" - "&amp;Y62,IF(Y62&gt;Z62,Y62&amp;" - "&amp;Z62,IF(Z62&gt;Y62,Z62&amp;" - "&amp;Y62,""))))))</f>
        <v>3 - 1</v>
      </c>
      <c r="AB61" s="249" t="str">
        <f t="shared" si="4"/>
        <v>(9,-10,-8,-8)</v>
      </c>
      <c r="AC61" s="250">
        <f t="shared" ref="AC61" si="985">IF(K61="","",IF(K61="wo",0,IF(L61="wo",1,IF(K61&gt;L61,1,0))))</f>
        <v>1</v>
      </c>
      <c r="AD61" s="250">
        <f t="shared" ref="AD61" si="986">IF(M61="","",IF(M61="wo",0,IF(N61="wo",1,IF(M61&gt;N61,1,0))))</f>
        <v>0</v>
      </c>
      <c r="AE61" s="250">
        <f t="shared" ref="AE61" si="987">IF(O61="","",IF(O61="wo",0,IF(P61="wo",1,IF(O61&gt;P61,1,0))))</f>
        <v>0</v>
      </c>
      <c r="AF61" s="250">
        <f t="shared" ref="AF61" si="988">IF(Q61="","",IF(Q61="wo",0,IF(R61="wo",1,IF(Q61&gt;R61,1,0))))</f>
        <v>0</v>
      </c>
      <c r="AG61" s="250" t="str">
        <f t="shared" ref="AG61" si="989">IF(S61="","",IF(S61="wo",0,IF(T61="wo",1,IF(S61&gt;T61,1,0))))</f>
        <v/>
      </c>
      <c r="AH61" s="250" t="str">
        <f t="shared" ref="AH61" si="990">IF(U61="","",IF(U61="wo",0,IF(V61="wo",1,IF(U61&gt;V61,1,0))))</f>
        <v/>
      </c>
      <c r="AI61" s="250" t="str">
        <f t="shared" ref="AI61" si="991">IF(W61="","",IF(W61="wo",0,IF(X61="wo",1,IF(W61&gt;X61,1,0))))</f>
        <v/>
      </c>
      <c r="AJ61" s="251">
        <f t="shared" ref="AJ61" si="992">IF(K61="","",IF(K61="wo",0,IF(L61="wo",0,IF(K61=L61,"ERROR",IF(K61=0,"-0",IF(L61=0,0,IF(K61&gt;L61,L61,-1*K61)))))))</f>
        <v>9</v>
      </c>
      <c r="AK61" s="251" t="str">
        <f t="shared" ref="AK61" si="993">IF(M61="","",IF(M61="wo",","&amp;0,IF(N61="wo",","&amp;0,IF(M61=N61,"ERROR",IF(M61=0,",-0",IF(N61=0,","&amp;0,IF(M61&gt;N61,","&amp;N61,","&amp;-1*M61)))))))</f>
        <v>,-10</v>
      </c>
      <c r="AL61" s="251" t="str">
        <f t="shared" ref="AL61" si="994">IF(O61="","",IF(O61="wo",","&amp;0,IF(P61="wo",","&amp;0,IF(O61=P61,"ERROR",IF(O61=0,",-0",IF(P61=0,","&amp;0,IF(O61&gt;P61,","&amp;P61,","&amp;-1*O61)))))))</f>
        <v>,-8</v>
      </c>
      <c r="AM61" s="251" t="str">
        <f t="shared" ref="AM61" si="995">IF(Q61="","",IF(Q61="wo",","&amp;0,IF(R61="wo",","&amp;0,IF(Q61=R61,"ERROR",IF(Q61=0,",-0",IF(R61=0,","&amp;0,IF(Q61&gt;R61,","&amp;R61,","&amp;-1*Q61)))))))</f>
        <v>,-8</v>
      </c>
      <c r="AN61" s="251" t="str">
        <f t="shared" ref="AN61" si="996">IF(S61="","",IF(S61="wo",","&amp;0,IF(T61="wo",","&amp;0,IF(S61=T61,"ERROR",IF(S61=0,",-0",IF(T61=0,","&amp;0,IF(S61&gt;T61,","&amp;T61,","&amp;-1*S61)))))))</f>
        <v/>
      </c>
      <c r="AO61" s="251" t="str">
        <f t="shared" ref="AO61" si="997">IF(U61="","",IF(U61="wo",","&amp;0,IF(V61="wo",","&amp;0,IF(U61=V61,"ERROR",IF(U61=0,",-0",IF(V61=0,","&amp;0,IF(U61&gt;V61,","&amp;V61,","&amp;-1*U61)))))))</f>
        <v/>
      </c>
      <c r="AP61" s="251" t="str">
        <f t="shared" ref="AP61" si="998">IF(W61="","",IF(W61="wo",","&amp;0,IF(X61="wo",","&amp;0,IF(W61=X61,"ERROR",IF(W61=0,",-0",IF(X61=0,","&amp;0,IF(W61&gt;X61,","&amp;X61,","&amp;-1*W61)))))))</f>
        <v/>
      </c>
      <c r="AQ61" s="252"/>
      <c r="AR61" s="265">
        <f>IF(ISBLANK($F31),"-",F31)</f>
        <v>29</v>
      </c>
      <c r="AS61" s="266">
        <f>IF(ISBLANK($G31),"-",G31)</f>
        <v>11</v>
      </c>
      <c r="AT61" s="271" t="str">
        <f>IF(ISBLANK($G31),"-",I31)</f>
        <v xml:space="preserve">ДЖИЕНБАЕВ Темирлан  </v>
      </c>
      <c r="AU61" s="272" t="str">
        <f>IF(ISBLANK($G31),"-",J31)</f>
        <v>ВКО</v>
      </c>
      <c r="AV61" s="262"/>
      <c r="AW61" s="262"/>
      <c r="AX61" s="263"/>
      <c r="AY61" s="262"/>
      <c r="AZ61" s="262"/>
      <c r="BA61" s="292">
        <f>IF(ISBLANK($A57),"-",A57)</f>
        <v>28</v>
      </c>
      <c r="BB61" s="539" t="str">
        <f>IF($Y$1=1,AA57,IF($Y$1=2,AA58,""))</f>
        <v>3 - 0 (8,9,8)</v>
      </c>
      <c r="BC61" s="540"/>
      <c r="BD61" s="540"/>
      <c r="BK61" s="269"/>
      <c r="BL61" s="262"/>
      <c r="BM61" s="262"/>
      <c r="BN61" s="265"/>
      <c r="BO61" s="537" t="str">
        <f>IF(ISBLANK($H147),"-",H147)</f>
        <v/>
      </c>
      <c r="BP61" s="537"/>
      <c r="BQ61" s="291">
        <f>IF(ISBLANK($A147),"-",A147)</f>
        <v>68</v>
      </c>
      <c r="BR61" s="281">
        <f>IF(ISBLANK($G150),"-",G150)</f>
        <v>12</v>
      </c>
      <c r="BS61" s="530" t="str">
        <f>IF(ISBLANK($I150),"-",I150)</f>
        <v xml:space="preserve">ҚАСЫМ Нұрислам  </v>
      </c>
      <c r="BT61" s="538"/>
      <c r="BU61" s="262"/>
      <c r="BV61" s="262"/>
      <c r="BW61" s="263"/>
      <c r="BX61" s="262"/>
      <c r="BZ61" s="236"/>
      <c r="CD61" s="262"/>
      <c r="CE61" s="262"/>
      <c r="CF61" s="263"/>
      <c r="CG61" s="265">
        <f>IF(ISBLANK($F212),"-",F212)</f>
        <v>-86</v>
      </c>
      <c r="CH61" s="266">
        <f>IF(ISBLANK($G212),"-",G212)</f>
        <v>35</v>
      </c>
      <c r="CI61" s="530" t="str">
        <f>IF(ISBLANK($G212),"-",I212)</f>
        <v xml:space="preserve">СӘУРБАЙ Бақдәулет  </v>
      </c>
      <c r="CJ61" s="538"/>
      <c r="CK61" s="539" t="str">
        <f>IF($Y$1=1,AA211,IF($Y$1=2,AA212,""))</f>
        <v>3 - 0 (9,6,7)</v>
      </c>
      <c r="CL61" s="540"/>
      <c r="CM61" s="540"/>
      <c r="CN61" s="262"/>
      <c r="CO61" s="558" t="str">
        <f>IF(ISBLANK($H216),"-",H216)</f>
        <v>30 место</v>
      </c>
      <c r="CP61" s="558"/>
      <c r="CQ61" s="262"/>
      <c r="CS61" s="236"/>
      <c r="CT61" s="262"/>
      <c r="CV61" s="236"/>
    </row>
    <row r="62" spans="1:100" s="240" customFormat="1" ht="14.1" customHeight="1" x14ac:dyDescent="0.2">
      <c r="A62" s="555"/>
      <c r="B62" s="513"/>
      <c r="C62" s="515"/>
      <c r="D62" s="568"/>
      <c r="E62" s="557"/>
      <c r="F62" s="320"/>
      <c r="G62" s="328">
        <f>IF(Y57&gt;Z57,G57,IF(Z57&gt;Y57,G58,"-"))</f>
        <v>2</v>
      </c>
      <c r="H62" s="521"/>
      <c r="I62" s="257" t="str">
        <f>VLOOKUP(G62,[3]Список!A:V,3,FALSE)</f>
        <v xml:space="preserve">ХАРКИ Искандер  </v>
      </c>
      <c r="J62" s="258" t="str">
        <f>VLOOKUP(G62,[3]Список!A:V,8,FALSE)</f>
        <v>Жамбылск. обл.</v>
      </c>
      <c r="K62" s="526"/>
      <c r="L62" s="536"/>
      <c r="M62" s="532"/>
      <c r="N62" s="534"/>
      <c r="O62" s="526"/>
      <c r="P62" s="536"/>
      <c r="Q62" s="532"/>
      <c r="R62" s="534"/>
      <c r="S62" s="526"/>
      <c r="T62" s="536"/>
      <c r="U62" s="532"/>
      <c r="V62" s="534"/>
      <c r="W62" s="526"/>
      <c r="X62" s="528"/>
      <c r="Y62" s="259">
        <f t="shared" ref="Y62" si="999">IF(L61="wo","В - П",IF(L61&gt;=0,SUM(AC62:AI62),""))</f>
        <v>3</v>
      </c>
      <c r="Z62" s="260">
        <f t="shared" ref="Z62" si="1000">IF(K61="wo","В - П",IF(K61&gt;=0,SUM(AC61:AI61),""))</f>
        <v>1</v>
      </c>
      <c r="AA62" s="248" t="str">
        <f t="shared" ref="AA62" si="1001">IF(G61="х","",IF(G62="х","",IF(Y61&gt;Z61,AA61&amp;" "&amp;AB61,IF(Z61&gt;Y61,AA61&amp;" "&amp;AB62,""))))</f>
        <v>3 - 1 (-9,10,8,8)</v>
      </c>
      <c r="AB62" s="249" t="str">
        <f t="shared" si="4"/>
        <v>(-9,10,8,8)</v>
      </c>
      <c r="AC62" s="250">
        <f t="shared" ref="AC62" si="1002">IF(L61="","",IF(L61="wo",0,IF(K61="wo",1,IF(K61&gt;L61,0,1))))</f>
        <v>0</v>
      </c>
      <c r="AD62" s="250">
        <f t="shared" ref="AD62" si="1003">IF(N61="","",IF(N61="wo",0,IF(M61="wo",1,IF(M61&gt;N61,0,1))))</f>
        <v>1</v>
      </c>
      <c r="AE62" s="250">
        <f t="shared" ref="AE62" si="1004">IF(P61="","",IF(P61="wo",0,IF(O61="wo",1,IF(O61&gt;P61,0,1))))</f>
        <v>1</v>
      </c>
      <c r="AF62" s="250">
        <f t="shared" ref="AF62" si="1005">IF(R61="","",IF(R61="wo",0,IF(Q61="wo",1,IF(Q61&gt;R61,0,1))))</f>
        <v>1</v>
      </c>
      <c r="AG62" s="250" t="str">
        <f t="shared" ref="AG62" si="1006">IF(T61="","",IF(T61="wo",0,IF(S61="wo",1,IF(S61&gt;T61,0,1))))</f>
        <v/>
      </c>
      <c r="AH62" s="250" t="str">
        <f t="shared" ref="AH62" si="1007">IF(V61="","",IF(V61="wo",0,IF(U61="wo",1,IF(U61&gt;V61,0,1))))</f>
        <v/>
      </c>
      <c r="AI62" s="250" t="str">
        <f t="shared" ref="AI62" si="1008">IF(X61="","",IF(X61="wo",0,IF(W61="wo",1,IF(W61&gt;X61,0,1))))</f>
        <v/>
      </c>
      <c r="AJ62" s="251">
        <f t="shared" ref="AJ62" si="1009">IF(K61="","",IF(K61="wo",0,IF(L61="wo",0,IF(K61=L61,"ERROR",IF(K61=0,0,IF(L61=0,"-0",IF(L61&gt;K61,K61,-1*L61)))))))</f>
        <v>-9</v>
      </c>
      <c r="AK62" s="251" t="str">
        <f t="shared" ref="AK62" si="1010">IF(M61="","",IF(M61="wo",","&amp;0,IF(N61="wo",","&amp;0,IF(M61=N61,"ERROR",IF(M61=0,",0",IF(N61=0,",-0",IF(N61&gt;M61,","&amp;M61,","&amp;-1*N61)))))))</f>
        <v>,10</v>
      </c>
      <c r="AL62" s="251" t="str">
        <f t="shared" ref="AL62" si="1011">IF(O61="","",IF(O61="wo",","&amp;0,IF(P61="wo",","&amp;0,IF(O61=P61,"ERROR",IF(O61=0,",0",IF(P61=0,",-0",IF(P61&gt;O61,","&amp;O61,","&amp;-1*P61)))))))</f>
        <v>,8</v>
      </c>
      <c r="AM62" s="251" t="str">
        <f t="shared" ref="AM62" si="1012">IF(Q61="","",IF(Q61="wo",","&amp;0,IF(R61="wo",","&amp;0,IF(Q61=R61,"ERROR",IF(Q61=0,",0",IF(R61=0,",-0",IF(R61&gt;Q61,","&amp;Q61,","&amp;-1*R61)))))))</f>
        <v>,8</v>
      </c>
      <c r="AN62" s="251" t="str">
        <f t="shared" ref="AN62" si="1013">IF(S61="","",IF(S61="wo",","&amp;0,IF(T61="wo",","&amp;0,IF(S61=T61,"ERROR",IF(S61=0,",0",IF(T61=0,",-0",IF(T61&gt;S61,","&amp;S61,","&amp;-1*T61)))))))</f>
        <v/>
      </c>
      <c r="AO62" s="251" t="str">
        <f t="shared" ref="AO62" si="1014">IF(U61="","",IF(U61="wo",","&amp;0,IF(V61="wo",","&amp;0,IF(U61=V61,"ERROR",IF(U61=0,",0",IF(V61=0,",-0",IF(V61&gt;U61,","&amp;U61,","&amp;-1*V61)))))))</f>
        <v/>
      </c>
      <c r="AP62" s="251" t="str">
        <f t="shared" ref="AP62" si="1015">IF(W61="","",IF(W61="wo",","&amp;0,IF(X61="wo",","&amp;0,IF(W61=X61,"ERROR",IF(W61=0,",0",IF(X61=0,",-0",IF(X61&gt;W61,","&amp;W61,","&amp;-1*X61)))))))</f>
        <v/>
      </c>
      <c r="AQ62" s="252"/>
      <c r="AR62" s="265"/>
      <c r="AS62" s="537" t="str">
        <f>IF(ISBLANK($H31),"-",H31)</f>
        <v/>
      </c>
      <c r="AT62" s="537"/>
      <c r="AU62" s="280">
        <f>IF(ISBLANK($A31),"-",A31)</f>
        <v>15</v>
      </c>
      <c r="AV62" s="281">
        <f>IF(ISBLANK($G49),"-",G49)</f>
        <v>11</v>
      </c>
      <c r="AW62" s="530" t="str">
        <f>IF(ISBLANK($I49),"-",I49)</f>
        <v xml:space="preserve">ДЖИЕНБАЕВ Темирлан  </v>
      </c>
      <c r="AX62" s="530"/>
      <c r="AY62" s="262"/>
      <c r="AZ62" s="262"/>
      <c r="BA62" s="283"/>
      <c r="BB62" s="262"/>
      <c r="BD62" s="236"/>
      <c r="BK62" s="269"/>
      <c r="BL62" s="262"/>
      <c r="BM62" s="262"/>
      <c r="BN62" s="265">
        <f>IF(ISBLANK($F148),"-",F148)</f>
        <v>-51</v>
      </c>
      <c r="BO62" s="266">
        <f>IF(ISBLANK($G148),"-",G148)</f>
        <v>12</v>
      </c>
      <c r="BP62" s="530" t="str">
        <f>IF(ISBLANK($G148),"-",I148)</f>
        <v xml:space="preserve">ҚАСЫМ Нұрислам  </v>
      </c>
      <c r="BQ62" s="538"/>
      <c r="BR62" s="539" t="str">
        <f>IF($Y$1=1,AA147,IF($Y$1=2,AA148,""))</f>
        <v>3 - 0 (9,8,8)</v>
      </c>
      <c r="BS62" s="540"/>
      <c r="BT62" s="540"/>
      <c r="BU62" s="262"/>
      <c r="BV62" s="558" t="str">
        <f>IF(ISBLANK($H152),"-",H152)</f>
        <v>14 место</v>
      </c>
      <c r="BW62" s="558"/>
      <c r="BX62" s="262"/>
      <c r="BZ62" s="236"/>
      <c r="CD62" s="262"/>
      <c r="CE62" s="262"/>
      <c r="CF62" s="263"/>
      <c r="CG62" s="236"/>
      <c r="CJ62" s="236"/>
      <c r="CM62" s="265">
        <f>IF(ISBLANK($F216),"-",F216)</f>
        <v>-93</v>
      </c>
      <c r="CN62" s="266">
        <f>IF(ISBLANK($G216),"-",G216)</f>
        <v>37</v>
      </c>
      <c r="CO62" s="530" t="str">
        <f>IF(ISBLANK($I216),"-",I216)</f>
        <v xml:space="preserve">МАГЗУМБЕКОВ Асылхан  </v>
      </c>
      <c r="CP62" s="530"/>
      <c r="CQ62" s="262"/>
      <c r="CS62" s="236"/>
      <c r="CT62" s="262"/>
      <c r="CV62" s="236"/>
    </row>
    <row r="63" spans="1:100" s="240" customFormat="1" ht="14.1" customHeight="1" x14ac:dyDescent="0.25">
      <c r="A63" s="554">
        <v>31</v>
      </c>
      <c r="B63" s="569" t="s">
        <v>289</v>
      </c>
      <c r="C63" s="514"/>
      <c r="D63" s="514"/>
      <c r="E63" s="518"/>
      <c r="F63" s="322"/>
      <c r="G63" s="327">
        <f>IF(Y59&gt;Z59,G59,IF(Z59&gt;Y59,G60,"-"))</f>
        <v>1</v>
      </c>
      <c r="H63" s="520" t="str">
        <f t="shared" ref="H63" si="1016">IF(K63="",IF(C63="","",IF(OR(G63="х",G64="х",NOT(ISBLANK(K63)))," ",CONCATENATE(C63,"/",D63,"/","ст. ",E63))),"")</f>
        <v/>
      </c>
      <c r="I63" s="244" t="str">
        <f>VLOOKUP(G63,[3]Список!A:V,3,FALSE)</f>
        <v xml:space="preserve">КУРМАМБАЕВ Сагантай  </v>
      </c>
      <c r="J63" s="245" t="str">
        <f>VLOOKUP(G63,[3]Список!A:V,8,FALSE)</f>
        <v>ВКО</v>
      </c>
      <c r="K63" s="564">
        <v>11</v>
      </c>
      <c r="L63" s="544">
        <v>9</v>
      </c>
      <c r="M63" s="546">
        <v>11</v>
      </c>
      <c r="N63" s="548">
        <v>5</v>
      </c>
      <c r="O63" s="542">
        <v>11</v>
      </c>
      <c r="P63" s="544">
        <v>9</v>
      </c>
      <c r="Q63" s="546"/>
      <c r="R63" s="548"/>
      <c r="S63" s="542"/>
      <c r="T63" s="544"/>
      <c r="U63" s="546"/>
      <c r="V63" s="548"/>
      <c r="W63" s="542"/>
      <c r="X63" s="551"/>
      <c r="Y63" s="246">
        <f t="shared" ref="Y63" si="1017">IF(K63="wo",0,IF(K63="","",SUM(AC63:AI63)))</f>
        <v>3</v>
      </c>
      <c r="Z63" s="247">
        <f t="shared" ref="Z63" si="1018">IF(L63="wo",0,IF(L63="","",SUM(AC64:AI64)))</f>
        <v>0</v>
      </c>
      <c r="AA63" s="248" t="str">
        <f t="shared" ref="AA63" si="1019">IF(Y64="В - П","В - П",IF(Z64="В - П","В - П",IF(Z64="wo",Y64&amp;" - "&amp;Z64,IF(Y64="wo",Z64&amp;" - "&amp;Y64,IF(Y64&gt;Z64,Y64&amp;" - "&amp;Z64,IF(Z64&gt;Y64,Z64&amp;" - "&amp;Y64,""))))))</f>
        <v>3 - 0</v>
      </c>
      <c r="AB63" s="249" t="str">
        <f t="shared" si="4"/>
        <v>(9,5,9)</v>
      </c>
      <c r="AC63" s="250">
        <f t="shared" ref="AC63" si="1020">IF(K63="","",IF(K63="wo",0,IF(L63="wo",1,IF(K63&gt;L63,1,0))))</f>
        <v>1</v>
      </c>
      <c r="AD63" s="250">
        <f t="shared" ref="AD63" si="1021">IF(M63="","",IF(M63="wo",0,IF(N63="wo",1,IF(M63&gt;N63,1,0))))</f>
        <v>1</v>
      </c>
      <c r="AE63" s="250">
        <f t="shared" ref="AE63" si="1022">IF(O63="","",IF(O63="wo",0,IF(P63="wo",1,IF(O63&gt;P63,1,0))))</f>
        <v>1</v>
      </c>
      <c r="AF63" s="250" t="str">
        <f t="shared" ref="AF63" si="1023">IF(Q63="","",IF(Q63="wo",0,IF(R63="wo",1,IF(Q63&gt;R63,1,0))))</f>
        <v/>
      </c>
      <c r="AG63" s="250" t="str">
        <f t="shared" ref="AG63" si="1024">IF(S63="","",IF(S63="wo",0,IF(T63="wo",1,IF(S63&gt;T63,1,0))))</f>
        <v/>
      </c>
      <c r="AH63" s="250" t="str">
        <f t="shared" ref="AH63" si="1025">IF(U63="","",IF(U63="wo",0,IF(V63="wo",1,IF(U63&gt;V63,1,0))))</f>
        <v/>
      </c>
      <c r="AI63" s="250" t="str">
        <f t="shared" ref="AI63" si="1026">IF(W63="","",IF(W63="wo",0,IF(X63="wo",1,IF(W63&gt;X63,1,0))))</f>
        <v/>
      </c>
      <c r="AJ63" s="251">
        <f t="shared" ref="AJ63" si="1027">IF(K63="","",IF(K63="wo",0,IF(L63="wo",0,IF(K63=L63,"ERROR",IF(K63=0,"-0",IF(L63=0,0,IF(K63&gt;L63,L63,-1*K63)))))))</f>
        <v>9</v>
      </c>
      <c r="AK63" s="251" t="str">
        <f t="shared" ref="AK63" si="1028">IF(M63="","",IF(M63="wo",","&amp;0,IF(N63="wo",","&amp;0,IF(M63=N63,"ERROR",IF(M63=0,",-0",IF(N63=0,","&amp;0,IF(M63&gt;N63,","&amp;N63,","&amp;-1*M63)))))))</f>
        <v>,5</v>
      </c>
      <c r="AL63" s="251" t="str">
        <f t="shared" ref="AL63" si="1029">IF(O63="","",IF(O63="wo",","&amp;0,IF(P63="wo",","&amp;0,IF(O63=P63,"ERROR",IF(O63=0,",-0",IF(P63=0,","&amp;0,IF(O63&gt;P63,","&amp;P63,","&amp;-1*O63)))))))</f>
        <v>,9</v>
      </c>
      <c r="AM63" s="251" t="str">
        <f t="shared" ref="AM63" si="1030">IF(Q63="","",IF(Q63="wo",","&amp;0,IF(R63="wo",","&amp;0,IF(Q63=R63,"ERROR",IF(Q63=0,",-0",IF(R63=0,","&amp;0,IF(Q63&gt;R63,","&amp;R63,","&amp;-1*Q63)))))))</f>
        <v/>
      </c>
      <c r="AN63" s="251" t="str">
        <f t="shared" ref="AN63" si="1031">IF(S63="","",IF(S63="wo",","&amp;0,IF(T63="wo",","&amp;0,IF(S63=T63,"ERROR",IF(S63=0,",-0",IF(T63=0,","&amp;0,IF(S63&gt;T63,","&amp;T63,","&amp;-1*S63)))))))</f>
        <v/>
      </c>
      <c r="AO63" s="251" t="str">
        <f t="shared" ref="AO63" si="1032">IF(U63="","",IF(U63="wo",","&amp;0,IF(V63="wo",","&amp;0,IF(U63=V63,"ERROR",IF(U63=0,",-0",IF(V63=0,","&amp;0,IF(U63&gt;V63,","&amp;V63,","&amp;-1*U63)))))))</f>
        <v/>
      </c>
      <c r="AP63" s="251" t="str">
        <f t="shared" ref="AP63" si="1033">IF(W63="","",IF(W63="wo",","&amp;0,IF(X63="wo",","&amp;0,IF(W63=X63,"ERROR",IF(W63=0,",-0",IF(X63=0,","&amp;0,IF(W63&gt;X63,","&amp;X63,","&amp;-1*W63)))))))</f>
        <v/>
      </c>
      <c r="AQ63" s="252"/>
      <c r="AR63" s="265">
        <f>IF(ISBLANK($F32),"-",F32)</f>
        <v>30</v>
      </c>
      <c r="AS63" s="266">
        <f>IF(ISBLANK($G32),"-",G32)</f>
        <v>35</v>
      </c>
      <c r="AT63" s="271" t="str">
        <f>IF(ISBLANK($G32),"-",I32)</f>
        <v xml:space="preserve">СӘУРБАЙ Бақдәулет  </v>
      </c>
      <c r="AU63" s="285" t="str">
        <f>IF(ISBLANK($G32),"-",J32)</f>
        <v>г. Шымкент</v>
      </c>
      <c r="AV63" s="539" t="str">
        <f>IF($Y$1=1,AA31,IF($Y$1=2,AA32,""))</f>
        <v>3 - 0 (6,12,5)</v>
      </c>
      <c r="AW63" s="540"/>
      <c r="AX63" s="541"/>
      <c r="AY63" s="262"/>
      <c r="AZ63" s="262"/>
      <c r="BA63" s="283"/>
      <c r="BB63" s="262"/>
      <c r="BD63" s="236"/>
      <c r="BK63" s="269"/>
      <c r="BL63" s="262"/>
      <c r="BM63" s="262"/>
      <c r="BN63" s="263"/>
      <c r="BO63" s="275"/>
      <c r="BP63" s="276"/>
      <c r="BQ63" s="277"/>
      <c r="BR63" s="299"/>
      <c r="BS63" s="299"/>
      <c r="BT63" s="265">
        <f>IF(ISBLANK($F152),"-",F152)</f>
        <v>-69</v>
      </c>
      <c r="BU63" s="266">
        <f>IF(ISBLANK($G152),"-",G152)</f>
        <v>12</v>
      </c>
      <c r="BV63" s="530" t="str">
        <f>IF(ISBLANK($G152),"-",I152)</f>
        <v xml:space="preserve">ҚАСЫМ Нұрислам  </v>
      </c>
      <c r="BW63" s="530"/>
      <c r="BX63" s="262"/>
      <c r="BZ63" s="236"/>
      <c r="CD63" s="262"/>
      <c r="CE63" s="262"/>
      <c r="CF63" s="263"/>
      <c r="CG63" s="329"/>
      <c r="CJ63" s="236"/>
      <c r="CM63" s="236"/>
      <c r="CP63" s="236"/>
    </row>
    <row r="64" spans="1:100" s="240" customFormat="1" ht="14.1" customHeight="1" x14ac:dyDescent="0.25">
      <c r="A64" s="555"/>
      <c r="B64" s="570"/>
      <c r="C64" s="515"/>
      <c r="D64" s="568"/>
      <c r="E64" s="519"/>
      <c r="F64" s="320"/>
      <c r="G64" s="328">
        <f>IF(Y61&gt;Z61,G61,IF(Z61&gt;Y61,G62,"-"))</f>
        <v>2</v>
      </c>
      <c r="H64" s="521"/>
      <c r="I64" s="257" t="str">
        <f>VLOOKUP(G64,[3]Список!A:V,3,FALSE)</f>
        <v xml:space="preserve">ХАРКИ Искандер  </v>
      </c>
      <c r="J64" s="258" t="str">
        <f>VLOOKUP(G64,[3]Список!A:V,8,FALSE)</f>
        <v>Жамбылск. обл.</v>
      </c>
      <c r="K64" s="565"/>
      <c r="L64" s="545"/>
      <c r="M64" s="547"/>
      <c r="N64" s="549"/>
      <c r="O64" s="543"/>
      <c r="P64" s="545"/>
      <c r="Q64" s="547"/>
      <c r="R64" s="549"/>
      <c r="S64" s="543"/>
      <c r="T64" s="545"/>
      <c r="U64" s="547"/>
      <c r="V64" s="549"/>
      <c r="W64" s="543"/>
      <c r="X64" s="552"/>
      <c r="Y64" s="259">
        <f t="shared" ref="Y64" si="1034">IF(L63="wo","В - П",IF(L63&gt;=0,SUM(AC64:AI64),""))</f>
        <v>0</v>
      </c>
      <c r="Z64" s="260">
        <f t="shared" ref="Z64" si="1035">IF(K63="wo","В - П",IF(K63&gt;=0,SUM(AC63:AI63),""))</f>
        <v>3</v>
      </c>
      <c r="AA64" s="248" t="str">
        <f t="shared" ref="AA64" si="1036">IF(G63="х","",IF(G64="х","",IF(Y63&gt;Z63,AA63&amp;" "&amp;AB63,IF(Z63&gt;Y63,AA63&amp;" "&amp;AB64,""))))</f>
        <v>3 - 0 (9,5,9)</v>
      </c>
      <c r="AB64" s="249" t="str">
        <f t="shared" si="4"/>
        <v>(-9,-5,-9)</v>
      </c>
      <c r="AC64" s="250">
        <f t="shared" ref="AC64" si="1037">IF(L63="","",IF(L63="wo",0,IF(K63="wo",1,IF(K63&gt;L63,0,1))))</f>
        <v>0</v>
      </c>
      <c r="AD64" s="250">
        <f t="shared" ref="AD64" si="1038">IF(N63="","",IF(N63="wo",0,IF(M63="wo",1,IF(M63&gt;N63,0,1))))</f>
        <v>0</v>
      </c>
      <c r="AE64" s="250">
        <f t="shared" ref="AE64" si="1039">IF(P63="","",IF(P63="wo",0,IF(O63="wo",1,IF(O63&gt;P63,0,1))))</f>
        <v>0</v>
      </c>
      <c r="AF64" s="250" t="str">
        <f t="shared" ref="AF64" si="1040">IF(R63="","",IF(R63="wo",0,IF(Q63="wo",1,IF(Q63&gt;R63,0,1))))</f>
        <v/>
      </c>
      <c r="AG64" s="250" t="str">
        <f t="shared" ref="AG64" si="1041">IF(T63="","",IF(T63="wo",0,IF(S63="wo",1,IF(S63&gt;T63,0,1))))</f>
        <v/>
      </c>
      <c r="AH64" s="250" t="str">
        <f t="shared" ref="AH64" si="1042">IF(V63="","",IF(V63="wo",0,IF(U63="wo",1,IF(U63&gt;V63,0,1))))</f>
        <v/>
      </c>
      <c r="AI64" s="250" t="str">
        <f t="shared" ref="AI64" si="1043">IF(X63="","",IF(X63="wo",0,IF(W63="wo",1,IF(W63&gt;X63,0,1))))</f>
        <v/>
      </c>
      <c r="AJ64" s="251">
        <f t="shared" ref="AJ64" si="1044">IF(K63="","",IF(K63="wo",0,IF(L63="wo",0,IF(K63=L63,"ERROR",IF(K63=0,0,IF(L63=0,"-0",IF(L63&gt;K63,K63,-1*L63)))))))</f>
        <v>-9</v>
      </c>
      <c r="AK64" s="251" t="str">
        <f t="shared" ref="AK64" si="1045">IF(M63="","",IF(M63="wo",","&amp;0,IF(N63="wo",","&amp;0,IF(M63=N63,"ERROR",IF(M63=0,",0",IF(N63=0,",-0",IF(N63&gt;M63,","&amp;M63,","&amp;-1*N63)))))))</f>
        <v>,-5</v>
      </c>
      <c r="AL64" s="251" t="str">
        <f t="shared" ref="AL64" si="1046">IF(O63="","",IF(O63="wo",","&amp;0,IF(P63="wo",","&amp;0,IF(O63=P63,"ERROR",IF(O63=0,",0",IF(P63=0,",-0",IF(P63&gt;O63,","&amp;O63,","&amp;-1*P63)))))))</f>
        <v>,-9</v>
      </c>
      <c r="AM64" s="251" t="str">
        <f t="shared" ref="AM64" si="1047">IF(Q63="","",IF(Q63="wo",","&amp;0,IF(R63="wo",","&amp;0,IF(Q63=R63,"ERROR",IF(Q63=0,",0",IF(R63=0,",-0",IF(R63&gt;Q63,","&amp;Q63,","&amp;-1*R63)))))))</f>
        <v/>
      </c>
      <c r="AN64" s="251" t="str">
        <f t="shared" ref="AN64" si="1048">IF(S63="","",IF(S63="wo",","&amp;0,IF(T63="wo",","&amp;0,IF(S63=T63,"ERROR",IF(S63=0,",0",IF(T63=0,",-0",IF(T63&gt;S63,","&amp;S63,","&amp;-1*T63)))))))</f>
        <v/>
      </c>
      <c r="AO64" s="251" t="str">
        <f t="shared" ref="AO64" si="1049">IF(U63="","",IF(U63="wo",","&amp;0,IF(V63="wo",","&amp;0,IF(U63=V63,"ERROR",IF(U63=0,",0",IF(V63=0,",-0",IF(V63&gt;U63,","&amp;U63,","&amp;-1*V63)))))))</f>
        <v/>
      </c>
      <c r="AP64" s="251" t="str">
        <f t="shared" ref="AP64" si="1050">IF(W63="","",IF(W63="wo",","&amp;0,IF(X63="wo",","&amp;0,IF(W63=X63,"ERROR",IF(W63=0,",0",IF(X63=0,",-0",IF(X63&gt;W63,","&amp;W63,","&amp;-1*X63)))))))</f>
        <v/>
      </c>
      <c r="AQ64" s="252"/>
      <c r="AR64" s="265"/>
      <c r="AS64" s="262"/>
      <c r="AT64" s="262"/>
      <c r="AU64" s="263"/>
      <c r="AV64" s="289"/>
      <c r="AW64" s="290" t="str">
        <f>IF(ISBLANK($H49),"-",H49)</f>
        <v/>
      </c>
      <c r="AX64" s="288"/>
      <c r="AY64" s="266">
        <f>IF(ISBLANK($G58),"-",G58)</f>
        <v>2</v>
      </c>
      <c r="AZ64" s="530" t="str">
        <f>IF(ISBLANK($I58),"-",I58)</f>
        <v xml:space="preserve">ХАРКИ Искандер  </v>
      </c>
      <c r="BA64" s="538"/>
      <c r="BB64" s="262"/>
      <c r="BD64" s="236"/>
      <c r="BI64" s="558" t="str">
        <f>IF(ISBLANK($H66),"-",H66)</f>
        <v>2 место</v>
      </c>
      <c r="BJ64" s="558"/>
      <c r="BK64" s="269"/>
      <c r="BL64" s="262"/>
      <c r="BM64" s="262"/>
      <c r="BN64" s="263"/>
      <c r="BO64" s="262"/>
      <c r="BP64" s="262"/>
      <c r="BQ64" s="284"/>
      <c r="BR64" s="289"/>
      <c r="BS64" s="325"/>
      <c r="BT64" s="263"/>
      <c r="BU64" s="262"/>
      <c r="BW64" s="236"/>
      <c r="BX64" s="262"/>
      <c r="BZ64" s="236"/>
      <c r="CD64" s="262"/>
      <c r="CE64" s="262"/>
      <c r="CF64" s="263"/>
      <c r="CG64" s="275"/>
      <c r="CJ64" s="236"/>
      <c r="CM64" s="263"/>
      <c r="CN64" s="262"/>
      <c r="CO64" s="262"/>
      <c r="CP64" s="265">
        <f>IF(ISBLANK($F217),"-",F217)</f>
        <v>-91</v>
      </c>
      <c r="CQ64" s="266">
        <f>IF(ISBLANK($G217),"-",G217)</f>
        <v>26</v>
      </c>
      <c r="CR64" s="530" t="str">
        <f>IF(ISBLANK($I217),"-",I217)</f>
        <v xml:space="preserve">АБДЫХАЛЫК Нурхат  </v>
      </c>
      <c r="CS64" s="530"/>
      <c r="CU64" s="558" t="str">
        <f>IF(ISBLANK($H219),"-",H219)</f>
        <v>31 место</v>
      </c>
      <c r="CV64" s="558"/>
    </row>
    <row r="65" spans="1:100" s="240" customFormat="1" ht="14.1" customHeight="1" x14ac:dyDescent="0.25">
      <c r="A65" s="554"/>
      <c r="B65" s="576"/>
      <c r="C65" s="556"/>
      <c r="D65" s="576"/>
      <c r="E65" s="518"/>
      <c r="F65" s="322"/>
      <c r="G65" s="330">
        <f>IF(Y63&gt;Z63,G63,IF(Z63&gt;Y63,G64,"-"))</f>
        <v>1</v>
      </c>
      <c r="H65" s="331" t="s">
        <v>290</v>
      </c>
      <c r="I65" s="244" t="str">
        <f>VLOOKUP(G65,[3]Список!A:V,3,FALSE)</f>
        <v xml:space="preserve">КУРМАМБАЕВ Сагантай  </v>
      </c>
      <c r="J65" s="245" t="str">
        <f>VLOOKUP(G65,[3]Список!A:V,8,FALSE)</f>
        <v>ВКО</v>
      </c>
      <c r="K65" s="579"/>
      <c r="L65" s="580"/>
      <c r="M65" s="580"/>
      <c r="N65" s="580"/>
      <c r="O65" s="580"/>
      <c r="P65" s="580"/>
      <c r="Q65" s="580"/>
      <c r="R65" s="580"/>
      <c r="S65" s="580"/>
      <c r="T65" s="580"/>
      <c r="U65" s="580"/>
      <c r="V65" s="580"/>
      <c r="W65" s="580"/>
      <c r="X65" s="581"/>
      <c r="Y65" s="246" t="str">
        <f t="shared" ref="Y65" si="1051">IF(K65="wo","wo",IF(K65="","",SUM(AC65:AI65)))</f>
        <v/>
      </c>
      <c r="Z65" s="247" t="str">
        <f t="shared" ref="Z65" si="1052">IF(L65="wo","wo",IF(L65="","",SUM(AC66:AI66)))</f>
        <v/>
      </c>
      <c r="AA65" s="248" t="str">
        <f t="shared" ref="AA65" si="1053">IF(Y66="В - П","В - П",IF(Z66="В - П","В - П",IF(Z66="wo",Y66&amp;" - "&amp;Z66,IF(Y66="wo",Z66&amp;" - "&amp;Y66,IF(Y66&gt;Z66,Y66&amp;" - "&amp;Z66,IF(Z66&gt;Y66,Z66&amp;" - "&amp;Y66,""))))))</f>
        <v/>
      </c>
      <c r="AB65" s="249" t="str">
        <f t="shared" si="4"/>
        <v>()</v>
      </c>
      <c r="AC65" s="250" t="str">
        <f t="shared" ref="AC65" si="1054">IF(K65="","",IF(K65="wo",0,IF(L65="wo",1,IF(K65&gt;L65,1,0))))</f>
        <v/>
      </c>
      <c r="AD65" s="250" t="str">
        <f t="shared" ref="AD65" si="1055">IF(M65="","",IF(M65="wo",0,IF(N65="wo",1,IF(M65&gt;N65,1,0))))</f>
        <v/>
      </c>
      <c r="AE65" s="250" t="str">
        <f t="shared" ref="AE65" si="1056">IF(O65="","",IF(O65="wo",0,IF(P65="wo",1,IF(O65&gt;P65,1,0))))</f>
        <v/>
      </c>
      <c r="AF65" s="250" t="str">
        <f t="shared" ref="AF65" si="1057">IF(Q65="","",IF(Q65="wo",0,IF(R65="wo",1,IF(Q65&gt;R65,1,0))))</f>
        <v/>
      </c>
      <c r="AG65" s="250" t="str">
        <f t="shared" ref="AG65" si="1058">IF(S65="","",IF(S65="wo",0,IF(T65="wo",1,IF(S65&gt;T65,1,0))))</f>
        <v/>
      </c>
      <c r="AH65" s="250" t="str">
        <f t="shared" ref="AH65" si="1059">IF(U65="","",IF(U65="wo",0,IF(V65="wo",1,IF(U65&gt;V65,1,0))))</f>
        <v/>
      </c>
      <c r="AI65" s="250" t="str">
        <f t="shared" ref="AI65" si="1060">IF(W65="","",IF(W65="wo",0,IF(X65="wo",1,IF(W65&gt;X65,1,0))))</f>
        <v/>
      </c>
      <c r="AJ65" s="251" t="str">
        <f t="shared" ref="AJ65" si="1061">IF(K65="","",IF(K65="wo",0,IF(L65="wo",0,IF(K65=L65,"ERROR",IF(K65=0,"-0",IF(L65=0,0,IF(K65&gt;L65,L65,-1*K65)))))))</f>
        <v/>
      </c>
      <c r="AK65" s="251" t="str">
        <f t="shared" ref="AK65" si="1062">IF(M65="","",IF(M65="wo",","&amp;0,IF(N65="wo",","&amp;0,IF(M65=N65,"ERROR",IF(M65=0,",-0",IF(N65=0,","&amp;0,IF(M65&gt;N65,","&amp;N65,","&amp;-1*M65)))))))</f>
        <v/>
      </c>
      <c r="AL65" s="251" t="str">
        <f t="shared" ref="AL65" si="1063">IF(O65="","",IF(O65="wo",","&amp;0,IF(P65="wo",","&amp;0,IF(O65=P65,"ERROR",IF(O65=0,",-0",IF(P65=0,","&amp;0,IF(O65&gt;P65,","&amp;P65,","&amp;-1*O65)))))))</f>
        <v/>
      </c>
      <c r="AM65" s="251" t="str">
        <f t="shared" ref="AM65" si="1064">IF(Q65="","",IF(Q65="wo",","&amp;0,IF(R65="wo",","&amp;0,IF(Q65=R65,"ERROR",IF(Q65=0,",-0",IF(R65=0,","&amp;0,IF(Q65&gt;R65,","&amp;R65,","&amp;-1*Q65)))))))</f>
        <v/>
      </c>
      <c r="AN65" s="251" t="str">
        <f t="shared" ref="AN65" si="1065">IF(S65="","",IF(S65="wo",","&amp;0,IF(T65="wo",","&amp;0,IF(S65=T65,"ERROR",IF(S65=0,",-0",IF(T65=0,","&amp;0,IF(S65&gt;T65,","&amp;T65,","&amp;-1*S65)))))))</f>
        <v/>
      </c>
      <c r="AO65" s="251" t="str">
        <f t="shared" ref="AO65" si="1066">IF(U65="","",IF(U65="wo",","&amp;0,IF(V65="wo",","&amp;0,IF(U65=V65,"ERROR",IF(U65=0,",-0",IF(V65=0,","&amp;0,IF(U65&gt;V65,","&amp;V65,","&amp;-1*U65)))))))</f>
        <v/>
      </c>
      <c r="AP65" s="251" t="str">
        <f t="shared" ref="AP65" si="1067">IF(W65="","",IF(W65="wo",","&amp;0,IF(X65="wo",","&amp;0,IF(W65=X65,"ERROR",IF(W65=0,",-0",IF(X65=0,","&amp;0,IF(W65&gt;X65,","&amp;X65,","&amp;-1*W65)))))))</f>
        <v/>
      </c>
      <c r="AQ65" s="252"/>
      <c r="AR65" s="265">
        <f>IF(ISBLANK($F33),"-",F33)</f>
        <v>31</v>
      </c>
      <c r="AS65" s="266">
        <f>IF(ISBLANK($G33),"-",G33)</f>
        <v>27</v>
      </c>
      <c r="AT65" s="271" t="str">
        <f>IF(ISBLANK($G33),"-",I33)</f>
        <v xml:space="preserve">АБИЛ Тамерлан  </v>
      </c>
      <c r="AU65" s="272" t="str">
        <f>IF(ISBLANK($G33),"-",J33)</f>
        <v>г. Астана</v>
      </c>
      <c r="AV65" s="262"/>
      <c r="AW65" s="262"/>
      <c r="AX65" s="292">
        <f>IF(ISBLANK($A49),"-",A49)</f>
        <v>24</v>
      </c>
      <c r="AY65" s="539" t="str">
        <f>IF($Y$1=1,AA49,IF($Y$1=2,AA50,""))</f>
        <v>3 - 0 (5,6,8)</v>
      </c>
      <c r="AZ65" s="540"/>
      <c r="BA65" s="540"/>
      <c r="BB65" s="262"/>
      <c r="BD65" s="236"/>
      <c r="BG65" s="265">
        <f>IF(ISBLANK($F66),"-",F66)</f>
        <v>-31</v>
      </c>
      <c r="BH65" s="266">
        <f>IF(ISBLANK($G66),"-",G66)</f>
        <v>2</v>
      </c>
      <c r="BI65" s="530" t="str">
        <f>IF(ISBLANK($I66),"-",I66)</f>
        <v xml:space="preserve">ХАРКИ Искандер  </v>
      </c>
      <c r="BJ65" s="530"/>
      <c r="BK65" s="269"/>
      <c r="BL65" s="275"/>
      <c r="BM65" s="276"/>
      <c r="BN65" s="277"/>
      <c r="BO65" s="262"/>
      <c r="BP65" s="262"/>
      <c r="BQ65" s="270"/>
      <c r="BR65" s="299"/>
      <c r="BS65" s="299"/>
      <c r="BT65" s="299"/>
      <c r="BU65" s="262"/>
      <c r="BW65" s="265">
        <f>IF(ISBLANK($F153),"-",F153)</f>
        <v>-67</v>
      </c>
      <c r="BX65" s="266">
        <f>IF(ISBLANK($G153),"-",G153)</f>
        <v>20</v>
      </c>
      <c r="BY65" s="530" t="str">
        <f>IF(ISBLANK($G153),"-",I153)</f>
        <v xml:space="preserve">НУРМАТОВ Зиятжан  </v>
      </c>
      <c r="BZ65" s="530"/>
      <c r="CA65" s="262"/>
      <c r="CB65" s="558" t="str">
        <f>IF(ISBLANK($H155),"-",H155)</f>
        <v>15 место</v>
      </c>
      <c r="CC65" s="558"/>
      <c r="CD65" s="262"/>
      <c r="CE65" s="262"/>
      <c r="CF65" s="263"/>
      <c r="CG65" s="290"/>
      <c r="CJ65" s="236"/>
      <c r="CM65" s="263"/>
      <c r="CN65" s="262"/>
      <c r="CO65" s="262"/>
      <c r="CP65" s="263"/>
      <c r="CQ65" s="262"/>
      <c r="CR65" s="290" t="str">
        <f>IF(ISBLANK($H217),"-",H217)</f>
        <v/>
      </c>
      <c r="CS65" s="298">
        <f>IF(ISBLANK($A217),"-",A217)</f>
        <v>94</v>
      </c>
      <c r="CT65" s="281">
        <f>IF(ISBLANK($G219),"-",G219)</f>
        <v>35</v>
      </c>
      <c r="CU65" s="530" t="str">
        <f>IF(ISBLANK($I219),"-",I219)</f>
        <v xml:space="preserve">СӘУРБАЙ Бақдәулет  </v>
      </c>
      <c r="CV65" s="530"/>
    </row>
    <row r="66" spans="1:100" s="240" customFormat="1" ht="14.1" customHeight="1" x14ac:dyDescent="0.2">
      <c r="A66" s="555"/>
      <c r="B66" s="577"/>
      <c r="C66" s="578"/>
      <c r="D66" s="577"/>
      <c r="E66" s="519"/>
      <c r="F66" s="238">
        <v>-31</v>
      </c>
      <c r="G66" s="332">
        <f>IF(Y63&lt;Z63,G63,IF(Z63&lt;Y63,G64,"-"))</f>
        <v>2</v>
      </c>
      <c r="H66" s="331" t="s">
        <v>291</v>
      </c>
      <c r="I66" s="257" t="str">
        <f>VLOOKUP(G66,[3]Список!A:V,3,FALSE)</f>
        <v xml:space="preserve">ХАРКИ Искандер  </v>
      </c>
      <c r="J66" s="258" t="str">
        <f>VLOOKUP(G66,[3]Список!A:V,8,FALSE)</f>
        <v>Жамбылск. обл.</v>
      </c>
      <c r="K66" s="572"/>
      <c r="L66" s="573"/>
      <c r="M66" s="573"/>
      <c r="N66" s="573"/>
      <c r="O66" s="573"/>
      <c r="P66" s="573"/>
      <c r="Q66" s="573"/>
      <c r="R66" s="573"/>
      <c r="S66" s="573"/>
      <c r="T66" s="573"/>
      <c r="U66" s="573"/>
      <c r="V66" s="573"/>
      <c r="W66" s="573"/>
      <c r="X66" s="574"/>
      <c r="Y66" s="259">
        <f t="shared" ref="Y66" si="1068">IF(L65="wo","В - П",IF(L65&gt;=0,SUM(AC66:AI66),""))</f>
        <v>0</v>
      </c>
      <c r="Z66" s="260">
        <f t="shared" ref="Z66" si="1069">IF(K65="wo","В - П",IF(K65&gt;=0,SUM(AC65:AI65),""))</f>
        <v>0</v>
      </c>
      <c r="AA66" s="248" t="str">
        <f t="shared" ref="AA66" si="1070">IF(G65="х","",IF(G66="х","",IF(Y65&gt;Z65,AA65&amp;" "&amp;AB65,IF(Z65&gt;Y65,AA65&amp;" "&amp;AB66,""))))</f>
        <v/>
      </c>
      <c r="AB66" s="249" t="str">
        <f t="shared" si="4"/>
        <v>()</v>
      </c>
      <c r="AC66" s="250" t="str">
        <f t="shared" ref="AC66" si="1071">IF(L65="","",IF(L65="wo",0,IF(K65="wo",1,IF(K65&gt;L65,0,1))))</f>
        <v/>
      </c>
      <c r="AD66" s="250" t="str">
        <f t="shared" ref="AD66" si="1072">IF(N65="","",IF(N65="wo",0,IF(M65="wo",1,IF(M65&gt;N65,0,1))))</f>
        <v/>
      </c>
      <c r="AE66" s="250" t="str">
        <f t="shared" ref="AE66" si="1073">IF(P65="","",IF(P65="wo",0,IF(O65="wo",1,IF(O65&gt;P65,0,1))))</f>
        <v/>
      </c>
      <c r="AF66" s="250" t="str">
        <f t="shared" ref="AF66" si="1074">IF(R65="","",IF(R65="wo",0,IF(Q65="wo",1,IF(Q65&gt;R65,0,1))))</f>
        <v/>
      </c>
      <c r="AG66" s="250" t="str">
        <f t="shared" ref="AG66" si="1075">IF(T65="","",IF(T65="wo",0,IF(S65="wo",1,IF(S65&gt;T65,0,1))))</f>
        <v/>
      </c>
      <c r="AH66" s="250" t="str">
        <f t="shared" ref="AH66" si="1076">IF(V65="","",IF(V65="wo",0,IF(U65="wo",1,IF(U65&gt;V65,0,1))))</f>
        <v/>
      </c>
      <c r="AI66" s="250" t="str">
        <f t="shared" ref="AI66" si="1077">IF(X65="","",IF(X65="wo",0,IF(W65="wo",1,IF(W65&gt;X65,0,1))))</f>
        <v/>
      </c>
      <c r="AJ66" s="251" t="str">
        <f t="shared" ref="AJ66" si="1078">IF(K65="","",IF(K65="wo",0,IF(L65="wo",0,IF(K65=L65,"ERROR",IF(K65=0,0,IF(L65=0,"-0",IF(L65&gt;K65,K65,-1*L65)))))))</f>
        <v/>
      </c>
      <c r="AK66" s="251" t="str">
        <f t="shared" ref="AK66" si="1079">IF(M65="","",IF(M65="wo",","&amp;0,IF(N65="wo",","&amp;0,IF(M65=N65,"ERROR",IF(M65=0,",0",IF(N65=0,",-0",IF(N65&gt;M65,","&amp;M65,","&amp;-1*N65)))))))</f>
        <v/>
      </c>
      <c r="AL66" s="251" t="str">
        <f t="shared" ref="AL66" si="1080">IF(O65="","",IF(O65="wo",","&amp;0,IF(P65="wo",","&amp;0,IF(O65=P65,"ERROR",IF(O65=0,",0",IF(P65=0,",-0",IF(P65&gt;O65,","&amp;O65,","&amp;-1*P65)))))))</f>
        <v/>
      </c>
      <c r="AM66" s="251" t="str">
        <f t="shared" ref="AM66" si="1081">IF(Q65="","",IF(Q65="wo",","&amp;0,IF(R65="wo",","&amp;0,IF(Q65=R65,"ERROR",IF(Q65=0,",0",IF(R65=0,",-0",IF(R65&gt;Q65,","&amp;Q65,","&amp;-1*R65)))))))</f>
        <v/>
      </c>
      <c r="AN66" s="251" t="str">
        <f t="shared" ref="AN66" si="1082">IF(S65="","",IF(S65="wo",","&amp;0,IF(T65="wo",","&amp;0,IF(S65=T65,"ERROR",IF(S65=0,",0",IF(T65=0,",-0",IF(T65&gt;S65,","&amp;S65,","&amp;-1*T65)))))))</f>
        <v/>
      </c>
      <c r="AO66" s="251" t="str">
        <f t="shared" ref="AO66" si="1083">IF(U65="","",IF(U65="wo",","&amp;0,IF(V65="wo",","&amp;0,IF(U65=V65,"ERROR",IF(U65=0,",0",IF(V65=0,",-0",IF(V65&gt;U65,","&amp;U65,","&amp;-1*V65)))))))</f>
        <v/>
      </c>
      <c r="AP66" s="251" t="str">
        <f t="shared" ref="AP66" si="1084">IF(W65="","",IF(W65="wo",","&amp;0,IF(X65="wo",","&amp;0,IF(W65=X65,"ERROR",IF(W65=0,",0",IF(X65=0,",-0",IF(X65&gt;W65,","&amp;W65,","&amp;-1*X65)))))))</f>
        <v/>
      </c>
      <c r="AQ66" s="252"/>
      <c r="AR66" s="265"/>
      <c r="AS66" s="537" t="str">
        <f>IF(ISBLANK($H33),"-",H33)</f>
        <v/>
      </c>
      <c r="AT66" s="537"/>
      <c r="AU66" s="280">
        <f>IF(ISBLANK($A33),"-",A33)</f>
        <v>16</v>
      </c>
      <c r="AV66" s="281">
        <f>IF(ISBLANK($G50),"-",G50)</f>
        <v>2</v>
      </c>
      <c r="AW66" s="530" t="str">
        <f>IF(ISBLANK($I50),"-",I50)</f>
        <v xml:space="preserve">ХАРКИ Искандер  </v>
      </c>
      <c r="AX66" s="538"/>
      <c r="AY66" s="262"/>
      <c r="AZ66" s="262"/>
      <c r="BA66" s="263"/>
      <c r="BB66" s="299"/>
      <c r="BC66" s="333"/>
      <c r="BD66" s="277"/>
      <c r="BK66" s="275"/>
      <c r="BL66" s="276"/>
      <c r="BM66" s="277"/>
      <c r="BU66" s="262"/>
      <c r="BW66" s="236"/>
      <c r="BX66" s="575" t="str">
        <f>IF(ISBLANK($H153),"-",H153)</f>
        <v/>
      </c>
      <c r="BY66" s="575"/>
      <c r="BZ66" s="291">
        <f>IF(ISBLANK($A153),"-",A153)</f>
        <v>70</v>
      </c>
      <c r="CA66" s="281">
        <f>IF(ISBLANK($G155),"-",G155)</f>
        <v>20</v>
      </c>
      <c r="CB66" s="530" t="str">
        <f>IF(ISBLANK($I155),"-",I155)</f>
        <v xml:space="preserve">НУРМАТОВ Зиятжан  </v>
      </c>
      <c r="CC66" s="530"/>
      <c r="CD66" s="262"/>
      <c r="CE66" s="262"/>
      <c r="CF66" s="263"/>
      <c r="CG66" s="275"/>
      <c r="CJ66" s="236"/>
      <c r="CM66" s="263"/>
      <c r="CN66" s="262"/>
      <c r="CO66" s="262"/>
      <c r="CP66" s="265">
        <f>IF(ISBLANK($F218),"-",F218)</f>
        <v>-92</v>
      </c>
      <c r="CQ66" s="266">
        <f>IF(ISBLANK($G218),"-",G218)</f>
        <v>35</v>
      </c>
      <c r="CR66" s="530" t="str">
        <f>IF(ISBLANK($I218),"-",I218)</f>
        <v xml:space="preserve">СӘУРБАЙ Бақдәулет  </v>
      </c>
      <c r="CS66" s="538"/>
      <c r="CT66" s="539" t="str">
        <f>IF($Y$1=1,AA217,IF($Y$1=2,AA218,""))</f>
        <v>3 - 1 (-9,11,6,5)</v>
      </c>
      <c r="CU66" s="540"/>
      <c r="CV66" s="540"/>
    </row>
    <row r="67" spans="1:100" s="240" customFormat="1" ht="14.1" customHeight="1" x14ac:dyDescent="0.15">
      <c r="A67" s="571">
        <v>32</v>
      </c>
      <c r="B67" s="569" t="s">
        <v>292</v>
      </c>
      <c r="C67" s="514"/>
      <c r="D67" s="516"/>
      <c r="E67" s="518"/>
      <c r="F67" s="238">
        <v>-1</v>
      </c>
      <c r="G67" s="334">
        <f>IF(Y3&lt;Z3,G3,IF(Z3&lt;Y3,G4,"-"))</f>
        <v>37</v>
      </c>
      <c r="H67" s="520" t="str">
        <f t="shared" ref="H67" si="1085">IF(K67="",IF(C67="","",IF(OR(G67="х",G68="х",NOT(ISBLANK(K67)))," ",CONCATENATE(C67,"/",D67,"/","ст. ",E67))),"")</f>
        <v/>
      </c>
      <c r="I67" s="244" t="str">
        <f>VLOOKUP(G67,[3]Список!A:V,3,FALSE)</f>
        <v xml:space="preserve">МАГЗУМБЕКОВ Асылхан  </v>
      </c>
      <c r="J67" s="245" t="str">
        <f>VLOOKUP(G67,[3]Список!A:V,8,FALSE)</f>
        <v>Карагандин. обл.</v>
      </c>
      <c r="K67" s="525">
        <v>4</v>
      </c>
      <c r="L67" s="535">
        <v>11</v>
      </c>
      <c r="M67" s="531">
        <v>8</v>
      </c>
      <c r="N67" s="533">
        <v>11</v>
      </c>
      <c r="O67" s="525">
        <v>7</v>
      </c>
      <c r="P67" s="535">
        <v>11</v>
      </c>
      <c r="Q67" s="531"/>
      <c r="R67" s="533"/>
      <c r="S67" s="525"/>
      <c r="T67" s="535"/>
      <c r="U67" s="531"/>
      <c r="V67" s="533"/>
      <c r="W67" s="525"/>
      <c r="X67" s="527"/>
      <c r="Y67" s="246">
        <f t="shared" ref="Y67" si="1086">IF(K67="wo","wo",IF(K67="","",SUM(AC67:AI67)))</f>
        <v>0</v>
      </c>
      <c r="Z67" s="247">
        <f t="shared" ref="Z67" si="1087">IF(L67="wo","wo",IF(L67="","",SUM(AC68:AI68)))</f>
        <v>3</v>
      </c>
      <c r="AA67" s="248" t="str">
        <f t="shared" ref="AA67" si="1088">IF(Y68="В - П","В - П",IF(Z68="В - П","В - П",IF(Z68="wo",Y68&amp;" - "&amp;Z68,IF(Y68="wo",Z68&amp;" - "&amp;Y68,IF(Y68&gt;Z68,Y68&amp;" - "&amp;Z68,IF(Z68&gt;Y68,Z68&amp;" - "&amp;Y68,""))))))</f>
        <v>3 - 0</v>
      </c>
      <c r="AB67" s="249" t="str">
        <f t="shared" si="4"/>
        <v>(-4,-8,-7)</v>
      </c>
      <c r="AC67" s="250">
        <f t="shared" ref="AC67" si="1089">IF(K67="","",IF(K67="wo",0,IF(L67="wo",1,IF(K67&gt;L67,1,0))))</f>
        <v>0</v>
      </c>
      <c r="AD67" s="250">
        <f t="shared" ref="AD67" si="1090">IF(M67="","",IF(M67="wo",0,IF(N67="wo",1,IF(M67&gt;N67,1,0))))</f>
        <v>0</v>
      </c>
      <c r="AE67" s="250">
        <f t="shared" ref="AE67" si="1091">IF(O67="","",IF(O67="wo",0,IF(P67="wo",1,IF(O67&gt;P67,1,0))))</f>
        <v>0</v>
      </c>
      <c r="AF67" s="250" t="str">
        <f t="shared" ref="AF67" si="1092">IF(Q67="","",IF(Q67="wo",0,IF(R67="wo",1,IF(Q67&gt;R67,1,0))))</f>
        <v/>
      </c>
      <c r="AG67" s="250" t="str">
        <f t="shared" ref="AG67" si="1093">IF(S67="","",IF(S67="wo",0,IF(T67="wo",1,IF(S67&gt;T67,1,0))))</f>
        <v/>
      </c>
      <c r="AH67" s="250" t="str">
        <f t="shared" ref="AH67" si="1094">IF(U67="","",IF(U67="wo",0,IF(V67="wo",1,IF(U67&gt;V67,1,0))))</f>
        <v/>
      </c>
      <c r="AI67" s="250" t="str">
        <f t="shared" ref="AI67" si="1095">IF(W67="","",IF(W67="wo",0,IF(X67="wo",1,IF(W67&gt;X67,1,0))))</f>
        <v/>
      </c>
      <c r="AJ67" s="251">
        <f t="shared" ref="AJ67" si="1096">IF(K67="","",IF(K67="wo",0,IF(L67="wo",0,IF(K67=L67,"ERROR",IF(K67=0,"-0",IF(L67=0,0,IF(K67&gt;L67,L67,-1*K67)))))))</f>
        <v>-4</v>
      </c>
      <c r="AK67" s="251" t="str">
        <f t="shared" ref="AK67" si="1097">IF(M67="","",IF(M67="wo",","&amp;0,IF(N67="wo",","&amp;0,IF(M67=N67,"ERROR",IF(M67=0,",-0",IF(N67=0,","&amp;0,IF(M67&gt;N67,","&amp;N67,","&amp;-1*M67)))))))</f>
        <v>,-8</v>
      </c>
      <c r="AL67" s="251" t="str">
        <f t="shared" ref="AL67" si="1098">IF(O67="","",IF(O67="wo",","&amp;0,IF(P67="wo",","&amp;0,IF(O67=P67,"ERROR",IF(O67=0,",-0",IF(P67=0,","&amp;0,IF(O67&gt;P67,","&amp;P67,","&amp;-1*O67)))))))</f>
        <v>,-7</v>
      </c>
      <c r="AM67" s="251" t="str">
        <f t="shared" ref="AM67" si="1099">IF(Q67="","",IF(Q67="wo",","&amp;0,IF(R67="wo",","&amp;0,IF(Q67=R67,"ERROR",IF(Q67=0,",-0",IF(R67=0,","&amp;0,IF(Q67&gt;R67,","&amp;R67,","&amp;-1*Q67)))))))</f>
        <v/>
      </c>
      <c r="AN67" s="251" t="str">
        <f t="shared" ref="AN67" si="1100">IF(S67="","",IF(S67="wo",","&amp;0,IF(T67="wo",","&amp;0,IF(S67=T67,"ERROR",IF(S67=0,",-0",IF(T67=0,","&amp;0,IF(S67&gt;T67,","&amp;T67,","&amp;-1*S67)))))))</f>
        <v/>
      </c>
      <c r="AO67" s="251" t="str">
        <f t="shared" ref="AO67" si="1101">IF(U67="","",IF(U67="wo",","&amp;0,IF(V67="wo",","&amp;0,IF(U67=V67,"ERROR",IF(U67=0,",-0",IF(V67=0,","&amp;0,IF(U67&gt;V67,","&amp;V67,","&amp;-1*U67)))))))</f>
        <v/>
      </c>
      <c r="AP67" s="251" t="str">
        <f t="shared" ref="AP67" si="1102">IF(W67="","",IF(W67="wo",","&amp;0,IF(X67="wo",","&amp;0,IF(W67=X67,"ERROR",IF(W67=0,",-0",IF(X67=0,","&amp;0,IF(W67&gt;X67,","&amp;X67,","&amp;-1*W67)))))))</f>
        <v/>
      </c>
      <c r="AQ67" s="238"/>
      <c r="AR67" s="265">
        <f>IF(ISBLANK($F34),"-",F34)</f>
        <v>32</v>
      </c>
      <c r="AS67" s="266">
        <f>IF(ISBLANK($G34),"-",G34)</f>
        <v>2</v>
      </c>
      <c r="AT67" s="271" t="str">
        <f>IF(ISBLANK($G34),"-",I34)</f>
        <v xml:space="preserve">ХАРКИ Искандер  </v>
      </c>
      <c r="AU67" s="285" t="str">
        <f>IF(ISBLANK($G34),"-",J34)</f>
        <v>Жамбылск. обл.</v>
      </c>
      <c r="AV67" s="539" t="str">
        <f>IF($Y$1=1,AA33,IF($Y$1=2,AA34,""))</f>
        <v>3 - 0 (6,3,5)</v>
      </c>
      <c r="AW67" s="540"/>
      <c r="AX67" s="540"/>
      <c r="AY67" s="262"/>
      <c r="AZ67" s="262"/>
      <c r="BA67" s="263"/>
      <c r="BB67" s="262"/>
      <c r="BC67" s="276"/>
      <c r="BD67" s="284"/>
      <c r="BE67" s="262"/>
      <c r="BF67" s="263"/>
      <c r="BG67" s="262"/>
      <c r="BH67" s="262"/>
      <c r="BI67" s="263"/>
      <c r="BJ67" s="262"/>
      <c r="BK67" s="290"/>
      <c r="BL67" s="267"/>
      <c r="BM67" s="268"/>
      <c r="BU67" s="262"/>
      <c r="BW67" s="265">
        <f>IF(ISBLANK($F154),"-",F154)</f>
        <v>-68</v>
      </c>
      <c r="BX67" s="266">
        <f>IF(ISBLANK($G154),"-",G154)</f>
        <v>17</v>
      </c>
      <c r="BY67" s="530" t="str">
        <f>IF(ISBLANK($G154),"-",I154)</f>
        <v xml:space="preserve">НАЗИР Рамазан  </v>
      </c>
      <c r="BZ67" s="538"/>
      <c r="CA67" s="539" t="str">
        <f>IF($Y$1=1,AA153,IF($Y$1=2,AA154,""))</f>
        <v>3 - 1 (5,-8,7,3)</v>
      </c>
      <c r="CB67" s="540"/>
      <c r="CC67" s="540"/>
      <c r="CD67" s="262"/>
      <c r="CE67" s="262"/>
      <c r="CF67" s="263"/>
      <c r="CG67" s="329"/>
      <c r="CJ67" s="236"/>
      <c r="CM67" s="263"/>
      <c r="CN67" s="262"/>
      <c r="CO67" s="262"/>
      <c r="CP67" s="236"/>
      <c r="CS67" s="236"/>
      <c r="CU67" s="558" t="str">
        <f>IF(ISBLANK($H220),"-",H220)</f>
        <v>32 место</v>
      </c>
      <c r="CV67" s="558"/>
    </row>
    <row r="68" spans="1:100" s="240" customFormat="1" ht="14.1" customHeight="1" x14ac:dyDescent="0.25">
      <c r="A68" s="571"/>
      <c r="B68" s="570"/>
      <c r="C68" s="515"/>
      <c r="D68" s="517"/>
      <c r="E68" s="519"/>
      <c r="F68" s="238">
        <v>-2</v>
      </c>
      <c r="G68" s="335">
        <f>IF(Y5&lt;Z5,G5,IF(Z5&lt;Y5,G6,"-"))</f>
        <v>15</v>
      </c>
      <c r="H68" s="521"/>
      <c r="I68" s="257" t="str">
        <f>VLOOKUP(G68,[3]Список!A:V,3,FALSE)</f>
        <v xml:space="preserve">АМАНГЕЛДІ Әмір  </v>
      </c>
      <c r="J68" s="258" t="str">
        <f>VLOOKUP(G68,[3]Список!A:V,8,FALSE)</f>
        <v>Павлодар. обл.</v>
      </c>
      <c r="K68" s="526"/>
      <c r="L68" s="536"/>
      <c r="M68" s="532"/>
      <c r="N68" s="534"/>
      <c r="O68" s="526"/>
      <c r="P68" s="536"/>
      <c r="Q68" s="532"/>
      <c r="R68" s="534"/>
      <c r="S68" s="526"/>
      <c r="T68" s="536"/>
      <c r="U68" s="532"/>
      <c r="V68" s="534"/>
      <c r="W68" s="526"/>
      <c r="X68" s="528"/>
      <c r="Y68" s="259">
        <f t="shared" ref="Y68" si="1103">IF(L67="wo","В - П",IF(L67&gt;=0,SUM(AC68:AI68),""))</f>
        <v>3</v>
      </c>
      <c r="Z68" s="260">
        <f t="shared" ref="Z68" si="1104">IF(K67="wo","В - П",IF(K67&gt;=0,SUM(AC67:AI67),""))</f>
        <v>0</v>
      </c>
      <c r="AA68" s="248" t="str">
        <f t="shared" ref="AA68" si="1105">IF(G67="х","",IF(G68="х","",IF(Y67&gt;Z67,AA67&amp;" "&amp;AB67,IF(Z67&gt;Y67,AA67&amp;" "&amp;AB68,""))))</f>
        <v>3 - 0 (4,8,7)</v>
      </c>
      <c r="AB68" s="249" t="str">
        <f t="shared" si="4"/>
        <v>(4,8,7)</v>
      </c>
      <c r="AC68" s="250">
        <f t="shared" ref="AC68" si="1106">IF(L67="","",IF(L67="wo",0,IF(K67="wo",1,IF(K67&gt;L67,0,1))))</f>
        <v>1</v>
      </c>
      <c r="AD68" s="250">
        <f t="shared" ref="AD68" si="1107">IF(N67="","",IF(N67="wo",0,IF(M67="wo",1,IF(M67&gt;N67,0,1))))</f>
        <v>1</v>
      </c>
      <c r="AE68" s="250">
        <f t="shared" ref="AE68" si="1108">IF(P67="","",IF(P67="wo",0,IF(O67="wo",1,IF(O67&gt;P67,0,1))))</f>
        <v>1</v>
      </c>
      <c r="AF68" s="250" t="str">
        <f t="shared" ref="AF68" si="1109">IF(R67="","",IF(R67="wo",0,IF(Q67="wo",1,IF(Q67&gt;R67,0,1))))</f>
        <v/>
      </c>
      <c r="AG68" s="250" t="str">
        <f t="shared" ref="AG68" si="1110">IF(T67="","",IF(T67="wo",0,IF(S67="wo",1,IF(S67&gt;T67,0,1))))</f>
        <v/>
      </c>
      <c r="AH68" s="250" t="str">
        <f t="shared" ref="AH68" si="1111">IF(V67="","",IF(V67="wo",0,IF(U67="wo",1,IF(U67&gt;V67,0,1))))</f>
        <v/>
      </c>
      <c r="AI68" s="250" t="str">
        <f t="shared" ref="AI68" si="1112">IF(X67="","",IF(X67="wo",0,IF(W67="wo",1,IF(W67&gt;X67,0,1))))</f>
        <v/>
      </c>
      <c r="AJ68" s="251">
        <f t="shared" ref="AJ68" si="1113">IF(K67="","",IF(K67="wo",0,IF(L67="wo",0,IF(K67=L67,"ERROR",IF(K67=0,0,IF(L67=0,"-0",IF(L67&gt;K67,K67,-1*L67)))))))</f>
        <v>4</v>
      </c>
      <c r="AK68" s="251" t="str">
        <f t="shared" ref="AK68" si="1114">IF(M67="","",IF(M67="wo",","&amp;0,IF(N67="wo",","&amp;0,IF(M67=N67,"ERROR",IF(M67=0,",0",IF(N67=0,",-0",IF(N67&gt;M67,","&amp;M67,","&amp;-1*N67)))))))</f>
        <v>,8</v>
      </c>
      <c r="AL68" s="251" t="str">
        <f t="shared" ref="AL68" si="1115">IF(O67="","",IF(O67="wo",","&amp;0,IF(P67="wo",","&amp;0,IF(O67=P67,"ERROR",IF(O67=0,",0",IF(P67=0,",-0",IF(P67&gt;O67,","&amp;O67,","&amp;-1*P67)))))))</f>
        <v>,7</v>
      </c>
      <c r="AM68" s="251" t="str">
        <f t="shared" ref="AM68" si="1116">IF(Q67="","",IF(Q67="wo",","&amp;0,IF(R67="wo",","&amp;0,IF(Q67=R67,"ERROR",IF(Q67=0,",0",IF(R67=0,",-0",IF(R67&gt;Q67,","&amp;Q67,","&amp;-1*R67)))))))</f>
        <v/>
      </c>
      <c r="AN68" s="251" t="str">
        <f t="shared" ref="AN68" si="1117">IF(S67="","",IF(S67="wo",","&amp;0,IF(T67="wo",","&amp;0,IF(S67=T67,"ERROR",IF(S67=0,",0",IF(T67=0,",-0",IF(T67&gt;S67,","&amp;S67,","&amp;-1*T67)))))))</f>
        <v/>
      </c>
      <c r="AO68" s="251" t="str">
        <f t="shared" ref="AO68" si="1118">IF(U67="","",IF(U67="wo",","&amp;0,IF(V67="wo",","&amp;0,IF(U67=V67,"ERROR",IF(U67=0,",0",IF(V67=0,",-0",IF(V67&gt;U67,","&amp;U67,","&amp;-1*V67)))))))</f>
        <v/>
      </c>
      <c r="AP68" s="251" t="str">
        <f t="shared" ref="AP68" si="1119">IF(W67="","",IF(W67="wo",","&amp;0,IF(X67="wo",","&amp;0,IF(W67=X67,"ERROR",IF(W67=0,",0",IF(X67=0,",-0",IF(X67&gt;W67,","&amp;W67,","&amp;-1*X67)))))))</f>
        <v/>
      </c>
      <c r="AQ68" s="238"/>
      <c r="AR68" s="261"/>
      <c r="AS68" s="262"/>
      <c r="AT68" s="262"/>
      <c r="AU68" s="263"/>
      <c r="AV68" s="262"/>
      <c r="AW68" s="262"/>
      <c r="AX68" s="263"/>
      <c r="AY68" s="262"/>
      <c r="AZ68" s="262"/>
      <c r="BA68" s="263"/>
      <c r="BB68" s="262"/>
      <c r="BD68" s="236"/>
      <c r="BK68" s="275"/>
      <c r="BL68" s="276"/>
      <c r="BM68" s="277"/>
      <c r="BU68" s="262"/>
      <c r="BW68" s="236"/>
      <c r="CA68" s="275"/>
      <c r="CB68" s="558" t="str">
        <f>IF(ISBLANK($H156),"-",H156)</f>
        <v>16 место</v>
      </c>
      <c r="CC68" s="558"/>
      <c r="CD68" s="262"/>
      <c r="CE68" s="262"/>
      <c r="CF68" s="263"/>
      <c r="CG68" s="275"/>
      <c r="CI68" s="262"/>
      <c r="CJ68" s="236"/>
      <c r="CM68" s="263"/>
      <c r="CN68" s="262"/>
      <c r="CO68" s="262"/>
      <c r="CP68" s="263"/>
      <c r="CS68" s="265">
        <f>IF(ISBLANK($F220),"-",F220)</f>
        <v>-94</v>
      </c>
      <c r="CT68" s="266">
        <f>IF(ISBLANK($G220),"-",G220)</f>
        <v>26</v>
      </c>
      <c r="CU68" s="530" t="str">
        <f>IF(ISBLANK($I220),"-",I220)</f>
        <v xml:space="preserve">АБДЫХАЛЫК Нурхат  </v>
      </c>
      <c r="CV68" s="530"/>
    </row>
    <row r="69" spans="1:100" s="240" customFormat="1" ht="14.1" customHeight="1" x14ac:dyDescent="0.25">
      <c r="A69" s="510">
        <v>33</v>
      </c>
      <c r="B69" s="569" t="s">
        <v>292</v>
      </c>
      <c r="C69" s="514"/>
      <c r="D69" s="516"/>
      <c r="E69" s="556"/>
      <c r="F69" s="238">
        <v>-3</v>
      </c>
      <c r="G69" s="334">
        <f>IF(Y7&lt;Z7,G7,IF(Z7&lt;Y7,G8,"-"))</f>
        <v>22</v>
      </c>
      <c r="H69" s="520" t="str">
        <f t="shared" ref="H69" si="1120">IF(K69="",IF(C69="","",IF(OR(G69="х",G70="х",NOT(ISBLANK(K69)))," ",CONCATENATE(C69,"/",D69,"/","ст. ",E69))),"")</f>
        <v/>
      </c>
      <c r="I69" s="244" t="str">
        <f>VLOOKUP(G69,[3]Список!A:V,3,FALSE)</f>
        <v xml:space="preserve">СИПАЧЕВ Артем  </v>
      </c>
      <c r="J69" s="245" t="str">
        <f>VLOOKUP(G69,[3]Список!A:V,8,FALSE)</f>
        <v>Костанай. обл</v>
      </c>
      <c r="K69" s="525">
        <v>11</v>
      </c>
      <c r="L69" s="535">
        <v>3</v>
      </c>
      <c r="M69" s="531">
        <v>6</v>
      </c>
      <c r="N69" s="533">
        <v>11</v>
      </c>
      <c r="O69" s="525">
        <v>11</v>
      </c>
      <c r="P69" s="535">
        <v>9</v>
      </c>
      <c r="Q69" s="531">
        <v>11</v>
      </c>
      <c r="R69" s="533">
        <v>9</v>
      </c>
      <c r="S69" s="525"/>
      <c r="T69" s="535"/>
      <c r="U69" s="531"/>
      <c r="V69" s="533"/>
      <c r="W69" s="525"/>
      <c r="X69" s="527"/>
      <c r="Y69" s="246">
        <f t="shared" ref="Y69" si="1121">IF(K69="wo","wo",IF(K69="","",SUM(AC69:AI69)))</f>
        <v>3</v>
      </c>
      <c r="Z69" s="247">
        <f t="shared" ref="Z69" si="1122">IF(L69="wo","wo",IF(L69="","",SUM(AC70:AI70)))</f>
        <v>1</v>
      </c>
      <c r="AA69" s="248" t="str">
        <f t="shared" ref="AA69" si="1123">IF(Y70="В - П","В - П",IF(Z70="В - П","В - П",IF(Z70="wo",Y70&amp;" - "&amp;Z70,IF(Y70="wo",Z70&amp;" - "&amp;Y70,IF(Y70&gt;Z70,Y70&amp;" - "&amp;Z70,IF(Z70&gt;Y70,Z70&amp;" - "&amp;Y70,""))))))</f>
        <v>3 - 1</v>
      </c>
      <c r="AB69" s="249" t="str">
        <f t="shared" ref="AB69:AB132" si="1124">CONCATENATE("(",AJ69,AK69,AL69,AM69,AN69,AO69,AP69,")")</f>
        <v>(3,-6,9,9)</v>
      </c>
      <c r="AC69" s="250">
        <f t="shared" ref="AC69" si="1125">IF(K69="","",IF(K69="wo",0,IF(L69="wo",1,IF(K69&gt;L69,1,0))))</f>
        <v>1</v>
      </c>
      <c r="AD69" s="250">
        <f t="shared" ref="AD69" si="1126">IF(M69="","",IF(M69="wo",0,IF(N69="wo",1,IF(M69&gt;N69,1,0))))</f>
        <v>0</v>
      </c>
      <c r="AE69" s="250">
        <f t="shared" ref="AE69" si="1127">IF(O69="","",IF(O69="wo",0,IF(P69="wo",1,IF(O69&gt;P69,1,0))))</f>
        <v>1</v>
      </c>
      <c r="AF69" s="250">
        <f t="shared" ref="AF69" si="1128">IF(Q69="","",IF(Q69="wo",0,IF(R69="wo",1,IF(Q69&gt;R69,1,0))))</f>
        <v>1</v>
      </c>
      <c r="AG69" s="250" t="str">
        <f t="shared" ref="AG69" si="1129">IF(S69="","",IF(S69="wo",0,IF(T69="wo",1,IF(S69&gt;T69,1,0))))</f>
        <v/>
      </c>
      <c r="AH69" s="250" t="str">
        <f t="shared" ref="AH69" si="1130">IF(U69="","",IF(U69="wo",0,IF(V69="wo",1,IF(U69&gt;V69,1,0))))</f>
        <v/>
      </c>
      <c r="AI69" s="250" t="str">
        <f t="shared" ref="AI69" si="1131">IF(W69="","",IF(W69="wo",0,IF(X69="wo",1,IF(W69&gt;X69,1,0))))</f>
        <v/>
      </c>
      <c r="AJ69" s="251">
        <f t="shared" ref="AJ69" si="1132">IF(K69="","",IF(K69="wo",0,IF(L69="wo",0,IF(K69=L69,"ERROR",IF(K69=0,"-0",IF(L69=0,0,IF(K69&gt;L69,L69,-1*K69)))))))</f>
        <v>3</v>
      </c>
      <c r="AK69" s="251" t="str">
        <f t="shared" ref="AK69" si="1133">IF(M69="","",IF(M69="wo",","&amp;0,IF(N69="wo",","&amp;0,IF(M69=N69,"ERROR",IF(M69=0,",-0",IF(N69=0,","&amp;0,IF(M69&gt;N69,","&amp;N69,","&amp;-1*M69)))))))</f>
        <v>,-6</v>
      </c>
      <c r="AL69" s="251" t="str">
        <f t="shared" ref="AL69" si="1134">IF(O69="","",IF(O69="wo",","&amp;0,IF(P69="wo",","&amp;0,IF(O69=P69,"ERROR",IF(O69=0,",-0",IF(P69=0,","&amp;0,IF(O69&gt;P69,","&amp;P69,","&amp;-1*O69)))))))</f>
        <v>,9</v>
      </c>
      <c r="AM69" s="251" t="str">
        <f t="shared" ref="AM69" si="1135">IF(Q69="","",IF(Q69="wo",","&amp;0,IF(R69="wo",","&amp;0,IF(Q69=R69,"ERROR",IF(Q69=0,",-0",IF(R69=0,","&amp;0,IF(Q69&gt;R69,","&amp;R69,","&amp;-1*Q69)))))))</f>
        <v>,9</v>
      </c>
      <c r="AN69" s="251" t="str">
        <f t="shared" ref="AN69" si="1136">IF(S69="","",IF(S69="wo",","&amp;0,IF(T69="wo",","&amp;0,IF(S69=T69,"ERROR",IF(S69=0,",-0",IF(T69=0,","&amp;0,IF(S69&gt;T69,","&amp;T69,","&amp;-1*S69)))))))</f>
        <v/>
      </c>
      <c r="AO69" s="251" t="str">
        <f t="shared" ref="AO69" si="1137">IF(U69="","",IF(U69="wo",","&amp;0,IF(V69="wo",","&amp;0,IF(U69=V69,"ERROR",IF(U69=0,",-0",IF(V69=0,","&amp;0,IF(U69&gt;V69,","&amp;V69,","&amp;-1*U69)))))))</f>
        <v/>
      </c>
      <c r="AP69" s="251" t="str">
        <f t="shared" ref="AP69" si="1138">IF(W69="","",IF(W69="wo",","&amp;0,IF(X69="wo",","&amp;0,IF(W69=X69,"ERROR",IF(W69=0,",-0",IF(X69=0,","&amp;0,IF(W69&gt;X69,","&amp;X69,","&amp;-1*W69)))))))</f>
        <v/>
      </c>
      <c r="AQ69" s="238"/>
      <c r="AR69" s="261"/>
      <c r="AS69" s="262"/>
      <c r="AT69" s="336" t="str">
        <f>VLOOKUP($CG69,[3]Список!$A:$V,3,FALSE)</f>
        <v>Главный судья.  судья МК.</v>
      </c>
      <c r="AU69" s="236"/>
      <c r="AX69" s="236"/>
      <c r="BA69" s="236"/>
      <c r="BD69" s="236"/>
      <c r="BF69" s="337" t="str">
        <f>VLOOKUP($CV69,[3]Список!$A:$V,3,FALSE)</f>
        <v>Перевалов А.Л.</v>
      </c>
      <c r="BK69" s="329"/>
      <c r="BL69" s="262"/>
      <c r="BM69" s="336" t="str">
        <f>VLOOKUP($CG69,[3]Список!$A:$V,3,FALSE)</f>
        <v>Главный судья.  судья МК.</v>
      </c>
      <c r="BN69" s="236"/>
      <c r="BQ69" s="236"/>
      <c r="BT69" s="236"/>
      <c r="BW69" s="236"/>
      <c r="BY69" s="337" t="str">
        <f>VLOOKUP($CV69,[3]Список!$A:$V,3,FALSE)</f>
        <v>Перевалов А.Л.</v>
      </c>
      <c r="BZ69" s="265">
        <f>IF(ISBLANK($F156),"-",F156)</f>
        <v>-70</v>
      </c>
      <c r="CA69" s="266">
        <f>IF(ISBLANK($G156),"-",G156)</f>
        <v>17</v>
      </c>
      <c r="CB69" s="530" t="str">
        <f>IF(ISBLANK($G156),"-",I156)</f>
        <v xml:space="preserve">НАЗИР Рамазан  </v>
      </c>
      <c r="CC69" s="530"/>
      <c r="CD69" s="262"/>
      <c r="CG69" s="338" t="s">
        <v>293</v>
      </c>
      <c r="CH69" s="262"/>
      <c r="CI69" s="336" t="str">
        <f>VLOOKUP($CG69,[3]Список!$A:$V,3,FALSE)</f>
        <v>Главный судья.  судья МК.</v>
      </c>
      <c r="CJ69" s="236"/>
      <c r="CM69" s="236"/>
      <c r="CP69" s="236"/>
      <c r="CS69" s="236"/>
      <c r="CU69" s="337" t="str">
        <f>VLOOKUP($CV69,[3]Список!$A:$V,3,FALSE)</f>
        <v>Перевалов А.Л.</v>
      </c>
      <c r="CV69" s="339" t="s">
        <v>294</v>
      </c>
    </row>
    <row r="70" spans="1:100" s="240" customFormat="1" ht="14.1" customHeight="1" x14ac:dyDescent="0.25">
      <c r="A70" s="511"/>
      <c r="B70" s="570"/>
      <c r="C70" s="515"/>
      <c r="D70" s="517"/>
      <c r="E70" s="557"/>
      <c r="F70" s="238">
        <v>-4</v>
      </c>
      <c r="G70" s="335">
        <f>IF(Y9&lt;Z9,G9,IF(Z9&lt;Y9,G10,"-"))</f>
        <v>24</v>
      </c>
      <c r="H70" s="521"/>
      <c r="I70" s="257" t="str">
        <f>VLOOKUP(G70,[3]Список!A:V,3,FALSE)</f>
        <v xml:space="preserve">ТОҚТАРХАН Тілек  </v>
      </c>
      <c r="J70" s="258" t="str">
        <f>VLOOKUP(G70,[3]Список!A:V,8,FALSE)</f>
        <v>Абайская обл.</v>
      </c>
      <c r="K70" s="526"/>
      <c r="L70" s="536"/>
      <c r="M70" s="532"/>
      <c r="N70" s="534"/>
      <c r="O70" s="526"/>
      <c r="P70" s="536"/>
      <c r="Q70" s="532"/>
      <c r="R70" s="534"/>
      <c r="S70" s="526"/>
      <c r="T70" s="536"/>
      <c r="U70" s="532"/>
      <c r="V70" s="534"/>
      <c r="W70" s="526"/>
      <c r="X70" s="528"/>
      <c r="Y70" s="259">
        <f t="shared" ref="Y70" si="1139">IF(L69="wo","В - П",IF(L69&gt;=0,SUM(AC70:AI70),""))</f>
        <v>1</v>
      </c>
      <c r="Z70" s="260">
        <f t="shared" ref="Z70" si="1140">IF(K69="wo","В - П",IF(K69&gt;=0,SUM(AC69:AI69),""))</f>
        <v>3</v>
      </c>
      <c r="AA70" s="248" t="str">
        <f t="shared" ref="AA70" si="1141">IF(G69="х","",IF(G70="х","",IF(Y69&gt;Z69,AA69&amp;" "&amp;AB69,IF(Z69&gt;Y69,AA69&amp;" "&amp;AB70,""))))</f>
        <v>3 - 1 (3,-6,9,9)</v>
      </c>
      <c r="AB70" s="249" t="str">
        <f t="shared" si="1124"/>
        <v>(-3,6,-9,-9)</v>
      </c>
      <c r="AC70" s="250">
        <f t="shared" ref="AC70" si="1142">IF(L69="","",IF(L69="wo",0,IF(K69="wo",1,IF(K69&gt;L69,0,1))))</f>
        <v>0</v>
      </c>
      <c r="AD70" s="250">
        <f t="shared" ref="AD70" si="1143">IF(N69="","",IF(N69="wo",0,IF(M69="wo",1,IF(M69&gt;N69,0,1))))</f>
        <v>1</v>
      </c>
      <c r="AE70" s="250">
        <f t="shared" ref="AE70" si="1144">IF(P69="","",IF(P69="wo",0,IF(O69="wo",1,IF(O69&gt;P69,0,1))))</f>
        <v>0</v>
      </c>
      <c r="AF70" s="250">
        <f t="shared" ref="AF70" si="1145">IF(R69="","",IF(R69="wo",0,IF(Q69="wo",1,IF(Q69&gt;R69,0,1))))</f>
        <v>0</v>
      </c>
      <c r="AG70" s="250" t="str">
        <f t="shared" ref="AG70" si="1146">IF(T69="","",IF(T69="wo",0,IF(S69="wo",1,IF(S69&gt;T69,0,1))))</f>
        <v/>
      </c>
      <c r="AH70" s="250" t="str">
        <f t="shared" ref="AH70" si="1147">IF(V69="","",IF(V69="wo",0,IF(U69="wo",1,IF(U69&gt;V69,0,1))))</f>
        <v/>
      </c>
      <c r="AI70" s="250" t="str">
        <f t="shared" ref="AI70" si="1148">IF(X69="","",IF(X69="wo",0,IF(W69="wo",1,IF(W69&gt;X69,0,1))))</f>
        <v/>
      </c>
      <c r="AJ70" s="251">
        <f t="shared" ref="AJ70" si="1149">IF(K69="","",IF(K69="wo",0,IF(L69="wo",0,IF(K69=L69,"ERROR",IF(K69=0,0,IF(L69=0,"-0",IF(L69&gt;K69,K69,-1*L69)))))))</f>
        <v>-3</v>
      </c>
      <c r="AK70" s="251" t="str">
        <f t="shared" ref="AK70" si="1150">IF(M69="","",IF(M69="wo",","&amp;0,IF(N69="wo",","&amp;0,IF(M69=N69,"ERROR",IF(M69=0,",0",IF(N69=0,",-0",IF(N69&gt;M69,","&amp;M69,","&amp;-1*N69)))))))</f>
        <v>,6</v>
      </c>
      <c r="AL70" s="251" t="str">
        <f t="shared" ref="AL70" si="1151">IF(O69="","",IF(O69="wo",","&amp;0,IF(P69="wo",","&amp;0,IF(O69=P69,"ERROR",IF(O69=0,",0",IF(P69=0,",-0",IF(P69&gt;O69,","&amp;O69,","&amp;-1*P69)))))))</f>
        <v>,-9</v>
      </c>
      <c r="AM70" s="251" t="str">
        <f t="shared" ref="AM70" si="1152">IF(Q69="","",IF(Q69="wo",","&amp;0,IF(R69="wo",","&amp;0,IF(Q69=R69,"ERROR",IF(Q69=0,",0",IF(R69=0,",-0",IF(R69&gt;Q69,","&amp;Q69,","&amp;-1*R69)))))))</f>
        <v>,-9</v>
      </c>
      <c r="AN70" s="251" t="str">
        <f t="shared" ref="AN70" si="1153">IF(S69="","",IF(S69="wo",","&amp;0,IF(T69="wo",","&amp;0,IF(S69=T69,"ERROR",IF(S69=0,",0",IF(T69=0,",-0",IF(T69&gt;S69,","&amp;S69,","&amp;-1*T69)))))))</f>
        <v/>
      </c>
      <c r="AO70" s="251" t="str">
        <f t="shared" ref="AO70" si="1154">IF(U69="","",IF(U69="wo",","&amp;0,IF(V69="wo",","&amp;0,IF(U69=V69,"ERROR",IF(U69=0,",0",IF(V69=0,",-0",IF(V69&gt;U69,","&amp;U69,","&amp;-1*V69)))))))</f>
        <v/>
      </c>
      <c r="AP70" s="251" t="str">
        <f t="shared" ref="AP70" si="1155">IF(W69="","",IF(W69="wo",","&amp;0,IF(X69="wo",","&amp;0,IF(W69=X69,"ERROR",IF(W69=0,",0",IF(X69=0,",-0",IF(X69&gt;W69,","&amp;W69,","&amp;-1*X69)))))))</f>
        <v/>
      </c>
      <c r="AQ70" s="238"/>
      <c r="AT70" s="336" t="str">
        <f>VLOOKUP($CG70,[3]Список!$A:$V,3,FALSE)</f>
        <v>Главный секретарь. судья МК.</v>
      </c>
      <c r="AU70" s="236"/>
      <c r="AX70" s="236"/>
      <c r="BA70" s="236"/>
      <c r="BD70" s="236"/>
      <c r="BF70" s="337" t="str">
        <f>VLOOKUP($CV70,[3]Список!$A:$V,3,FALSE)</f>
        <v>Мирасланов М.К.</v>
      </c>
      <c r="BK70" s="293"/>
      <c r="BM70" s="336" t="str">
        <f>VLOOKUP($CG70,[3]Список!$A:$V,3,FALSE)</f>
        <v>Главный секретарь. судья МК.</v>
      </c>
      <c r="BN70" s="236"/>
      <c r="BQ70" s="236"/>
      <c r="BT70" s="236"/>
      <c r="BW70" s="236"/>
      <c r="BY70" s="337" t="str">
        <f>VLOOKUP($CV70,[3]Список!$A:$V,3,FALSE)</f>
        <v>Мирасланов М.К.</v>
      </c>
      <c r="CG70" s="340" t="s">
        <v>295</v>
      </c>
      <c r="CI70" s="336" t="str">
        <f>VLOOKUP($CG70,[3]Список!$A:$V,3,FALSE)</f>
        <v>Главный секретарь. судья МК.</v>
      </c>
      <c r="CJ70" s="236"/>
      <c r="CM70" s="236"/>
      <c r="CP70" s="236"/>
      <c r="CS70" s="236"/>
      <c r="CU70" s="337" t="str">
        <f>VLOOKUP($CV70,[3]Список!$A:$V,3,FALSE)</f>
        <v>Мирасланов М.К.</v>
      </c>
      <c r="CV70" s="341" t="s">
        <v>296</v>
      </c>
    </row>
    <row r="71" spans="1:100" s="240" customFormat="1" ht="14.1" customHeight="1" x14ac:dyDescent="0.25">
      <c r="A71" s="510">
        <v>34</v>
      </c>
      <c r="B71" s="569" t="s">
        <v>292</v>
      </c>
      <c r="C71" s="514"/>
      <c r="D71" s="516"/>
      <c r="E71" s="518"/>
      <c r="F71" s="238">
        <v>-5</v>
      </c>
      <c r="G71" s="334">
        <f>IF(Y11&lt;Z11,G11,IF(Z11&lt;Y11,G12,"-"))</f>
        <v>26</v>
      </c>
      <c r="H71" s="520" t="str">
        <f t="shared" ref="H71" si="1156">IF(K71="",IF(C71="","",IF(OR(G71="х",G72="х",NOT(ISBLANK(K71)))," ",CONCATENATE(C71,"/",D71,"/","ст. ",E71))),"")</f>
        <v/>
      </c>
      <c r="I71" s="244" t="str">
        <f>VLOOKUP(G71,[3]Список!A:V,3,FALSE)</f>
        <v xml:space="preserve">АБДЫХАЛЫК Нурхат  </v>
      </c>
      <c r="J71" s="245" t="str">
        <f>VLOOKUP(G71,[3]Список!A:V,8,FALSE)</f>
        <v>г. Алматы</v>
      </c>
      <c r="K71" s="525">
        <v>6</v>
      </c>
      <c r="L71" s="535">
        <v>11</v>
      </c>
      <c r="M71" s="531">
        <v>12</v>
      </c>
      <c r="N71" s="533">
        <v>14</v>
      </c>
      <c r="O71" s="525">
        <v>10</v>
      </c>
      <c r="P71" s="535">
        <v>12</v>
      </c>
      <c r="Q71" s="531"/>
      <c r="R71" s="533"/>
      <c r="S71" s="525"/>
      <c r="T71" s="535"/>
      <c r="U71" s="531"/>
      <c r="V71" s="533"/>
      <c r="W71" s="525"/>
      <c r="X71" s="527"/>
      <c r="Y71" s="246">
        <f t="shared" ref="Y71" si="1157">IF(K71="wo","wo",IF(K71="","",SUM(AC71:AI71)))</f>
        <v>0</v>
      </c>
      <c r="Z71" s="247">
        <f t="shared" ref="Z71" si="1158">IF(L71="wo","wo",IF(L71="","",SUM(AC72:AI72)))</f>
        <v>3</v>
      </c>
      <c r="AA71" s="248" t="str">
        <f t="shared" ref="AA71" si="1159">IF(Y72="В - П","В - П",IF(Z72="В - П","В - П",IF(Z72="wo",Y72&amp;" - "&amp;Z72,IF(Y72="wo",Z72&amp;" - "&amp;Y72,IF(Y72&gt;Z72,Y72&amp;" - "&amp;Z72,IF(Z72&gt;Y72,Z72&amp;" - "&amp;Y72,""))))))</f>
        <v>3 - 0</v>
      </c>
      <c r="AB71" s="249" t="str">
        <f t="shared" si="1124"/>
        <v>(-6,-12,-10)</v>
      </c>
      <c r="AC71" s="250">
        <f t="shared" ref="AC71" si="1160">IF(K71="","",IF(K71="wo",0,IF(L71="wo",1,IF(K71&gt;L71,1,0))))</f>
        <v>0</v>
      </c>
      <c r="AD71" s="250">
        <f t="shared" ref="AD71" si="1161">IF(M71="","",IF(M71="wo",0,IF(N71="wo",1,IF(M71&gt;N71,1,0))))</f>
        <v>0</v>
      </c>
      <c r="AE71" s="250">
        <f t="shared" ref="AE71" si="1162">IF(O71="","",IF(O71="wo",0,IF(P71="wo",1,IF(O71&gt;P71,1,0))))</f>
        <v>0</v>
      </c>
      <c r="AF71" s="250" t="str">
        <f t="shared" ref="AF71" si="1163">IF(Q71="","",IF(Q71="wo",0,IF(R71="wo",1,IF(Q71&gt;R71,1,0))))</f>
        <v/>
      </c>
      <c r="AG71" s="250" t="str">
        <f t="shared" ref="AG71" si="1164">IF(S71="","",IF(S71="wo",0,IF(T71="wo",1,IF(S71&gt;T71,1,0))))</f>
        <v/>
      </c>
      <c r="AH71" s="250" t="str">
        <f t="shared" ref="AH71" si="1165">IF(U71="","",IF(U71="wo",0,IF(V71="wo",1,IF(U71&gt;V71,1,0))))</f>
        <v/>
      </c>
      <c r="AI71" s="250" t="str">
        <f t="shared" ref="AI71" si="1166">IF(W71="","",IF(W71="wo",0,IF(X71="wo",1,IF(W71&gt;X71,1,0))))</f>
        <v/>
      </c>
      <c r="AJ71" s="251">
        <f t="shared" ref="AJ71" si="1167">IF(K71="","",IF(K71="wo",0,IF(L71="wo",0,IF(K71=L71,"ERROR",IF(K71=0,"-0",IF(L71=0,0,IF(K71&gt;L71,L71,-1*K71)))))))</f>
        <v>-6</v>
      </c>
      <c r="AK71" s="251" t="str">
        <f t="shared" ref="AK71" si="1168">IF(M71="","",IF(M71="wo",","&amp;0,IF(N71="wo",","&amp;0,IF(M71=N71,"ERROR",IF(M71=0,",-0",IF(N71=0,","&amp;0,IF(M71&gt;N71,","&amp;N71,","&amp;-1*M71)))))))</f>
        <v>,-12</v>
      </c>
      <c r="AL71" s="251" t="str">
        <f t="shared" ref="AL71" si="1169">IF(O71="","",IF(O71="wo",","&amp;0,IF(P71="wo",","&amp;0,IF(O71=P71,"ERROR",IF(O71=0,",-0",IF(P71=0,","&amp;0,IF(O71&gt;P71,","&amp;P71,","&amp;-1*O71)))))))</f>
        <v>,-10</v>
      </c>
      <c r="AM71" s="251" t="str">
        <f t="shared" ref="AM71" si="1170">IF(Q71="","",IF(Q71="wo",","&amp;0,IF(R71="wo",","&amp;0,IF(Q71=R71,"ERROR",IF(Q71=0,",-0",IF(R71=0,","&amp;0,IF(Q71&gt;R71,","&amp;R71,","&amp;-1*Q71)))))))</f>
        <v/>
      </c>
      <c r="AN71" s="251" t="str">
        <f t="shared" ref="AN71" si="1171">IF(S71="","",IF(S71="wo",","&amp;0,IF(T71="wo",","&amp;0,IF(S71=T71,"ERROR",IF(S71=0,",-0",IF(T71=0,","&amp;0,IF(S71&gt;T71,","&amp;T71,","&amp;-1*S71)))))))</f>
        <v/>
      </c>
      <c r="AO71" s="251" t="str">
        <f t="shared" ref="AO71" si="1172">IF(U71="","",IF(U71="wo",","&amp;0,IF(V71="wo",","&amp;0,IF(U71=V71,"ERROR",IF(U71=0,",-0",IF(V71=0,","&amp;0,IF(U71&gt;V71,","&amp;V71,","&amp;-1*U71)))))))</f>
        <v/>
      </c>
      <c r="AP71" s="251" t="str">
        <f t="shared" ref="AP71" si="1173">IF(W71="","",IF(W71="wo",","&amp;0,IF(X71="wo",","&amp;0,IF(W71=X71,"ERROR",IF(W71=0,",-0",IF(X71=0,","&amp;0,IF(W71&gt;X71,","&amp;X71,","&amp;-1*W71)))))))</f>
        <v/>
      </c>
      <c r="AQ71" s="238"/>
      <c r="AU71" s="262"/>
      <c r="BK71" s="293"/>
      <c r="BM71" s="342"/>
      <c r="BN71" s="263"/>
      <c r="BO71" s="262"/>
      <c r="BP71" s="262"/>
      <c r="BQ71" s="263"/>
      <c r="BR71" s="262"/>
      <c r="BS71" s="262"/>
      <c r="BT71" s="263"/>
      <c r="BU71" s="262"/>
      <c r="BW71" s="263"/>
      <c r="BX71" s="262"/>
      <c r="BY71" s="343"/>
    </row>
    <row r="72" spans="1:100" s="240" customFormat="1" ht="14.1" customHeight="1" x14ac:dyDescent="0.25">
      <c r="A72" s="511"/>
      <c r="B72" s="570"/>
      <c r="C72" s="515"/>
      <c r="D72" s="517"/>
      <c r="E72" s="519"/>
      <c r="F72" s="238">
        <v>-6</v>
      </c>
      <c r="G72" s="335">
        <f>IF(Y13&lt;Z13,G13,IF(Z13&lt;Y13,G14,"-"))</f>
        <v>14</v>
      </c>
      <c r="H72" s="521"/>
      <c r="I72" s="257" t="str">
        <f>VLOOKUP(G72,[3]Список!A:V,3,FALSE)</f>
        <v xml:space="preserve">ХАРКИ Абдул-Маджид  </v>
      </c>
      <c r="J72" s="258" t="str">
        <f>VLOOKUP(G72,[3]Список!A:V,8,FALSE)</f>
        <v>Жамбылск. обл.</v>
      </c>
      <c r="K72" s="526"/>
      <c r="L72" s="536"/>
      <c r="M72" s="532"/>
      <c r="N72" s="534"/>
      <c r="O72" s="526"/>
      <c r="P72" s="536"/>
      <c r="Q72" s="532"/>
      <c r="R72" s="534"/>
      <c r="S72" s="526"/>
      <c r="T72" s="536"/>
      <c r="U72" s="532"/>
      <c r="V72" s="534"/>
      <c r="W72" s="526"/>
      <c r="X72" s="528"/>
      <c r="Y72" s="259">
        <f t="shared" ref="Y72" si="1174">IF(L71="wo","В - П",IF(L71&gt;=0,SUM(AC72:AI72),""))</f>
        <v>3</v>
      </c>
      <c r="Z72" s="260">
        <f t="shared" ref="Z72" si="1175">IF(K71="wo","В - П",IF(K71&gt;=0,SUM(AC71:AI71),""))</f>
        <v>0</v>
      </c>
      <c r="AA72" s="248" t="str">
        <f t="shared" ref="AA72" si="1176">IF(G71="х","",IF(G72="х","",IF(Y71&gt;Z71,AA71&amp;" "&amp;AB71,IF(Z71&gt;Y71,AA71&amp;" "&amp;AB72,""))))</f>
        <v>3 - 0 (6,12,10)</v>
      </c>
      <c r="AB72" s="249" t="str">
        <f t="shared" si="1124"/>
        <v>(6,12,10)</v>
      </c>
      <c r="AC72" s="250">
        <f t="shared" ref="AC72" si="1177">IF(L71="","",IF(L71="wo",0,IF(K71="wo",1,IF(K71&gt;L71,0,1))))</f>
        <v>1</v>
      </c>
      <c r="AD72" s="250">
        <f t="shared" ref="AD72" si="1178">IF(N71="","",IF(N71="wo",0,IF(M71="wo",1,IF(M71&gt;N71,0,1))))</f>
        <v>1</v>
      </c>
      <c r="AE72" s="250">
        <f t="shared" ref="AE72" si="1179">IF(P71="","",IF(P71="wo",0,IF(O71="wo",1,IF(O71&gt;P71,0,1))))</f>
        <v>1</v>
      </c>
      <c r="AF72" s="250" t="str">
        <f t="shared" ref="AF72" si="1180">IF(R71="","",IF(R71="wo",0,IF(Q71="wo",1,IF(Q71&gt;R71,0,1))))</f>
        <v/>
      </c>
      <c r="AG72" s="250" t="str">
        <f t="shared" ref="AG72" si="1181">IF(T71="","",IF(T71="wo",0,IF(S71="wo",1,IF(S71&gt;T71,0,1))))</f>
        <v/>
      </c>
      <c r="AH72" s="250" t="str">
        <f t="shared" ref="AH72" si="1182">IF(V71="","",IF(V71="wo",0,IF(U71="wo",1,IF(U71&gt;V71,0,1))))</f>
        <v/>
      </c>
      <c r="AI72" s="250" t="str">
        <f t="shared" ref="AI72" si="1183">IF(X71="","",IF(X71="wo",0,IF(W71="wo",1,IF(W71&gt;X71,0,1))))</f>
        <v/>
      </c>
      <c r="AJ72" s="251">
        <f t="shared" ref="AJ72" si="1184">IF(K71="","",IF(K71="wo",0,IF(L71="wo",0,IF(K71=L71,"ERROR",IF(K71=0,0,IF(L71=0,"-0",IF(L71&gt;K71,K71,-1*L71)))))))</f>
        <v>6</v>
      </c>
      <c r="AK72" s="251" t="str">
        <f t="shared" ref="AK72" si="1185">IF(M71="","",IF(M71="wo",","&amp;0,IF(N71="wo",","&amp;0,IF(M71=N71,"ERROR",IF(M71=0,",0",IF(N71=0,",-0",IF(N71&gt;M71,","&amp;M71,","&amp;-1*N71)))))))</f>
        <v>,12</v>
      </c>
      <c r="AL72" s="251" t="str">
        <f t="shared" ref="AL72" si="1186">IF(O71="","",IF(O71="wo",","&amp;0,IF(P71="wo",","&amp;0,IF(O71=P71,"ERROR",IF(O71=0,",0",IF(P71=0,",-0",IF(P71&gt;O71,","&amp;O71,","&amp;-1*P71)))))))</f>
        <v>,10</v>
      </c>
      <c r="AM72" s="251" t="str">
        <f t="shared" ref="AM72" si="1187">IF(Q71="","",IF(Q71="wo",","&amp;0,IF(R71="wo",","&amp;0,IF(Q71=R71,"ERROR",IF(Q71=0,",0",IF(R71=0,",-0",IF(R71&gt;Q71,","&amp;Q71,","&amp;-1*R71)))))))</f>
        <v/>
      </c>
      <c r="AN72" s="251" t="str">
        <f t="shared" ref="AN72" si="1188">IF(S71="","",IF(S71="wo",","&amp;0,IF(T71="wo",","&amp;0,IF(S71=T71,"ERROR",IF(S71=0,",0",IF(T71=0,",-0",IF(T71&gt;S71,","&amp;S71,","&amp;-1*T71)))))))</f>
        <v/>
      </c>
      <c r="AO72" s="251" t="str">
        <f t="shared" ref="AO72" si="1189">IF(U71="","",IF(U71="wo",","&amp;0,IF(V71="wo",","&amp;0,IF(U71=V71,"ERROR",IF(U71=0,",0",IF(V71=0,",-0",IF(V71&gt;U71,","&amp;U71,","&amp;-1*V71)))))))</f>
        <v/>
      </c>
      <c r="AP72" s="251" t="str">
        <f t="shared" ref="AP72" si="1190">IF(W71="","",IF(W71="wo",","&amp;0,IF(X71="wo",","&amp;0,IF(W71=X71,"ERROR",IF(W71=0,",0",IF(X71=0,",-0",IF(X71&gt;W71,","&amp;W71,","&amp;-1*X71)))))))</f>
        <v/>
      </c>
      <c r="AQ72" s="238"/>
      <c r="AU72" s="262"/>
      <c r="BK72" s="293"/>
      <c r="BM72" s="342"/>
      <c r="BN72" s="263"/>
      <c r="BO72" s="262"/>
      <c r="BP72" s="262"/>
      <c r="BQ72" s="263"/>
      <c r="BR72" s="262"/>
      <c r="BS72" s="262"/>
      <c r="BT72" s="263"/>
      <c r="BU72" s="262"/>
      <c r="BW72" s="263"/>
      <c r="BX72" s="262"/>
      <c r="BY72" s="343"/>
    </row>
    <row r="73" spans="1:100" s="240" customFormat="1" ht="14.1" customHeight="1" x14ac:dyDescent="0.25">
      <c r="A73" s="510">
        <v>35</v>
      </c>
      <c r="B73" s="569" t="s">
        <v>292</v>
      </c>
      <c r="C73" s="514"/>
      <c r="D73" s="516"/>
      <c r="E73" s="556"/>
      <c r="F73" s="238">
        <v>-7</v>
      </c>
      <c r="G73" s="334">
        <f>IF(Y15&lt;Z15,G15,IF(Z15&lt;Y15,G16,"-"))</f>
        <v>20</v>
      </c>
      <c r="H73" s="520" t="str">
        <f t="shared" ref="H73" si="1191">IF(K73="",IF(C73="","",IF(OR(G73="х",G74="х",NOT(ISBLANK(K73)))," ",CONCATENATE(C73,"/",D73,"/","ст. ",E73))),"")</f>
        <v/>
      </c>
      <c r="I73" s="244" t="str">
        <f>VLOOKUP(G73,[3]Список!A:V,3,FALSE)</f>
        <v xml:space="preserve">НУРМАТОВ Зиятжан  </v>
      </c>
      <c r="J73" s="245" t="str">
        <f>VLOOKUP(G73,[3]Список!A:V,8,FALSE)</f>
        <v>Карагандин. обл.</v>
      </c>
      <c r="K73" s="525">
        <v>12</v>
      </c>
      <c r="L73" s="535">
        <v>10</v>
      </c>
      <c r="M73" s="531">
        <v>7</v>
      </c>
      <c r="N73" s="533">
        <v>11</v>
      </c>
      <c r="O73" s="525">
        <v>11</v>
      </c>
      <c r="P73" s="535">
        <v>6</v>
      </c>
      <c r="Q73" s="531">
        <v>8</v>
      </c>
      <c r="R73" s="533">
        <v>11</v>
      </c>
      <c r="S73" s="525">
        <v>11</v>
      </c>
      <c r="T73" s="535">
        <v>6</v>
      </c>
      <c r="U73" s="531"/>
      <c r="V73" s="533"/>
      <c r="W73" s="525"/>
      <c r="X73" s="527"/>
      <c r="Y73" s="246">
        <f t="shared" ref="Y73" si="1192">IF(K73="wo","wo",IF(K73="","",SUM(AC73:AI73)))</f>
        <v>3</v>
      </c>
      <c r="Z73" s="247">
        <f t="shared" ref="Z73" si="1193">IF(L73="wo","wo",IF(L73="","",SUM(AC74:AI74)))</f>
        <v>2</v>
      </c>
      <c r="AA73" s="248" t="str">
        <f t="shared" ref="AA73" si="1194">IF(Y74="В - П","В - П",IF(Z74="В - П","В - П",IF(Z74="wo",Y74&amp;" - "&amp;Z74,IF(Y74="wo",Z74&amp;" - "&amp;Y74,IF(Y74&gt;Z74,Y74&amp;" - "&amp;Z74,IF(Z74&gt;Y74,Z74&amp;" - "&amp;Y74,""))))))</f>
        <v>3 - 2</v>
      </c>
      <c r="AB73" s="249" t="str">
        <f t="shared" si="1124"/>
        <v>(10,-7,6,-8,6)</v>
      </c>
      <c r="AC73" s="250">
        <f t="shared" ref="AC73" si="1195">IF(K73="","",IF(K73="wo",0,IF(L73="wo",1,IF(K73&gt;L73,1,0))))</f>
        <v>1</v>
      </c>
      <c r="AD73" s="250">
        <f t="shared" ref="AD73" si="1196">IF(M73="","",IF(M73="wo",0,IF(N73="wo",1,IF(M73&gt;N73,1,0))))</f>
        <v>0</v>
      </c>
      <c r="AE73" s="250">
        <f t="shared" ref="AE73" si="1197">IF(O73="","",IF(O73="wo",0,IF(P73="wo",1,IF(O73&gt;P73,1,0))))</f>
        <v>1</v>
      </c>
      <c r="AF73" s="250">
        <f t="shared" ref="AF73" si="1198">IF(Q73="","",IF(Q73="wo",0,IF(R73="wo",1,IF(Q73&gt;R73,1,0))))</f>
        <v>0</v>
      </c>
      <c r="AG73" s="250">
        <f t="shared" ref="AG73" si="1199">IF(S73="","",IF(S73="wo",0,IF(T73="wo",1,IF(S73&gt;T73,1,0))))</f>
        <v>1</v>
      </c>
      <c r="AH73" s="250" t="str">
        <f t="shared" ref="AH73" si="1200">IF(U73="","",IF(U73="wo",0,IF(V73="wo",1,IF(U73&gt;V73,1,0))))</f>
        <v/>
      </c>
      <c r="AI73" s="250" t="str">
        <f t="shared" ref="AI73" si="1201">IF(W73="","",IF(W73="wo",0,IF(X73="wo",1,IF(W73&gt;X73,1,0))))</f>
        <v/>
      </c>
      <c r="AJ73" s="251">
        <f t="shared" ref="AJ73" si="1202">IF(K73="","",IF(K73="wo",0,IF(L73="wo",0,IF(K73=L73,"ERROR",IF(K73=0,"-0",IF(L73=0,0,IF(K73&gt;L73,L73,-1*K73)))))))</f>
        <v>10</v>
      </c>
      <c r="AK73" s="251" t="str">
        <f t="shared" ref="AK73" si="1203">IF(M73="","",IF(M73="wo",","&amp;0,IF(N73="wo",","&amp;0,IF(M73=N73,"ERROR",IF(M73=0,",-0",IF(N73=0,","&amp;0,IF(M73&gt;N73,","&amp;N73,","&amp;-1*M73)))))))</f>
        <v>,-7</v>
      </c>
      <c r="AL73" s="251" t="str">
        <f t="shared" ref="AL73" si="1204">IF(O73="","",IF(O73="wo",","&amp;0,IF(P73="wo",","&amp;0,IF(O73=P73,"ERROR",IF(O73=0,",-0",IF(P73=0,","&amp;0,IF(O73&gt;P73,","&amp;P73,","&amp;-1*O73)))))))</f>
        <v>,6</v>
      </c>
      <c r="AM73" s="251" t="str">
        <f t="shared" ref="AM73" si="1205">IF(Q73="","",IF(Q73="wo",","&amp;0,IF(R73="wo",","&amp;0,IF(Q73=R73,"ERROR",IF(Q73=0,",-0",IF(R73=0,","&amp;0,IF(Q73&gt;R73,","&amp;R73,","&amp;-1*Q73)))))))</f>
        <v>,-8</v>
      </c>
      <c r="AN73" s="251" t="str">
        <f t="shared" ref="AN73" si="1206">IF(S73="","",IF(S73="wo",","&amp;0,IF(T73="wo",","&amp;0,IF(S73=T73,"ERROR",IF(S73=0,",-0",IF(T73=0,","&amp;0,IF(S73&gt;T73,","&amp;T73,","&amp;-1*S73)))))))</f>
        <v>,6</v>
      </c>
      <c r="AO73" s="251" t="str">
        <f t="shared" ref="AO73" si="1207">IF(U73="","",IF(U73="wo",","&amp;0,IF(V73="wo",","&amp;0,IF(U73=V73,"ERROR",IF(U73=0,",-0",IF(V73=0,","&amp;0,IF(U73&gt;V73,","&amp;V73,","&amp;-1*U73)))))))</f>
        <v/>
      </c>
      <c r="AP73" s="251" t="str">
        <f t="shared" ref="AP73" si="1208">IF(W73="","",IF(W73="wo",","&amp;0,IF(X73="wo",","&amp;0,IF(W73=X73,"ERROR",IF(W73=0,",-0",IF(X73=0,","&amp;0,IF(W73&gt;X73,","&amp;X73,","&amp;-1*W73)))))))</f>
        <v/>
      </c>
      <c r="AQ73" s="238"/>
      <c r="AU73" s="262"/>
      <c r="BK73" s="293"/>
    </row>
    <row r="74" spans="1:100" s="240" customFormat="1" ht="14.1" customHeight="1" x14ac:dyDescent="0.25">
      <c r="A74" s="511"/>
      <c r="B74" s="570"/>
      <c r="C74" s="515"/>
      <c r="D74" s="517"/>
      <c r="E74" s="557"/>
      <c r="F74" s="238">
        <v>-8</v>
      </c>
      <c r="G74" s="335">
        <f>IF(Y17&lt;Z17,G17,IF(Z17&lt;Y17,G18,"-"))</f>
        <v>30</v>
      </c>
      <c r="H74" s="521"/>
      <c r="I74" s="257" t="str">
        <f>VLOOKUP(G74,[3]Список!A:V,3,FALSE)</f>
        <v xml:space="preserve">КУРБАНТАЕВ Мухаммадали  </v>
      </c>
      <c r="J74" s="258" t="str">
        <f>VLOOKUP(G74,[3]Список!A:V,8,FALSE)</f>
        <v>г. Шымкент</v>
      </c>
      <c r="K74" s="526"/>
      <c r="L74" s="536"/>
      <c r="M74" s="532"/>
      <c r="N74" s="534"/>
      <c r="O74" s="526"/>
      <c r="P74" s="536"/>
      <c r="Q74" s="532"/>
      <c r="R74" s="534"/>
      <c r="S74" s="526"/>
      <c r="T74" s="536"/>
      <c r="U74" s="532"/>
      <c r="V74" s="534"/>
      <c r="W74" s="526"/>
      <c r="X74" s="528"/>
      <c r="Y74" s="259">
        <f t="shared" ref="Y74" si="1209">IF(L73="wo","В - П",IF(L73&gt;=0,SUM(AC74:AI74),""))</f>
        <v>2</v>
      </c>
      <c r="Z74" s="260">
        <f t="shared" ref="Z74" si="1210">IF(K73="wo","В - П",IF(K73&gt;=0,SUM(AC73:AI73),""))</f>
        <v>3</v>
      </c>
      <c r="AA74" s="248" t="str">
        <f t="shared" ref="AA74" si="1211">IF(G73="х","",IF(G74="х","",IF(Y73&gt;Z73,AA73&amp;" "&amp;AB73,IF(Z73&gt;Y73,AA73&amp;" "&amp;AB74,""))))</f>
        <v>3 - 2 (10,-7,6,-8,6)</v>
      </c>
      <c r="AB74" s="249" t="str">
        <f t="shared" si="1124"/>
        <v>(-10,7,-6,8,-6)</v>
      </c>
      <c r="AC74" s="250">
        <f t="shared" ref="AC74" si="1212">IF(L73="","",IF(L73="wo",0,IF(K73="wo",1,IF(K73&gt;L73,0,1))))</f>
        <v>0</v>
      </c>
      <c r="AD74" s="250">
        <f t="shared" ref="AD74" si="1213">IF(N73="","",IF(N73="wo",0,IF(M73="wo",1,IF(M73&gt;N73,0,1))))</f>
        <v>1</v>
      </c>
      <c r="AE74" s="250">
        <f t="shared" ref="AE74" si="1214">IF(P73="","",IF(P73="wo",0,IF(O73="wo",1,IF(O73&gt;P73,0,1))))</f>
        <v>0</v>
      </c>
      <c r="AF74" s="250">
        <f t="shared" ref="AF74" si="1215">IF(R73="","",IF(R73="wo",0,IF(Q73="wo",1,IF(Q73&gt;R73,0,1))))</f>
        <v>1</v>
      </c>
      <c r="AG74" s="250">
        <f t="shared" ref="AG74" si="1216">IF(T73="","",IF(T73="wo",0,IF(S73="wo",1,IF(S73&gt;T73,0,1))))</f>
        <v>0</v>
      </c>
      <c r="AH74" s="250" t="str">
        <f t="shared" ref="AH74" si="1217">IF(V73="","",IF(V73="wo",0,IF(U73="wo",1,IF(U73&gt;V73,0,1))))</f>
        <v/>
      </c>
      <c r="AI74" s="250" t="str">
        <f t="shared" ref="AI74" si="1218">IF(X73="","",IF(X73="wo",0,IF(W73="wo",1,IF(W73&gt;X73,0,1))))</f>
        <v/>
      </c>
      <c r="AJ74" s="251">
        <f t="shared" ref="AJ74" si="1219">IF(K73="","",IF(K73="wo",0,IF(L73="wo",0,IF(K73=L73,"ERROR",IF(K73=0,0,IF(L73=0,"-0",IF(L73&gt;K73,K73,-1*L73)))))))</f>
        <v>-10</v>
      </c>
      <c r="AK74" s="251" t="str">
        <f t="shared" ref="AK74" si="1220">IF(M73="","",IF(M73="wo",","&amp;0,IF(N73="wo",","&amp;0,IF(M73=N73,"ERROR",IF(M73=0,",0",IF(N73=0,",-0",IF(N73&gt;M73,","&amp;M73,","&amp;-1*N73)))))))</f>
        <v>,7</v>
      </c>
      <c r="AL74" s="251" t="str">
        <f t="shared" ref="AL74" si="1221">IF(O73="","",IF(O73="wo",","&amp;0,IF(P73="wo",","&amp;0,IF(O73=P73,"ERROR",IF(O73=0,",0",IF(P73=0,",-0",IF(P73&gt;O73,","&amp;O73,","&amp;-1*P73)))))))</f>
        <v>,-6</v>
      </c>
      <c r="AM74" s="251" t="str">
        <f t="shared" ref="AM74" si="1222">IF(Q73="","",IF(Q73="wo",","&amp;0,IF(R73="wo",","&amp;0,IF(Q73=R73,"ERROR",IF(Q73=0,",0",IF(R73=0,",-0",IF(R73&gt;Q73,","&amp;Q73,","&amp;-1*R73)))))))</f>
        <v>,8</v>
      </c>
      <c r="AN74" s="251" t="str">
        <f t="shared" ref="AN74" si="1223">IF(S73="","",IF(S73="wo",","&amp;0,IF(T73="wo",","&amp;0,IF(S73=T73,"ERROR",IF(S73=0,",0",IF(T73=0,",-0",IF(T73&gt;S73,","&amp;S73,","&amp;-1*T73)))))))</f>
        <v>,-6</v>
      </c>
      <c r="AO74" s="251" t="str">
        <f t="shared" ref="AO74" si="1224">IF(U73="","",IF(U73="wo",","&amp;0,IF(V73="wo",","&amp;0,IF(U73=V73,"ERROR",IF(U73=0,",0",IF(V73=0,",-0",IF(V73&gt;U73,","&amp;U73,","&amp;-1*V73)))))))</f>
        <v/>
      </c>
      <c r="AP74" s="251" t="str">
        <f t="shared" ref="AP74" si="1225">IF(W73="","",IF(W73="wo",","&amp;0,IF(X73="wo",","&amp;0,IF(W73=X73,"ERROR",IF(W73=0,",0",IF(X73=0,",-0",IF(X73&gt;W73,","&amp;W73,","&amp;-1*X73)))))))</f>
        <v/>
      </c>
      <c r="AQ74" s="238"/>
      <c r="AU74" s="262"/>
      <c r="BK74" s="293"/>
    </row>
    <row r="75" spans="1:100" s="240" customFormat="1" ht="14.1" customHeight="1" x14ac:dyDescent="0.25">
      <c r="A75" s="510">
        <v>36</v>
      </c>
      <c r="B75" s="569" t="s">
        <v>292</v>
      </c>
      <c r="C75" s="514"/>
      <c r="D75" s="516"/>
      <c r="E75" s="518"/>
      <c r="F75" s="238">
        <v>-9</v>
      </c>
      <c r="G75" s="334">
        <f>IF(Y19&lt;Z19,G19,IF(Z19&lt;Y19,G20,"-"))</f>
        <v>28</v>
      </c>
      <c r="H75" s="520" t="str">
        <f t="shared" ref="H75" si="1226">IF(K75="",IF(C75="","",IF(OR(G75="х",G76="х",NOT(ISBLANK(K75)))," ",CONCATENATE(C75,"/",D75,"/","ст. ",E75))),"")</f>
        <v/>
      </c>
      <c r="I75" s="244" t="str">
        <f>VLOOKUP(G75,[3]Список!A:V,3,FALSE)</f>
        <v xml:space="preserve">МОМИНЖАНОВ Атхамбек </v>
      </c>
      <c r="J75" s="245" t="str">
        <f>VLOOKUP(G75,[3]Список!A:V,8,FALSE)</f>
        <v>г. Шымкент</v>
      </c>
      <c r="K75" s="525">
        <v>5</v>
      </c>
      <c r="L75" s="535">
        <v>11</v>
      </c>
      <c r="M75" s="531">
        <v>11</v>
      </c>
      <c r="N75" s="533">
        <v>6</v>
      </c>
      <c r="O75" s="525">
        <v>11</v>
      </c>
      <c r="P75" s="535">
        <v>9</v>
      </c>
      <c r="Q75" s="531">
        <v>11</v>
      </c>
      <c r="R75" s="533">
        <v>5</v>
      </c>
      <c r="S75" s="525"/>
      <c r="T75" s="535"/>
      <c r="U75" s="531"/>
      <c r="V75" s="533"/>
      <c r="W75" s="525"/>
      <c r="X75" s="527"/>
      <c r="Y75" s="246">
        <f t="shared" ref="Y75" si="1227">IF(K75="wo","wo",IF(K75="","",SUM(AC75:AI75)))</f>
        <v>3</v>
      </c>
      <c r="Z75" s="247">
        <f t="shared" ref="Z75" si="1228">IF(L75="wo","wo",IF(L75="","",SUM(AC76:AI76)))</f>
        <v>1</v>
      </c>
      <c r="AA75" s="248" t="str">
        <f t="shared" ref="AA75" si="1229">IF(Y76="В - П","В - П",IF(Z76="В - П","В - П",IF(Z76="wo",Y76&amp;" - "&amp;Z76,IF(Y76="wo",Z76&amp;" - "&amp;Y76,IF(Y76&gt;Z76,Y76&amp;" - "&amp;Z76,IF(Z76&gt;Y76,Z76&amp;" - "&amp;Y76,""))))))</f>
        <v>3 - 1</v>
      </c>
      <c r="AB75" s="249" t="str">
        <f t="shared" si="1124"/>
        <v>(-5,6,9,5)</v>
      </c>
      <c r="AC75" s="250">
        <f t="shared" ref="AC75" si="1230">IF(K75="","",IF(K75="wo",0,IF(L75="wo",1,IF(K75&gt;L75,1,0))))</f>
        <v>0</v>
      </c>
      <c r="AD75" s="250">
        <f t="shared" ref="AD75" si="1231">IF(M75="","",IF(M75="wo",0,IF(N75="wo",1,IF(M75&gt;N75,1,0))))</f>
        <v>1</v>
      </c>
      <c r="AE75" s="250">
        <f t="shared" ref="AE75" si="1232">IF(O75="","",IF(O75="wo",0,IF(P75="wo",1,IF(O75&gt;P75,1,0))))</f>
        <v>1</v>
      </c>
      <c r="AF75" s="250">
        <f t="shared" ref="AF75" si="1233">IF(Q75="","",IF(Q75="wo",0,IF(R75="wo",1,IF(Q75&gt;R75,1,0))))</f>
        <v>1</v>
      </c>
      <c r="AG75" s="250" t="str">
        <f t="shared" ref="AG75" si="1234">IF(S75="","",IF(S75="wo",0,IF(T75="wo",1,IF(S75&gt;T75,1,0))))</f>
        <v/>
      </c>
      <c r="AH75" s="250" t="str">
        <f t="shared" ref="AH75" si="1235">IF(U75="","",IF(U75="wo",0,IF(V75="wo",1,IF(U75&gt;V75,1,0))))</f>
        <v/>
      </c>
      <c r="AI75" s="250" t="str">
        <f t="shared" ref="AI75" si="1236">IF(W75="","",IF(W75="wo",0,IF(X75="wo",1,IF(W75&gt;X75,1,0))))</f>
        <v/>
      </c>
      <c r="AJ75" s="251">
        <f t="shared" ref="AJ75" si="1237">IF(K75="","",IF(K75="wo",0,IF(L75="wo",0,IF(K75=L75,"ERROR",IF(K75=0,"-0",IF(L75=0,0,IF(K75&gt;L75,L75,-1*K75)))))))</f>
        <v>-5</v>
      </c>
      <c r="AK75" s="251" t="str">
        <f t="shared" ref="AK75" si="1238">IF(M75="","",IF(M75="wo",","&amp;0,IF(N75="wo",","&amp;0,IF(M75=N75,"ERROR",IF(M75=0,",-0",IF(N75=0,","&amp;0,IF(M75&gt;N75,","&amp;N75,","&amp;-1*M75)))))))</f>
        <v>,6</v>
      </c>
      <c r="AL75" s="251" t="str">
        <f t="shared" ref="AL75" si="1239">IF(O75="","",IF(O75="wo",","&amp;0,IF(P75="wo",","&amp;0,IF(O75=P75,"ERROR",IF(O75=0,",-0",IF(P75=0,","&amp;0,IF(O75&gt;P75,","&amp;P75,","&amp;-1*O75)))))))</f>
        <v>,9</v>
      </c>
      <c r="AM75" s="251" t="str">
        <f t="shared" ref="AM75" si="1240">IF(Q75="","",IF(Q75="wo",","&amp;0,IF(R75="wo",","&amp;0,IF(Q75=R75,"ERROR",IF(Q75=0,",-0",IF(R75=0,","&amp;0,IF(Q75&gt;R75,","&amp;R75,","&amp;-1*Q75)))))))</f>
        <v>,5</v>
      </c>
      <c r="AN75" s="251" t="str">
        <f t="shared" ref="AN75" si="1241">IF(S75="","",IF(S75="wo",","&amp;0,IF(T75="wo",","&amp;0,IF(S75=T75,"ERROR",IF(S75=0,",-0",IF(T75=0,","&amp;0,IF(S75&gt;T75,","&amp;T75,","&amp;-1*S75)))))))</f>
        <v/>
      </c>
      <c r="AO75" s="251" t="str">
        <f t="shared" ref="AO75" si="1242">IF(U75="","",IF(U75="wo",","&amp;0,IF(V75="wo",","&amp;0,IF(U75=V75,"ERROR",IF(U75=0,",-0",IF(V75=0,","&amp;0,IF(U75&gt;V75,","&amp;V75,","&amp;-1*U75)))))))</f>
        <v/>
      </c>
      <c r="AP75" s="251" t="str">
        <f t="shared" ref="AP75" si="1243">IF(W75="","",IF(W75="wo",","&amp;0,IF(X75="wo",","&amp;0,IF(W75=X75,"ERROR",IF(W75=0,",-0",IF(X75=0,","&amp;0,IF(W75&gt;X75,","&amp;X75,","&amp;-1*W75)))))))</f>
        <v/>
      </c>
      <c r="AQ75" s="238"/>
      <c r="AU75" s="262"/>
      <c r="BK75" s="293"/>
    </row>
    <row r="76" spans="1:100" s="240" customFormat="1" ht="14.1" customHeight="1" x14ac:dyDescent="0.25">
      <c r="A76" s="511"/>
      <c r="B76" s="570"/>
      <c r="C76" s="515"/>
      <c r="D76" s="517"/>
      <c r="E76" s="519"/>
      <c r="F76" s="238">
        <v>-10</v>
      </c>
      <c r="G76" s="335">
        <f>IF(Y21&lt;Z21,G21,IF(Z21&lt;Y21,G22,"-"))</f>
        <v>23</v>
      </c>
      <c r="H76" s="521"/>
      <c r="I76" s="257" t="str">
        <f>VLOOKUP(G76,[3]Список!A:V,3,FALSE)</f>
        <v xml:space="preserve">ИНЫРБАЕВ Алишер  </v>
      </c>
      <c r="J76" s="258" t="str">
        <f>VLOOKUP(G76,[3]Список!A:V,8,FALSE)</f>
        <v>Павлодар. обл.</v>
      </c>
      <c r="K76" s="526"/>
      <c r="L76" s="536"/>
      <c r="M76" s="532"/>
      <c r="N76" s="534"/>
      <c r="O76" s="526"/>
      <c r="P76" s="536"/>
      <c r="Q76" s="532"/>
      <c r="R76" s="534"/>
      <c r="S76" s="526"/>
      <c r="T76" s="536"/>
      <c r="U76" s="532"/>
      <c r="V76" s="534"/>
      <c r="W76" s="526"/>
      <c r="X76" s="528"/>
      <c r="Y76" s="259">
        <f t="shared" ref="Y76" si="1244">IF(L75="wo","В - П",IF(L75&gt;=0,SUM(AC76:AI76),""))</f>
        <v>1</v>
      </c>
      <c r="Z76" s="260">
        <f t="shared" ref="Z76" si="1245">IF(K75="wo","В - П",IF(K75&gt;=0,SUM(AC75:AI75),""))</f>
        <v>3</v>
      </c>
      <c r="AA76" s="248" t="str">
        <f t="shared" ref="AA76" si="1246">IF(G75="х","",IF(G76="х","",IF(Y75&gt;Z75,AA75&amp;" "&amp;AB75,IF(Z75&gt;Y75,AA75&amp;" "&amp;AB76,""))))</f>
        <v>3 - 1 (-5,6,9,5)</v>
      </c>
      <c r="AB76" s="249" t="str">
        <f t="shared" si="1124"/>
        <v>(5,-6,-9,-5)</v>
      </c>
      <c r="AC76" s="250">
        <f t="shared" ref="AC76" si="1247">IF(L75="","",IF(L75="wo",0,IF(K75="wo",1,IF(K75&gt;L75,0,1))))</f>
        <v>1</v>
      </c>
      <c r="AD76" s="250">
        <f t="shared" ref="AD76" si="1248">IF(N75="","",IF(N75="wo",0,IF(M75="wo",1,IF(M75&gt;N75,0,1))))</f>
        <v>0</v>
      </c>
      <c r="AE76" s="250">
        <f t="shared" ref="AE76" si="1249">IF(P75="","",IF(P75="wo",0,IF(O75="wo",1,IF(O75&gt;P75,0,1))))</f>
        <v>0</v>
      </c>
      <c r="AF76" s="250">
        <f t="shared" ref="AF76" si="1250">IF(R75="","",IF(R75="wo",0,IF(Q75="wo",1,IF(Q75&gt;R75,0,1))))</f>
        <v>0</v>
      </c>
      <c r="AG76" s="250" t="str">
        <f t="shared" ref="AG76" si="1251">IF(T75="","",IF(T75="wo",0,IF(S75="wo",1,IF(S75&gt;T75,0,1))))</f>
        <v/>
      </c>
      <c r="AH76" s="250" t="str">
        <f t="shared" ref="AH76" si="1252">IF(V75="","",IF(V75="wo",0,IF(U75="wo",1,IF(U75&gt;V75,0,1))))</f>
        <v/>
      </c>
      <c r="AI76" s="250" t="str">
        <f t="shared" ref="AI76" si="1253">IF(X75="","",IF(X75="wo",0,IF(W75="wo",1,IF(W75&gt;X75,0,1))))</f>
        <v/>
      </c>
      <c r="AJ76" s="251">
        <f t="shared" ref="AJ76" si="1254">IF(K75="","",IF(K75="wo",0,IF(L75="wo",0,IF(K75=L75,"ERROR",IF(K75=0,0,IF(L75=0,"-0",IF(L75&gt;K75,K75,-1*L75)))))))</f>
        <v>5</v>
      </c>
      <c r="AK76" s="251" t="str">
        <f t="shared" ref="AK76" si="1255">IF(M75="","",IF(M75="wo",","&amp;0,IF(N75="wo",","&amp;0,IF(M75=N75,"ERROR",IF(M75=0,",0",IF(N75=0,",-0",IF(N75&gt;M75,","&amp;M75,","&amp;-1*N75)))))))</f>
        <v>,-6</v>
      </c>
      <c r="AL76" s="251" t="str">
        <f t="shared" ref="AL76" si="1256">IF(O75="","",IF(O75="wo",","&amp;0,IF(P75="wo",","&amp;0,IF(O75=P75,"ERROR",IF(O75=0,",0",IF(P75=0,",-0",IF(P75&gt;O75,","&amp;O75,","&amp;-1*P75)))))))</f>
        <v>,-9</v>
      </c>
      <c r="AM76" s="251" t="str">
        <f t="shared" ref="AM76" si="1257">IF(Q75="","",IF(Q75="wo",","&amp;0,IF(R75="wo",","&amp;0,IF(Q75=R75,"ERROR",IF(Q75=0,",0",IF(R75=0,",-0",IF(R75&gt;Q75,","&amp;Q75,","&amp;-1*R75)))))))</f>
        <v>,-5</v>
      </c>
      <c r="AN76" s="251" t="str">
        <f t="shared" ref="AN76" si="1258">IF(S75="","",IF(S75="wo",","&amp;0,IF(T75="wo",","&amp;0,IF(S75=T75,"ERROR",IF(S75=0,",0",IF(T75=0,",-0",IF(T75&gt;S75,","&amp;S75,","&amp;-1*T75)))))))</f>
        <v/>
      </c>
      <c r="AO76" s="251" t="str">
        <f t="shared" ref="AO76" si="1259">IF(U75="","",IF(U75="wo",","&amp;0,IF(V75="wo",","&amp;0,IF(U75=V75,"ERROR",IF(U75=0,",0",IF(V75=0,",-0",IF(V75&gt;U75,","&amp;U75,","&amp;-1*V75)))))))</f>
        <v/>
      </c>
      <c r="AP76" s="251" t="str">
        <f t="shared" ref="AP76" si="1260">IF(W75="","",IF(W75="wo",","&amp;0,IF(X75="wo",","&amp;0,IF(W75=X75,"ERROR",IF(W75=0,",0",IF(X75=0,",-0",IF(X75&gt;W75,","&amp;W75,","&amp;-1*X75)))))))</f>
        <v/>
      </c>
      <c r="AQ76" s="238"/>
      <c r="AU76" s="262"/>
      <c r="BK76" s="293"/>
    </row>
    <row r="77" spans="1:100" s="240" customFormat="1" ht="14.1" customHeight="1" x14ac:dyDescent="0.25">
      <c r="A77" s="510">
        <v>37</v>
      </c>
      <c r="B77" s="569" t="s">
        <v>292</v>
      </c>
      <c r="C77" s="514"/>
      <c r="D77" s="516"/>
      <c r="E77" s="556"/>
      <c r="F77" s="238">
        <v>-11</v>
      </c>
      <c r="G77" s="334">
        <f>IF(Y23&lt;Z23,G23,IF(Z23&lt;Y23,G24,"-"))</f>
        <v>25</v>
      </c>
      <c r="H77" s="520" t="str">
        <f t="shared" ref="H77" si="1261">IF(K77="",IF(C77="","",IF(OR(G77="х",G78="х",NOT(ISBLANK(K77)))," ",CONCATENATE(C77,"/",D77,"/","ст. ",E77))),"")</f>
        <v/>
      </c>
      <c r="I77" s="244" t="str">
        <f>VLOOKUP(G77,[3]Список!A:V,3,FALSE)</f>
        <v xml:space="preserve">НҰРТАЗИН Акнур  </v>
      </c>
      <c r="J77" s="245" t="str">
        <f>VLOOKUP(G77,[3]Список!A:V,8,FALSE)</f>
        <v>ВКО</v>
      </c>
      <c r="K77" s="525">
        <v>11</v>
      </c>
      <c r="L77" s="535">
        <v>3</v>
      </c>
      <c r="M77" s="531">
        <v>7</v>
      </c>
      <c r="N77" s="533">
        <v>11</v>
      </c>
      <c r="O77" s="525">
        <v>11</v>
      </c>
      <c r="P77" s="535">
        <v>5</v>
      </c>
      <c r="Q77" s="531">
        <v>11</v>
      </c>
      <c r="R77" s="533">
        <v>6</v>
      </c>
      <c r="S77" s="525"/>
      <c r="T77" s="535"/>
      <c r="U77" s="531"/>
      <c r="V77" s="533"/>
      <c r="W77" s="525"/>
      <c r="X77" s="527"/>
      <c r="Y77" s="246">
        <f t="shared" ref="Y77" si="1262">IF(K77="wo","wo",IF(K77="","",SUM(AC77:AI77)))</f>
        <v>3</v>
      </c>
      <c r="Z77" s="247">
        <f t="shared" ref="Z77" si="1263">IF(L77="wo","wo",IF(L77="","",SUM(AC78:AI78)))</f>
        <v>1</v>
      </c>
      <c r="AA77" s="248" t="str">
        <f t="shared" ref="AA77" si="1264">IF(Y78="В - П","В - П",IF(Z78="В - П","В - П",IF(Z78="wo",Y78&amp;" - "&amp;Z78,IF(Y78="wo",Z78&amp;" - "&amp;Y78,IF(Y78&gt;Z78,Y78&amp;" - "&amp;Z78,IF(Z78&gt;Y78,Z78&amp;" - "&amp;Y78,""))))))</f>
        <v>3 - 1</v>
      </c>
      <c r="AB77" s="249" t="str">
        <f t="shared" si="1124"/>
        <v>(3,-7,5,6)</v>
      </c>
      <c r="AC77" s="250">
        <f t="shared" ref="AC77" si="1265">IF(K77="","",IF(K77="wo",0,IF(L77="wo",1,IF(K77&gt;L77,1,0))))</f>
        <v>1</v>
      </c>
      <c r="AD77" s="250">
        <f t="shared" ref="AD77" si="1266">IF(M77="","",IF(M77="wo",0,IF(N77="wo",1,IF(M77&gt;N77,1,0))))</f>
        <v>0</v>
      </c>
      <c r="AE77" s="250">
        <f t="shared" ref="AE77" si="1267">IF(O77="","",IF(O77="wo",0,IF(P77="wo",1,IF(O77&gt;P77,1,0))))</f>
        <v>1</v>
      </c>
      <c r="AF77" s="250">
        <f t="shared" ref="AF77" si="1268">IF(Q77="","",IF(Q77="wo",0,IF(R77="wo",1,IF(Q77&gt;R77,1,0))))</f>
        <v>1</v>
      </c>
      <c r="AG77" s="250" t="str">
        <f t="shared" ref="AG77" si="1269">IF(S77="","",IF(S77="wo",0,IF(T77="wo",1,IF(S77&gt;T77,1,0))))</f>
        <v/>
      </c>
      <c r="AH77" s="250" t="str">
        <f t="shared" ref="AH77" si="1270">IF(U77="","",IF(U77="wo",0,IF(V77="wo",1,IF(U77&gt;V77,1,0))))</f>
        <v/>
      </c>
      <c r="AI77" s="250" t="str">
        <f t="shared" ref="AI77" si="1271">IF(W77="","",IF(W77="wo",0,IF(X77="wo",1,IF(W77&gt;X77,1,0))))</f>
        <v/>
      </c>
      <c r="AJ77" s="251">
        <f t="shared" ref="AJ77" si="1272">IF(K77="","",IF(K77="wo",0,IF(L77="wo",0,IF(K77=L77,"ERROR",IF(K77=0,"-0",IF(L77=0,0,IF(K77&gt;L77,L77,-1*K77)))))))</f>
        <v>3</v>
      </c>
      <c r="AK77" s="251" t="str">
        <f t="shared" ref="AK77" si="1273">IF(M77="","",IF(M77="wo",","&amp;0,IF(N77="wo",","&amp;0,IF(M77=N77,"ERROR",IF(M77=0,",-0",IF(N77=0,","&amp;0,IF(M77&gt;N77,","&amp;N77,","&amp;-1*M77)))))))</f>
        <v>,-7</v>
      </c>
      <c r="AL77" s="251" t="str">
        <f t="shared" ref="AL77" si="1274">IF(O77="","",IF(O77="wo",","&amp;0,IF(P77="wo",","&amp;0,IF(O77=P77,"ERROR",IF(O77=0,",-0",IF(P77=0,","&amp;0,IF(O77&gt;P77,","&amp;P77,","&amp;-1*O77)))))))</f>
        <v>,5</v>
      </c>
      <c r="AM77" s="251" t="str">
        <f t="shared" ref="AM77" si="1275">IF(Q77="","",IF(Q77="wo",","&amp;0,IF(R77="wo",","&amp;0,IF(Q77=R77,"ERROR",IF(Q77=0,",-0",IF(R77=0,","&amp;0,IF(Q77&gt;R77,","&amp;R77,","&amp;-1*Q77)))))))</f>
        <v>,6</v>
      </c>
      <c r="AN77" s="251" t="str">
        <f t="shared" ref="AN77" si="1276">IF(S77="","",IF(S77="wo",","&amp;0,IF(T77="wo",","&amp;0,IF(S77=T77,"ERROR",IF(S77=0,",-0",IF(T77=0,","&amp;0,IF(S77&gt;T77,","&amp;T77,","&amp;-1*S77)))))))</f>
        <v/>
      </c>
      <c r="AO77" s="251" t="str">
        <f t="shared" ref="AO77" si="1277">IF(U77="","",IF(U77="wo",","&amp;0,IF(V77="wo",","&amp;0,IF(U77=V77,"ERROR",IF(U77=0,",-0",IF(V77=0,","&amp;0,IF(U77&gt;V77,","&amp;V77,","&amp;-1*U77)))))))</f>
        <v/>
      </c>
      <c r="AP77" s="251" t="str">
        <f t="shared" ref="AP77" si="1278">IF(W77="","",IF(W77="wo",","&amp;0,IF(X77="wo",","&amp;0,IF(W77=X77,"ERROR",IF(W77=0,",-0",IF(X77=0,","&amp;0,IF(W77&gt;X77,","&amp;X77,","&amp;-1*W77)))))))</f>
        <v/>
      </c>
      <c r="AQ77" s="238"/>
      <c r="AU77" s="262"/>
      <c r="BK77" s="293"/>
    </row>
    <row r="78" spans="1:100" s="240" customFormat="1" ht="14.1" customHeight="1" x14ac:dyDescent="0.25">
      <c r="A78" s="511"/>
      <c r="B78" s="570"/>
      <c r="C78" s="515"/>
      <c r="D78" s="517"/>
      <c r="E78" s="557"/>
      <c r="F78" s="238">
        <v>-12</v>
      </c>
      <c r="G78" s="335">
        <f>IF(Y25&lt;Z25,G25,IF(Z25&lt;Y25,G26,"-"))</f>
        <v>34</v>
      </c>
      <c r="H78" s="521"/>
      <c r="I78" s="257" t="str">
        <f>VLOOKUP(G78,[3]Список!A:V,3,FALSE)</f>
        <v xml:space="preserve">ЖОЛДЫБАЙ Нұржігіт  </v>
      </c>
      <c r="J78" s="258" t="str">
        <f>VLOOKUP(G78,[3]Список!A:V,8,FALSE)</f>
        <v>Туркестан. обл.</v>
      </c>
      <c r="K78" s="526"/>
      <c r="L78" s="536"/>
      <c r="M78" s="532"/>
      <c r="N78" s="534"/>
      <c r="O78" s="526"/>
      <c r="P78" s="536"/>
      <c r="Q78" s="532"/>
      <c r="R78" s="534"/>
      <c r="S78" s="526"/>
      <c r="T78" s="536"/>
      <c r="U78" s="532"/>
      <c r="V78" s="534"/>
      <c r="W78" s="526"/>
      <c r="X78" s="528"/>
      <c r="Y78" s="259">
        <f t="shared" ref="Y78" si="1279">IF(L77="wo","В - П",IF(L77&gt;=0,SUM(AC78:AI78),""))</f>
        <v>1</v>
      </c>
      <c r="Z78" s="260">
        <f t="shared" ref="Z78" si="1280">IF(K77="wo","В - П",IF(K77&gt;=0,SUM(AC77:AI77),""))</f>
        <v>3</v>
      </c>
      <c r="AA78" s="248" t="str">
        <f t="shared" ref="AA78" si="1281">IF(G77="х","",IF(G78="х","",IF(Y77&gt;Z77,AA77&amp;" "&amp;AB77,IF(Z77&gt;Y77,AA77&amp;" "&amp;AB78,""))))</f>
        <v>3 - 1 (3,-7,5,6)</v>
      </c>
      <c r="AB78" s="249" t="str">
        <f t="shared" si="1124"/>
        <v>(-3,7,-5,-6)</v>
      </c>
      <c r="AC78" s="250">
        <f t="shared" ref="AC78" si="1282">IF(L77="","",IF(L77="wo",0,IF(K77="wo",1,IF(K77&gt;L77,0,1))))</f>
        <v>0</v>
      </c>
      <c r="AD78" s="250">
        <f t="shared" ref="AD78" si="1283">IF(N77="","",IF(N77="wo",0,IF(M77="wo",1,IF(M77&gt;N77,0,1))))</f>
        <v>1</v>
      </c>
      <c r="AE78" s="250">
        <f t="shared" ref="AE78" si="1284">IF(P77="","",IF(P77="wo",0,IF(O77="wo",1,IF(O77&gt;P77,0,1))))</f>
        <v>0</v>
      </c>
      <c r="AF78" s="250">
        <f t="shared" ref="AF78" si="1285">IF(R77="","",IF(R77="wo",0,IF(Q77="wo",1,IF(Q77&gt;R77,0,1))))</f>
        <v>0</v>
      </c>
      <c r="AG78" s="250" t="str">
        <f t="shared" ref="AG78" si="1286">IF(T77="","",IF(T77="wo",0,IF(S77="wo",1,IF(S77&gt;T77,0,1))))</f>
        <v/>
      </c>
      <c r="AH78" s="250" t="str">
        <f t="shared" ref="AH78" si="1287">IF(V77="","",IF(V77="wo",0,IF(U77="wo",1,IF(U77&gt;V77,0,1))))</f>
        <v/>
      </c>
      <c r="AI78" s="250" t="str">
        <f t="shared" ref="AI78" si="1288">IF(X77="","",IF(X77="wo",0,IF(W77="wo",1,IF(W77&gt;X77,0,1))))</f>
        <v/>
      </c>
      <c r="AJ78" s="251">
        <f t="shared" ref="AJ78" si="1289">IF(K77="","",IF(K77="wo",0,IF(L77="wo",0,IF(K77=L77,"ERROR",IF(K77=0,0,IF(L77=0,"-0",IF(L77&gt;K77,K77,-1*L77)))))))</f>
        <v>-3</v>
      </c>
      <c r="AK78" s="251" t="str">
        <f t="shared" ref="AK78" si="1290">IF(M77="","",IF(M77="wo",","&amp;0,IF(N77="wo",","&amp;0,IF(M77=N77,"ERROR",IF(M77=0,",0",IF(N77=0,",-0",IF(N77&gt;M77,","&amp;M77,","&amp;-1*N77)))))))</f>
        <v>,7</v>
      </c>
      <c r="AL78" s="251" t="str">
        <f t="shared" ref="AL78" si="1291">IF(O77="","",IF(O77="wo",","&amp;0,IF(P77="wo",","&amp;0,IF(O77=P77,"ERROR",IF(O77=0,",0",IF(P77=0,",-0",IF(P77&gt;O77,","&amp;O77,","&amp;-1*P77)))))))</f>
        <v>,-5</v>
      </c>
      <c r="AM78" s="251" t="str">
        <f t="shared" ref="AM78" si="1292">IF(Q77="","",IF(Q77="wo",","&amp;0,IF(R77="wo",","&amp;0,IF(Q77=R77,"ERROR",IF(Q77=0,",0",IF(R77=0,",-0",IF(R77&gt;Q77,","&amp;Q77,","&amp;-1*R77)))))))</f>
        <v>,-6</v>
      </c>
      <c r="AN78" s="251" t="str">
        <f t="shared" ref="AN78" si="1293">IF(S77="","",IF(S77="wo",","&amp;0,IF(T77="wo",","&amp;0,IF(S77=T77,"ERROR",IF(S77=0,",0",IF(T77=0,",-0",IF(T77&gt;S77,","&amp;S77,","&amp;-1*T77)))))))</f>
        <v/>
      </c>
      <c r="AO78" s="251" t="str">
        <f t="shared" ref="AO78" si="1294">IF(U77="","",IF(U77="wo",","&amp;0,IF(V77="wo",","&amp;0,IF(U77=V77,"ERROR",IF(U77=0,",0",IF(V77=0,",-0",IF(V77&gt;U77,","&amp;U77,","&amp;-1*V77)))))))</f>
        <v/>
      </c>
      <c r="AP78" s="251" t="str">
        <f t="shared" ref="AP78" si="1295">IF(W77="","",IF(W77="wo",","&amp;0,IF(X77="wo",","&amp;0,IF(W77=X77,"ERROR",IF(W77=0,",0",IF(X77=0,",-0",IF(X77&gt;W77,","&amp;W77,","&amp;-1*X77)))))))</f>
        <v/>
      </c>
      <c r="AQ78" s="238"/>
      <c r="AU78" s="262"/>
      <c r="BK78" s="293"/>
    </row>
    <row r="79" spans="1:100" s="240" customFormat="1" ht="14.1" customHeight="1" x14ac:dyDescent="0.25">
      <c r="A79" s="510">
        <v>38</v>
      </c>
      <c r="B79" s="569" t="s">
        <v>292</v>
      </c>
      <c r="C79" s="514"/>
      <c r="D79" s="516"/>
      <c r="E79" s="518"/>
      <c r="F79" s="238">
        <v>-13</v>
      </c>
      <c r="G79" s="334">
        <f>IF(Y27&lt;Z27,G27,IF(Z27&lt;Y27,G28,"-"))</f>
        <v>16</v>
      </c>
      <c r="H79" s="520" t="str">
        <f t="shared" ref="H79" si="1296">IF(K79="",IF(C79="","",IF(OR(G79="х",G80="х",NOT(ISBLANK(K79)))," ",CONCATENATE(C79,"/",D79,"/","ст. ",E79))),"")</f>
        <v/>
      </c>
      <c r="I79" s="244" t="str">
        <f>VLOOKUP(G79,[3]Список!A:V,3,FALSE)</f>
        <v xml:space="preserve">ХАЗКЕН Адиль  </v>
      </c>
      <c r="J79" s="245" t="str">
        <f>VLOOKUP(G79,[3]Список!A:V,8,FALSE)</f>
        <v>Павлодар. обл.</v>
      </c>
      <c r="K79" s="525">
        <v>8</v>
      </c>
      <c r="L79" s="535">
        <v>11</v>
      </c>
      <c r="M79" s="531">
        <v>3</v>
      </c>
      <c r="N79" s="533">
        <v>11</v>
      </c>
      <c r="O79" s="525">
        <v>11</v>
      </c>
      <c r="P79" s="535">
        <v>7</v>
      </c>
      <c r="Q79" s="531">
        <v>8</v>
      </c>
      <c r="R79" s="533">
        <v>11</v>
      </c>
      <c r="S79" s="525"/>
      <c r="T79" s="535"/>
      <c r="U79" s="531"/>
      <c r="V79" s="533"/>
      <c r="W79" s="525"/>
      <c r="X79" s="527"/>
      <c r="Y79" s="246">
        <f t="shared" ref="Y79" si="1297">IF(K79="wo","wo",IF(K79="","",SUM(AC79:AI79)))</f>
        <v>1</v>
      </c>
      <c r="Z79" s="247">
        <f t="shared" ref="Z79" si="1298">IF(L79="wo","wo",IF(L79="","",SUM(AC80:AI80)))</f>
        <v>3</v>
      </c>
      <c r="AA79" s="248" t="str">
        <f t="shared" ref="AA79" si="1299">IF(Y80="В - П","В - П",IF(Z80="В - П","В - П",IF(Z80="wo",Y80&amp;" - "&amp;Z80,IF(Y80="wo",Z80&amp;" - "&amp;Y80,IF(Y80&gt;Z80,Y80&amp;" - "&amp;Z80,IF(Z80&gt;Y80,Z80&amp;" - "&amp;Y80,""))))))</f>
        <v>3 - 1</v>
      </c>
      <c r="AB79" s="249" t="str">
        <f t="shared" si="1124"/>
        <v>(-8,-3,7,-8)</v>
      </c>
      <c r="AC79" s="250">
        <f t="shared" ref="AC79" si="1300">IF(K79="","",IF(K79="wo",0,IF(L79="wo",1,IF(K79&gt;L79,1,0))))</f>
        <v>0</v>
      </c>
      <c r="AD79" s="250">
        <f t="shared" ref="AD79" si="1301">IF(M79="","",IF(M79="wo",0,IF(N79="wo",1,IF(M79&gt;N79,1,0))))</f>
        <v>0</v>
      </c>
      <c r="AE79" s="250">
        <f t="shared" ref="AE79" si="1302">IF(O79="","",IF(O79="wo",0,IF(P79="wo",1,IF(O79&gt;P79,1,0))))</f>
        <v>1</v>
      </c>
      <c r="AF79" s="250">
        <f t="shared" ref="AF79" si="1303">IF(Q79="","",IF(Q79="wo",0,IF(R79="wo",1,IF(Q79&gt;R79,1,0))))</f>
        <v>0</v>
      </c>
      <c r="AG79" s="250" t="str">
        <f t="shared" ref="AG79" si="1304">IF(S79="","",IF(S79="wo",0,IF(T79="wo",1,IF(S79&gt;T79,1,0))))</f>
        <v/>
      </c>
      <c r="AH79" s="250" t="str">
        <f t="shared" ref="AH79" si="1305">IF(U79="","",IF(U79="wo",0,IF(V79="wo",1,IF(U79&gt;V79,1,0))))</f>
        <v/>
      </c>
      <c r="AI79" s="250" t="str">
        <f t="shared" ref="AI79" si="1306">IF(W79="","",IF(W79="wo",0,IF(X79="wo",1,IF(W79&gt;X79,1,0))))</f>
        <v/>
      </c>
      <c r="AJ79" s="251">
        <f t="shared" ref="AJ79" si="1307">IF(K79="","",IF(K79="wo",0,IF(L79="wo",0,IF(K79=L79,"ERROR",IF(K79=0,"-0",IF(L79=0,0,IF(K79&gt;L79,L79,-1*K79)))))))</f>
        <v>-8</v>
      </c>
      <c r="AK79" s="251" t="str">
        <f t="shared" ref="AK79" si="1308">IF(M79="","",IF(M79="wo",","&amp;0,IF(N79="wo",","&amp;0,IF(M79=N79,"ERROR",IF(M79=0,",-0",IF(N79=0,","&amp;0,IF(M79&gt;N79,","&amp;N79,","&amp;-1*M79)))))))</f>
        <v>,-3</v>
      </c>
      <c r="AL79" s="251" t="str">
        <f t="shared" ref="AL79" si="1309">IF(O79="","",IF(O79="wo",","&amp;0,IF(P79="wo",","&amp;0,IF(O79=P79,"ERROR",IF(O79=0,",-0",IF(P79=0,","&amp;0,IF(O79&gt;P79,","&amp;P79,","&amp;-1*O79)))))))</f>
        <v>,7</v>
      </c>
      <c r="AM79" s="251" t="str">
        <f t="shared" ref="AM79" si="1310">IF(Q79="","",IF(Q79="wo",","&amp;0,IF(R79="wo",","&amp;0,IF(Q79=R79,"ERROR",IF(Q79=0,",-0",IF(R79=0,","&amp;0,IF(Q79&gt;R79,","&amp;R79,","&amp;-1*Q79)))))))</f>
        <v>,-8</v>
      </c>
      <c r="AN79" s="251" t="str">
        <f t="shared" ref="AN79" si="1311">IF(S79="","",IF(S79="wo",","&amp;0,IF(T79="wo",","&amp;0,IF(S79=T79,"ERROR",IF(S79=0,",-0",IF(T79=0,","&amp;0,IF(S79&gt;T79,","&amp;T79,","&amp;-1*S79)))))))</f>
        <v/>
      </c>
      <c r="AO79" s="251" t="str">
        <f t="shared" ref="AO79" si="1312">IF(U79="","",IF(U79="wo",","&amp;0,IF(V79="wo",","&amp;0,IF(U79=V79,"ERROR",IF(U79=0,",-0",IF(V79=0,","&amp;0,IF(U79&gt;V79,","&amp;V79,","&amp;-1*U79)))))))</f>
        <v/>
      </c>
      <c r="AP79" s="251" t="str">
        <f t="shared" ref="AP79" si="1313">IF(W79="","",IF(W79="wo",","&amp;0,IF(X79="wo",","&amp;0,IF(W79=X79,"ERROR",IF(W79=0,",-0",IF(X79=0,","&amp;0,IF(W79&gt;X79,","&amp;X79,","&amp;-1*W79)))))))</f>
        <v/>
      </c>
      <c r="AQ79" s="238"/>
      <c r="AU79" s="262"/>
      <c r="BK79" s="293"/>
    </row>
    <row r="80" spans="1:100" s="240" customFormat="1" ht="14.1" customHeight="1" x14ac:dyDescent="0.25">
      <c r="A80" s="511"/>
      <c r="B80" s="570"/>
      <c r="C80" s="515"/>
      <c r="D80" s="517"/>
      <c r="E80" s="519"/>
      <c r="F80" s="238">
        <v>-14</v>
      </c>
      <c r="G80" s="335">
        <f>IF(Y29&lt;Z29,G29,IF(Z29&lt;Y29,G30,"-"))</f>
        <v>29</v>
      </c>
      <c r="H80" s="521"/>
      <c r="I80" s="257" t="str">
        <f>VLOOKUP(G80,[3]Список!A:V,3,FALSE)</f>
        <v xml:space="preserve">БАЛТАШ Тамерлан  </v>
      </c>
      <c r="J80" s="258" t="str">
        <f>VLOOKUP(G80,[3]Список!A:V,8,FALSE)</f>
        <v>Костанай. обл</v>
      </c>
      <c r="K80" s="526"/>
      <c r="L80" s="536"/>
      <c r="M80" s="532"/>
      <c r="N80" s="534"/>
      <c r="O80" s="526"/>
      <c r="P80" s="536"/>
      <c r="Q80" s="532"/>
      <c r="R80" s="534"/>
      <c r="S80" s="526"/>
      <c r="T80" s="536"/>
      <c r="U80" s="532"/>
      <c r="V80" s="534"/>
      <c r="W80" s="526"/>
      <c r="X80" s="528"/>
      <c r="Y80" s="259">
        <f t="shared" ref="Y80" si="1314">IF(L79="wo","В - П",IF(L79&gt;=0,SUM(AC80:AI80),""))</f>
        <v>3</v>
      </c>
      <c r="Z80" s="260">
        <f t="shared" ref="Z80" si="1315">IF(K79="wo","В - П",IF(K79&gt;=0,SUM(AC79:AI79),""))</f>
        <v>1</v>
      </c>
      <c r="AA80" s="248" t="str">
        <f t="shared" ref="AA80" si="1316">IF(G79="х","",IF(G80="х","",IF(Y79&gt;Z79,AA79&amp;" "&amp;AB79,IF(Z79&gt;Y79,AA79&amp;" "&amp;AB80,""))))</f>
        <v>3 - 1 (8,3,-7,8)</v>
      </c>
      <c r="AB80" s="249" t="str">
        <f t="shared" si="1124"/>
        <v>(8,3,-7,8)</v>
      </c>
      <c r="AC80" s="250">
        <f t="shared" ref="AC80" si="1317">IF(L79="","",IF(L79="wo",0,IF(K79="wo",1,IF(K79&gt;L79,0,1))))</f>
        <v>1</v>
      </c>
      <c r="AD80" s="250">
        <f t="shared" ref="AD80" si="1318">IF(N79="","",IF(N79="wo",0,IF(M79="wo",1,IF(M79&gt;N79,0,1))))</f>
        <v>1</v>
      </c>
      <c r="AE80" s="250">
        <f t="shared" ref="AE80" si="1319">IF(P79="","",IF(P79="wo",0,IF(O79="wo",1,IF(O79&gt;P79,0,1))))</f>
        <v>0</v>
      </c>
      <c r="AF80" s="250">
        <f t="shared" ref="AF80" si="1320">IF(R79="","",IF(R79="wo",0,IF(Q79="wo",1,IF(Q79&gt;R79,0,1))))</f>
        <v>1</v>
      </c>
      <c r="AG80" s="250" t="str">
        <f t="shared" ref="AG80" si="1321">IF(T79="","",IF(T79="wo",0,IF(S79="wo",1,IF(S79&gt;T79,0,1))))</f>
        <v/>
      </c>
      <c r="AH80" s="250" t="str">
        <f t="shared" ref="AH80" si="1322">IF(V79="","",IF(V79="wo",0,IF(U79="wo",1,IF(U79&gt;V79,0,1))))</f>
        <v/>
      </c>
      <c r="AI80" s="250" t="str">
        <f t="shared" ref="AI80" si="1323">IF(X79="","",IF(X79="wo",0,IF(W79="wo",1,IF(W79&gt;X79,0,1))))</f>
        <v/>
      </c>
      <c r="AJ80" s="251">
        <f t="shared" ref="AJ80" si="1324">IF(K79="","",IF(K79="wo",0,IF(L79="wo",0,IF(K79=L79,"ERROR",IF(K79=0,0,IF(L79=0,"-0",IF(L79&gt;K79,K79,-1*L79)))))))</f>
        <v>8</v>
      </c>
      <c r="AK80" s="251" t="str">
        <f t="shared" ref="AK80" si="1325">IF(M79="","",IF(M79="wo",","&amp;0,IF(N79="wo",","&amp;0,IF(M79=N79,"ERROR",IF(M79=0,",0",IF(N79=0,",-0",IF(N79&gt;M79,","&amp;M79,","&amp;-1*N79)))))))</f>
        <v>,3</v>
      </c>
      <c r="AL80" s="251" t="str">
        <f t="shared" ref="AL80" si="1326">IF(O79="","",IF(O79="wo",","&amp;0,IF(P79="wo",","&amp;0,IF(O79=P79,"ERROR",IF(O79=0,",0",IF(P79=0,",-0",IF(P79&gt;O79,","&amp;O79,","&amp;-1*P79)))))))</f>
        <v>,-7</v>
      </c>
      <c r="AM80" s="251" t="str">
        <f t="shared" ref="AM80" si="1327">IF(Q79="","",IF(Q79="wo",","&amp;0,IF(R79="wo",","&amp;0,IF(Q79=R79,"ERROR",IF(Q79=0,",0",IF(R79=0,",-0",IF(R79&gt;Q79,","&amp;Q79,","&amp;-1*R79)))))))</f>
        <v>,8</v>
      </c>
      <c r="AN80" s="251" t="str">
        <f t="shared" ref="AN80" si="1328">IF(S79="","",IF(S79="wo",","&amp;0,IF(T79="wo",","&amp;0,IF(S79=T79,"ERROR",IF(S79=0,",0",IF(T79=0,",-0",IF(T79&gt;S79,","&amp;S79,","&amp;-1*T79)))))))</f>
        <v/>
      </c>
      <c r="AO80" s="251" t="str">
        <f t="shared" ref="AO80" si="1329">IF(U79="","",IF(U79="wo",","&amp;0,IF(V79="wo",","&amp;0,IF(U79=V79,"ERROR",IF(U79=0,",0",IF(V79=0,",-0",IF(V79&gt;U79,","&amp;U79,","&amp;-1*V79)))))))</f>
        <v/>
      </c>
      <c r="AP80" s="251" t="str">
        <f t="shared" ref="AP80" si="1330">IF(W79="","",IF(W79="wo",","&amp;0,IF(X79="wo",","&amp;0,IF(W79=X79,"ERROR",IF(W79=0,",0",IF(X79=0,",-0",IF(X79&gt;W79,","&amp;W79,","&amp;-1*X79)))))))</f>
        <v/>
      </c>
      <c r="AQ80" s="238"/>
      <c r="AU80" s="262"/>
      <c r="BK80" s="293"/>
    </row>
    <row r="81" spans="1:63" s="240" customFormat="1" ht="14.1" customHeight="1" x14ac:dyDescent="0.25">
      <c r="A81" s="510">
        <v>39</v>
      </c>
      <c r="B81" s="569" t="s">
        <v>292</v>
      </c>
      <c r="C81" s="514"/>
      <c r="D81" s="516"/>
      <c r="E81" s="556"/>
      <c r="F81" s="238">
        <v>-15</v>
      </c>
      <c r="G81" s="334">
        <f>IF(Y31&lt;Z31,G31,IF(Z31&lt;Y31,G32,"-"))</f>
        <v>35</v>
      </c>
      <c r="H81" s="520" t="str">
        <f t="shared" ref="H81" si="1331">IF(K81="",IF(C81="","",IF(OR(G81="х",G82="х",NOT(ISBLANK(K81)))," ",CONCATENATE(C81,"/",D81,"/","ст. ",E81))),"")</f>
        <v/>
      </c>
      <c r="I81" s="244" t="str">
        <f>VLOOKUP(G81,[3]Список!A:V,3,FALSE)</f>
        <v xml:space="preserve">СӘУРБАЙ Бақдәулет  </v>
      </c>
      <c r="J81" s="245" t="str">
        <f>VLOOKUP(G81,[3]Список!A:V,8,FALSE)</f>
        <v>г. Шымкент</v>
      </c>
      <c r="K81" s="525">
        <v>11</v>
      </c>
      <c r="L81" s="535">
        <v>7</v>
      </c>
      <c r="M81" s="531">
        <v>4</v>
      </c>
      <c r="N81" s="533">
        <v>11</v>
      </c>
      <c r="O81" s="525">
        <v>4</v>
      </c>
      <c r="P81" s="535">
        <v>11</v>
      </c>
      <c r="Q81" s="531">
        <v>11</v>
      </c>
      <c r="R81" s="533">
        <v>9</v>
      </c>
      <c r="S81" s="525">
        <v>12</v>
      </c>
      <c r="T81" s="535">
        <v>14</v>
      </c>
      <c r="U81" s="531"/>
      <c r="V81" s="533"/>
      <c r="W81" s="525"/>
      <c r="X81" s="527"/>
      <c r="Y81" s="246">
        <f t="shared" ref="Y81" si="1332">IF(K81="wo","wo",IF(K81="","",SUM(AC81:AI81)))</f>
        <v>2</v>
      </c>
      <c r="Z81" s="247">
        <f t="shared" ref="Z81" si="1333">IF(L81="wo","wo",IF(L81="","",SUM(AC82:AI82)))</f>
        <v>3</v>
      </c>
      <c r="AA81" s="248" t="str">
        <f t="shared" ref="AA81" si="1334">IF(Y82="В - П","В - П",IF(Z82="В - П","В - П",IF(Z82="wo",Y82&amp;" - "&amp;Z82,IF(Y82="wo",Z82&amp;" - "&amp;Y82,IF(Y82&gt;Z82,Y82&amp;" - "&amp;Z82,IF(Z82&gt;Y82,Z82&amp;" - "&amp;Y82,""))))))</f>
        <v>3 - 2</v>
      </c>
      <c r="AB81" s="249" t="str">
        <f t="shared" si="1124"/>
        <v>(7,-4,-4,9,-12)</v>
      </c>
      <c r="AC81" s="250">
        <f t="shared" ref="AC81" si="1335">IF(K81="","",IF(K81="wo",0,IF(L81="wo",1,IF(K81&gt;L81,1,0))))</f>
        <v>1</v>
      </c>
      <c r="AD81" s="250">
        <f t="shared" ref="AD81" si="1336">IF(M81="","",IF(M81="wo",0,IF(N81="wo",1,IF(M81&gt;N81,1,0))))</f>
        <v>0</v>
      </c>
      <c r="AE81" s="250">
        <f t="shared" ref="AE81" si="1337">IF(O81="","",IF(O81="wo",0,IF(P81="wo",1,IF(O81&gt;P81,1,0))))</f>
        <v>0</v>
      </c>
      <c r="AF81" s="250">
        <f t="shared" ref="AF81" si="1338">IF(Q81="","",IF(Q81="wo",0,IF(R81="wo",1,IF(Q81&gt;R81,1,0))))</f>
        <v>1</v>
      </c>
      <c r="AG81" s="250">
        <f t="shared" ref="AG81" si="1339">IF(S81="","",IF(S81="wo",0,IF(T81="wo",1,IF(S81&gt;T81,1,0))))</f>
        <v>0</v>
      </c>
      <c r="AH81" s="250" t="str">
        <f t="shared" ref="AH81" si="1340">IF(U81="","",IF(U81="wo",0,IF(V81="wo",1,IF(U81&gt;V81,1,0))))</f>
        <v/>
      </c>
      <c r="AI81" s="250" t="str">
        <f t="shared" ref="AI81" si="1341">IF(W81="","",IF(W81="wo",0,IF(X81="wo",1,IF(W81&gt;X81,1,0))))</f>
        <v/>
      </c>
      <c r="AJ81" s="251">
        <f t="shared" ref="AJ81" si="1342">IF(K81="","",IF(K81="wo",0,IF(L81="wo",0,IF(K81=L81,"ERROR",IF(K81=0,"-0",IF(L81=0,0,IF(K81&gt;L81,L81,-1*K81)))))))</f>
        <v>7</v>
      </c>
      <c r="AK81" s="251" t="str">
        <f t="shared" ref="AK81" si="1343">IF(M81="","",IF(M81="wo",","&amp;0,IF(N81="wo",","&amp;0,IF(M81=N81,"ERROR",IF(M81=0,",-0",IF(N81=0,","&amp;0,IF(M81&gt;N81,","&amp;N81,","&amp;-1*M81)))))))</f>
        <v>,-4</v>
      </c>
      <c r="AL81" s="251" t="str">
        <f t="shared" ref="AL81" si="1344">IF(O81="","",IF(O81="wo",","&amp;0,IF(P81="wo",","&amp;0,IF(O81=P81,"ERROR",IF(O81=0,",-0",IF(P81=0,","&amp;0,IF(O81&gt;P81,","&amp;P81,","&amp;-1*O81)))))))</f>
        <v>,-4</v>
      </c>
      <c r="AM81" s="251" t="str">
        <f t="shared" ref="AM81" si="1345">IF(Q81="","",IF(Q81="wo",","&amp;0,IF(R81="wo",","&amp;0,IF(Q81=R81,"ERROR",IF(Q81=0,",-0",IF(R81=0,","&amp;0,IF(Q81&gt;R81,","&amp;R81,","&amp;-1*Q81)))))))</f>
        <v>,9</v>
      </c>
      <c r="AN81" s="251" t="str">
        <f t="shared" ref="AN81" si="1346">IF(S81="","",IF(S81="wo",","&amp;0,IF(T81="wo",","&amp;0,IF(S81=T81,"ERROR",IF(S81=0,",-0",IF(T81=0,","&amp;0,IF(S81&gt;T81,","&amp;T81,","&amp;-1*S81)))))))</f>
        <v>,-12</v>
      </c>
      <c r="AO81" s="251" t="str">
        <f t="shared" ref="AO81" si="1347">IF(U81="","",IF(U81="wo",","&amp;0,IF(V81="wo",","&amp;0,IF(U81=V81,"ERROR",IF(U81=0,",-0",IF(V81=0,","&amp;0,IF(U81&gt;V81,","&amp;V81,","&amp;-1*U81)))))))</f>
        <v/>
      </c>
      <c r="AP81" s="251" t="str">
        <f t="shared" ref="AP81" si="1348">IF(W81="","",IF(W81="wo",","&amp;0,IF(X81="wo",","&amp;0,IF(W81=X81,"ERROR",IF(W81=0,",-0",IF(X81=0,","&amp;0,IF(W81&gt;X81,","&amp;X81,","&amp;-1*W81)))))))</f>
        <v/>
      </c>
      <c r="AQ81" s="238"/>
      <c r="AU81" s="262"/>
      <c r="BK81" s="293"/>
    </row>
    <row r="82" spans="1:63" s="240" customFormat="1" ht="14.1" customHeight="1" x14ac:dyDescent="0.25">
      <c r="A82" s="511"/>
      <c r="B82" s="570"/>
      <c r="C82" s="515"/>
      <c r="D82" s="517"/>
      <c r="E82" s="557"/>
      <c r="F82" s="238">
        <v>-16</v>
      </c>
      <c r="G82" s="335">
        <f>IF(Y33&lt;Z33,G33,IF(Z33&lt;Y33,G34,"-"))</f>
        <v>27</v>
      </c>
      <c r="H82" s="521"/>
      <c r="I82" s="257" t="str">
        <f>VLOOKUP(G82,[3]Список!A:V,3,FALSE)</f>
        <v xml:space="preserve">АБИЛ Тамерлан  </v>
      </c>
      <c r="J82" s="258" t="str">
        <f>VLOOKUP(G82,[3]Список!A:V,8,FALSE)</f>
        <v>г. Астана</v>
      </c>
      <c r="K82" s="526"/>
      <c r="L82" s="536"/>
      <c r="M82" s="532"/>
      <c r="N82" s="534"/>
      <c r="O82" s="526"/>
      <c r="P82" s="536"/>
      <c r="Q82" s="532"/>
      <c r="R82" s="534"/>
      <c r="S82" s="526"/>
      <c r="T82" s="536"/>
      <c r="U82" s="532"/>
      <c r="V82" s="534"/>
      <c r="W82" s="526"/>
      <c r="X82" s="528"/>
      <c r="Y82" s="259">
        <f t="shared" ref="Y82" si="1349">IF(L81="wo","В - П",IF(L81&gt;=0,SUM(AC82:AI82),""))</f>
        <v>3</v>
      </c>
      <c r="Z82" s="260">
        <f t="shared" ref="Z82" si="1350">IF(K81="wo","В - П",IF(K81&gt;=0,SUM(AC81:AI81),""))</f>
        <v>2</v>
      </c>
      <c r="AA82" s="248" t="str">
        <f t="shared" ref="AA82" si="1351">IF(G81="х","",IF(G82="х","",IF(Y81&gt;Z81,AA81&amp;" "&amp;AB81,IF(Z81&gt;Y81,AA81&amp;" "&amp;AB82,""))))</f>
        <v>3 - 2 (-7,4,4,-9,12)</v>
      </c>
      <c r="AB82" s="249" t="str">
        <f t="shared" si="1124"/>
        <v>(-7,4,4,-9,12)</v>
      </c>
      <c r="AC82" s="250">
        <f t="shared" ref="AC82" si="1352">IF(L81="","",IF(L81="wo",0,IF(K81="wo",1,IF(K81&gt;L81,0,1))))</f>
        <v>0</v>
      </c>
      <c r="AD82" s="250">
        <f t="shared" ref="AD82" si="1353">IF(N81="","",IF(N81="wo",0,IF(M81="wo",1,IF(M81&gt;N81,0,1))))</f>
        <v>1</v>
      </c>
      <c r="AE82" s="250">
        <f t="shared" ref="AE82" si="1354">IF(P81="","",IF(P81="wo",0,IF(O81="wo",1,IF(O81&gt;P81,0,1))))</f>
        <v>1</v>
      </c>
      <c r="AF82" s="250">
        <f t="shared" ref="AF82" si="1355">IF(R81="","",IF(R81="wo",0,IF(Q81="wo",1,IF(Q81&gt;R81,0,1))))</f>
        <v>0</v>
      </c>
      <c r="AG82" s="250">
        <f t="shared" ref="AG82" si="1356">IF(T81="","",IF(T81="wo",0,IF(S81="wo",1,IF(S81&gt;T81,0,1))))</f>
        <v>1</v>
      </c>
      <c r="AH82" s="250" t="str">
        <f t="shared" ref="AH82" si="1357">IF(V81="","",IF(V81="wo",0,IF(U81="wo",1,IF(U81&gt;V81,0,1))))</f>
        <v/>
      </c>
      <c r="AI82" s="250" t="str">
        <f t="shared" ref="AI82" si="1358">IF(X81="","",IF(X81="wo",0,IF(W81="wo",1,IF(W81&gt;X81,0,1))))</f>
        <v/>
      </c>
      <c r="AJ82" s="251">
        <f t="shared" ref="AJ82" si="1359">IF(K81="","",IF(K81="wo",0,IF(L81="wo",0,IF(K81=L81,"ERROR",IF(K81=0,0,IF(L81=0,"-0",IF(L81&gt;K81,K81,-1*L81)))))))</f>
        <v>-7</v>
      </c>
      <c r="AK82" s="251" t="str">
        <f t="shared" ref="AK82" si="1360">IF(M81="","",IF(M81="wo",","&amp;0,IF(N81="wo",","&amp;0,IF(M81=N81,"ERROR",IF(M81=0,",0",IF(N81=0,",-0",IF(N81&gt;M81,","&amp;M81,","&amp;-1*N81)))))))</f>
        <v>,4</v>
      </c>
      <c r="AL82" s="251" t="str">
        <f t="shared" ref="AL82" si="1361">IF(O81="","",IF(O81="wo",","&amp;0,IF(P81="wo",","&amp;0,IF(O81=P81,"ERROR",IF(O81=0,",0",IF(P81=0,",-0",IF(P81&gt;O81,","&amp;O81,","&amp;-1*P81)))))))</f>
        <v>,4</v>
      </c>
      <c r="AM82" s="251" t="str">
        <f t="shared" ref="AM82" si="1362">IF(Q81="","",IF(Q81="wo",","&amp;0,IF(R81="wo",","&amp;0,IF(Q81=R81,"ERROR",IF(Q81=0,",0",IF(R81=0,",-0",IF(R81&gt;Q81,","&amp;Q81,","&amp;-1*R81)))))))</f>
        <v>,-9</v>
      </c>
      <c r="AN82" s="251" t="str">
        <f t="shared" ref="AN82" si="1363">IF(S81="","",IF(S81="wo",","&amp;0,IF(T81="wo",","&amp;0,IF(S81=T81,"ERROR",IF(S81=0,",0",IF(T81=0,",-0",IF(T81&gt;S81,","&amp;S81,","&amp;-1*T81)))))))</f>
        <v>,12</v>
      </c>
      <c r="AO82" s="251" t="str">
        <f t="shared" ref="AO82" si="1364">IF(U81="","",IF(U81="wo",","&amp;0,IF(V81="wo",","&amp;0,IF(U81=V81,"ERROR",IF(U81=0,",0",IF(V81=0,",-0",IF(V81&gt;U81,","&amp;U81,","&amp;-1*V81)))))))</f>
        <v/>
      </c>
      <c r="AP82" s="251" t="str">
        <f t="shared" ref="AP82" si="1365">IF(W81="","",IF(W81="wo",","&amp;0,IF(X81="wo",","&amp;0,IF(W81=X81,"ERROR",IF(W81=0,",0",IF(X81=0,",-0",IF(X81&gt;W81,","&amp;W81,","&amp;-1*X81)))))))</f>
        <v/>
      </c>
      <c r="AQ82" s="238"/>
      <c r="AU82" s="262"/>
      <c r="BK82" s="293"/>
    </row>
    <row r="83" spans="1:63" s="240" customFormat="1" ht="14.1" customHeight="1" x14ac:dyDescent="0.25">
      <c r="A83" s="510">
        <v>40</v>
      </c>
      <c r="B83" s="569" t="s">
        <v>297</v>
      </c>
      <c r="C83" s="514"/>
      <c r="D83" s="516"/>
      <c r="E83" s="518"/>
      <c r="F83" s="238">
        <v>-24</v>
      </c>
      <c r="G83" s="334">
        <f>IF(Y49&lt;Z49,G49,IF(Z49&lt;Y49,G50,"-"))</f>
        <v>11</v>
      </c>
      <c r="H83" s="520" t="str">
        <f t="shared" ref="H83" si="1366">IF(K83="",IF(C83="","",IF(OR(G83="х",G84="х",NOT(ISBLANK(K83)))," ",CONCATENATE(C83,"/",D83,"/","ст. ",E83))),"")</f>
        <v/>
      </c>
      <c r="I83" s="244" t="str">
        <f>VLOOKUP(G83,[3]Список!A:V,3,FALSE)</f>
        <v xml:space="preserve">ДЖИЕНБАЕВ Темирлан  </v>
      </c>
      <c r="J83" s="245" t="str">
        <f>VLOOKUP(G83,[3]Список!A:V,8,FALSE)</f>
        <v>ВКО</v>
      </c>
      <c r="K83" s="525">
        <v>8</v>
      </c>
      <c r="L83" s="535">
        <v>11</v>
      </c>
      <c r="M83" s="531">
        <v>7</v>
      </c>
      <c r="N83" s="533">
        <v>11</v>
      </c>
      <c r="O83" s="525">
        <v>11</v>
      </c>
      <c r="P83" s="535">
        <v>8</v>
      </c>
      <c r="Q83" s="531">
        <v>8</v>
      </c>
      <c r="R83" s="533">
        <v>11</v>
      </c>
      <c r="S83" s="525"/>
      <c r="T83" s="535"/>
      <c r="U83" s="531"/>
      <c r="V83" s="533"/>
      <c r="W83" s="525"/>
      <c r="X83" s="527"/>
      <c r="Y83" s="246">
        <f t="shared" ref="Y83" si="1367">IF(K83="wo","wo",IF(K83="","",SUM(AC83:AI83)))</f>
        <v>1</v>
      </c>
      <c r="Z83" s="247">
        <f t="shared" ref="Z83" si="1368">IF(L83="wo","wo",IF(L83="","",SUM(AC84:AI84)))</f>
        <v>3</v>
      </c>
      <c r="AA83" s="248" t="str">
        <f t="shared" ref="AA83" si="1369">IF(Y84="В - П","В - П",IF(Z84="В - П","В - П",IF(Z84="wo",Y84&amp;" - "&amp;Z84,IF(Y84="wo",Z84&amp;" - "&amp;Y84,IF(Y84&gt;Z84,Y84&amp;" - "&amp;Z84,IF(Z84&gt;Y84,Z84&amp;" - "&amp;Y84,""))))))</f>
        <v>3 - 1</v>
      </c>
      <c r="AB83" s="249" t="str">
        <f t="shared" si="1124"/>
        <v>(-8,-7,8,-8)</v>
      </c>
      <c r="AC83" s="250">
        <f t="shared" ref="AC83" si="1370">IF(K83="","",IF(K83="wo",0,IF(L83="wo",1,IF(K83&gt;L83,1,0))))</f>
        <v>0</v>
      </c>
      <c r="AD83" s="250">
        <f t="shared" ref="AD83" si="1371">IF(M83="","",IF(M83="wo",0,IF(N83="wo",1,IF(M83&gt;N83,1,0))))</f>
        <v>0</v>
      </c>
      <c r="AE83" s="250">
        <f t="shared" ref="AE83" si="1372">IF(O83="","",IF(O83="wo",0,IF(P83="wo",1,IF(O83&gt;P83,1,0))))</f>
        <v>1</v>
      </c>
      <c r="AF83" s="250">
        <f t="shared" ref="AF83" si="1373">IF(Q83="","",IF(Q83="wo",0,IF(R83="wo",1,IF(Q83&gt;R83,1,0))))</f>
        <v>0</v>
      </c>
      <c r="AG83" s="250" t="str">
        <f t="shared" ref="AG83" si="1374">IF(S83="","",IF(S83="wo",0,IF(T83="wo",1,IF(S83&gt;T83,1,0))))</f>
        <v/>
      </c>
      <c r="AH83" s="250" t="str">
        <f t="shared" ref="AH83" si="1375">IF(U83="","",IF(U83="wo",0,IF(V83="wo",1,IF(U83&gt;V83,1,0))))</f>
        <v/>
      </c>
      <c r="AI83" s="250" t="str">
        <f t="shared" ref="AI83" si="1376">IF(W83="","",IF(W83="wo",0,IF(X83="wo",1,IF(W83&gt;X83,1,0))))</f>
        <v/>
      </c>
      <c r="AJ83" s="251">
        <f t="shared" ref="AJ83" si="1377">IF(K83="","",IF(K83="wo",0,IF(L83="wo",0,IF(K83=L83,"ERROR",IF(K83=0,"-0",IF(L83=0,0,IF(K83&gt;L83,L83,-1*K83)))))))</f>
        <v>-8</v>
      </c>
      <c r="AK83" s="251" t="str">
        <f t="shared" ref="AK83" si="1378">IF(M83="","",IF(M83="wo",","&amp;0,IF(N83="wo",","&amp;0,IF(M83=N83,"ERROR",IF(M83=0,",-0",IF(N83=0,","&amp;0,IF(M83&gt;N83,","&amp;N83,","&amp;-1*M83)))))))</f>
        <v>,-7</v>
      </c>
      <c r="AL83" s="251" t="str">
        <f t="shared" ref="AL83" si="1379">IF(O83="","",IF(O83="wo",","&amp;0,IF(P83="wo",","&amp;0,IF(O83=P83,"ERROR",IF(O83=0,",-0",IF(P83=0,","&amp;0,IF(O83&gt;P83,","&amp;P83,","&amp;-1*O83)))))))</f>
        <v>,8</v>
      </c>
      <c r="AM83" s="251" t="str">
        <f t="shared" ref="AM83" si="1380">IF(Q83="","",IF(Q83="wo",","&amp;0,IF(R83="wo",","&amp;0,IF(Q83=R83,"ERROR",IF(Q83=0,",-0",IF(R83=0,","&amp;0,IF(Q83&gt;R83,","&amp;R83,","&amp;-1*Q83)))))))</f>
        <v>,-8</v>
      </c>
      <c r="AN83" s="251" t="str">
        <f t="shared" ref="AN83" si="1381">IF(S83="","",IF(S83="wo",","&amp;0,IF(T83="wo",","&amp;0,IF(S83=T83,"ERROR",IF(S83=0,",-0",IF(T83=0,","&amp;0,IF(S83&gt;T83,","&amp;T83,","&amp;-1*S83)))))))</f>
        <v/>
      </c>
      <c r="AO83" s="251" t="str">
        <f t="shared" ref="AO83" si="1382">IF(U83="","",IF(U83="wo",","&amp;0,IF(V83="wo",","&amp;0,IF(U83=V83,"ERROR",IF(U83=0,",-0",IF(V83=0,","&amp;0,IF(U83&gt;V83,","&amp;V83,","&amp;-1*U83)))))))</f>
        <v/>
      </c>
      <c r="AP83" s="251" t="str">
        <f t="shared" ref="AP83" si="1383">IF(W83="","",IF(W83="wo",","&amp;0,IF(X83="wo",","&amp;0,IF(W83=X83,"ERROR",IF(W83=0,",-0",IF(X83=0,","&amp;0,IF(W83&gt;X83,","&amp;X83,","&amp;-1*W83)))))))</f>
        <v/>
      </c>
      <c r="AQ83" s="238"/>
      <c r="AU83" s="262"/>
      <c r="BK83" s="293"/>
    </row>
    <row r="84" spans="1:63" s="240" customFormat="1" ht="14.1" customHeight="1" x14ac:dyDescent="0.25">
      <c r="A84" s="511"/>
      <c r="B84" s="570"/>
      <c r="C84" s="515"/>
      <c r="D84" s="517"/>
      <c r="E84" s="519"/>
      <c r="F84" s="320"/>
      <c r="G84" s="328">
        <f>IF(Y67&gt;Z67,G67,IF(Z67&gt;Y67,G68,"-"))</f>
        <v>15</v>
      </c>
      <c r="H84" s="521"/>
      <c r="I84" s="257" t="str">
        <f>VLOOKUP(G84,[3]Список!A:V,3,FALSE)</f>
        <v xml:space="preserve">АМАНГЕЛДІ Әмір  </v>
      </c>
      <c r="J84" s="258" t="str">
        <f>VLOOKUP(G84,[3]Список!A:V,8,FALSE)</f>
        <v>Павлодар. обл.</v>
      </c>
      <c r="K84" s="526"/>
      <c r="L84" s="536"/>
      <c r="M84" s="532"/>
      <c r="N84" s="534"/>
      <c r="O84" s="526"/>
      <c r="P84" s="536"/>
      <c r="Q84" s="532"/>
      <c r="R84" s="534"/>
      <c r="S84" s="526"/>
      <c r="T84" s="536"/>
      <c r="U84" s="532"/>
      <c r="V84" s="534"/>
      <c r="W84" s="526"/>
      <c r="X84" s="528"/>
      <c r="Y84" s="259">
        <f t="shared" ref="Y84" si="1384">IF(L83="wo","В - П",IF(L83&gt;=0,SUM(AC84:AI84),""))</f>
        <v>3</v>
      </c>
      <c r="Z84" s="260">
        <f t="shared" ref="Z84" si="1385">IF(K83="wo","В - П",IF(K83&gt;=0,SUM(AC83:AI83),""))</f>
        <v>1</v>
      </c>
      <c r="AA84" s="248" t="str">
        <f t="shared" ref="AA84" si="1386">IF(G83="х","",IF(G84="х","",IF(Y83&gt;Z83,AA83&amp;" "&amp;AB83,IF(Z83&gt;Y83,AA83&amp;" "&amp;AB84,""))))</f>
        <v>3 - 1 (8,7,-8,8)</v>
      </c>
      <c r="AB84" s="249" t="str">
        <f t="shared" si="1124"/>
        <v>(8,7,-8,8)</v>
      </c>
      <c r="AC84" s="250">
        <f t="shared" ref="AC84" si="1387">IF(L83="","",IF(L83="wo",0,IF(K83="wo",1,IF(K83&gt;L83,0,1))))</f>
        <v>1</v>
      </c>
      <c r="AD84" s="250">
        <f t="shared" ref="AD84" si="1388">IF(N83="","",IF(N83="wo",0,IF(M83="wo",1,IF(M83&gt;N83,0,1))))</f>
        <v>1</v>
      </c>
      <c r="AE84" s="250">
        <f t="shared" ref="AE84" si="1389">IF(P83="","",IF(P83="wo",0,IF(O83="wo",1,IF(O83&gt;P83,0,1))))</f>
        <v>0</v>
      </c>
      <c r="AF84" s="250">
        <f t="shared" ref="AF84" si="1390">IF(R83="","",IF(R83="wo",0,IF(Q83="wo",1,IF(Q83&gt;R83,0,1))))</f>
        <v>1</v>
      </c>
      <c r="AG84" s="250" t="str">
        <f t="shared" ref="AG84" si="1391">IF(T83="","",IF(T83="wo",0,IF(S83="wo",1,IF(S83&gt;T83,0,1))))</f>
        <v/>
      </c>
      <c r="AH84" s="250" t="str">
        <f t="shared" ref="AH84" si="1392">IF(V83="","",IF(V83="wo",0,IF(U83="wo",1,IF(U83&gt;V83,0,1))))</f>
        <v/>
      </c>
      <c r="AI84" s="250" t="str">
        <f t="shared" ref="AI84" si="1393">IF(X83="","",IF(X83="wo",0,IF(W83="wo",1,IF(W83&gt;X83,0,1))))</f>
        <v/>
      </c>
      <c r="AJ84" s="251">
        <f t="shared" ref="AJ84" si="1394">IF(K83="","",IF(K83="wo",0,IF(L83="wo",0,IF(K83=L83,"ERROR",IF(K83=0,0,IF(L83=0,"-0",IF(L83&gt;K83,K83,-1*L83)))))))</f>
        <v>8</v>
      </c>
      <c r="AK84" s="251" t="str">
        <f t="shared" ref="AK84" si="1395">IF(M83="","",IF(M83="wo",","&amp;0,IF(N83="wo",","&amp;0,IF(M83=N83,"ERROR",IF(M83=0,",0",IF(N83=0,",-0",IF(N83&gt;M83,","&amp;M83,","&amp;-1*N83)))))))</f>
        <v>,7</v>
      </c>
      <c r="AL84" s="251" t="str">
        <f t="shared" ref="AL84" si="1396">IF(O83="","",IF(O83="wo",","&amp;0,IF(P83="wo",","&amp;0,IF(O83=P83,"ERROR",IF(O83=0,",0",IF(P83=0,",-0",IF(P83&gt;O83,","&amp;O83,","&amp;-1*P83)))))))</f>
        <v>,-8</v>
      </c>
      <c r="AM84" s="251" t="str">
        <f t="shared" ref="AM84" si="1397">IF(Q83="","",IF(Q83="wo",","&amp;0,IF(R83="wo",","&amp;0,IF(Q83=R83,"ERROR",IF(Q83=0,",0",IF(R83=0,",-0",IF(R83&gt;Q83,","&amp;Q83,","&amp;-1*R83)))))))</f>
        <v>,8</v>
      </c>
      <c r="AN84" s="251" t="str">
        <f t="shared" ref="AN84" si="1398">IF(S83="","",IF(S83="wo",","&amp;0,IF(T83="wo",","&amp;0,IF(S83=T83,"ERROR",IF(S83=0,",0",IF(T83=0,",-0",IF(T83&gt;S83,","&amp;S83,","&amp;-1*T83)))))))</f>
        <v/>
      </c>
      <c r="AO84" s="251" t="str">
        <f t="shared" ref="AO84" si="1399">IF(U83="","",IF(U83="wo",","&amp;0,IF(V83="wo",","&amp;0,IF(U83=V83,"ERROR",IF(U83=0,",0",IF(V83=0,",-0",IF(V83&gt;U83,","&amp;U83,","&amp;-1*V83)))))))</f>
        <v/>
      </c>
      <c r="AP84" s="251" t="str">
        <f t="shared" ref="AP84" si="1400">IF(W83="","",IF(W83="wo",","&amp;0,IF(X83="wo",","&amp;0,IF(W83=X83,"ERROR",IF(W83=0,",0",IF(X83=0,",-0",IF(X83&gt;W83,","&amp;W83,","&amp;-1*X83)))))))</f>
        <v/>
      </c>
      <c r="AQ84" s="238"/>
      <c r="AU84" s="262"/>
      <c r="BK84" s="293"/>
    </row>
    <row r="85" spans="1:63" s="240" customFormat="1" ht="14.1" customHeight="1" x14ac:dyDescent="0.25">
      <c r="A85" s="510">
        <v>41</v>
      </c>
      <c r="B85" s="569" t="s">
        <v>297</v>
      </c>
      <c r="C85" s="514"/>
      <c r="D85" s="516"/>
      <c r="E85" s="556"/>
      <c r="F85" s="238">
        <v>-23</v>
      </c>
      <c r="G85" s="334">
        <f>IF(Y47&lt;Z47,G47,IF(Z47&lt;Y47,G48,"-"))</f>
        <v>7</v>
      </c>
      <c r="H85" s="520" t="str">
        <f t="shared" ref="H85" si="1401">IF(K85="",IF(C85="","",IF(OR(G85="х",G86="х",NOT(ISBLANK(K85)))," ",CONCATENATE(C85,"/",D85,"/","ст. ",E85))),"")</f>
        <v/>
      </c>
      <c r="I85" s="244" t="str">
        <f>VLOOKUP(G85,[3]Список!A:V,3,FALSE)</f>
        <v xml:space="preserve">ТОРГАЙБЕКОВ Амир  </v>
      </c>
      <c r="J85" s="245" t="str">
        <f>VLOOKUP(G85,[3]Список!A:V,8,FALSE)</f>
        <v>Карагандин. обл.</v>
      </c>
      <c r="K85" s="525">
        <v>11</v>
      </c>
      <c r="L85" s="535">
        <v>7</v>
      </c>
      <c r="M85" s="531">
        <v>10</v>
      </c>
      <c r="N85" s="533">
        <v>12</v>
      </c>
      <c r="O85" s="525">
        <v>11</v>
      </c>
      <c r="P85" s="535">
        <v>3</v>
      </c>
      <c r="Q85" s="531">
        <v>11</v>
      </c>
      <c r="R85" s="533">
        <v>1</v>
      </c>
      <c r="S85" s="525"/>
      <c r="T85" s="535"/>
      <c r="U85" s="531"/>
      <c r="V85" s="533"/>
      <c r="W85" s="525"/>
      <c r="X85" s="527"/>
      <c r="Y85" s="246">
        <f t="shared" ref="Y85" si="1402">IF(K85="wo","wo",IF(K85="","",SUM(AC85:AI85)))</f>
        <v>3</v>
      </c>
      <c r="Z85" s="247">
        <f t="shared" ref="Z85" si="1403">IF(L85="wo","wo",IF(L85="","",SUM(AC86:AI86)))</f>
        <v>1</v>
      </c>
      <c r="AA85" s="248" t="str">
        <f t="shared" ref="AA85" si="1404">IF(Y86="В - П","В - П",IF(Z86="В - П","В - П",IF(Z86="wo",Y86&amp;" - "&amp;Z86,IF(Y86="wo",Z86&amp;" - "&amp;Y86,IF(Y86&gt;Z86,Y86&amp;" - "&amp;Z86,IF(Z86&gt;Y86,Z86&amp;" - "&amp;Y86,""))))))</f>
        <v>3 - 1</v>
      </c>
      <c r="AB85" s="249" t="str">
        <f t="shared" si="1124"/>
        <v>(7,-10,3,1)</v>
      </c>
      <c r="AC85" s="250">
        <f t="shared" ref="AC85" si="1405">IF(K85="","",IF(K85="wo",0,IF(L85="wo",1,IF(K85&gt;L85,1,0))))</f>
        <v>1</v>
      </c>
      <c r="AD85" s="250">
        <f t="shared" ref="AD85" si="1406">IF(M85="","",IF(M85="wo",0,IF(N85="wo",1,IF(M85&gt;N85,1,0))))</f>
        <v>0</v>
      </c>
      <c r="AE85" s="250">
        <f t="shared" ref="AE85" si="1407">IF(O85="","",IF(O85="wo",0,IF(P85="wo",1,IF(O85&gt;P85,1,0))))</f>
        <v>1</v>
      </c>
      <c r="AF85" s="250">
        <f t="shared" ref="AF85" si="1408">IF(Q85="","",IF(Q85="wo",0,IF(R85="wo",1,IF(Q85&gt;R85,1,0))))</f>
        <v>1</v>
      </c>
      <c r="AG85" s="250" t="str">
        <f t="shared" ref="AG85" si="1409">IF(S85="","",IF(S85="wo",0,IF(T85="wo",1,IF(S85&gt;T85,1,0))))</f>
        <v/>
      </c>
      <c r="AH85" s="250" t="str">
        <f t="shared" ref="AH85" si="1410">IF(U85="","",IF(U85="wo",0,IF(V85="wo",1,IF(U85&gt;V85,1,0))))</f>
        <v/>
      </c>
      <c r="AI85" s="250" t="str">
        <f t="shared" ref="AI85" si="1411">IF(W85="","",IF(W85="wo",0,IF(X85="wo",1,IF(W85&gt;X85,1,0))))</f>
        <v/>
      </c>
      <c r="AJ85" s="251">
        <f t="shared" ref="AJ85" si="1412">IF(K85="","",IF(K85="wo",0,IF(L85="wo",0,IF(K85=L85,"ERROR",IF(K85=0,"-0",IF(L85=0,0,IF(K85&gt;L85,L85,-1*K85)))))))</f>
        <v>7</v>
      </c>
      <c r="AK85" s="251" t="str">
        <f t="shared" ref="AK85" si="1413">IF(M85="","",IF(M85="wo",","&amp;0,IF(N85="wo",","&amp;0,IF(M85=N85,"ERROR",IF(M85=0,",-0",IF(N85=0,","&amp;0,IF(M85&gt;N85,","&amp;N85,","&amp;-1*M85)))))))</f>
        <v>,-10</v>
      </c>
      <c r="AL85" s="251" t="str">
        <f t="shared" ref="AL85" si="1414">IF(O85="","",IF(O85="wo",","&amp;0,IF(P85="wo",","&amp;0,IF(O85=P85,"ERROR",IF(O85=0,",-0",IF(P85=0,","&amp;0,IF(O85&gt;P85,","&amp;P85,","&amp;-1*O85)))))))</f>
        <v>,3</v>
      </c>
      <c r="AM85" s="251" t="str">
        <f t="shared" ref="AM85" si="1415">IF(Q85="","",IF(Q85="wo",","&amp;0,IF(R85="wo",","&amp;0,IF(Q85=R85,"ERROR",IF(Q85=0,",-0",IF(R85=0,","&amp;0,IF(Q85&gt;R85,","&amp;R85,","&amp;-1*Q85)))))))</f>
        <v>,1</v>
      </c>
      <c r="AN85" s="251" t="str">
        <f t="shared" ref="AN85" si="1416">IF(S85="","",IF(S85="wo",","&amp;0,IF(T85="wo",","&amp;0,IF(S85=T85,"ERROR",IF(S85=0,",-0",IF(T85=0,","&amp;0,IF(S85&gt;T85,","&amp;T85,","&amp;-1*S85)))))))</f>
        <v/>
      </c>
      <c r="AO85" s="251" t="str">
        <f t="shared" ref="AO85" si="1417">IF(U85="","",IF(U85="wo",","&amp;0,IF(V85="wo",","&amp;0,IF(U85=V85,"ERROR",IF(U85=0,",-0",IF(V85=0,","&amp;0,IF(U85&gt;V85,","&amp;V85,","&amp;-1*U85)))))))</f>
        <v/>
      </c>
      <c r="AP85" s="251" t="str">
        <f t="shared" ref="AP85" si="1418">IF(W85="","",IF(W85="wo",","&amp;0,IF(X85="wo",","&amp;0,IF(W85=X85,"ERROR",IF(W85=0,",-0",IF(X85=0,","&amp;0,IF(W85&gt;X85,","&amp;X85,","&amp;-1*W85)))))))</f>
        <v/>
      </c>
      <c r="AQ85" s="238"/>
      <c r="AU85" s="262"/>
      <c r="BK85" s="293"/>
    </row>
    <row r="86" spans="1:63" s="240" customFormat="1" ht="14.1" customHeight="1" x14ac:dyDescent="0.25">
      <c r="A86" s="511"/>
      <c r="B86" s="570"/>
      <c r="C86" s="515"/>
      <c r="D86" s="517"/>
      <c r="E86" s="557"/>
      <c r="F86" s="320"/>
      <c r="G86" s="328">
        <f>IF(Y69&gt;Z69,G69,IF(Z69&gt;Y69,G70,"-"))</f>
        <v>22</v>
      </c>
      <c r="H86" s="521"/>
      <c r="I86" s="257" t="str">
        <f>VLOOKUP(G86,[3]Список!A:V,3,FALSE)</f>
        <v xml:space="preserve">СИПАЧЕВ Артем  </v>
      </c>
      <c r="J86" s="258" t="str">
        <f>VLOOKUP(G86,[3]Список!A:V,8,FALSE)</f>
        <v>Костанай. обл</v>
      </c>
      <c r="K86" s="526"/>
      <c r="L86" s="536"/>
      <c r="M86" s="532"/>
      <c r="N86" s="534"/>
      <c r="O86" s="526"/>
      <c r="P86" s="536"/>
      <c r="Q86" s="532"/>
      <c r="R86" s="534"/>
      <c r="S86" s="526"/>
      <c r="T86" s="536"/>
      <c r="U86" s="532"/>
      <c r="V86" s="534"/>
      <c r="W86" s="526"/>
      <c r="X86" s="528"/>
      <c r="Y86" s="259">
        <f t="shared" ref="Y86" si="1419">IF(L85="wo","В - П",IF(L85&gt;=0,SUM(AC86:AI86),""))</f>
        <v>1</v>
      </c>
      <c r="Z86" s="260">
        <f t="shared" ref="Z86" si="1420">IF(K85="wo","В - П",IF(K85&gt;=0,SUM(AC85:AI85),""))</f>
        <v>3</v>
      </c>
      <c r="AA86" s="248" t="str">
        <f t="shared" ref="AA86" si="1421">IF(G85="х","",IF(G86="х","",IF(Y85&gt;Z85,AA85&amp;" "&amp;AB85,IF(Z85&gt;Y85,AA85&amp;" "&amp;AB86,""))))</f>
        <v>3 - 1 (7,-10,3,1)</v>
      </c>
      <c r="AB86" s="249" t="str">
        <f t="shared" si="1124"/>
        <v>(-7,10,-3,-1)</v>
      </c>
      <c r="AC86" s="250">
        <f t="shared" ref="AC86" si="1422">IF(L85="","",IF(L85="wo",0,IF(K85="wo",1,IF(K85&gt;L85,0,1))))</f>
        <v>0</v>
      </c>
      <c r="AD86" s="250">
        <f t="shared" ref="AD86" si="1423">IF(N85="","",IF(N85="wo",0,IF(M85="wo",1,IF(M85&gt;N85,0,1))))</f>
        <v>1</v>
      </c>
      <c r="AE86" s="250">
        <f t="shared" ref="AE86" si="1424">IF(P85="","",IF(P85="wo",0,IF(O85="wo",1,IF(O85&gt;P85,0,1))))</f>
        <v>0</v>
      </c>
      <c r="AF86" s="250">
        <f t="shared" ref="AF86" si="1425">IF(R85="","",IF(R85="wo",0,IF(Q85="wo",1,IF(Q85&gt;R85,0,1))))</f>
        <v>0</v>
      </c>
      <c r="AG86" s="250" t="str">
        <f t="shared" ref="AG86" si="1426">IF(T85="","",IF(T85="wo",0,IF(S85="wo",1,IF(S85&gt;T85,0,1))))</f>
        <v/>
      </c>
      <c r="AH86" s="250" t="str">
        <f t="shared" ref="AH86" si="1427">IF(V85="","",IF(V85="wo",0,IF(U85="wo",1,IF(U85&gt;V85,0,1))))</f>
        <v/>
      </c>
      <c r="AI86" s="250" t="str">
        <f t="shared" ref="AI86" si="1428">IF(X85="","",IF(X85="wo",0,IF(W85="wo",1,IF(W85&gt;X85,0,1))))</f>
        <v/>
      </c>
      <c r="AJ86" s="251">
        <f t="shared" ref="AJ86" si="1429">IF(K85="","",IF(K85="wo",0,IF(L85="wo",0,IF(K85=L85,"ERROR",IF(K85=0,0,IF(L85=0,"-0",IF(L85&gt;K85,K85,-1*L85)))))))</f>
        <v>-7</v>
      </c>
      <c r="AK86" s="251" t="str">
        <f t="shared" ref="AK86" si="1430">IF(M85="","",IF(M85="wo",","&amp;0,IF(N85="wo",","&amp;0,IF(M85=N85,"ERROR",IF(M85=0,",0",IF(N85=0,",-0",IF(N85&gt;M85,","&amp;M85,","&amp;-1*N85)))))))</f>
        <v>,10</v>
      </c>
      <c r="AL86" s="251" t="str">
        <f t="shared" ref="AL86" si="1431">IF(O85="","",IF(O85="wo",","&amp;0,IF(P85="wo",","&amp;0,IF(O85=P85,"ERROR",IF(O85=0,",0",IF(P85=0,",-0",IF(P85&gt;O85,","&amp;O85,","&amp;-1*P85)))))))</f>
        <v>,-3</v>
      </c>
      <c r="AM86" s="251" t="str">
        <f t="shared" ref="AM86" si="1432">IF(Q85="","",IF(Q85="wo",","&amp;0,IF(R85="wo",","&amp;0,IF(Q85=R85,"ERROR",IF(Q85=0,",0",IF(R85=0,",-0",IF(R85&gt;Q85,","&amp;Q85,","&amp;-1*R85)))))))</f>
        <v>,-1</v>
      </c>
      <c r="AN86" s="251" t="str">
        <f t="shared" ref="AN86" si="1433">IF(S85="","",IF(S85="wo",","&amp;0,IF(T85="wo",","&amp;0,IF(S85=T85,"ERROR",IF(S85=0,",0",IF(T85=0,",-0",IF(T85&gt;S85,","&amp;S85,","&amp;-1*T85)))))))</f>
        <v/>
      </c>
      <c r="AO86" s="251" t="str">
        <f t="shared" ref="AO86" si="1434">IF(U85="","",IF(U85="wo",","&amp;0,IF(V85="wo",","&amp;0,IF(U85=V85,"ERROR",IF(U85=0,",0",IF(V85=0,",-0",IF(V85&gt;U85,","&amp;U85,","&amp;-1*V85)))))))</f>
        <v/>
      </c>
      <c r="AP86" s="251" t="str">
        <f t="shared" ref="AP86" si="1435">IF(W85="","",IF(W85="wo",","&amp;0,IF(X85="wo",","&amp;0,IF(W85=X85,"ERROR",IF(W85=0,",0",IF(X85=0,",-0",IF(X85&gt;W85,","&amp;W85,","&amp;-1*X85)))))))</f>
        <v/>
      </c>
      <c r="AQ86" s="238"/>
      <c r="AU86" s="262"/>
      <c r="BK86" s="293"/>
    </row>
    <row r="87" spans="1:63" s="240" customFormat="1" ht="14.1" customHeight="1" x14ac:dyDescent="0.25">
      <c r="A87" s="510">
        <v>42</v>
      </c>
      <c r="B87" s="569" t="s">
        <v>297</v>
      </c>
      <c r="C87" s="514"/>
      <c r="D87" s="516"/>
      <c r="E87" s="518"/>
      <c r="F87" s="238">
        <v>-22</v>
      </c>
      <c r="G87" s="334">
        <f>IF(Y45&lt;Z45,G45,IF(Z45&lt;Y45,G46,"-"))</f>
        <v>10</v>
      </c>
      <c r="H87" s="520" t="str">
        <f t="shared" ref="H87" si="1436">IF(K87="",IF(C87="","",IF(OR(G87="х",G88="х",NOT(ISBLANK(K87)))," ",CONCATENATE(C87,"/",D87,"/","ст. ",E87))),"")</f>
        <v/>
      </c>
      <c r="I87" s="244" t="str">
        <f>VLOOKUP(G87,[3]Список!A:V,3,FALSE)</f>
        <v xml:space="preserve">САРСЕНБАЙ Дамир  </v>
      </c>
      <c r="J87" s="245" t="str">
        <f>VLOOKUP(G87,[3]Список!A:V,8,FALSE)</f>
        <v>г. Алматы</v>
      </c>
      <c r="K87" s="525">
        <v>11</v>
      </c>
      <c r="L87" s="535">
        <v>9</v>
      </c>
      <c r="M87" s="531">
        <v>11</v>
      </c>
      <c r="N87" s="533">
        <v>6</v>
      </c>
      <c r="O87" s="525">
        <v>6</v>
      </c>
      <c r="P87" s="535">
        <v>11</v>
      </c>
      <c r="Q87" s="531">
        <v>11</v>
      </c>
      <c r="R87" s="533">
        <v>7</v>
      </c>
      <c r="S87" s="525"/>
      <c r="T87" s="535"/>
      <c r="U87" s="531"/>
      <c r="V87" s="533"/>
      <c r="W87" s="525"/>
      <c r="X87" s="527"/>
      <c r="Y87" s="246">
        <f t="shared" ref="Y87" si="1437">IF(K87="wo","wo",IF(K87="","",SUM(AC87:AI87)))</f>
        <v>3</v>
      </c>
      <c r="Z87" s="247">
        <f t="shared" ref="Z87" si="1438">IF(L87="wo","wo",IF(L87="","",SUM(AC88:AI88)))</f>
        <v>1</v>
      </c>
      <c r="AA87" s="248" t="str">
        <f t="shared" ref="AA87" si="1439">IF(Y88="В - П","В - П",IF(Z88="В - П","В - П",IF(Z88="wo",Y88&amp;" - "&amp;Z88,IF(Y88="wo",Z88&amp;" - "&amp;Y88,IF(Y88&gt;Z88,Y88&amp;" - "&amp;Z88,IF(Z88&gt;Y88,Z88&amp;" - "&amp;Y88,""))))))</f>
        <v>3 - 1</v>
      </c>
      <c r="AB87" s="249" t="str">
        <f t="shared" si="1124"/>
        <v>(9,6,-6,7)</v>
      </c>
      <c r="AC87" s="250">
        <f t="shared" ref="AC87" si="1440">IF(K87="","",IF(K87="wo",0,IF(L87="wo",1,IF(K87&gt;L87,1,0))))</f>
        <v>1</v>
      </c>
      <c r="AD87" s="250">
        <f t="shared" ref="AD87" si="1441">IF(M87="","",IF(M87="wo",0,IF(N87="wo",1,IF(M87&gt;N87,1,0))))</f>
        <v>1</v>
      </c>
      <c r="AE87" s="250">
        <f t="shared" ref="AE87" si="1442">IF(O87="","",IF(O87="wo",0,IF(P87="wo",1,IF(O87&gt;P87,1,0))))</f>
        <v>0</v>
      </c>
      <c r="AF87" s="250">
        <f t="shared" ref="AF87" si="1443">IF(Q87="","",IF(Q87="wo",0,IF(R87="wo",1,IF(Q87&gt;R87,1,0))))</f>
        <v>1</v>
      </c>
      <c r="AG87" s="250" t="str">
        <f t="shared" ref="AG87" si="1444">IF(S87="","",IF(S87="wo",0,IF(T87="wo",1,IF(S87&gt;T87,1,0))))</f>
        <v/>
      </c>
      <c r="AH87" s="250" t="str">
        <f t="shared" ref="AH87" si="1445">IF(U87="","",IF(U87="wo",0,IF(V87="wo",1,IF(U87&gt;V87,1,0))))</f>
        <v/>
      </c>
      <c r="AI87" s="250" t="str">
        <f t="shared" ref="AI87" si="1446">IF(W87="","",IF(W87="wo",0,IF(X87="wo",1,IF(W87&gt;X87,1,0))))</f>
        <v/>
      </c>
      <c r="AJ87" s="251">
        <f t="shared" ref="AJ87" si="1447">IF(K87="","",IF(K87="wo",0,IF(L87="wo",0,IF(K87=L87,"ERROR",IF(K87=0,"-0",IF(L87=0,0,IF(K87&gt;L87,L87,-1*K87)))))))</f>
        <v>9</v>
      </c>
      <c r="AK87" s="251" t="str">
        <f t="shared" ref="AK87" si="1448">IF(M87="","",IF(M87="wo",","&amp;0,IF(N87="wo",","&amp;0,IF(M87=N87,"ERROR",IF(M87=0,",-0",IF(N87=0,","&amp;0,IF(M87&gt;N87,","&amp;N87,","&amp;-1*M87)))))))</f>
        <v>,6</v>
      </c>
      <c r="AL87" s="251" t="str">
        <f t="shared" ref="AL87" si="1449">IF(O87="","",IF(O87="wo",","&amp;0,IF(P87="wo",","&amp;0,IF(O87=P87,"ERROR",IF(O87=0,",-0",IF(P87=0,","&amp;0,IF(O87&gt;P87,","&amp;P87,","&amp;-1*O87)))))))</f>
        <v>,-6</v>
      </c>
      <c r="AM87" s="251" t="str">
        <f t="shared" ref="AM87" si="1450">IF(Q87="","",IF(Q87="wo",","&amp;0,IF(R87="wo",","&amp;0,IF(Q87=R87,"ERROR",IF(Q87=0,",-0",IF(R87=0,","&amp;0,IF(Q87&gt;R87,","&amp;R87,","&amp;-1*Q87)))))))</f>
        <v>,7</v>
      </c>
      <c r="AN87" s="251" t="str">
        <f t="shared" ref="AN87" si="1451">IF(S87="","",IF(S87="wo",","&amp;0,IF(T87="wo",","&amp;0,IF(S87=T87,"ERROR",IF(S87=0,",-0",IF(T87=0,","&amp;0,IF(S87&gt;T87,","&amp;T87,","&amp;-1*S87)))))))</f>
        <v/>
      </c>
      <c r="AO87" s="251" t="str">
        <f t="shared" ref="AO87" si="1452">IF(U87="","",IF(U87="wo",","&amp;0,IF(V87="wo",","&amp;0,IF(U87=V87,"ERROR",IF(U87=0,",-0",IF(V87=0,","&amp;0,IF(U87&gt;V87,","&amp;V87,","&amp;-1*U87)))))))</f>
        <v/>
      </c>
      <c r="AP87" s="251" t="str">
        <f t="shared" ref="AP87" si="1453">IF(W87="","",IF(W87="wo",","&amp;0,IF(X87="wo",","&amp;0,IF(W87=X87,"ERROR",IF(W87=0,",-0",IF(X87=0,","&amp;0,IF(W87&gt;X87,","&amp;X87,","&amp;-1*W87)))))))</f>
        <v/>
      </c>
      <c r="AQ87" s="238"/>
      <c r="AU87" s="262"/>
      <c r="BK87" s="293"/>
    </row>
    <row r="88" spans="1:63" s="240" customFormat="1" ht="14.1" customHeight="1" x14ac:dyDescent="0.25">
      <c r="A88" s="511"/>
      <c r="B88" s="570"/>
      <c r="C88" s="515"/>
      <c r="D88" s="517"/>
      <c r="E88" s="519"/>
      <c r="F88" s="320"/>
      <c r="G88" s="328">
        <f>IF(Y71&gt;Z71,G71,IF(Z71&gt;Y71,G72,"-"))</f>
        <v>14</v>
      </c>
      <c r="H88" s="521"/>
      <c r="I88" s="257" t="str">
        <f>VLOOKUP(G88,[3]Список!A:V,3,FALSE)</f>
        <v xml:space="preserve">ХАРКИ Абдул-Маджид  </v>
      </c>
      <c r="J88" s="258" t="str">
        <f>VLOOKUP(G88,[3]Список!A:V,8,FALSE)</f>
        <v>Жамбылск. обл.</v>
      </c>
      <c r="K88" s="526"/>
      <c r="L88" s="536"/>
      <c r="M88" s="532"/>
      <c r="N88" s="534"/>
      <c r="O88" s="526"/>
      <c r="P88" s="536"/>
      <c r="Q88" s="532"/>
      <c r="R88" s="534"/>
      <c r="S88" s="526"/>
      <c r="T88" s="536"/>
      <c r="U88" s="532"/>
      <c r="V88" s="534"/>
      <c r="W88" s="526"/>
      <c r="X88" s="528"/>
      <c r="Y88" s="259">
        <f t="shared" ref="Y88" si="1454">IF(L87="wo","В - П",IF(L87&gt;=0,SUM(AC88:AI88),""))</f>
        <v>1</v>
      </c>
      <c r="Z88" s="260">
        <f t="shared" ref="Z88" si="1455">IF(K87="wo","В - П",IF(K87&gt;=0,SUM(AC87:AI87),""))</f>
        <v>3</v>
      </c>
      <c r="AA88" s="248" t="str">
        <f t="shared" ref="AA88" si="1456">IF(G87="х","",IF(G88="х","",IF(Y87&gt;Z87,AA87&amp;" "&amp;AB87,IF(Z87&gt;Y87,AA87&amp;" "&amp;AB88,""))))</f>
        <v>3 - 1 (9,6,-6,7)</v>
      </c>
      <c r="AB88" s="249" t="str">
        <f t="shared" si="1124"/>
        <v>(-9,-6,6,-7)</v>
      </c>
      <c r="AC88" s="250">
        <f t="shared" ref="AC88" si="1457">IF(L87="","",IF(L87="wo",0,IF(K87="wo",1,IF(K87&gt;L87,0,1))))</f>
        <v>0</v>
      </c>
      <c r="AD88" s="250">
        <f t="shared" ref="AD88" si="1458">IF(N87="","",IF(N87="wo",0,IF(M87="wo",1,IF(M87&gt;N87,0,1))))</f>
        <v>0</v>
      </c>
      <c r="AE88" s="250">
        <f t="shared" ref="AE88" si="1459">IF(P87="","",IF(P87="wo",0,IF(O87="wo",1,IF(O87&gt;P87,0,1))))</f>
        <v>1</v>
      </c>
      <c r="AF88" s="250">
        <f t="shared" ref="AF88" si="1460">IF(R87="","",IF(R87="wo",0,IF(Q87="wo",1,IF(Q87&gt;R87,0,1))))</f>
        <v>0</v>
      </c>
      <c r="AG88" s="250" t="str">
        <f t="shared" ref="AG88" si="1461">IF(T87="","",IF(T87="wo",0,IF(S87="wo",1,IF(S87&gt;T87,0,1))))</f>
        <v/>
      </c>
      <c r="AH88" s="250" t="str">
        <f t="shared" ref="AH88" si="1462">IF(V87="","",IF(V87="wo",0,IF(U87="wo",1,IF(U87&gt;V87,0,1))))</f>
        <v/>
      </c>
      <c r="AI88" s="250" t="str">
        <f t="shared" ref="AI88" si="1463">IF(X87="","",IF(X87="wo",0,IF(W87="wo",1,IF(W87&gt;X87,0,1))))</f>
        <v/>
      </c>
      <c r="AJ88" s="251">
        <f t="shared" ref="AJ88" si="1464">IF(K87="","",IF(K87="wo",0,IF(L87="wo",0,IF(K87=L87,"ERROR",IF(K87=0,0,IF(L87=0,"-0",IF(L87&gt;K87,K87,-1*L87)))))))</f>
        <v>-9</v>
      </c>
      <c r="AK88" s="251" t="str">
        <f t="shared" ref="AK88" si="1465">IF(M87="","",IF(M87="wo",","&amp;0,IF(N87="wo",","&amp;0,IF(M87=N87,"ERROR",IF(M87=0,",0",IF(N87=0,",-0",IF(N87&gt;M87,","&amp;M87,","&amp;-1*N87)))))))</f>
        <v>,-6</v>
      </c>
      <c r="AL88" s="251" t="str">
        <f t="shared" ref="AL88" si="1466">IF(O87="","",IF(O87="wo",","&amp;0,IF(P87="wo",","&amp;0,IF(O87=P87,"ERROR",IF(O87=0,",0",IF(P87=0,",-0",IF(P87&gt;O87,","&amp;O87,","&amp;-1*P87)))))))</f>
        <v>,6</v>
      </c>
      <c r="AM88" s="251" t="str">
        <f t="shared" ref="AM88" si="1467">IF(Q87="","",IF(Q87="wo",","&amp;0,IF(R87="wo",","&amp;0,IF(Q87=R87,"ERROR",IF(Q87=0,",0",IF(R87=0,",-0",IF(R87&gt;Q87,","&amp;Q87,","&amp;-1*R87)))))))</f>
        <v>,-7</v>
      </c>
      <c r="AN88" s="251" t="str">
        <f t="shared" ref="AN88" si="1468">IF(S87="","",IF(S87="wo",","&amp;0,IF(T87="wo",","&amp;0,IF(S87=T87,"ERROR",IF(S87=0,",0",IF(T87=0,",-0",IF(T87&gt;S87,","&amp;S87,","&amp;-1*T87)))))))</f>
        <v/>
      </c>
      <c r="AO88" s="251" t="str">
        <f t="shared" ref="AO88" si="1469">IF(U87="","",IF(U87="wo",","&amp;0,IF(V87="wo",","&amp;0,IF(U87=V87,"ERROR",IF(U87=0,",0",IF(V87=0,",-0",IF(V87&gt;U87,","&amp;U87,","&amp;-1*V87)))))))</f>
        <v/>
      </c>
      <c r="AP88" s="251" t="str">
        <f t="shared" ref="AP88" si="1470">IF(W87="","",IF(W87="wo",","&amp;0,IF(X87="wo",","&amp;0,IF(W87=X87,"ERROR",IF(W87=0,",0",IF(X87=0,",-0",IF(X87&gt;W87,","&amp;W87,","&amp;-1*X87)))))))</f>
        <v/>
      </c>
      <c r="AQ88" s="238"/>
      <c r="AU88" s="262"/>
      <c r="BK88" s="293"/>
    </row>
    <row r="89" spans="1:63" s="240" customFormat="1" ht="14.1" customHeight="1" x14ac:dyDescent="0.25">
      <c r="A89" s="510">
        <v>43</v>
      </c>
      <c r="B89" s="569" t="s">
        <v>297</v>
      </c>
      <c r="C89" s="514"/>
      <c r="D89" s="516"/>
      <c r="E89" s="556"/>
      <c r="F89" s="238">
        <v>-21</v>
      </c>
      <c r="G89" s="334">
        <f>IF(Y43&lt;Z43,G43,IF(Z43&lt;Y43,G44,"-"))</f>
        <v>9</v>
      </c>
      <c r="H89" s="520" t="str">
        <f t="shared" ref="H89" si="1471">IF(K89="",IF(C89="","",IF(OR(G89="х",G90="х",NOT(ISBLANK(K89)))," ",CONCATENATE(C89,"/",D89,"/","ст. ",E89))),"")</f>
        <v/>
      </c>
      <c r="I89" s="244" t="str">
        <f>VLOOKUP(G89,[3]Список!A:V,3,FALSE)</f>
        <v xml:space="preserve">НУГАЙ Нурдаулет  </v>
      </c>
      <c r="J89" s="245" t="str">
        <f>VLOOKUP(G89,[3]Список!A:V,8,FALSE)</f>
        <v>г. Шымкент</v>
      </c>
      <c r="K89" s="525">
        <v>8</v>
      </c>
      <c r="L89" s="535">
        <v>11</v>
      </c>
      <c r="M89" s="531">
        <v>11</v>
      </c>
      <c r="N89" s="533">
        <v>5</v>
      </c>
      <c r="O89" s="525">
        <v>7</v>
      </c>
      <c r="P89" s="535">
        <v>11</v>
      </c>
      <c r="Q89" s="531">
        <v>11</v>
      </c>
      <c r="R89" s="533">
        <v>6</v>
      </c>
      <c r="S89" s="525">
        <v>7</v>
      </c>
      <c r="T89" s="535">
        <v>11</v>
      </c>
      <c r="U89" s="531"/>
      <c r="V89" s="533"/>
      <c r="W89" s="525"/>
      <c r="X89" s="527"/>
      <c r="Y89" s="246">
        <f t="shared" ref="Y89" si="1472">IF(K89="wo","wo",IF(K89="","",SUM(AC89:AI89)))</f>
        <v>2</v>
      </c>
      <c r="Z89" s="247">
        <f t="shared" ref="Z89" si="1473">IF(L89="wo","wo",IF(L89="","",SUM(AC90:AI90)))</f>
        <v>3</v>
      </c>
      <c r="AA89" s="248" t="str">
        <f t="shared" ref="AA89" si="1474">IF(Y90="В - П","В - П",IF(Z90="В - П","В - П",IF(Z90="wo",Y90&amp;" - "&amp;Z90,IF(Y90="wo",Z90&amp;" - "&amp;Y90,IF(Y90&gt;Z90,Y90&amp;" - "&amp;Z90,IF(Z90&gt;Y90,Z90&amp;" - "&amp;Y90,""))))))</f>
        <v>3 - 2</v>
      </c>
      <c r="AB89" s="249" t="str">
        <f t="shared" si="1124"/>
        <v>(-8,5,-7,6,-7)</v>
      </c>
      <c r="AC89" s="250">
        <f t="shared" ref="AC89" si="1475">IF(K89="","",IF(K89="wo",0,IF(L89="wo",1,IF(K89&gt;L89,1,0))))</f>
        <v>0</v>
      </c>
      <c r="AD89" s="250">
        <f t="shared" ref="AD89" si="1476">IF(M89="","",IF(M89="wo",0,IF(N89="wo",1,IF(M89&gt;N89,1,0))))</f>
        <v>1</v>
      </c>
      <c r="AE89" s="250">
        <f t="shared" ref="AE89" si="1477">IF(O89="","",IF(O89="wo",0,IF(P89="wo",1,IF(O89&gt;P89,1,0))))</f>
        <v>0</v>
      </c>
      <c r="AF89" s="250">
        <f t="shared" ref="AF89" si="1478">IF(Q89="","",IF(Q89="wo",0,IF(R89="wo",1,IF(Q89&gt;R89,1,0))))</f>
        <v>1</v>
      </c>
      <c r="AG89" s="250">
        <f t="shared" ref="AG89" si="1479">IF(S89="","",IF(S89="wo",0,IF(T89="wo",1,IF(S89&gt;T89,1,0))))</f>
        <v>0</v>
      </c>
      <c r="AH89" s="250" t="str">
        <f t="shared" ref="AH89" si="1480">IF(U89="","",IF(U89="wo",0,IF(V89="wo",1,IF(U89&gt;V89,1,0))))</f>
        <v/>
      </c>
      <c r="AI89" s="250" t="str">
        <f t="shared" ref="AI89" si="1481">IF(W89="","",IF(W89="wo",0,IF(X89="wo",1,IF(W89&gt;X89,1,0))))</f>
        <v/>
      </c>
      <c r="AJ89" s="251">
        <f t="shared" ref="AJ89" si="1482">IF(K89="","",IF(K89="wo",0,IF(L89="wo",0,IF(K89=L89,"ERROR",IF(K89=0,"-0",IF(L89=0,0,IF(K89&gt;L89,L89,-1*K89)))))))</f>
        <v>-8</v>
      </c>
      <c r="AK89" s="251" t="str">
        <f t="shared" ref="AK89" si="1483">IF(M89="","",IF(M89="wo",","&amp;0,IF(N89="wo",","&amp;0,IF(M89=N89,"ERROR",IF(M89=0,",-0",IF(N89=0,","&amp;0,IF(M89&gt;N89,","&amp;N89,","&amp;-1*M89)))))))</f>
        <v>,5</v>
      </c>
      <c r="AL89" s="251" t="str">
        <f t="shared" ref="AL89" si="1484">IF(O89="","",IF(O89="wo",","&amp;0,IF(P89="wo",","&amp;0,IF(O89=P89,"ERROR",IF(O89=0,",-0",IF(P89=0,","&amp;0,IF(O89&gt;P89,","&amp;P89,","&amp;-1*O89)))))))</f>
        <v>,-7</v>
      </c>
      <c r="AM89" s="251" t="str">
        <f t="shared" ref="AM89" si="1485">IF(Q89="","",IF(Q89="wo",","&amp;0,IF(R89="wo",","&amp;0,IF(Q89=R89,"ERROR",IF(Q89=0,",-0",IF(R89=0,","&amp;0,IF(Q89&gt;R89,","&amp;R89,","&amp;-1*Q89)))))))</f>
        <v>,6</v>
      </c>
      <c r="AN89" s="251" t="str">
        <f t="shared" ref="AN89" si="1486">IF(S89="","",IF(S89="wo",","&amp;0,IF(T89="wo",","&amp;0,IF(S89=T89,"ERROR",IF(S89=0,",-0",IF(T89=0,","&amp;0,IF(S89&gt;T89,","&amp;T89,","&amp;-1*S89)))))))</f>
        <v>,-7</v>
      </c>
      <c r="AO89" s="251" t="str">
        <f t="shared" ref="AO89" si="1487">IF(U89="","",IF(U89="wo",","&amp;0,IF(V89="wo",","&amp;0,IF(U89=V89,"ERROR",IF(U89=0,",-0",IF(V89=0,","&amp;0,IF(U89&gt;V89,","&amp;V89,","&amp;-1*U89)))))))</f>
        <v/>
      </c>
      <c r="AP89" s="251" t="str">
        <f t="shared" ref="AP89" si="1488">IF(W89="","",IF(W89="wo",","&amp;0,IF(X89="wo",","&amp;0,IF(W89=X89,"ERROR",IF(W89=0,",-0",IF(X89=0,","&amp;0,IF(W89&gt;X89,","&amp;X89,","&amp;-1*W89)))))))</f>
        <v/>
      </c>
      <c r="AQ89" s="238"/>
      <c r="AT89" s="262"/>
      <c r="AU89" s="262"/>
      <c r="BK89" s="293"/>
    </row>
    <row r="90" spans="1:63" s="240" customFormat="1" ht="14.1" customHeight="1" x14ac:dyDescent="0.25">
      <c r="A90" s="511"/>
      <c r="B90" s="570"/>
      <c r="C90" s="515"/>
      <c r="D90" s="517"/>
      <c r="E90" s="557"/>
      <c r="F90" s="320"/>
      <c r="G90" s="328">
        <f>IF(Y73&gt;Z73,G73,IF(Z73&gt;Y73,G74,"-"))</f>
        <v>20</v>
      </c>
      <c r="H90" s="521"/>
      <c r="I90" s="257" t="str">
        <f>VLOOKUP(G90,[3]Список!A:V,3,FALSE)</f>
        <v xml:space="preserve">НУРМАТОВ Зиятжан  </v>
      </c>
      <c r="J90" s="258" t="str">
        <f>VLOOKUP(G90,[3]Список!A:V,8,FALSE)</f>
        <v>Карагандин. обл.</v>
      </c>
      <c r="K90" s="526"/>
      <c r="L90" s="536"/>
      <c r="M90" s="532"/>
      <c r="N90" s="534"/>
      <c r="O90" s="526"/>
      <c r="P90" s="536"/>
      <c r="Q90" s="532"/>
      <c r="R90" s="534"/>
      <c r="S90" s="526"/>
      <c r="T90" s="536"/>
      <c r="U90" s="532"/>
      <c r="V90" s="534"/>
      <c r="W90" s="526"/>
      <c r="X90" s="528"/>
      <c r="Y90" s="259">
        <f t="shared" ref="Y90" si="1489">IF(L89="wo","В - П",IF(L89&gt;=0,SUM(AC90:AI90),""))</f>
        <v>3</v>
      </c>
      <c r="Z90" s="260">
        <f t="shared" ref="Z90" si="1490">IF(K89="wo","В - П",IF(K89&gt;=0,SUM(AC89:AI89),""))</f>
        <v>2</v>
      </c>
      <c r="AA90" s="248" t="str">
        <f t="shared" ref="AA90" si="1491">IF(G89="х","",IF(G90="х","",IF(Y89&gt;Z89,AA89&amp;" "&amp;AB89,IF(Z89&gt;Y89,AA89&amp;" "&amp;AB90,""))))</f>
        <v>3 - 2 (8,-5,7,-6,7)</v>
      </c>
      <c r="AB90" s="249" t="str">
        <f t="shared" si="1124"/>
        <v>(8,-5,7,-6,7)</v>
      </c>
      <c r="AC90" s="250">
        <f t="shared" ref="AC90" si="1492">IF(L89="","",IF(L89="wo",0,IF(K89="wo",1,IF(K89&gt;L89,0,1))))</f>
        <v>1</v>
      </c>
      <c r="AD90" s="250">
        <f t="shared" ref="AD90" si="1493">IF(N89="","",IF(N89="wo",0,IF(M89="wo",1,IF(M89&gt;N89,0,1))))</f>
        <v>0</v>
      </c>
      <c r="AE90" s="250">
        <f t="shared" ref="AE90" si="1494">IF(P89="","",IF(P89="wo",0,IF(O89="wo",1,IF(O89&gt;P89,0,1))))</f>
        <v>1</v>
      </c>
      <c r="AF90" s="250">
        <f t="shared" ref="AF90" si="1495">IF(R89="","",IF(R89="wo",0,IF(Q89="wo",1,IF(Q89&gt;R89,0,1))))</f>
        <v>0</v>
      </c>
      <c r="AG90" s="250">
        <f t="shared" ref="AG90" si="1496">IF(T89="","",IF(T89="wo",0,IF(S89="wo",1,IF(S89&gt;T89,0,1))))</f>
        <v>1</v>
      </c>
      <c r="AH90" s="250" t="str">
        <f t="shared" ref="AH90" si="1497">IF(V89="","",IF(V89="wo",0,IF(U89="wo",1,IF(U89&gt;V89,0,1))))</f>
        <v/>
      </c>
      <c r="AI90" s="250" t="str">
        <f t="shared" ref="AI90" si="1498">IF(X89="","",IF(X89="wo",0,IF(W89="wo",1,IF(W89&gt;X89,0,1))))</f>
        <v/>
      </c>
      <c r="AJ90" s="251">
        <f t="shared" ref="AJ90" si="1499">IF(K89="","",IF(K89="wo",0,IF(L89="wo",0,IF(K89=L89,"ERROR",IF(K89=0,0,IF(L89=0,"-0",IF(L89&gt;K89,K89,-1*L89)))))))</f>
        <v>8</v>
      </c>
      <c r="AK90" s="251" t="str">
        <f t="shared" ref="AK90" si="1500">IF(M89="","",IF(M89="wo",","&amp;0,IF(N89="wo",","&amp;0,IF(M89=N89,"ERROR",IF(M89=0,",0",IF(N89=0,",-0",IF(N89&gt;M89,","&amp;M89,","&amp;-1*N89)))))))</f>
        <v>,-5</v>
      </c>
      <c r="AL90" s="251" t="str">
        <f t="shared" ref="AL90" si="1501">IF(O89="","",IF(O89="wo",","&amp;0,IF(P89="wo",","&amp;0,IF(O89=P89,"ERROR",IF(O89=0,",0",IF(P89=0,",-0",IF(P89&gt;O89,","&amp;O89,","&amp;-1*P89)))))))</f>
        <v>,7</v>
      </c>
      <c r="AM90" s="251" t="str">
        <f t="shared" ref="AM90" si="1502">IF(Q89="","",IF(Q89="wo",","&amp;0,IF(R89="wo",","&amp;0,IF(Q89=R89,"ERROR",IF(Q89=0,",0",IF(R89=0,",-0",IF(R89&gt;Q89,","&amp;Q89,","&amp;-1*R89)))))))</f>
        <v>,-6</v>
      </c>
      <c r="AN90" s="251" t="str">
        <f t="shared" ref="AN90" si="1503">IF(S89="","",IF(S89="wo",","&amp;0,IF(T89="wo",","&amp;0,IF(S89=T89,"ERROR",IF(S89=0,",0",IF(T89=0,",-0",IF(T89&gt;S89,","&amp;S89,","&amp;-1*T89)))))))</f>
        <v>,7</v>
      </c>
      <c r="AO90" s="251" t="str">
        <f t="shared" ref="AO90" si="1504">IF(U89="","",IF(U89="wo",","&amp;0,IF(V89="wo",","&amp;0,IF(U89=V89,"ERROR",IF(U89=0,",0",IF(V89=0,",-0",IF(V89&gt;U89,","&amp;U89,","&amp;-1*V89)))))))</f>
        <v/>
      </c>
      <c r="AP90" s="251" t="str">
        <f t="shared" ref="AP90" si="1505">IF(W89="","",IF(W89="wo",","&amp;0,IF(X89="wo",","&amp;0,IF(W89=X89,"ERROR",IF(W89=0,",0",IF(X89=0,",-0",IF(X89&gt;W89,","&amp;W89,","&amp;-1*X89)))))))</f>
        <v/>
      </c>
      <c r="AQ90" s="238"/>
      <c r="AT90" s="262"/>
      <c r="AU90" s="262"/>
      <c r="BK90" s="293"/>
    </row>
    <row r="91" spans="1:63" s="240" customFormat="1" ht="14.1" customHeight="1" x14ac:dyDescent="0.25">
      <c r="A91" s="510">
        <v>44</v>
      </c>
      <c r="B91" s="569" t="s">
        <v>297</v>
      </c>
      <c r="C91" s="514"/>
      <c r="D91" s="516"/>
      <c r="E91" s="518"/>
      <c r="F91" s="238">
        <v>-20</v>
      </c>
      <c r="G91" s="334">
        <f>IF(Y41&lt;Z41,G41,IF(Z41&lt;Y41,G42,"-"))</f>
        <v>18</v>
      </c>
      <c r="H91" s="520" t="str">
        <f t="shared" ref="H91" si="1506">IF(K91="",IF(C91="","",IF(OR(G91="х",G92="х",NOT(ISBLANK(K91)))," ",CONCATENATE(C91,"/",D91,"/","ст. ",E91))),"")</f>
        <v/>
      </c>
      <c r="I91" s="244" t="str">
        <f>VLOOKUP(G91,[3]Список!A:V,3,FALSE)</f>
        <v xml:space="preserve">ТОЛСУБАЕВ Меиржан  </v>
      </c>
      <c r="J91" s="245" t="str">
        <f>VLOOKUP(G91,[3]Список!A:V,8,FALSE)</f>
        <v>ВКО</v>
      </c>
      <c r="K91" s="525">
        <v>12</v>
      </c>
      <c r="L91" s="535">
        <v>14</v>
      </c>
      <c r="M91" s="531">
        <v>8</v>
      </c>
      <c r="N91" s="533">
        <v>11</v>
      </c>
      <c r="O91" s="525">
        <v>11</v>
      </c>
      <c r="P91" s="535">
        <v>6</v>
      </c>
      <c r="Q91" s="531">
        <v>11</v>
      </c>
      <c r="R91" s="533">
        <v>7</v>
      </c>
      <c r="S91" s="525">
        <v>11</v>
      </c>
      <c r="T91" s="535">
        <v>7</v>
      </c>
      <c r="U91" s="531"/>
      <c r="V91" s="533"/>
      <c r="W91" s="525"/>
      <c r="X91" s="527"/>
      <c r="Y91" s="246">
        <f t="shared" ref="Y91" si="1507">IF(K91="wo","wo",IF(K91="","",SUM(AC91:AI91)))</f>
        <v>3</v>
      </c>
      <c r="Z91" s="247">
        <f t="shared" ref="Z91" si="1508">IF(L91="wo","wo",IF(L91="","",SUM(AC92:AI92)))</f>
        <v>2</v>
      </c>
      <c r="AA91" s="248" t="str">
        <f t="shared" ref="AA91" si="1509">IF(Y92="В - П","В - П",IF(Z92="В - П","В - П",IF(Z92="wo",Y92&amp;" - "&amp;Z92,IF(Y92="wo",Z92&amp;" - "&amp;Y92,IF(Y92&gt;Z92,Y92&amp;" - "&amp;Z92,IF(Z92&gt;Y92,Z92&amp;" - "&amp;Y92,""))))))</f>
        <v>3 - 2</v>
      </c>
      <c r="AB91" s="249" t="str">
        <f t="shared" si="1124"/>
        <v>(-12,-8,6,7,7)</v>
      </c>
      <c r="AC91" s="250">
        <f t="shared" ref="AC91" si="1510">IF(K91="","",IF(K91="wo",0,IF(L91="wo",1,IF(K91&gt;L91,1,0))))</f>
        <v>0</v>
      </c>
      <c r="AD91" s="250">
        <f t="shared" ref="AD91" si="1511">IF(M91="","",IF(M91="wo",0,IF(N91="wo",1,IF(M91&gt;N91,1,0))))</f>
        <v>0</v>
      </c>
      <c r="AE91" s="250">
        <f t="shared" ref="AE91" si="1512">IF(O91="","",IF(O91="wo",0,IF(P91="wo",1,IF(O91&gt;P91,1,0))))</f>
        <v>1</v>
      </c>
      <c r="AF91" s="250">
        <f t="shared" ref="AF91" si="1513">IF(Q91="","",IF(Q91="wo",0,IF(R91="wo",1,IF(Q91&gt;R91,1,0))))</f>
        <v>1</v>
      </c>
      <c r="AG91" s="250">
        <f t="shared" ref="AG91" si="1514">IF(S91="","",IF(S91="wo",0,IF(T91="wo",1,IF(S91&gt;T91,1,0))))</f>
        <v>1</v>
      </c>
      <c r="AH91" s="250" t="str">
        <f t="shared" ref="AH91" si="1515">IF(U91="","",IF(U91="wo",0,IF(V91="wo",1,IF(U91&gt;V91,1,0))))</f>
        <v/>
      </c>
      <c r="AI91" s="250" t="str">
        <f t="shared" ref="AI91" si="1516">IF(W91="","",IF(W91="wo",0,IF(X91="wo",1,IF(W91&gt;X91,1,0))))</f>
        <v/>
      </c>
      <c r="AJ91" s="251">
        <f t="shared" ref="AJ91" si="1517">IF(K91="","",IF(K91="wo",0,IF(L91="wo",0,IF(K91=L91,"ERROR",IF(K91=0,"-0",IF(L91=0,0,IF(K91&gt;L91,L91,-1*K91)))))))</f>
        <v>-12</v>
      </c>
      <c r="AK91" s="251" t="str">
        <f t="shared" ref="AK91" si="1518">IF(M91="","",IF(M91="wo",","&amp;0,IF(N91="wo",","&amp;0,IF(M91=N91,"ERROR",IF(M91=0,",-0",IF(N91=0,","&amp;0,IF(M91&gt;N91,","&amp;N91,","&amp;-1*M91)))))))</f>
        <v>,-8</v>
      </c>
      <c r="AL91" s="251" t="str">
        <f t="shared" ref="AL91" si="1519">IF(O91="","",IF(O91="wo",","&amp;0,IF(P91="wo",","&amp;0,IF(O91=P91,"ERROR",IF(O91=0,",-0",IF(P91=0,","&amp;0,IF(O91&gt;P91,","&amp;P91,","&amp;-1*O91)))))))</f>
        <v>,6</v>
      </c>
      <c r="AM91" s="251" t="str">
        <f t="shared" ref="AM91" si="1520">IF(Q91="","",IF(Q91="wo",","&amp;0,IF(R91="wo",","&amp;0,IF(Q91=R91,"ERROR",IF(Q91=0,",-0",IF(R91=0,","&amp;0,IF(Q91&gt;R91,","&amp;R91,","&amp;-1*Q91)))))))</f>
        <v>,7</v>
      </c>
      <c r="AN91" s="251" t="str">
        <f t="shared" ref="AN91" si="1521">IF(S91="","",IF(S91="wo",","&amp;0,IF(T91="wo",","&amp;0,IF(S91=T91,"ERROR",IF(S91=0,",-0",IF(T91=0,","&amp;0,IF(S91&gt;T91,","&amp;T91,","&amp;-1*S91)))))))</f>
        <v>,7</v>
      </c>
      <c r="AO91" s="251" t="str">
        <f t="shared" ref="AO91" si="1522">IF(U91="","",IF(U91="wo",","&amp;0,IF(V91="wo",","&amp;0,IF(U91=V91,"ERROR",IF(U91=0,",-0",IF(V91=0,","&amp;0,IF(U91&gt;V91,","&amp;V91,","&amp;-1*U91)))))))</f>
        <v/>
      </c>
      <c r="AP91" s="251" t="str">
        <f t="shared" ref="AP91" si="1523">IF(W91="","",IF(W91="wo",","&amp;0,IF(X91="wo",","&amp;0,IF(W91=X91,"ERROR",IF(W91=0,",-0",IF(X91=0,","&amp;0,IF(W91&gt;X91,","&amp;X91,","&amp;-1*W91)))))))</f>
        <v/>
      </c>
      <c r="AQ91" s="238"/>
      <c r="AT91" s="262"/>
      <c r="AU91" s="262"/>
      <c r="BK91" s="293"/>
    </row>
    <row r="92" spans="1:63" s="240" customFormat="1" ht="14.1" customHeight="1" x14ac:dyDescent="0.25">
      <c r="A92" s="511"/>
      <c r="B92" s="570"/>
      <c r="C92" s="515"/>
      <c r="D92" s="517"/>
      <c r="E92" s="519"/>
      <c r="F92" s="320"/>
      <c r="G92" s="328">
        <f>IF(Y75&gt;Z75,G75,IF(Z75&gt;Y75,G76,"-"))</f>
        <v>28</v>
      </c>
      <c r="H92" s="521"/>
      <c r="I92" s="257" t="str">
        <f>VLOOKUP(G92,[3]Список!A:V,3,FALSE)</f>
        <v xml:space="preserve">МОМИНЖАНОВ Атхамбек </v>
      </c>
      <c r="J92" s="258" t="str">
        <f>VLOOKUP(G92,[3]Список!A:V,8,FALSE)</f>
        <v>г. Шымкент</v>
      </c>
      <c r="K92" s="526"/>
      <c r="L92" s="536"/>
      <c r="M92" s="532"/>
      <c r="N92" s="534"/>
      <c r="O92" s="526"/>
      <c r="P92" s="536"/>
      <c r="Q92" s="532"/>
      <c r="R92" s="534"/>
      <c r="S92" s="526"/>
      <c r="T92" s="536"/>
      <c r="U92" s="532"/>
      <c r="V92" s="534"/>
      <c r="W92" s="526"/>
      <c r="X92" s="528"/>
      <c r="Y92" s="259">
        <f t="shared" ref="Y92" si="1524">IF(L91="wo","В - П",IF(L91&gt;=0,SUM(AC92:AI92),""))</f>
        <v>2</v>
      </c>
      <c r="Z92" s="260">
        <f t="shared" ref="Z92" si="1525">IF(K91="wo","В - П",IF(K91&gt;=0,SUM(AC91:AI91),""))</f>
        <v>3</v>
      </c>
      <c r="AA92" s="248" t="str">
        <f t="shared" ref="AA92" si="1526">IF(G91="х","",IF(G92="х","",IF(Y91&gt;Z91,AA91&amp;" "&amp;AB91,IF(Z91&gt;Y91,AA91&amp;" "&amp;AB92,""))))</f>
        <v>3 - 2 (-12,-8,6,7,7)</v>
      </c>
      <c r="AB92" s="249" t="str">
        <f t="shared" si="1124"/>
        <v>(12,8,-6,-7,-7)</v>
      </c>
      <c r="AC92" s="250">
        <f t="shared" ref="AC92" si="1527">IF(L91="","",IF(L91="wo",0,IF(K91="wo",1,IF(K91&gt;L91,0,1))))</f>
        <v>1</v>
      </c>
      <c r="AD92" s="250">
        <f t="shared" ref="AD92" si="1528">IF(N91="","",IF(N91="wo",0,IF(M91="wo",1,IF(M91&gt;N91,0,1))))</f>
        <v>1</v>
      </c>
      <c r="AE92" s="250">
        <f t="shared" ref="AE92" si="1529">IF(P91="","",IF(P91="wo",0,IF(O91="wo",1,IF(O91&gt;P91,0,1))))</f>
        <v>0</v>
      </c>
      <c r="AF92" s="250">
        <f t="shared" ref="AF92" si="1530">IF(R91="","",IF(R91="wo",0,IF(Q91="wo",1,IF(Q91&gt;R91,0,1))))</f>
        <v>0</v>
      </c>
      <c r="AG92" s="250">
        <f t="shared" ref="AG92" si="1531">IF(T91="","",IF(T91="wo",0,IF(S91="wo",1,IF(S91&gt;T91,0,1))))</f>
        <v>0</v>
      </c>
      <c r="AH92" s="250" t="str">
        <f t="shared" ref="AH92" si="1532">IF(V91="","",IF(V91="wo",0,IF(U91="wo",1,IF(U91&gt;V91,0,1))))</f>
        <v/>
      </c>
      <c r="AI92" s="250" t="str">
        <f t="shared" ref="AI92" si="1533">IF(X91="","",IF(X91="wo",0,IF(W91="wo",1,IF(W91&gt;X91,0,1))))</f>
        <v/>
      </c>
      <c r="AJ92" s="251">
        <f t="shared" ref="AJ92" si="1534">IF(K91="","",IF(K91="wo",0,IF(L91="wo",0,IF(K91=L91,"ERROR",IF(K91=0,0,IF(L91=0,"-0",IF(L91&gt;K91,K91,-1*L91)))))))</f>
        <v>12</v>
      </c>
      <c r="AK92" s="251" t="str">
        <f t="shared" ref="AK92" si="1535">IF(M91="","",IF(M91="wo",","&amp;0,IF(N91="wo",","&amp;0,IF(M91=N91,"ERROR",IF(M91=0,",0",IF(N91=0,",-0",IF(N91&gt;M91,","&amp;M91,","&amp;-1*N91)))))))</f>
        <v>,8</v>
      </c>
      <c r="AL92" s="251" t="str">
        <f t="shared" ref="AL92" si="1536">IF(O91="","",IF(O91="wo",","&amp;0,IF(P91="wo",","&amp;0,IF(O91=P91,"ERROR",IF(O91=0,",0",IF(P91=0,",-0",IF(P91&gt;O91,","&amp;O91,","&amp;-1*P91)))))))</f>
        <v>,-6</v>
      </c>
      <c r="AM92" s="251" t="str">
        <f t="shared" ref="AM92" si="1537">IF(Q91="","",IF(Q91="wo",","&amp;0,IF(R91="wo",","&amp;0,IF(Q91=R91,"ERROR",IF(Q91=0,",0",IF(R91=0,",-0",IF(R91&gt;Q91,","&amp;Q91,","&amp;-1*R91)))))))</f>
        <v>,-7</v>
      </c>
      <c r="AN92" s="251" t="str">
        <f t="shared" ref="AN92" si="1538">IF(S91="","",IF(S91="wo",","&amp;0,IF(T91="wo",","&amp;0,IF(S91=T91,"ERROR",IF(S91=0,",0",IF(T91=0,",-0",IF(T91&gt;S91,","&amp;S91,","&amp;-1*T91)))))))</f>
        <v>,-7</v>
      </c>
      <c r="AO92" s="251" t="str">
        <f t="shared" ref="AO92" si="1539">IF(U91="","",IF(U91="wo",","&amp;0,IF(V91="wo",","&amp;0,IF(U91=V91,"ERROR",IF(U91=0,",0",IF(V91=0,",-0",IF(V91&gt;U91,","&amp;U91,","&amp;-1*V91)))))))</f>
        <v/>
      </c>
      <c r="AP92" s="251" t="str">
        <f t="shared" ref="AP92" si="1540">IF(W91="","",IF(W91="wo",","&amp;0,IF(X91="wo",","&amp;0,IF(W91=X91,"ERROR",IF(W91=0,",0",IF(X91=0,",-0",IF(X91&gt;W91,","&amp;W91,","&amp;-1*X91)))))))</f>
        <v/>
      </c>
      <c r="AQ92" s="238"/>
      <c r="AT92" s="262"/>
      <c r="AU92" s="262"/>
      <c r="BK92" s="293"/>
    </row>
    <row r="93" spans="1:63" s="240" customFormat="1" ht="14.1" customHeight="1" x14ac:dyDescent="0.25">
      <c r="A93" s="510">
        <v>45</v>
      </c>
      <c r="B93" s="569" t="s">
        <v>297</v>
      </c>
      <c r="C93" s="514"/>
      <c r="D93" s="516"/>
      <c r="E93" s="556"/>
      <c r="F93" s="238">
        <v>-19</v>
      </c>
      <c r="G93" s="334">
        <f>IF(Y39&lt;Z39,G39,IF(Z39&lt;Y39,G40,"-"))</f>
        <v>17</v>
      </c>
      <c r="H93" s="520" t="str">
        <f t="shared" ref="H93" si="1541">IF(K93="",IF(C93="","",IF(OR(G93="х",G94="х",NOT(ISBLANK(K93)))," ",CONCATENATE(C93,"/",D93,"/","ст. ",E93))),"")</f>
        <v/>
      </c>
      <c r="I93" s="244" t="str">
        <f>VLOOKUP(G93,[3]Список!A:V,3,FALSE)</f>
        <v xml:space="preserve">НАЗИР Рамазан  </v>
      </c>
      <c r="J93" s="245" t="str">
        <f>VLOOKUP(G93,[3]Список!A:V,8,FALSE)</f>
        <v>Туркестан. обл.</v>
      </c>
      <c r="K93" s="525">
        <v>11</v>
      </c>
      <c r="L93" s="535">
        <v>7</v>
      </c>
      <c r="M93" s="531">
        <v>7</v>
      </c>
      <c r="N93" s="533">
        <v>11</v>
      </c>
      <c r="O93" s="525">
        <v>7</v>
      </c>
      <c r="P93" s="535">
        <v>11</v>
      </c>
      <c r="Q93" s="531">
        <v>11</v>
      </c>
      <c r="R93" s="533">
        <v>4</v>
      </c>
      <c r="S93" s="525">
        <v>11</v>
      </c>
      <c r="T93" s="535">
        <v>9</v>
      </c>
      <c r="U93" s="531" t="s">
        <v>298</v>
      </c>
      <c r="V93" s="533"/>
      <c r="W93" s="525"/>
      <c r="X93" s="527"/>
      <c r="Y93" s="246">
        <f t="shared" ref="Y93" si="1542">IF(K93="wo","wo",IF(K93="","",SUM(AC93:AI93)))</f>
        <v>4</v>
      </c>
      <c r="Z93" s="247">
        <f t="shared" ref="Z93" si="1543">IF(L93="wo","wo",IF(L93="","",SUM(AC94:AI94)))</f>
        <v>2</v>
      </c>
      <c r="AA93" s="248" t="str">
        <f t="shared" ref="AA93" si="1544">IF(Y94="В - П","В - П",IF(Z94="В - П","В - П",IF(Z94="wo",Y94&amp;" - "&amp;Z94,IF(Y94="wo",Z94&amp;" - "&amp;Y94,IF(Y94&gt;Z94,Y94&amp;" - "&amp;Z94,IF(Z94&gt;Y94,Z94&amp;" - "&amp;Y94,""))))))</f>
        <v>4 - 2</v>
      </c>
      <c r="AB93" s="249" t="str">
        <f t="shared" si="1124"/>
        <v>(7,-7,-7,4,9,0)</v>
      </c>
      <c r="AC93" s="250">
        <f t="shared" ref="AC93" si="1545">IF(K93="","",IF(K93="wo",0,IF(L93="wo",1,IF(K93&gt;L93,1,0))))</f>
        <v>1</v>
      </c>
      <c r="AD93" s="250">
        <f t="shared" ref="AD93" si="1546">IF(M93="","",IF(M93="wo",0,IF(N93="wo",1,IF(M93&gt;N93,1,0))))</f>
        <v>0</v>
      </c>
      <c r="AE93" s="250">
        <f t="shared" ref="AE93" si="1547">IF(O93="","",IF(O93="wo",0,IF(P93="wo",1,IF(O93&gt;P93,1,0))))</f>
        <v>0</v>
      </c>
      <c r="AF93" s="250">
        <f t="shared" ref="AF93" si="1548">IF(Q93="","",IF(Q93="wo",0,IF(R93="wo",1,IF(Q93&gt;R93,1,0))))</f>
        <v>1</v>
      </c>
      <c r="AG93" s="250">
        <f t="shared" ref="AG93" si="1549">IF(S93="","",IF(S93="wo",0,IF(T93="wo",1,IF(S93&gt;T93,1,0))))</f>
        <v>1</v>
      </c>
      <c r="AH93" s="250">
        <f t="shared" ref="AH93" si="1550">IF(U93="","",IF(U93="wo",0,IF(V93="wo",1,IF(U93&gt;V93,1,0))))</f>
        <v>1</v>
      </c>
      <c r="AI93" s="250" t="str">
        <f t="shared" ref="AI93" si="1551">IF(W93="","",IF(W93="wo",0,IF(X93="wo",1,IF(W93&gt;X93,1,0))))</f>
        <v/>
      </c>
      <c r="AJ93" s="251">
        <f t="shared" ref="AJ93" si="1552">IF(K93="","",IF(K93="wo",0,IF(L93="wo",0,IF(K93=L93,"ERROR",IF(K93=0,"-0",IF(L93=0,0,IF(K93&gt;L93,L93,-1*K93)))))))</f>
        <v>7</v>
      </c>
      <c r="AK93" s="251" t="str">
        <f t="shared" ref="AK93" si="1553">IF(M93="","",IF(M93="wo",","&amp;0,IF(N93="wo",","&amp;0,IF(M93=N93,"ERROR",IF(M93=0,",-0",IF(N93=0,","&amp;0,IF(M93&gt;N93,","&amp;N93,","&amp;-1*M93)))))))</f>
        <v>,-7</v>
      </c>
      <c r="AL93" s="251" t="str">
        <f t="shared" ref="AL93" si="1554">IF(O93="","",IF(O93="wo",","&amp;0,IF(P93="wo",","&amp;0,IF(O93=P93,"ERROR",IF(O93=0,",-0",IF(P93=0,","&amp;0,IF(O93&gt;P93,","&amp;P93,","&amp;-1*O93)))))))</f>
        <v>,-7</v>
      </c>
      <c r="AM93" s="251" t="str">
        <f t="shared" ref="AM93" si="1555">IF(Q93="","",IF(Q93="wo",","&amp;0,IF(R93="wo",","&amp;0,IF(Q93=R93,"ERROR",IF(Q93=0,",-0",IF(R93=0,","&amp;0,IF(Q93&gt;R93,","&amp;R93,","&amp;-1*Q93)))))))</f>
        <v>,4</v>
      </c>
      <c r="AN93" s="251" t="str">
        <f t="shared" ref="AN93" si="1556">IF(S93="","",IF(S93="wo",","&amp;0,IF(T93="wo",","&amp;0,IF(S93=T93,"ERROR",IF(S93=0,",-0",IF(T93=0,","&amp;0,IF(S93&gt;T93,","&amp;T93,","&amp;-1*S93)))))))</f>
        <v>,9</v>
      </c>
      <c r="AO93" s="251" t="str">
        <f t="shared" ref="AO93" si="1557">IF(U93="","",IF(U93="wo",","&amp;0,IF(V93="wo",","&amp;0,IF(U93=V93,"ERROR",IF(U93=0,",-0",IF(V93=0,","&amp;0,IF(U93&gt;V93,","&amp;V93,","&amp;-1*U93)))))))</f>
        <v>,0</v>
      </c>
      <c r="AP93" s="251" t="str">
        <f t="shared" ref="AP93" si="1558">IF(W93="","",IF(W93="wo",","&amp;0,IF(X93="wo",","&amp;0,IF(W93=X93,"ERROR",IF(W93=0,",-0",IF(X93=0,","&amp;0,IF(W93&gt;X93,","&amp;X93,","&amp;-1*W93)))))))</f>
        <v/>
      </c>
      <c r="AQ93" s="238"/>
      <c r="AT93" s="262"/>
      <c r="AU93" s="262"/>
      <c r="BK93" s="293"/>
    </row>
    <row r="94" spans="1:63" s="240" customFormat="1" ht="14.1" customHeight="1" x14ac:dyDescent="0.25">
      <c r="A94" s="511"/>
      <c r="B94" s="570"/>
      <c r="C94" s="515"/>
      <c r="D94" s="517"/>
      <c r="E94" s="557"/>
      <c r="F94" s="320"/>
      <c r="G94" s="328">
        <f>IF(Y77&gt;Z77,G77,IF(Z77&gt;Y77,G78,"-"))</f>
        <v>25</v>
      </c>
      <c r="H94" s="521"/>
      <c r="I94" s="257" t="str">
        <f>VLOOKUP(G94,[3]Список!A:V,3,FALSE)</f>
        <v xml:space="preserve">НҰРТАЗИН Акнур  </v>
      </c>
      <c r="J94" s="258" t="str">
        <f>VLOOKUP(G94,[3]Список!A:V,8,FALSE)</f>
        <v>ВКО</v>
      </c>
      <c r="K94" s="526"/>
      <c r="L94" s="536"/>
      <c r="M94" s="532"/>
      <c r="N94" s="534"/>
      <c r="O94" s="526"/>
      <c r="P94" s="536"/>
      <c r="Q94" s="532"/>
      <c r="R94" s="534"/>
      <c r="S94" s="526"/>
      <c r="T94" s="536"/>
      <c r="U94" s="532"/>
      <c r="V94" s="534"/>
      <c r="W94" s="526"/>
      <c r="X94" s="528"/>
      <c r="Y94" s="259">
        <f t="shared" ref="Y94" si="1559">IF(L93="wo","В - П",IF(L93&gt;=0,SUM(AC94:AI94),""))</f>
        <v>2</v>
      </c>
      <c r="Z94" s="260">
        <f t="shared" ref="Z94" si="1560">IF(K93="wo","В - П",IF(K93&gt;=0,SUM(AC93:AI93),""))</f>
        <v>4</v>
      </c>
      <c r="AA94" s="248" t="str">
        <f t="shared" ref="AA94" si="1561">IF(G93="х","",IF(G94="х","",IF(Y93&gt;Z93,AA93&amp;" "&amp;AB93,IF(Z93&gt;Y93,AA93&amp;" "&amp;AB94,""))))</f>
        <v>4 - 2 (7,-7,-7,4,9,0)</v>
      </c>
      <c r="AB94" s="249" t="str">
        <f t="shared" si="1124"/>
        <v>(-7,7,7,-4,-9,-0)</v>
      </c>
      <c r="AC94" s="250">
        <f t="shared" ref="AC94" si="1562">IF(L93="","",IF(L93="wo",0,IF(K93="wo",1,IF(K93&gt;L93,0,1))))</f>
        <v>0</v>
      </c>
      <c r="AD94" s="250">
        <f t="shared" ref="AD94" si="1563">IF(N93="","",IF(N93="wo",0,IF(M93="wo",1,IF(M93&gt;N93,0,1))))</f>
        <v>1</v>
      </c>
      <c r="AE94" s="250">
        <f t="shared" ref="AE94" si="1564">IF(P93="","",IF(P93="wo",0,IF(O93="wo",1,IF(O93&gt;P93,0,1))))</f>
        <v>1</v>
      </c>
      <c r="AF94" s="250">
        <f t="shared" ref="AF94" si="1565">IF(R93="","",IF(R93="wo",0,IF(Q93="wo",1,IF(Q93&gt;R93,0,1))))</f>
        <v>0</v>
      </c>
      <c r="AG94" s="250">
        <f t="shared" ref="AG94" si="1566">IF(T93="","",IF(T93="wo",0,IF(S93="wo",1,IF(S93&gt;T93,0,1))))</f>
        <v>0</v>
      </c>
      <c r="AH94" s="250" t="str">
        <f t="shared" ref="AH94" si="1567">IF(V93="","",IF(V93="wo",0,IF(U93="wo",1,IF(U93&gt;V93,0,1))))</f>
        <v/>
      </c>
      <c r="AI94" s="250" t="str">
        <f t="shared" ref="AI94" si="1568">IF(X93="","",IF(X93="wo",0,IF(W93="wo",1,IF(W93&gt;X93,0,1))))</f>
        <v/>
      </c>
      <c r="AJ94" s="251">
        <f t="shared" ref="AJ94" si="1569">IF(K93="","",IF(K93="wo",0,IF(L93="wo",0,IF(K93=L93,"ERROR",IF(K93=0,0,IF(L93=0,"-0",IF(L93&gt;K93,K93,-1*L93)))))))</f>
        <v>-7</v>
      </c>
      <c r="AK94" s="251" t="str">
        <f t="shared" ref="AK94" si="1570">IF(M93="","",IF(M93="wo",","&amp;0,IF(N93="wo",","&amp;0,IF(M93=N93,"ERROR",IF(M93=0,",0",IF(N93=0,",-0",IF(N93&gt;M93,","&amp;M93,","&amp;-1*N93)))))))</f>
        <v>,7</v>
      </c>
      <c r="AL94" s="251" t="str">
        <f t="shared" ref="AL94" si="1571">IF(O93="","",IF(O93="wo",","&amp;0,IF(P93="wo",","&amp;0,IF(O93=P93,"ERROR",IF(O93=0,",0",IF(P93=0,",-0",IF(P93&gt;O93,","&amp;O93,","&amp;-1*P93)))))))</f>
        <v>,7</v>
      </c>
      <c r="AM94" s="251" t="str">
        <f t="shared" ref="AM94" si="1572">IF(Q93="","",IF(Q93="wo",","&amp;0,IF(R93="wo",","&amp;0,IF(Q93=R93,"ERROR",IF(Q93=0,",0",IF(R93=0,",-0",IF(R93&gt;Q93,","&amp;Q93,","&amp;-1*R93)))))))</f>
        <v>,-4</v>
      </c>
      <c r="AN94" s="251" t="str">
        <f t="shared" ref="AN94" si="1573">IF(S93="","",IF(S93="wo",","&amp;0,IF(T93="wo",","&amp;0,IF(S93=T93,"ERROR",IF(S93=0,",0",IF(T93=0,",-0",IF(T93&gt;S93,","&amp;S93,","&amp;-1*T93)))))))</f>
        <v>,-9</v>
      </c>
      <c r="AO94" s="251" t="str">
        <f t="shared" ref="AO94" si="1574">IF(U93="","",IF(U93="wo",","&amp;0,IF(V93="wo",","&amp;0,IF(U93=V93,"ERROR",IF(U93=0,",0",IF(V93=0,",-0",IF(V93&gt;U93,","&amp;U93,","&amp;-1*V93)))))))</f>
        <v>,-0</v>
      </c>
      <c r="AP94" s="251" t="str">
        <f t="shared" ref="AP94" si="1575">IF(W93="","",IF(W93="wo",","&amp;0,IF(X93="wo",","&amp;0,IF(W93=X93,"ERROR",IF(W93=0,",0",IF(X93=0,",-0",IF(X93&gt;W93,","&amp;W93,","&amp;-1*X93)))))))</f>
        <v/>
      </c>
      <c r="AQ94" s="238"/>
      <c r="AT94" s="262"/>
      <c r="AU94" s="262"/>
      <c r="BK94" s="293"/>
    </row>
    <row r="95" spans="1:63" s="240" customFormat="1" ht="14.1" customHeight="1" x14ac:dyDescent="0.25">
      <c r="A95" s="510">
        <v>46</v>
      </c>
      <c r="B95" s="569" t="s">
        <v>297</v>
      </c>
      <c r="C95" s="514"/>
      <c r="D95" s="516"/>
      <c r="E95" s="518"/>
      <c r="F95" s="238">
        <v>-18</v>
      </c>
      <c r="G95" s="334">
        <f>IF(Y37&lt;Z37,G37,IF(Z37&lt;Y37,G38,"-"))</f>
        <v>19</v>
      </c>
      <c r="H95" s="520" t="str">
        <f t="shared" ref="H95" si="1576">IF(K95="",IF(C95="","",IF(OR(G95="х",G96="х",NOT(ISBLANK(K95)))," ",CONCATENATE(C95,"/",D95,"/","ст. ",E95))),"")</f>
        <v/>
      </c>
      <c r="I95" s="244" t="str">
        <f>VLOOKUP(G95,[3]Список!A:V,3,FALSE)</f>
        <v xml:space="preserve">ШИ Ченян  </v>
      </c>
      <c r="J95" s="245" t="str">
        <f>VLOOKUP(G95,[3]Список!A:V,8,FALSE)</f>
        <v>г. Алматы</v>
      </c>
      <c r="K95" s="525">
        <v>11</v>
      </c>
      <c r="L95" s="535">
        <v>3</v>
      </c>
      <c r="M95" s="531">
        <v>7</v>
      </c>
      <c r="N95" s="533">
        <v>11</v>
      </c>
      <c r="O95" s="525">
        <v>11</v>
      </c>
      <c r="P95" s="535">
        <v>3</v>
      </c>
      <c r="Q95" s="531">
        <v>11</v>
      </c>
      <c r="R95" s="533">
        <v>9</v>
      </c>
      <c r="S95" s="525"/>
      <c r="T95" s="535"/>
      <c r="U95" s="531"/>
      <c r="V95" s="533"/>
      <c r="W95" s="525"/>
      <c r="X95" s="527"/>
      <c r="Y95" s="246">
        <f t="shared" ref="Y95" si="1577">IF(K95="wo","wo",IF(K95="","",SUM(AC95:AI95)))</f>
        <v>3</v>
      </c>
      <c r="Z95" s="247">
        <f t="shared" ref="Z95" si="1578">IF(L95="wo","wo",IF(L95="","",SUM(AC96:AI96)))</f>
        <v>1</v>
      </c>
      <c r="AA95" s="248" t="str">
        <f t="shared" ref="AA95" si="1579">IF(Y96="В - П","В - П",IF(Z96="В - П","В - П",IF(Z96="wo",Y96&amp;" - "&amp;Z96,IF(Y96="wo",Z96&amp;" - "&amp;Y96,IF(Y96&gt;Z96,Y96&amp;" - "&amp;Z96,IF(Z96&gt;Y96,Z96&amp;" - "&amp;Y96,""))))))</f>
        <v>3 - 1</v>
      </c>
      <c r="AB95" s="249" t="str">
        <f t="shared" si="1124"/>
        <v>(3,-7,3,9)</v>
      </c>
      <c r="AC95" s="250">
        <f t="shared" ref="AC95" si="1580">IF(K95="","",IF(K95="wo",0,IF(L95="wo",1,IF(K95&gt;L95,1,0))))</f>
        <v>1</v>
      </c>
      <c r="AD95" s="250">
        <f t="shared" ref="AD95" si="1581">IF(M95="","",IF(M95="wo",0,IF(N95="wo",1,IF(M95&gt;N95,1,0))))</f>
        <v>0</v>
      </c>
      <c r="AE95" s="250">
        <f t="shared" ref="AE95" si="1582">IF(O95="","",IF(O95="wo",0,IF(P95="wo",1,IF(O95&gt;P95,1,0))))</f>
        <v>1</v>
      </c>
      <c r="AF95" s="250">
        <f t="shared" ref="AF95" si="1583">IF(Q95="","",IF(Q95="wo",0,IF(R95="wo",1,IF(Q95&gt;R95,1,0))))</f>
        <v>1</v>
      </c>
      <c r="AG95" s="250" t="str">
        <f t="shared" ref="AG95" si="1584">IF(S95="","",IF(S95="wo",0,IF(T95="wo",1,IF(S95&gt;T95,1,0))))</f>
        <v/>
      </c>
      <c r="AH95" s="250" t="str">
        <f t="shared" ref="AH95" si="1585">IF(U95="","",IF(U95="wo",0,IF(V95="wo",1,IF(U95&gt;V95,1,0))))</f>
        <v/>
      </c>
      <c r="AI95" s="250" t="str">
        <f t="shared" ref="AI95" si="1586">IF(W95="","",IF(W95="wo",0,IF(X95="wo",1,IF(W95&gt;X95,1,0))))</f>
        <v/>
      </c>
      <c r="AJ95" s="251">
        <f t="shared" ref="AJ95" si="1587">IF(K95="","",IF(K95="wo",0,IF(L95="wo",0,IF(K95=L95,"ERROR",IF(K95=0,"-0",IF(L95=0,0,IF(K95&gt;L95,L95,-1*K95)))))))</f>
        <v>3</v>
      </c>
      <c r="AK95" s="251" t="str">
        <f t="shared" ref="AK95" si="1588">IF(M95="","",IF(M95="wo",","&amp;0,IF(N95="wo",","&amp;0,IF(M95=N95,"ERROR",IF(M95=0,",-0",IF(N95=0,","&amp;0,IF(M95&gt;N95,","&amp;N95,","&amp;-1*M95)))))))</f>
        <v>,-7</v>
      </c>
      <c r="AL95" s="251" t="str">
        <f t="shared" ref="AL95" si="1589">IF(O95="","",IF(O95="wo",","&amp;0,IF(P95="wo",","&amp;0,IF(O95=P95,"ERROR",IF(O95=0,",-0",IF(P95=0,","&amp;0,IF(O95&gt;P95,","&amp;P95,","&amp;-1*O95)))))))</f>
        <v>,3</v>
      </c>
      <c r="AM95" s="251" t="str">
        <f t="shared" ref="AM95" si="1590">IF(Q95="","",IF(Q95="wo",","&amp;0,IF(R95="wo",","&amp;0,IF(Q95=R95,"ERROR",IF(Q95=0,",-0",IF(R95=0,","&amp;0,IF(Q95&gt;R95,","&amp;R95,","&amp;-1*Q95)))))))</f>
        <v>,9</v>
      </c>
      <c r="AN95" s="251" t="str">
        <f t="shared" ref="AN95" si="1591">IF(S95="","",IF(S95="wo",","&amp;0,IF(T95="wo",","&amp;0,IF(S95=T95,"ERROR",IF(S95=0,",-0",IF(T95=0,","&amp;0,IF(S95&gt;T95,","&amp;T95,","&amp;-1*S95)))))))</f>
        <v/>
      </c>
      <c r="AO95" s="251" t="str">
        <f t="shared" ref="AO95" si="1592">IF(U95="","",IF(U95="wo",","&amp;0,IF(V95="wo",","&amp;0,IF(U95=V95,"ERROR",IF(U95=0,",-0",IF(V95=0,","&amp;0,IF(U95&gt;V95,","&amp;V95,","&amp;-1*U95)))))))</f>
        <v/>
      </c>
      <c r="AP95" s="251" t="str">
        <f t="shared" ref="AP95" si="1593">IF(W95="","",IF(W95="wo",","&amp;0,IF(X95="wo",","&amp;0,IF(W95=X95,"ERROR",IF(W95=0,",-0",IF(X95=0,","&amp;0,IF(W95&gt;X95,","&amp;X95,","&amp;-1*W95)))))))</f>
        <v/>
      </c>
      <c r="AQ95" s="238"/>
      <c r="AT95" s="262"/>
      <c r="AU95" s="262"/>
      <c r="BK95" s="293"/>
    </row>
    <row r="96" spans="1:63" s="240" customFormat="1" ht="14.1" customHeight="1" x14ac:dyDescent="0.25">
      <c r="A96" s="511"/>
      <c r="B96" s="570"/>
      <c r="C96" s="515"/>
      <c r="D96" s="517"/>
      <c r="E96" s="519"/>
      <c r="F96" s="320"/>
      <c r="G96" s="328">
        <f>IF(Y79&gt;Z79,G79,IF(Z79&gt;Y79,G80,"-"))</f>
        <v>29</v>
      </c>
      <c r="H96" s="521"/>
      <c r="I96" s="257" t="str">
        <f>VLOOKUP(G96,[3]Список!A:V,3,FALSE)</f>
        <v xml:space="preserve">БАЛТАШ Тамерлан  </v>
      </c>
      <c r="J96" s="258" t="str">
        <f>VLOOKUP(G96,[3]Список!A:V,8,FALSE)</f>
        <v>Костанай. обл</v>
      </c>
      <c r="K96" s="526"/>
      <c r="L96" s="536"/>
      <c r="M96" s="532"/>
      <c r="N96" s="534"/>
      <c r="O96" s="526"/>
      <c r="P96" s="536"/>
      <c r="Q96" s="532"/>
      <c r="R96" s="534"/>
      <c r="S96" s="526"/>
      <c r="T96" s="536"/>
      <c r="U96" s="532"/>
      <c r="V96" s="534"/>
      <c r="W96" s="526"/>
      <c r="X96" s="528"/>
      <c r="Y96" s="259">
        <f t="shared" ref="Y96" si="1594">IF(L95="wo","В - П",IF(L95&gt;=0,SUM(AC96:AI96),""))</f>
        <v>1</v>
      </c>
      <c r="Z96" s="260">
        <f t="shared" ref="Z96" si="1595">IF(K95="wo","В - П",IF(K95&gt;=0,SUM(AC95:AI95),""))</f>
        <v>3</v>
      </c>
      <c r="AA96" s="248" t="str">
        <f t="shared" ref="AA96" si="1596">IF(G95="х","",IF(G96="х","",IF(Y95&gt;Z95,AA95&amp;" "&amp;AB95,IF(Z95&gt;Y95,AA95&amp;" "&amp;AB96,""))))</f>
        <v>3 - 1 (3,-7,3,9)</v>
      </c>
      <c r="AB96" s="249" t="str">
        <f t="shared" si="1124"/>
        <v>(-3,7,-3,-9)</v>
      </c>
      <c r="AC96" s="250">
        <f t="shared" ref="AC96" si="1597">IF(L95="","",IF(L95="wo",0,IF(K95="wo",1,IF(K95&gt;L95,0,1))))</f>
        <v>0</v>
      </c>
      <c r="AD96" s="250">
        <f t="shared" ref="AD96" si="1598">IF(N95="","",IF(N95="wo",0,IF(M95="wo",1,IF(M95&gt;N95,0,1))))</f>
        <v>1</v>
      </c>
      <c r="AE96" s="250">
        <f t="shared" ref="AE96" si="1599">IF(P95="","",IF(P95="wo",0,IF(O95="wo",1,IF(O95&gt;P95,0,1))))</f>
        <v>0</v>
      </c>
      <c r="AF96" s="250">
        <f t="shared" ref="AF96" si="1600">IF(R95="","",IF(R95="wo",0,IF(Q95="wo",1,IF(Q95&gt;R95,0,1))))</f>
        <v>0</v>
      </c>
      <c r="AG96" s="250" t="str">
        <f t="shared" ref="AG96" si="1601">IF(T95="","",IF(T95="wo",0,IF(S95="wo",1,IF(S95&gt;T95,0,1))))</f>
        <v/>
      </c>
      <c r="AH96" s="250" t="str">
        <f t="shared" ref="AH96" si="1602">IF(V95="","",IF(V95="wo",0,IF(U95="wo",1,IF(U95&gt;V95,0,1))))</f>
        <v/>
      </c>
      <c r="AI96" s="250" t="str">
        <f t="shared" ref="AI96" si="1603">IF(X95="","",IF(X95="wo",0,IF(W95="wo",1,IF(W95&gt;X95,0,1))))</f>
        <v/>
      </c>
      <c r="AJ96" s="251">
        <f t="shared" ref="AJ96" si="1604">IF(K95="","",IF(K95="wo",0,IF(L95="wo",0,IF(K95=L95,"ERROR",IF(K95=0,0,IF(L95=0,"-0",IF(L95&gt;K95,K95,-1*L95)))))))</f>
        <v>-3</v>
      </c>
      <c r="AK96" s="251" t="str">
        <f t="shared" ref="AK96" si="1605">IF(M95="","",IF(M95="wo",","&amp;0,IF(N95="wo",","&amp;0,IF(M95=N95,"ERROR",IF(M95=0,",0",IF(N95=0,",-0",IF(N95&gt;M95,","&amp;M95,","&amp;-1*N95)))))))</f>
        <v>,7</v>
      </c>
      <c r="AL96" s="251" t="str">
        <f t="shared" ref="AL96" si="1606">IF(O95="","",IF(O95="wo",","&amp;0,IF(P95="wo",","&amp;0,IF(O95=P95,"ERROR",IF(O95=0,",0",IF(P95=0,",-0",IF(P95&gt;O95,","&amp;O95,","&amp;-1*P95)))))))</f>
        <v>,-3</v>
      </c>
      <c r="AM96" s="251" t="str">
        <f t="shared" ref="AM96" si="1607">IF(Q95="","",IF(Q95="wo",","&amp;0,IF(R95="wo",","&amp;0,IF(Q95=R95,"ERROR",IF(Q95=0,",0",IF(R95=0,",-0",IF(R95&gt;Q95,","&amp;Q95,","&amp;-1*R95)))))))</f>
        <v>,-9</v>
      </c>
      <c r="AN96" s="251" t="str">
        <f t="shared" ref="AN96" si="1608">IF(S95="","",IF(S95="wo",","&amp;0,IF(T95="wo",","&amp;0,IF(S95=T95,"ERROR",IF(S95=0,",0",IF(T95=0,",-0",IF(T95&gt;S95,","&amp;S95,","&amp;-1*T95)))))))</f>
        <v/>
      </c>
      <c r="AO96" s="251" t="str">
        <f t="shared" ref="AO96" si="1609">IF(U95="","",IF(U95="wo",","&amp;0,IF(V95="wo",","&amp;0,IF(U95=V95,"ERROR",IF(U95=0,",0",IF(V95=0,",-0",IF(V95&gt;U95,","&amp;U95,","&amp;-1*V95)))))))</f>
        <v/>
      </c>
      <c r="AP96" s="251" t="str">
        <f t="shared" ref="AP96" si="1610">IF(W95="","",IF(W95="wo",","&amp;0,IF(X95="wo",","&amp;0,IF(W95=X95,"ERROR",IF(W95=0,",0",IF(X95=0,",-0",IF(X95&gt;W95,","&amp;W95,","&amp;-1*X95)))))))</f>
        <v/>
      </c>
      <c r="AQ96" s="238"/>
      <c r="AU96" s="262"/>
      <c r="BK96" s="293"/>
    </row>
    <row r="97" spans="1:63" s="240" customFormat="1" ht="14.1" customHeight="1" x14ac:dyDescent="0.25">
      <c r="A97" s="510">
        <v>47</v>
      </c>
      <c r="B97" s="569" t="s">
        <v>297</v>
      </c>
      <c r="C97" s="514"/>
      <c r="D97" s="516"/>
      <c r="E97" s="556"/>
      <c r="F97" s="238">
        <v>-17</v>
      </c>
      <c r="G97" s="334">
        <f>IF(Y35&lt;Z35,G35,IF(Z35&lt;Y35,G36,"-"))</f>
        <v>12</v>
      </c>
      <c r="H97" s="520" t="str">
        <f t="shared" ref="H97" si="1611">IF(K97="",IF(C97="","",IF(OR(G97="х",G98="х",NOT(ISBLANK(K97)))," ",CONCATENATE(C97,"/",D97,"/","ст. ",E97))),"")</f>
        <v/>
      </c>
      <c r="I97" s="244" t="str">
        <f>VLOOKUP(G97,[3]Список!A:V,3,FALSE)</f>
        <v xml:space="preserve">ҚАСЫМ Нұрислам  </v>
      </c>
      <c r="J97" s="245" t="str">
        <f>VLOOKUP(G97,[3]Список!A:V,8,FALSE)</f>
        <v>г. Шымкент</v>
      </c>
      <c r="K97" s="525">
        <v>11</v>
      </c>
      <c r="L97" s="535">
        <v>7</v>
      </c>
      <c r="M97" s="531">
        <v>11</v>
      </c>
      <c r="N97" s="533">
        <v>8</v>
      </c>
      <c r="O97" s="525">
        <v>13</v>
      </c>
      <c r="P97" s="535">
        <v>11</v>
      </c>
      <c r="Q97" s="531"/>
      <c r="R97" s="533"/>
      <c r="S97" s="525"/>
      <c r="T97" s="535"/>
      <c r="U97" s="531"/>
      <c r="V97" s="533"/>
      <c r="W97" s="525"/>
      <c r="X97" s="527"/>
      <c r="Y97" s="246">
        <f t="shared" ref="Y97" si="1612">IF(K97="wo","wo",IF(K97="","",SUM(AC97:AI97)))</f>
        <v>3</v>
      </c>
      <c r="Z97" s="247">
        <f t="shared" ref="Z97" si="1613">IF(L97="wo","wo",IF(L97="","",SUM(AC98:AI98)))</f>
        <v>0</v>
      </c>
      <c r="AA97" s="248" t="str">
        <f t="shared" ref="AA97" si="1614">IF(Y98="В - П","В - П",IF(Z98="В - П","В - П",IF(Z98="wo",Y98&amp;" - "&amp;Z98,IF(Y98="wo",Z98&amp;" - "&amp;Y98,IF(Y98&gt;Z98,Y98&amp;" - "&amp;Z98,IF(Z98&gt;Y98,Z98&amp;" - "&amp;Y98,""))))))</f>
        <v>3 - 0</v>
      </c>
      <c r="AB97" s="249" t="str">
        <f t="shared" si="1124"/>
        <v>(7,8,11)</v>
      </c>
      <c r="AC97" s="250">
        <f t="shared" ref="AC97" si="1615">IF(K97="","",IF(K97="wo",0,IF(L97="wo",1,IF(K97&gt;L97,1,0))))</f>
        <v>1</v>
      </c>
      <c r="AD97" s="250">
        <f t="shared" ref="AD97" si="1616">IF(M97="","",IF(M97="wo",0,IF(N97="wo",1,IF(M97&gt;N97,1,0))))</f>
        <v>1</v>
      </c>
      <c r="AE97" s="250">
        <f t="shared" ref="AE97" si="1617">IF(O97="","",IF(O97="wo",0,IF(P97="wo",1,IF(O97&gt;P97,1,0))))</f>
        <v>1</v>
      </c>
      <c r="AF97" s="250" t="str">
        <f t="shared" ref="AF97" si="1618">IF(Q97="","",IF(Q97="wo",0,IF(R97="wo",1,IF(Q97&gt;R97,1,0))))</f>
        <v/>
      </c>
      <c r="AG97" s="250" t="str">
        <f t="shared" ref="AG97" si="1619">IF(S97="","",IF(S97="wo",0,IF(T97="wo",1,IF(S97&gt;T97,1,0))))</f>
        <v/>
      </c>
      <c r="AH97" s="250" t="str">
        <f t="shared" ref="AH97" si="1620">IF(U97="","",IF(U97="wo",0,IF(V97="wo",1,IF(U97&gt;V97,1,0))))</f>
        <v/>
      </c>
      <c r="AI97" s="250" t="str">
        <f t="shared" ref="AI97" si="1621">IF(W97="","",IF(W97="wo",0,IF(X97="wo",1,IF(W97&gt;X97,1,0))))</f>
        <v/>
      </c>
      <c r="AJ97" s="251">
        <f t="shared" ref="AJ97" si="1622">IF(K97="","",IF(K97="wo",0,IF(L97="wo",0,IF(K97=L97,"ERROR",IF(K97=0,"-0",IF(L97=0,0,IF(K97&gt;L97,L97,-1*K97)))))))</f>
        <v>7</v>
      </c>
      <c r="AK97" s="251" t="str">
        <f t="shared" ref="AK97" si="1623">IF(M97="","",IF(M97="wo",","&amp;0,IF(N97="wo",","&amp;0,IF(M97=N97,"ERROR",IF(M97=0,",-0",IF(N97=0,","&amp;0,IF(M97&gt;N97,","&amp;N97,","&amp;-1*M97)))))))</f>
        <v>,8</v>
      </c>
      <c r="AL97" s="251" t="str">
        <f t="shared" ref="AL97" si="1624">IF(O97="","",IF(O97="wo",","&amp;0,IF(P97="wo",","&amp;0,IF(O97=P97,"ERROR",IF(O97=0,",-0",IF(P97=0,","&amp;0,IF(O97&gt;P97,","&amp;P97,","&amp;-1*O97)))))))</f>
        <v>,11</v>
      </c>
      <c r="AM97" s="251" t="str">
        <f t="shared" ref="AM97" si="1625">IF(Q97="","",IF(Q97="wo",","&amp;0,IF(R97="wo",","&amp;0,IF(Q97=R97,"ERROR",IF(Q97=0,",-0",IF(R97=0,","&amp;0,IF(Q97&gt;R97,","&amp;R97,","&amp;-1*Q97)))))))</f>
        <v/>
      </c>
      <c r="AN97" s="251" t="str">
        <f t="shared" ref="AN97" si="1626">IF(S97="","",IF(S97="wo",","&amp;0,IF(T97="wo",","&amp;0,IF(S97=T97,"ERROR",IF(S97=0,",-0",IF(T97=0,","&amp;0,IF(S97&gt;T97,","&amp;T97,","&amp;-1*S97)))))))</f>
        <v/>
      </c>
      <c r="AO97" s="251" t="str">
        <f t="shared" ref="AO97" si="1627">IF(U97="","",IF(U97="wo",","&amp;0,IF(V97="wo",","&amp;0,IF(U97=V97,"ERROR",IF(U97=0,",-0",IF(V97=0,","&amp;0,IF(U97&gt;V97,","&amp;V97,","&amp;-1*U97)))))))</f>
        <v/>
      </c>
      <c r="AP97" s="251" t="str">
        <f t="shared" ref="AP97" si="1628">IF(W97="","",IF(W97="wo",","&amp;0,IF(X97="wo",","&amp;0,IF(W97=X97,"ERROR",IF(W97=0,",-0",IF(X97=0,","&amp;0,IF(W97&gt;X97,","&amp;X97,","&amp;-1*W97)))))))</f>
        <v/>
      </c>
      <c r="AQ97" s="238"/>
      <c r="AU97" s="262"/>
      <c r="BK97" s="293"/>
    </row>
    <row r="98" spans="1:63" s="240" customFormat="1" ht="14.1" customHeight="1" x14ac:dyDescent="0.25">
      <c r="A98" s="511"/>
      <c r="B98" s="570"/>
      <c r="C98" s="515"/>
      <c r="D98" s="517"/>
      <c r="E98" s="557"/>
      <c r="F98" s="320"/>
      <c r="G98" s="328">
        <f>IF(Y81&gt;Z81,G81,IF(Z81&gt;Y81,G82,"-"))</f>
        <v>27</v>
      </c>
      <c r="H98" s="521"/>
      <c r="I98" s="257" t="str">
        <f>VLOOKUP(G98,[3]Список!A:V,3,FALSE)</f>
        <v xml:space="preserve">АБИЛ Тамерлан  </v>
      </c>
      <c r="J98" s="258" t="str">
        <f>VLOOKUP(G98,[3]Список!A:V,8,FALSE)</f>
        <v>г. Астана</v>
      </c>
      <c r="K98" s="526"/>
      <c r="L98" s="536"/>
      <c r="M98" s="532"/>
      <c r="N98" s="534"/>
      <c r="O98" s="526"/>
      <c r="P98" s="536"/>
      <c r="Q98" s="532"/>
      <c r="R98" s="534"/>
      <c r="S98" s="526"/>
      <c r="T98" s="536"/>
      <c r="U98" s="532"/>
      <c r="V98" s="534"/>
      <c r="W98" s="526"/>
      <c r="X98" s="528"/>
      <c r="Y98" s="259">
        <f t="shared" ref="Y98" si="1629">IF(L97="wo","В - П",IF(L97&gt;=0,SUM(AC98:AI98),""))</f>
        <v>0</v>
      </c>
      <c r="Z98" s="260">
        <f t="shared" ref="Z98" si="1630">IF(K97="wo","В - П",IF(K97&gt;=0,SUM(AC97:AI97),""))</f>
        <v>3</v>
      </c>
      <c r="AA98" s="248" t="str">
        <f t="shared" ref="AA98" si="1631">IF(G97="х","",IF(G98="х","",IF(Y97&gt;Z97,AA97&amp;" "&amp;AB97,IF(Z97&gt;Y97,AA97&amp;" "&amp;AB98,""))))</f>
        <v>3 - 0 (7,8,11)</v>
      </c>
      <c r="AB98" s="249" t="str">
        <f t="shared" si="1124"/>
        <v>(-7,-8,-11)</v>
      </c>
      <c r="AC98" s="250">
        <f t="shared" ref="AC98" si="1632">IF(L97="","",IF(L97="wo",0,IF(K97="wo",1,IF(K97&gt;L97,0,1))))</f>
        <v>0</v>
      </c>
      <c r="AD98" s="250">
        <f t="shared" ref="AD98" si="1633">IF(N97="","",IF(N97="wo",0,IF(M97="wo",1,IF(M97&gt;N97,0,1))))</f>
        <v>0</v>
      </c>
      <c r="AE98" s="250">
        <f t="shared" ref="AE98" si="1634">IF(P97="","",IF(P97="wo",0,IF(O97="wo",1,IF(O97&gt;P97,0,1))))</f>
        <v>0</v>
      </c>
      <c r="AF98" s="250" t="str">
        <f t="shared" ref="AF98" si="1635">IF(R97="","",IF(R97="wo",0,IF(Q97="wo",1,IF(Q97&gt;R97,0,1))))</f>
        <v/>
      </c>
      <c r="AG98" s="250" t="str">
        <f t="shared" ref="AG98" si="1636">IF(T97="","",IF(T97="wo",0,IF(S97="wo",1,IF(S97&gt;T97,0,1))))</f>
        <v/>
      </c>
      <c r="AH98" s="250" t="str">
        <f t="shared" ref="AH98" si="1637">IF(V97="","",IF(V97="wo",0,IF(U97="wo",1,IF(U97&gt;V97,0,1))))</f>
        <v/>
      </c>
      <c r="AI98" s="250" t="str">
        <f t="shared" ref="AI98" si="1638">IF(X97="","",IF(X97="wo",0,IF(W97="wo",1,IF(W97&gt;X97,0,1))))</f>
        <v/>
      </c>
      <c r="AJ98" s="251">
        <f t="shared" ref="AJ98" si="1639">IF(K97="","",IF(K97="wo",0,IF(L97="wo",0,IF(K97=L97,"ERROR",IF(K97=0,0,IF(L97=0,"-0",IF(L97&gt;K97,K97,-1*L97)))))))</f>
        <v>-7</v>
      </c>
      <c r="AK98" s="251" t="str">
        <f t="shared" ref="AK98" si="1640">IF(M97="","",IF(M97="wo",","&amp;0,IF(N97="wo",","&amp;0,IF(M97=N97,"ERROR",IF(M97=0,",0",IF(N97=0,",-0",IF(N97&gt;M97,","&amp;M97,","&amp;-1*N97)))))))</f>
        <v>,-8</v>
      </c>
      <c r="AL98" s="251" t="str">
        <f t="shared" ref="AL98" si="1641">IF(O97="","",IF(O97="wo",","&amp;0,IF(P97="wo",","&amp;0,IF(O97=P97,"ERROR",IF(O97=0,",0",IF(P97=0,",-0",IF(P97&gt;O97,","&amp;O97,","&amp;-1*P97)))))))</f>
        <v>,-11</v>
      </c>
      <c r="AM98" s="251" t="str">
        <f t="shared" ref="AM98" si="1642">IF(Q97="","",IF(Q97="wo",","&amp;0,IF(R97="wo",","&amp;0,IF(Q97=R97,"ERROR",IF(Q97=0,",0",IF(R97=0,",-0",IF(R97&gt;Q97,","&amp;Q97,","&amp;-1*R97)))))))</f>
        <v/>
      </c>
      <c r="AN98" s="251" t="str">
        <f t="shared" ref="AN98" si="1643">IF(S97="","",IF(S97="wo",","&amp;0,IF(T97="wo",","&amp;0,IF(S97=T97,"ERROR",IF(S97=0,",0",IF(T97=0,",-0",IF(T97&gt;S97,","&amp;S97,","&amp;-1*T97)))))))</f>
        <v/>
      </c>
      <c r="AO98" s="251" t="str">
        <f t="shared" ref="AO98" si="1644">IF(U97="","",IF(U97="wo",","&amp;0,IF(V97="wo",","&amp;0,IF(U97=V97,"ERROR",IF(U97=0,",0",IF(V97=0,",-0",IF(V97&gt;U97,","&amp;U97,","&amp;-1*V97)))))))</f>
        <v/>
      </c>
      <c r="AP98" s="251" t="str">
        <f t="shared" ref="AP98" si="1645">IF(W97="","",IF(W97="wo",","&amp;0,IF(X97="wo",","&amp;0,IF(W97=X97,"ERROR",IF(W97=0,",0",IF(X97=0,",-0",IF(X97&gt;W97,","&amp;W97,","&amp;-1*X97)))))))</f>
        <v/>
      </c>
      <c r="AQ98" s="238"/>
      <c r="AU98" s="262"/>
      <c r="BK98" s="293"/>
    </row>
    <row r="99" spans="1:63" s="240" customFormat="1" ht="14.1" customHeight="1" x14ac:dyDescent="0.25">
      <c r="A99" s="510">
        <v>48</v>
      </c>
      <c r="B99" s="569" t="s">
        <v>299</v>
      </c>
      <c r="C99" s="514"/>
      <c r="D99" s="516"/>
      <c r="E99" s="556"/>
      <c r="F99" s="322"/>
      <c r="G99" s="327">
        <f>IF(Y83&gt;Z83,G83,IF(Z83&gt;Y83,G84,"-"))</f>
        <v>15</v>
      </c>
      <c r="H99" s="520" t="str">
        <f t="shared" ref="H99" si="1646">IF(K99="",IF(C99="","",IF(OR(G99="х",G100="х",NOT(ISBLANK(K99)))," ",CONCATENATE(C99,"/",D99,"/","ст. ",E99))),"")</f>
        <v/>
      </c>
      <c r="I99" s="244" t="str">
        <f>VLOOKUP(G99,[3]Список!A:V,3,FALSE)</f>
        <v xml:space="preserve">АМАНГЕЛДІ Әмір  </v>
      </c>
      <c r="J99" s="245" t="str">
        <f>VLOOKUP(G99,[3]Список!A:V,8,FALSE)</f>
        <v>Павлодар. обл.</v>
      </c>
      <c r="K99" s="525">
        <v>11</v>
      </c>
      <c r="L99" s="535">
        <v>8</v>
      </c>
      <c r="M99" s="531">
        <v>2</v>
      </c>
      <c r="N99" s="533">
        <v>11</v>
      </c>
      <c r="O99" s="525">
        <v>9</v>
      </c>
      <c r="P99" s="535">
        <v>11</v>
      </c>
      <c r="Q99" s="531">
        <v>11</v>
      </c>
      <c r="R99" s="533">
        <v>4</v>
      </c>
      <c r="S99" s="525">
        <v>11</v>
      </c>
      <c r="T99" s="535">
        <v>9</v>
      </c>
      <c r="U99" s="531"/>
      <c r="V99" s="533"/>
      <c r="W99" s="525"/>
      <c r="X99" s="527"/>
      <c r="Y99" s="246">
        <f t="shared" ref="Y99" si="1647">IF(K99="wo","wo",IF(K99="","",SUM(AC99:AI99)))</f>
        <v>3</v>
      </c>
      <c r="Z99" s="247">
        <f t="shared" ref="Z99" si="1648">IF(L99="wo","wo",IF(L99="","",SUM(AC100:AI100)))</f>
        <v>2</v>
      </c>
      <c r="AA99" s="248" t="str">
        <f t="shared" ref="AA99" si="1649">IF(Y100="В - П","В - П",IF(Z100="В - П","В - П",IF(Z100="wo",Y100&amp;" - "&amp;Z100,IF(Y100="wo",Z100&amp;" - "&amp;Y100,IF(Y100&gt;Z100,Y100&amp;" - "&amp;Z100,IF(Z100&gt;Y100,Z100&amp;" - "&amp;Y100,""))))))</f>
        <v>3 - 2</v>
      </c>
      <c r="AB99" s="249" t="str">
        <f t="shared" si="1124"/>
        <v>(8,-2,-9,4,9)</v>
      </c>
      <c r="AC99" s="250">
        <f t="shared" ref="AC99" si="1650">IF(K99="","",IF(K99="wo",0,IF(L99="wo",1,IF(K99&gt;L99,1,0))))</f>
        <v>1</v>
      </c>
      <c r="AD99" s="250">
        <f t="shared" ref="AD99" si="1651">IF(M99="","",IF(M99="wo",0,IF(N99="wo",1,IF(M99&gt;N99,1,0))))</f>
        <v>0</v>
      </c>
      <c r="AE99" s="250">
        <f t="shared" ref="AE99" si="1652">IF(O99="","",IF(O99="wo",0,IF(P99="wo",1,IF(O99&gt;P99,1,0))))</f>
        <v>0</v>
      </c>
      <c r="AF99" s="250">
        <f t="shared" ref="AF99" si="1653">IF(Q99="","",IF(Q99="wo",0,IF(R99="wo",1,IF(Q99&gt;R99,1,0))))</f>
        <v>1</v>
      </c>
      <c r="AG99" s="250">
        <f t="shared" ref="AG99" si="1654">IF(S99="","",IF(S99="wo",0,IF(T99="wo",1,IF(S99&gt;T99,1,0))))</f>
        <v>1</v>
      </c>
      <c r="AH99" s="250" t="str">
        <f t="shared" ref="AH99" si="1655">IF(U99="","",IF(U99="wo",0,IF(V99="wo",1,IF(U99&gt;V99,1,0))))</f>
        <v/>
      </c>
      <c r="AI99" s="250" t="str">
        <f t="shared" ref="AI99" si="1656">IF(W99="","",IF(W99="wo",0,IF(X99="wo",1,IF(W99&gt;X99,1,0))))</f>
        <v/>
      </c>
      <c r="AJ99" s="251">
        <f t="shared" ref="AJ99" si="1657">IF(K99="","",IF(K99="wo",0,IF(L99="wo",0,IF(K99=L99,"ERROR",IF(K99=0,"-0",IF(L99=0,0,IF(K99&gt;L99,L99,-1*K99)))))))</f>
        <v>8</v>
      </c>
      <c r="AK99" s="251" t="str">
        <f t="shared" ref="AK99" si="1658">IF(M99="","",IF(M99="wo",","&amp;0,IF(N99="wo",","&amp;0,IF(M99=N99,"ERROR",IF(M99=0,",-0",IF(N99=0,","&amp;0,IF(M99&gt;N99,","&amp;N99,","&amp;-1*M99)))))))</f>
        <v>,-2</v>
      </c>
      <c r="AL99" s="251" t="str">
        <f t="shared" ref="AL99" si="1659">IF(O99="","",IF(O99="wo",","&amp;0,IF(P99="wo",","&amp;0,IF(O99=P99,"ERROR",IF(O99=0,",-0",IF(P99=0,","&amp;0,IF(O99&gt;P99,","&amp;P99,","&amp;-1*O99)))))))</f>
        <v>,-9</v>
      </c>
      <c r="AM99" s="251" t="str">
        <f t="shared" ref="AM99" si="1660">IF(Q99="","",IF(Q99="wo",","&amp;0,IF(R99="wo",","&amp;0,IF(Q99=R99,"ERROR",IF(Q99=0,",-0",IF(R99=0,","&amp;0,IF(Q99&gt;R99,","&amp;R99,","&amp;-1*Q99)))))))</f>
        <v>,4</v>
      </c>
      <c r="AN99" s="251" t="str">
        <f t="shared" ref="AN99" si="1661">IF(S99="","",IF(S99="wo",","&amp;0,IF(T99="wo",","&amp;0,IF(S99=T99,"ERROR",IF(S99=0,",-0",IF(T99=0,","&amp;0,IF(S99&gt;T99,","&amp;T99,","&amp;-1*S99)))))))</f>
        <v>,9</v>
      </c>
      <c r="AO99" s="251" t="str">
        <f t="shared" ref="AO99" si="1662">IF(U99="","",IF(U99="wo",","&amp;0,IF(V99="wo",","&amp;0,IF(U99=V99,"ERROR",IF(U99=0,",-0",IF(V99=0,","&amp;0,IF(U99&gt;V99,","&amp;V99,","&amp;-1*U99)))))))</f>
        <v/>
      </c>
      <c r="AP99" s="251" t="str">
        <f t="shared" ref="AP99" si="1663">IF(W99="","",IF(W99="wo",","&amp;0,IF(X99="wo",","&amp;0,IF(W99=X99,"ERROR",IF(W99=0,",-0",IF(X99=0,","&amp;0,IF(W99&gt;X99,","&amp;X99,","&amp;-1*W99)))))))</f>
        <v/>
      </c>
      <c r="AQ99" s="238"/>
      <c r="AU99" s="262"/>
      <c r="BK99" s="293"/>
    </row>
    <row r="100" spans="1:63" s="240" customFormat="1" ht="14.1" customHeight="1" x14ac:dyDescent="0.25">
      <c r="A100" s="511"/>
      <c r="B100" s="570"/>
      <c r="C100" s="515"/>
      <c r="D100" s="517"/>
      <c r="E100" s="578"/>
      <c r="F100" s="320"/>
      <c r="G100" s="328">
        <f>IF(Y85&gt;Z85,G85,IF(Z85&gt;Y85,G86,"-"))</f>
        <v>7</v>
      </c>
      <c r="H100" s="521"/>
      <c r="I100" s="257" t="str">
        <f>VLOOKUP(G100,[3]Список!A:V,3,FALSE)</f>
        <v xml:space="preserve">ТОРГАЙБЕКОВ Амир  </v>
      </c>
      <c r="J100" s="258" t="str">
        <f>VLOOKUP(G100,[3]Список!A:V,8,FALSE)</f>
        <v>Карагандин. обл.</v>
      </c>
      <c r="K100" s="526"/>
      <c r="L100" s="536"/>
      <c r="M100" s="532"/>
      <c r="N100" s="534"/>
      <c r="O100" s="526"/>
      <c r="P100" s="536"/>
      <c r="Q100" s="532"/>
      <c r="R100" s="534"/>
      <c r="S100" s="526"/>
      <c r="T100" s="536"/>
      <c r="U100" s="532"/>
      <c r="V100" s="534"/>
      <c r="W100" s="526"/>
      <c r="X100" s="528"/>
      <c r="Y100" s="259">
        <f t="shared" ref="Y100" si="1664">IF(L99="wo","В - П",IF(L99&gt;=0,SUM(AC100:AI100),""))</f>
        <v>2</v>
      </c>
      <c r="Z100" s="260">
        <f t="shared" ref="Z100" si="1665">IF(K99="wo","В - П",IF(K99&gt;=0,SUM(AC99:AI99),""))</f>
        <v>3</v>
      </c>
      <c r="AA100" s="248" t="str">
        <f t="shared" ref="AA100" si="1666">IF(G99="х","",IF(G100="х","",IF(Y99&gt;Z99,AA99&amp;" "&amp;AB99,IF(Z99&gt;Y99,AA99&amp;" "&amp;AB100,""))))</f>
        <v>3 - 2 (8,-2,-9,4,9)</v>
      </c>
      <c r="AB100" s="249" t="str">
        <f t="shared" si="1124"/>
        <v>(-8,2,9,-4,-9)</v>
      </c>
      <c r="AC100" s="250">
        <f t="shared" ref="AC100" si="1667">IF(L99="","",IF(L99="wo",0,IF(K99="wo",1,IF(K99&gt;L99,0,1))))</f>
        <v>0</v>
      </c>
      <c r="AD100" s="250">
        <f t="shared" ref="AD100" si="1668">IF(N99="","",IF(N99="wo",0,IF(M99="wo",1,IF(M99&gt;N99,0,1))))</f>
        <v>1</v>
      </c>
      <c r="AE100" s="250">
        <f t="shared" ref="AE100" si="1669">IF(P99="","",IF(P99="wo",0,IF(O99="wo",1,IF(O99&gt;P99,0,1))))</f>
        <v>1</v>
      </c>
      <c r="AF100" s="250">
        <f t="shared" ref="AF100" si="1670">IF(R99="","",IF(R99="wo",0,IF(Q99="wo",1,IF(Q99&gt;R99,0,1))))</f>
        <v>0</v>
      </c>
      <c r="AG100" s="250">
        <f t="shared" ref="AG100" si="1671">IF(T99="","",IF(T99="wo",0,IF(S99="wo",1,IF(S99&gt;T99,0,1))))</f>
        <v>0</v>
      </c>
      <c r="AH100" s="250" t="str">
        <f t="shared" ref="AH100" si="1672">IF(V99="","",IF(V99="wo",0,IF(U99="wo",1,IF(U99&gt;V99,0,1))))</f>
        <v/>
      </c>
      <c r="AI100" s="250" t="str">
        <f t="shared" ref="AI100" si="1673">IF(X99="","",IF(X99="wo",0,IF(W99="wo",1,IF(W99&gt;X99,0,1))))</f>
        <v/>
      </c>
      <c r="AJ100" s="251">
        <f t="shared" ref="AJ100" si="1674">IF(K99="","",IF(K99="wo",0,IF(L99="wo",0,IF(K99=L99,"ERROR",IF(K99=0,0,IF(L99=0,"-0",IF(L99&gt;K99,K99,-1*L99)))))))</f>
        <v>-8</v>
      </c>
      <c r="AK100" s="251" t="str">
        <f t="shared" ref="AK100" si="1675">IF(M99="","",IF(M99="wo",","&amp;0,IF(N99="wo",","&amp;0,IF(M99=N99,"ERROR",IF(M99=0,",0",IF(N99=0,",-0",IF(N99&gt;M99,","&amp;M99,","&amp;-1*N99)))))))</f>
        <v>,2</v>
      </c>
      <c r="AL100" s="251" t="str">
        <f t="shared" ref="AL100" si="1676">IF(O99="","",IF(O99="wo",","&amp;0,IF(P99="wo",","&amp;0,IF(O99=P99,"ERROR",IF(O99=0,",0",IF(P99=0,",-0",IF(P99&gt;O99,","&amp;O99,","&amp;-1*P99)))))))</f>
        <v>,9</v>
      </c>
      <c r="AM100" s="251" t="str">
        <f t="shared" ref="AM100" si="1677">IF(Q99="","",IF(Q99="wo",","&amp;0,IF(R99="wo",","&amp;0,IF(Q99=R99,"ERROR",IF(Q99=0,",0",IF(R99=0,",-0",IF(R99&gt;Q99,","&amp;Q99,","&amp;-1*R99)))))))</f>
        <v>,-4</v>
      </c>
      <c r="AN100" s="251" t="str">
        <f t="shared" ref="AN100" si="1678">IF(S99="","",IF(S99="wo",","&amp;0,IF(T99="wo",","&amp;0,IF(S99=T99,"ERROR",IF(S99=0,",0",IF(T99=0,",-0",IF(T99&gt;S99,","&amp;S99,","&amp;-1*T99)))))))</f>
        <v>,-9</v>
      </c>
      <c r="AO100" s="251" t="str">
        <f t="shared" ref="AO100" si="1679">IF(U99="","",IF(U99="wo",","&amp;0,IF(V99="wo",","&amp;0,IF(U99=V99,"ERROR",IF(U99=0,",0",IF(V99=0,",-0",IF(V99&gt;U99,","&amp;U99,","&amp;-1*V99)))))))</f>
        <v/>
      </c>
      <c r="AP100" s="251" t="str">
        <f t="shared" ref="AP100" si="1680">IF(W99="","",IF(W99="wo",","&amp;0,IF(X99="wo",","&amp;0,IF(W99=X99,"ERROR",IF(W99=0,",0",IF(X99=0,",-0",IF(X99&gt;W99,","&amp;W99,","&amp;-1*X99)))))))</f>
        <v/>
      </c>
      <c r="AQ100" s="238"/>
      <c r="AU100" s="262"/>
      <c r="BK100" s="293"/>
    </row>
    <row r="101" spans="1:63" s="240" customFormat="1" ht="14.1" customHeight="1" x14ac:dyDescent="0.25">
      <c r="A101" s="510">
        <v>49</v>
      </c>
      <c r="B101" s="569" t="s">
        <v>299</v>
      </c>
      <c r="C101" s="514"/>
      <c r="D101" s="516"/>
      <c r="E101" s="556"/>
      <c r="F101" s="322"/>
      <c r="G101" s="327">
        <f>IF(Y87&gt;Z87,G87,IF(Z87&gt;Y87,G88,"-"))</f>
        <v>10</v>
      </c>
      <c r="H101" s="520" t="str">
        <f t="shared" ref="H101" si="1681">IF(K101="",IF(C101="","",IF(OR(G101="х",G102="х",NOT(ISBLANK(K101)))," ",CONCATENATE(C101,"/",D101,"/","ст. ",E101))),"")</f>
        <v/>
      </c>
      <c r="I101" s="244" t="str">
        <f>VLOOKUP(G101,[3]Список!A:V,3,FALSE)</f>
        <v xml:space="preserve">САРСЕНБАЙ Дамир  </v>
      </c>
      <c r="J101" s="245" t="str">
        <f>VLOOKUP(G101,[3]Список!A:V,8,FALSE)</f>
        <v>г. Алматы</v>
      </c>
      <c r="K101" s="525">
        <v>11</v>
      </c>
      <c r="L101" s="535">
        <v>6</v>
      </c>
      <c r="M101" s="531">
        <v>11</v>
      </c>
      <c r="N101" s="533">
        <v>7</v>
      </c>
      <c r="O101" s="525">
        <v>8</v>
      </c>
      <c r="P101" s="535">
        <v>11</v>
      </c>
      <c r="Q101" s="531">
        <v>11</v>
      </c>
      <c r="R101" s="533">
        <v>7</v>
      </c>
      <c r="S101" s="525"/>
      <c r="T101" s="535"/>
      <c r="U101" s="531"/>
      <c r="V101" s="533"/>
      <c r="W101" s="525"/>
      <c r="X101" s="527"/>
      <c r="Y101" s="246">
        <f t="shared" ref="Y101" si="1682">IF(K101="wo","wo",IF(K101="","",SUM(AC101:AI101)))</f>
        <v>3</v>
      </c>
      <c r="Z101" s="247">
        <f t="shared" ref="Z101" si="1683">IF(L101="wo","wo",IF(L101="","",SUM(AC102:AI102)))</f>
        <v>1</v>
      </c>
      <c r="AA101" s="248" t="str">
        <f t="shared" ref="AA101" si="1684">IF(Y102="В - П","В - П",IF(Z102="В - П","В - П",IF(Z102="wo",Y102&amp;" - "&amp;Z102,IF(Y102="wo",Z102&amp;" - "&amp;Y102,IF(Y102&gt;Z102,Y102&amp;" - "&amp;Z102,IF(Z102&gt;Y102,Z102&amp;" - "&amp;Y102,""))))))</f>
        <v>3 - 1</v>
      </c>
      <c r="AB101" s="249" t="str">
        <f t="shared" si="1124"/>
        <v>(6,7,-8,7)</v>
      </c>
      <c r="AC101" s="250">
        <f t="shared" ref="AC101" si="1685">IF(K101="","",IF(K101="wo",0,IF(L101="wo",1,IF(K101&gt;L101,1,0))))</f>
        <v>1</v>
      </c>
      <c r="AD101" s="250">
        <f t="shared" ref="AD101" si="1686">IF(M101="","",IF(M101="wo",0,IF(N101="wo",1,IF(M101&gt;N101,1,0))))</f>
        <v>1</v>
      </c>
      <c r="AE101" s="250">
        <f t="shared" ref="AE101" si="1687">IF(O101="","",IF(O101="wo",0,IF(P101="wo",1,IF(O101&gt;P101,1,0))))</f>
        <v>0</v>
      </c>
      <c r="AF101" s="250">
        <f t="shared" ref="AF101" si="1688">IF(Q101="","",IF(Q101="wo",0,IF(R101="wo",1,IF(Q101&gt;R101,1,0))))</f>
        <v>1</v>
      </c>
      <c r="AG101" s="250" t="str">
        <f t="shared" ref="AG101" si="1689">IF(S101="","",IF(S101="wo",0,IF(T101="wo",1,IF(S101&gt;T101,1,0))))</f>
        <v/>
      </c>
      <c r="AH101" s="250" t="str">
        <f t="shared" ref="AH101" si="1690">IF(U101="","",IF(U101="wo",0,IF(V101="wo",1,IF(U101&gt;V101,1,0))))</f>
        <v/>
      </c>
      <c r="AI101" s="250" t="str">
        <f t="shared" ref="AI101" si="1691">IF(W101="","",IF(W101="wo",0,IF(X101="wo",1,IF(W101&gt;X101,1,0))))</f>
        <v/>
      </c>
      <c r="AJ101" s="251">
        <f t="shared" ref="AJ101" si="1692">IF(K101="","",IF(K101="wo",0,IF(L101="wo",0,IF(K101=L101,"ERROR",IF(K101=0,"-0",IF(L101=0,0,IF(K101&gt;L101,L101,-1*K101)))))))</f>
        <v>6</v>
      </c>
      <c r="AK101" s="251" t="str">
        <f t="shared" ref="AK101" si="1693">IF(M101="","",IF(M101="wo",","&amp;0,IF(N101="wo",","&amp;0,IF(M101=N101,"ERROR",IF(M101=0,",-0",IF(N101=0,","&amp;0,IF(M101&gt;N101,","&amp;N101,","&amp;-1*M101)))))))</f>
        <v>,7</v>
      </c>
      <c r="AL101" s="251" t="str">
        <f t="shared" ref="AL101" si="1694">IF(O101="","",IF(O101="wo",","&amp;0,IF(P101="wo",","&amp;0,IF(O101=P101,"ERROR",IF(O101=0,",-0",IF(P101=0,","&amp;0,IF(O101&gt;P101,","&amp;P101,","&amp;-1*O101)))))))</f>
        <v>,-8</v>
      </c>
      <c r="AM101" s="251" t="str">
        <f t="shared" ref="AM101" si="1695">IF(Q101="","",IF(Q101="wo",","&amp;0,IF(R101="wo",","&amp;0,IF(Q101=R101,"ERROR",IF(Q101=0,",-0",IF(R101=0,","&amp;0,IF(Q101&gt;R101,","&amp;R101,","&amp;-1*Q101)))))))</f>
        <v>,7</v>
      </c>
      <c r="AN101" s="251" t="str">
        <f t="shared" ref="AN101" si="1696">IF(S101="","",IF(S101="wo",","&amp;0,IF(T101="wo",","&amp;0,IF(S101=T101,"ERROR",IF(S101=0,",-0",IF(T101=0,","&amp;0,IF(S101&gt;T101,","&amp;T101,","&amp;-1*S101)))))))</f>
        <v/>
      </c>
      <c r="AO101" s="251" t="str">
        <f t="shared" ref="AO101" si="1697">IF(U101="","",IF(U101="wo",","&amp;0,IF(V101="wo",","&amp;0,IF(U101=V101,"ERROR",IF(U101=0,",-0",IF(V101=0,","&amp;0,IF(U101&gt;V101,","&amp;V101,","&amp;-1*U101)))))))</f>
        <v/>
      </c>
      <c r="AP101" s="251" t="str">
        <f t="shared" ref="AP101" si="1698">IF(W101="","",IF(W101="wo",","&amp;0,IF(X101="wo",","&amp;0,IF(W101=X101,"ERROR",IF(W101=0,",-0",IF(X101=0,","&amp;0,IF(W101&gt;X101,","&amp;X101,","&amp;-1*W101)))))))</f>
        <v/>
      </c>
      <c r="AQ101" s="238"/>
      <c r="AU101" s="262"/>
      <c r="BK101" s="293"/>
    </row>
    <row r="102" spans="1:63" s="240" customFormat="1" ht="14.1" customHeight="1" x14ac:dyDescent="0.25">
      <c r="A102" s="511"/>
      <c r="B102" s="570"/>
      <c r="C102" s="515"/>
      <c r="D102" s="517"/>
      <c r="E102" s="578"/>
      <c r="F102" s="320"/>
      <c r="G102" s="328">
        <f>IF(Y89&gt;Z89,G89,IF(Z89&gt;Y89,G90,"-"))</f>
        <v>20</v>
      </c>
      <c r="H102" s="521"/>
      <c r="I102" s="257" t="str">
        <f>VLOOKUP(G102,[3]Список!A:V,3,FALSE)</f>
        <v xml:space="preserve">НУРМАТОВ Зиятжан  </v>
      </c>
      <c r="J102" s="258" t="str">
        <f>VLOOKUP(G102,[3]Список!A:V,8,FALSE)</f>
        <v>Карагандин. обл.</v>
      </c>
      <c r="K102" s="526"/>
      <c r="L102" s="536"/>
      <c r="M102" s="532"/>
      <c r="N102" s="534"/>
      <c r="O102" s="526"/>
      <c r="P102" s="536"/>
      <c r="Q102" s="532"/>
      <c r="R102" s="534"/>
      <c r="S102" s="526"/>
      <c r="T102" s="536"/>
      <c r="U102" s="532"/>
      <c r="V102" s="534"/>
      <c r="W102" s="526"/>
      <c r="X102" s="528"/>
      <c r="Y102" s="259">
        <f t="shared" ref="Y102" si="1699">IF(L101="wo","В - П",IF(L101&gt;=0,SUM(AC102:AI102),""))</f>
        <v>1</v>
      </c>
      <c r="Z102" s="260">
        <f t="shared" ref="Z102" si="1700">IF(K101="wo","В - П",IF(K101&gt;=0,SUM(AC101:AI101),""))</f>
        <v>3</v>
      </c>
      <c r="AA102" s="248" t="str">
        <f t="shared" ref="AA102" si="1701">IF(G101="х","",IF(G102="х","",IF(Y101&gt;Z101,AA101&amp;" "&amp;AB101,IF(Z101&gt;Y101,AA101&amp;" "&amp;AB102,""))))</f>
        <v>3 - 1 (6,7,-8,7)</v>
      </c>
      <c r="AB102" s="249" t="str">
        <f t="shared" si="1124"/>
        <v>(-6,-7,8,-7)</v>
      </c>
      <c r="AC102" s="250">
        <f t="shared" ref="AC102" si="1702">IF(L101="","",IF(L101="wo",0,IF(K101="wo",1,IF(K101&gt;L101,0,1))))</f>
        <v>0</v>
      </c>
      <c r="AD102" s="250">
        <f t="shared" ref="AD102" si="1703">IF(N101="","",IF(N101="wo",0,IF(M101="wo",1,IF(M101&gt;N101,0,1))))</f>
        <v>0</v>
      </c>
      <c r="AE102" s="250">
        <f t="shared" ref="AE102" si="1704">IF(P101="","",IF(P101="wo",0,IF(O101="wo",1,IF(O101&gt;P101,0,1))))</f>
        <v>1</v>
      </c>
      <c r="AF102" s="250">
        <f t="shared" ref="AF102" si="1705">IF(R101="","",IF(R101="wo",0,IF(Q101="wo",1,IF(Q101&gt;R101,0,1))))</f>
        <v>0</v>
      </c>
      <c r="AG102" s="250" t="str">
        <f t="shared" ref="AG102" si="1706">IF(T101="","",IF(T101="wo",0,IF(S101="wo",1,IF(S101&gt;T101,0,1))))</f>
        <v/>
      </c>
      <c r="AH102" s="250" t="str">
        <f t="shared" ref="AH102" si="1707">IF(V101="","",IF(V101="wo",0,IF(U101="wo",1,IF(U101&gt;V101,0,1))))</f>
        <v/>
      </c>
      <c r="AI102" s="250" t="str">
        <f t="shared" ref="AI102" si="1708">IF(X101="","",IF(X101="wo",0,IF(W101="wo",1,IF(W101&gt;X101,0,1))))</f>
        <v/>
      </c>
      <c r="AJ102" s="251">
        <f t="shared" ref="AJ102" si="1709">IF(K101="","",IF(K101="wo",0,IF(L101="wo",0,IF(K101=L101,"ERROR",IF(K101=0,0,IF(L101=0,"-0",IF(L101&gt;K101,K101,-1*L101)))))))</f>
        <v>-6</v>
      </c>
      <c r="AK102" s="251" t="str">
        <f t="shared" ref="AK102" si="1710">IF(M101="","",IF(M101="wo",","&amp;0,IF(N101="wo",","&amp;0,IF(M101=N101,"ERROR",IF(M101=0,",0",IF(N101=0,",-0",IF(N101&gt;M101,","&amp;M101,","&amp;-1*N101)))))))</f>
        <v>,-7</v>
      </c>
      <c r="AL102" s="251" t="str">
        <f t="shared" ref="AL102" si="1711">IF(O101="","",IF(O101="wo",","&amp;0,IF(P101="wo",","&amp;0,IF(O101=P101,"ERROR",IF(O101=0,",0",IF(P101=0,",-0",IF(P101&gt;O101,","&amp;O101,","&amp;-1*P101)))))))</f>
        <v>,8</v>
      </c>
      <c r="AM102" s="251" t="str">
        <f t="shared" ref="AM102" si="1712">IF(Q101="","",IF(Q101="wo",","&amp;0,IF(R101="wo",","&amp;0,IF(Q101=R101,"ERROR",IF(Q101=0,",0",IF(R101=0,",-0",IF(R101&gt;Q101,","&amp;Q101,","&amp;-1*R101)))))))</f>
        <v>,-7</v>
      </c>
      <c r="AN102" s="251" t="str">
        <f t="shared" ref="AN102" si="1713">IF(S101="","",IF(S101="wo",","&amp;0,IF(T101="wo",","&amp;0,IF(S101=T101,"ERROR",IF(S101=0,",0",IF(T101=0,",-0",IF(T101&gt;S101,","&amp;S101,","&amp;-1*T101)))))))</f>
        <v/>
      </c>
      <c r="AO102" s="251" t="str">
        <f t="shared" ref="AO102" si="1714">IF(U101="","",IF(U101="wo",","&amp;0,IF(V101="wo",","&amp;0,IF(U101=V101,"ERROR",IF(U101=0,",0",IF(V101=0,",-0",IF(V101&gt;U101,","&amp;U101,","&amp;-1*V101)))))))</f>
        <v/>
      </c>
      <c r="AP102" s="251" t="str">
        <f t="shared" ref="AP102" si="1715">IF(W101="","",IF(W101="wo",","&amp;0,IF(X101="wo",","&amp;0,IF(W101=X101,"ERROR",IF(W101=0,",0",IF(X101=0,",-0",IF(X101&gt;W101,","&amp;W101,","&amp;-1*X101)))))))</f>
        <v/>
      </c>
      <c r="AQ102" s="238"/>
      <c r="AU102" s="262"/>
      <c r="BK102" s="293"/>
    </row>
    <row r="103" spans="1:63" s="240" customFormat="1" ht="14.1" customHeight="1" x14ac:dyDescent="0.25">
      <c r="A103" s="510">
        <v>50</v>
      </c>
      <c r="B103" s="569" t="s">
        <v>299</v>
      </c>
      <c r="C103" s="514"/>
      <c r="D103" s="516"/>
      <c r="E103" s="556"/>
      <c r="F103" s="322"/>
      <c r="G103" s="327">
        <f>IF(Y91&gt;Z91,G91,IF(Z91&gt;Y91,G92,"-"))</f>
        <v>18</v>
      </c>
      <c r="H103" s="520" t="str">
        <f t="shared" ref="H103" si="1716">IF(K103="",IF(C103="","",IF(OR(G103="х",G104="х",NOT(ISBLANK(K103)))," ",CONCATENATE(C103,"/",D103,"/","ст. ",E103))),"")</f>
        <v/>
      </c>
      <c r="I103" s="244" t="str">
        <f>VLOOKUP(G103,[3]Список!A:V,3,FALSE)</f>
        <v xml:space="preserve">ТОЛСУБАЕВ Меиржан  </v>
      </c>
      <c r="J103" s="245" t="str">
        <f>VLOOKUP(G103,[3]Список!A:V,8,FALSE)</f>
        <v>ВКО</v>
      </c>
      <c r="K103" s="525">
        <v>11</v>
      </c>
      <c r="L103" s="535">
        <v>9</v>
      </c>
      <c r="M103" s="531">
        <v>12</v>
      </c>
      <c r="N103" s="533">
        <v>10</v>
      </c>
      <c r="O103" s="525">
        <v>11</v>
      </c>
      <c r="P103" s="535">
        <v>9</v>
      </c>
      <c r="Q103" s="531"/>
      <c r="R103" s="533"/>
      <c r="S103" s="525"/>
      <c r="T103" s="535"/>
      <c r="U103" s="531"/>
      <c r="V103" s="533"/>
      <c r="W103" s="525"/>
      <c r="X103" s="527"/>
      <c r="Y103" s="246">
        <f t="shared" ref="Y103" si="1717">IF(K103="wo","wo",IF(K103="","",SUM(AC103:AI103)))</f>
        <v>3</v>
      </c>
      <c r="Z103" s="247">
        <f t="shared" ref="Z103" si="1718">IF(L103="wo","wo",IF(L103="","",SUM(AC104:AI104)))</f>
        <v>0</v>
      </c>
      <c r="AA103" s="248" t="str">
        <f t="shared" ref="AA103" si="1719">IF(Y104="В - П","В - П",IF(Z104="В - П","В - П",IF(Z104="wo",Y104&amp;" - "&amp;Z104,IF(Y104="wo",Z104&amp;" - "&amp;Y104,IF(Y104&gt;Z104,Y104&amp;" - "&amp;Z104,IF(Z104&gt;Y104,Z104&amp;" - "&amp;Y104,""))))))</f>
        <v>3 - 0</v>
      </c>
      <c r="AB103" s="249" t="str">
        <f t="shared" si="1124"/>
        <v>(9,10,9)</v>
      </c>
      <c r="AC103" s="250">
        <f t="shared" ref="AC103" si="1720">IF(K103="","",IF(K103="wo",0,IF(L103="wo",1,IF(K103&gt;L103,1,0))))</f>
        <v>1</v>
      </c>
      <c r="AD103" s="250">
        <f t="shared" ref="AD103" si="1721">IF(M103="","",IF(M103="wo",0,IF(N103="wo",1,IF(M103&gt;N103,1,0))))</f>
        <v>1</v>
      </c>
      <c r="AE103" s="250">
        <f t="shared" ref="AE103" si="1722">IF(O103="","",IF(O103="wo",0,IF(P103="wo",1,IF(O103&gt;P103,1,0))))</f>
        <v>1</v>
      </c>
      <c r="AF103" s="250" t="str">
        <f t="shared" ref="AF103" si="1723">IF(Q103="","",IF(Q103="wo",0,IF(R103="wo",1,IF(Q103&gt;R103,1,0))))</f>
        <v/>
      </c>
      <c r="AG103" s="250" t="str">
        <f t="shared" ref="AG103" si="1724">IF(S103="","",IF(S103="wo",0,IF(T103="wo",1,IF(S103&gt;T103,1,0))))</f>
        <v/>
      </c>
      <c r="AH103" s="250" t="str">
        <f t="shared" ref="AH103" si="1725">IF(U103="","",IF(U103="wo",0,IF(V103="wo",1,IF(U103&gt;V103,1,0))))</f>
        <v/>
      </c>
      <c r="AI103" s="250" t="str">
        <f t="shared" ref="AI103" si="1726">IF(W103="","",IF(W103="wo",0,IF(X103="wo",1,IF(W103&gt;X103,1,0))))</f>
        <v/>
      </c>
      <c r="AJ103" s="251">
        <f t="shared" ref="AJ103" si="1727">IF(K103="","",IF(K103="wo",0,IF(L103="wo",0,IF(K103=L103,"ERROR",IF(K103=0,"-0",IF(L103=0,0,IF(K103&gt;L103,L103,-1*K103)))))))</f>
        <v>9</v>
      </c>
      <c r="AK103" s="251" t="str">
        <f t="shared" ref="AK103" si="1728">IF(M103="","",IF(M103="wo",","&amp;0,IF(N103="wo",","&amp;0,IF(M103=N103,"ERROR",IF(M103=0,",-0",IF(N103=0,","&amp;0,IF(M103&gt;N103,","&amp;N103,","&amp;-1*M103)))))))</f>
        <v>,10</v>
      </c>
      <c r="AL103" s="251" t="str">
        <f t="shared" ref="AL103" si="1729">IF(O103="","",IF(O103="wo",","&amp;0,IF(P103="wo",","&amp;0,IF(O103=P103,"ERROR",IF(O103=0,",-0",IF(P103=0,","&amp;0,IF(O103&gt;P103,","&amp;P103,","&amp;-1*O103)))))))</f>
        <v>,9</v>
      </c>
      <c r="AM103" s="251" t="str">
        <f t="shared" ref="AM103" si="1730">IF(Q103="","",IF(Q103="wo",","&amp;0,IF(R103="wo",","&amp;0,IF(Q103=R103,"ERROR",IF(Q103=0,",-0",IF(R103=0,","&amp;0,IF(Q103&gt;R103,","&amp;R103,","&amp;-1*Q103)))))))</f>
        <v/>
      </c>
      <c r="AN103" s="251" t="str">
        <f t="shared" ref="AN103" si="1731">IF(S103="","",IF(S103="wo",","&amp;0,IF(T103="wo",","&amp;0,IF(S103=T103,"ERROR",IF(S103=0,",-0",IF(T103=0,","&amp;0,IF(S103&gt;T103,","&amp;T103,","&amp;-1*S103)))))))</f>
        <v/>
      </c>
      <c r="AO103" s="251" t="str">
        <f t="shared" ref="AO103" si="1732">IF(U103="","",IF(U103="wo",","&amp;0,IF(V103="wo",","&amp;0,IF(U103=V103,"ERROR",IF(U103=0,",-0",IF(V103=0,","&amp;0,IF(U103&gt;V103,","&amp;V103,","&amp;-1*U103)))))))</f>
        <v/>
      </c>
      <c r="AP103" s="251" t="str">
        <f t="shared" ref="AP103" si="1733">IF(W103="","",IF(W103="wo",","&amp;0,IF(X103="wo",","&amp;0,IF(W103=X103,"ERROR",IF(W103=0,",-0",IF(X103=0,","&amp;0,IF(W103&gt;X103,","&amp;X103,","&amp;-1*W103)))))))</f>
        <v/>
      </c>
      <c r="AQ103" s="238"/>
      <c r="AU103" s="262"/>
      <c r="BK103" s="293"/>
    </row>
    <row r="104" spans="1:63" s="240" customFormat="1" ht="14.1" customHeight="1" x14ac:dyDescent="0.25">
      <c r="A104" s="511"/>
      <c r="B104" s="570"/>
      <c r="C104" s="515"/>
      <c r="D104" s="517"/>
      <c r="E104" s="578"/>
      <c r="F104" s="320"/>
      <c r="G104" s="328">
        <f>IF(Y93&gt;Z93,G93,IF(Z93&gt;Y93,G94,"-"))</f>
        <v>17</v>
      </c>
      <c r="H104" s="521"/>
      <c r="I104" s="257" t="str">
        <f>VLOOKUP(G104,[3]Список!A:V,3,FALSE)</f>
        <v xml:space="preserve">НАЗИР Рамазан  </v>
      </c>
      <c r="J104" s="258" t="str">
        <f>VLOOKUP(G104,[3]Список!A:V,8,FALSE)</f>
        <v>Туркестан. обл.</v>
      </c>
      <c r="K104" s="526"/>
      <c r="L104" s="536"/>
      <c r="M104" s="532"/>
      <c r="N104" s="534"/>
      <c r="O104" s="526"/>
      <c r="P104" s="536"/>
      <c r="Q104" s="532"/>
      <c r="R104" s="534"/>
      <c r="S104" s="526"/>
      <c r="T104" s="536"/>
      <c r="U104" s="532"/>
      <c r="V104" s="534"/>
      <c r="W104" s="526"/>
      <c r="X104" s="528"/>
      <c r="Y104" s="259">
        <f t="shared" ref="Y104" si="1734">IF(L103="wo","В - П",IF(L103&gt;=0,SUM(AC104:AI104),""))</f>
        <v>0</v>
      </c>
      <c r="Z104" s="260">
        <f t="shared" ref="Z104" si="1735">IF(K103="wo","В - П",IF(K103&gt;=0,SUM(AC103:AI103),""))</f>
        <v>3</v>
      </c>
      <c r="AA104" s="248" t="str">
        <f t="shared" ref="AA104" si="1736">IF(G103="х","",IF(G104="х","",IF(Y103&gt;Z103,AA103&amp;" "&amp;AB103,IF(Z103&gt;Y103,AA103&amp;" "&amp;AB104,""))))</f>
        <v>3 - 0 (9,10,9)</v>
      </c>
      <c r="AB104" s="249" t="str">
        <f t="shared" si="1124"/>
        <v>(-9,-10,-9)</v>
      </c>
      <c r="AC104" s="250">
        <f t="shared" ref="AC104" si="1737">IF(L103="","",IF(L103="wo",0,IF(K103="wo",1,IF(K103&gt;L103,0,1))))</f>
        <v>0</v>
      </c>
      <c r="AD104" s="250">
        <f t="shared" ref="AD104" si="1738">IF(N103="","",IF(N103="wo",0,IF(M103="wo",1,IF(M103&gt;N103,0,1))))</f>
        <v>0</v>
      </c>
      <c r="AE104" s="250">
        <f t="shared" ref="AE104" si="1739">IF(P103="","",IF(P103="wo",0,IF(O103="wo",1,IF(O103&gt;P103,0,1))))</f>
        <v>0</v>
      </c>
      <c r="AF104" s="250" t="str">
        <f t="shared" ref="AF104" si="1740">IF(R103="","",IF(R103="wo",0,IF(Q103="wo",1,IF(Q103&gt;R103,0,1))))</f>
        <v/>
      </c>
      <c r="AG104" s="250" t="str">
        <f t="shared" ref="AG104" si="1741">IF(T103="","",IF(T103="wo",0,IF(S103="wo",1,IF(S103&gt;T103,0,1))))</f>
        <v/>
      </c>
      <c r="AH104" s="250" t="str">
        <f t="shared" ref="AH104" si="1742">IF(V103="","",IF(V103="wo",0,IF(U103="wo",1,IF(U103&gt;V103,0,1))))</f>
        <v/>
      </c>
      <c r="AI104" s="250" t="str">
        <f t="shared" ref="AI104" si="1743">IF(X103="","",IF(X103="wo",0,IF(W103="wo",1,IF(W103&gt;X103,0,1))))</f>
        <v/>
      </c>
      <c r="AJ104" s="251">
        <f t="shared" ref="AJ104" si="1744">IF(K103="","",IF(K103="wo",0,IF(L103="wo",0,IF(K103=L103,"ERROR",IF(K103=0,0,IF(L103=0,"-0",IF(L103&gt;K103,K103,-1*L103)))))))</f>
        <v>-9</v>
      </c>
      <c r="AK104" s="251" t="str">
        <f t="shared" ref="AK104" si="1745">IF(M103="","",IF(M103="wo",","&amp;0,IF(N103="wo",","&amp;0,IF(M103=N103,"ERROR",IF(M103=0,",0",IF(N103=0,",-0",IF(N103&gt;M103,","&amp;M103,","&amp;-1*N103)))))))</f>
        <v>,-10</v>
      </c>
      <c r="AL104" s="251" t="str">
        <f t="shared" ref="AL104" si="1746">IF(O103="","",IF(O103="wo",","&amp;0,IF(P103="wo",","&amp;0,IF(O103=P103,"ERROR",IF(O103=0,",0",IF(P103=0,",-0",IF(P103&gt;O103,","&amp;O103,","&amp;-1*P103)))))))</f>
        <v>,-9</v>
      </c>
      <c r="AM104" s="251" t="str">
        <f t="shared" ref="AM104" si="1747">IF(Q103="","",IF(Q103="wo",","&amp;0,IF(R103="wo",","&amp;0,IF(Q103=R103,"ERROR",IF(Q103=0,",0",IF(R103=0,",-0",IF(R103&gt;Q103,","&amp;Q103,","&amp;-1*R103)))))))</f>
        <v/>
      </c>
      <c r="AN104" s="251" t="str">
        <f t="shared" ref="AN104" si="1748">IF(S103="","",IF(S103="wo",","&amp;0,IF(T103="wo",","&amp;0,IF(S103=T103,"ERROR",IF(S103=0,",0",IF(T103=0,",-0",IF(T103&gt;S103,","&amp;S103,","&amp;-1*T103)))))))</f>
        <v/>
      </c>
      <c r="AO104" s="251" t="str">
        <f t="shared" ref="AO104" si="1749">IF(U103="","",IF(U103="wo",","&amp;0,IF(V103="wo",","&amp;0,IF(U103=V103,"ERROR",IF(U103=0,",0",IF(V103=0,",-0",IF(V103&gt;U103,","&amp;U103,","&amp;-1*V103)))))))</f>
        <v/>
      </c>
      <c r="AP104" s="251" t="str">
        <f t="shared" ref="AP104" si="1750">IF(W103="","",IF(W103="wo",","&amp;0,IF(X103="wo",","&amp;0,IF(W103=X103,"ERROR",IF(W103=0,",0",IF(X103=0,",-0",IF(X103&gt;W103,","&amp;W103,","&amp;-1*X103)))))))</f>
        <v/>
      </c>
      <c r="AQ104" s="238"/>
      <c r="AU104" s="262"/>
      <c r="BK104" s="293"/>
    </row>
    <row r="105" spans="1:63" s="240" customFormat="1" ht="14.1" customHeight="1" x14ac:dyDescent="0.25">
      <c r="A105" s="510">
        <v>51</v>
      </c>
      <c r="B105" s="569" t="s">
        <v>299</v>
      </c>
      <c r="C105" s="514"/>
      <c r="D105" s="516"/>
      <c r="E105" s="556"/>
      <c r="F105" s="322"/>
      <c r="G105" s="327">
        <f>IF(Y95&gt;Z95,G95,IF(Z95&gt;Y95,G96,"-"))</f>
        <v>19</v>
      </c>
      <c r="H105" s="520" t="str">
        <f t="shared" ref="H105" si="1751">IF(K105="",IF(C105="","",IF(OR(G105="х",G106="х",NOT(ISBLANK(K105)))," ",CONCATENATE(C105,"/",D105,"/","ст. ",E105))),"")</f>
        <v/>
      </c>
      <c r="I105" s="244" t="str">
        <f>VLOOKUP(G105,[3]Список!A:V,3,FALSE)</f>
        <v xml:space="preserve">ШИ Ченян  </v>
      </c>
      <c r="J105" s="245" t="str">
        <f>VLOOKUP(G105,[3]Список!A:V,8,FALSE)</f>
        <v>г. Алматы</v>
      </c>
      <c r="K105" s="525">
        <v>9</v>
      </c>
      <c r="L105" s="535">
        <v>11</v>
      </c>
      <c r="M105" s="531">
        <v>9</v>
      </c>
      <c r="N105" s="533">
        <v>11</v>
      </c>
      <c r="O105" s="525">
        <v>11</v>
      </c>
      <c r="P105" s="535">
        <v>6</v>
      </c>
      <c r="Q105" s="531">
        <v>11</v>
      </c>
      <c r="R105" s="533">
        <v>6</v>
      </c>
      <c r="S105" s="525">
        <v>11</v>
      </c>
      <c r="T105" s="535">
        <v>5</v>
      </c>
      <c r="U105" s="531"/>
      <c r="V105" s="533"/>
      <c r="W105" s="525"/>
      <c r="X105" s="527"/>
      <c r="Y105" s="246">
        <f t="shared" ref="Y105" si="1752">IF(K105="wo","wo",IF(K105="","",SUM(AC105:AI105)))</f>
        <v>3</v>
      </c>
      <c r="Z105" s="247">
        <f t="shared" ref="Z105" si="1753">IF(L105="wo","wo",IF(L105="","",SUM(AC106:AI106)))</f>
        <v>2</v>
      </c>
      <c r="AA105" s="248" t="str">
        <f t="shared" ref="AA105" si="1754">IF(Y106="В - П","В - П",IF(Z106="В - П","В - П",IF(Z106="wo",Y106&amp;" - "&amp;Z106,IF(Y106="wo",Z106&amp;" - "&amp;Y106,IF(Y106&gt;Z106,Y106&amp;" - "&amp;Z106,IF(Z106&gt;Y106,Z106&amp;" - "&amp;Y106,""))))))</f>
        <v>3 - 2</v>
      </c>
      <c r="AB105" s="249" t="str">
        <f t="shared" si="1124"/>
        <v>(-9,-9,6,6,5)</v>
      </c>
      <c r="AC105" s="250">
        <f t="shared" ref="AC105" si="1755">IF(K105="","",IF(K105="wo",0,IF(L105="wo",1,IF(K105&gt;L105,1,0))))</f>
        <v>0</v>
      </c>
      <c r="AD105" s="250">
        <f t="shared" ref="AD105" si="1756">IF(M105="","",IF(M105="wo",0,IF(N105="wo",1,IF(M105&gt;N105,1,0))))</f>
        <v>0</v>
      </c>
      <c r="AE105" s="250">
        <f t="shared" ref="AE105" si="1757">IF(O105="","",IF(O105="wo",0,IF(P105="wo",1,IF(O105&gt;P105,1,0))))</f>
        <v>1</v>
      </c>
      <c r="AF105" s="250">
        <f t="shared" ref="AF105" si="1758">IF(Q105="","",IF(Q105="wo",0,IF(R105="wo",1,IF(Q105&gt;R105,1,0))))</f>
        <v>1</v>
      </c>
      <c r="AG105" s="250">
        <f t="shared" ref="AG105" si="1759">IF(S105="","",IF(S105="wo",0,IF(T105="wo",1,IF(S105&gt;T105,1,0))))</f>
        <v>1</v>
      </c>
      <c r="AH105" s="250" t="str">
        <f t="shared" ref="AH105" si="1760">IF(U105="","",IF(U105="wo",0,IF(V105="wo",1,IF(U105&gt;V105,1,0))))</f>
        <v/>
      </c>
      <c r="AI105" s="250" t="str">
        <f t="shared" ref="AI105" si="1761">IF(W105="","",IF(W105="wo",0,IF(X105="wo",1,IF(W105&gt;X105,1,0))))</f>
        <v/>
      </c>
      <c r="AJ105" s="251">
        <f t="shared" ref="AJ105" si="1762">IF(K105="","",IF(K105="wo",0,IF(L105="wo",0,IF(K105=L105,"ERROR",IF(K105=0,"-0",IF(L105=0,0,IF(K105&gt;L105,L105,-1*K105)))))))</f>
        <v>-9</v>
      </c>
      <c r="AK105" s="251" t="str">
        <f t="shared" ref="AK105" si="1763">IF(M105="","",IF(M105="wo",","&amp;0,IF(N105="wo",","&amp;0,IF(M105=N105,"ERROR",IF(M105=0,",-0",IF(N105=0,","&amp;0,IF(M105&gt;N105,","&amp;N105,","&amp;-1*M105)))))))</f>
        <v>,-9</v>
      </c>
      <c r="AL105" s="251" t="str">
        <f t="shared" ref="AL105" si="1764">IF(O105="","",IF(O105="wo",","&amp;0,IF(P105="wo",","&amp;0,IF(O105=P105,"ERROR",IF(O105=0,",-0",IF(P105=0,","&amp;0,IF(O105&gt;P105,","&amp;P105,","&amp;-1*O105)))))))</f>
        <v>,6</v>
      </c>
      <c r="AM105" s="251" t="str">
        <f t="shared" ref="AM105" si="1765">IF(Q105="","",IF(Q105="wo",","&amp;0,IF(R105="wo",","&amp;0,IF(Q105=R105,"ERROR",IF(Q105=0,",-0",IF(R105=0,","&amp;0,IF(Q105&gt;R105,","&amp;R105,","&amp;-1*Q105)))))))</f>
        <v>,6</v>
      </c>
      <c r="AN105" s="251" t="str">
        <f t="shared" ref="AN105" si="1766">IF(S105="","",IF(S105="wo",","&amp;0,IF(T105="wo",","&amp;0,IF(S105=T105,"ERROR",IF(S105=0,",-0",IF(T105=0,","&amp;0,IF(S105&gt;T105,","&amp;T105,","&amp;-1*S105)))))))</f>
        <v>,5</v>
      </c>
      <c r="AO105" s="251" t="str">
        <f t="shared" ref="AO105" si="1767">IF(U105="","",IF(U105="wo",","&amp;0,IF(V105="wo",","&amp;0,IF(U105=V105,"ERROR",IF(U105=0,",-0",IF(V105=0,","&amp;0,IF(U105&gt;V105,","&amp;V105,","&amp;-1*U105)))))))</f>
        <v/>
      </c>
      <c r="AP105" s="251" t="str">
        <f t="shared" ref="AP105" si="1768">IF(W105="","",IF(W105="wo",","&amp;0,IF(X105="wo",","&amp;0,IF(W105=X105,"ERROR",IF(W105=0,",-0",IF(X105=0,","&amp;0,IF(W105&gt;X105,","&amp;X105,","&amp;-1*W105)))))))</f>
        <v/>
      </c>
      <c r="AQ105" s="238"/>
      <c r="AU105" s="262"/>
      <c r="BK105" s="293"/>
    </row>
    <row r="106" spans="1:63" s="240" customFormat="1" ht="14.1" customHeight="1" x14ac:dyDescent="0.25">
      <c r="A106" s="511"/>
      <c r="B106" s="570"/>
      <c r="C106" s="515"/>
      <c r="D106" s="517"/>
      <c r="E106" s="578"/>
      <c r="F106" s="320"/>
      <c r="G106" s="328">
        <f>IF(Y97&gt;Z97,G97,IF(Z97&gt;Y97,G98,"-"))</f>
        <v>12</v>
      </c>
      <c r="H106" s="521"/>
      <c r="I106" s="257" t="str">
        <f>VLOOKUP(G106,[3]Список!A:V,3,FALSE)</f>
        <v xml:space="preserve">ҚАСЫМ Нұрислам  </v>
      </c>
      <c r="J106" s="258" t="str">
        <f>VLOOKUP(G106,[3]Список!A:V,8,FALSE)</f>
        <v>г. Шымкент</v>
      </c>
      <c r="K106" s="526"/>
      <c r="L106" s="536"/>
      <c r="M106" s="532"/>
      <c r="N106" s="534"/>
      <c r="O106" s="526"/>
      <c r="P106" s="536"/>
      <c r="Q106" s="532"/>
      <c r="R106" s="534"/>
      <c r="S106" s="526"/>
      <c r="T106" s="536"/>
      <c r="U106" s="532"/>
      <c r="V106" s="534"/>
      <c r="W106" s="526"/>
      <c r="X106" s="528"/>
      <c r="Y106" s="259">
        <f t="shared" ref="Y106" si="1769">IF(L105="wo","В - П",IF(L105&gt;=0,SUM(AC106:AI106),""))</f>
        <v>2</v>
      </c>
      <c r="Z106" s="260">
        <f t="shared" ref="Z106" si="1770">IF(K105="wo","В - П",IF(K105&gt;=0,SUM(AC105:AI105),""))</f>
        <v>3</v>
      </c>
      <c r="AA106" s="248" t="str">
        <f t="shared" ref="AA106" si="1771">IF(G105="х","",IF(G106="х","",IF(Y105&gt;Z105,AA105&amp;" "&amp;AB105,IF(Z105&gt;Y105,AA105&amp;" "&amp;AB106,""))))</f>
        <v>3 - 2 (-9,-9,6,6,5)</v>
      </c>
      <c r="AB106" s="249" t="str">
        <f t="shared" si="1124"/>
        <v>(9,9,-6,-6,-5)</v>
      </c>
      <c r="AC106" s="250">
        <f t="shared" ref="AC106" si="1772">IF(L105="","",IF(L105="wo",0,IF(K105="wo",1,IF(K105&gt;L105,0,1))))</f>
        <v>1</v>
      </c>
      <c r="AD106" s="250">
        <f t="shared" ref="AD106" si="1773">IF(N105="","",IF(N105="wo",0,IF(M105="wo",1,IF(M105&gt;N105,0,1))))</f>
        <v>1</v>
      </c>
      <c r="AE106" s="250">
        <f t="shared" ref="AE106" si="1774">IF(P105="","",IF(P105="wo",0,IF(O105="wo",1,IF(O105&gt;P105,0,1))))</f>
        <v>0</v>
      </c>
      <c r="AF106" s="250">
        <f t="shared" ref="AF106" si="1775">IF(R105="","",IF(R105="wo",0,IF(Q105="wo",1,IF(Q105&gt;R105,0,1))))</f>
        <v>0</v>
      </c>
      <c r="AG106" s="250">
        <f t="shared" ref="AG106" si="1776">IF(T105="","",IF(T105="wo",0,IF(S105="wo",1,IF(S105&gt;T105,0,1))))</f>
        <v>0</v>
      </c>
      <c r="AH106" s="250" t="str">
        <f t="shared" ref="AH106" si="1777">IF(V105="","",IF(V105="wo",0,IF(U105="wo",1,IF(U105&gt;V105,0,1))))</f>
        <v/>
      </c>
      <c r="AI106" s="250" t="str">
        <f t="shared" ref="AI106" si="1778">IF(X105="","",IF(X105="wo",0,IF(W105="wo",1,IF(W105&gt;X105,0,1))))</f>
        <v/>
      </c>
      <c r="AJ106" s="251">
        <f t="shared" ref="AJ106" si="1779">IF(K105="","",IF(K105="wo",0,IF(L105="wo",0,IF(K105=L105,"ERROR",IF(K105=0,0,IF(L105=0,"-0",IF(L105&gt;K105,K105,-1*L105)))))))</f>
        <v>9</v>
      </c>
      <c r="AK106" s="251" t="str">
        <f t="shared" ref="AK106" si="1780">IF(M105="","",IF(M105="wo",","&amp;0,IF(N105="wo",","&amp;0,IF(M105=N105,"ERROR",IF(M105=0,",0",IF(N105=0,",-0",IF(N105&gt;M105,","&amp;M105,","&amp;-1*N105)))))))</f>
        <v>,9</v>
      </c>
      <c r="AL106" s="251" t="str">
        <f t="shared" ref="AL106" si="1781">IF(O105="","",IF(O105="wo",","&amp;0,IF(P105="wo",","&amp;0,IF(O105=P105,"ERROR",IF(O105=0,",0",IF(P105=0,",-0",IF(P105&gt;O105,","&amp;O105,","&amp;-1*P105)))))))</f>
        <v>,-6</v>
      </c>
      <c r="AM106" s="251" t="str">
        <f t="shared" ref="AM106" si="1782">IF(Q105="","",IF(Q105="wo",","&amp;0,IF(R105="wo",","&amp;0,IF(Q105=R105,"ERROR",IF(Q105=0,",0",IF(R105=0,",-0",IF(R105&gt;Q105,","&amp;Q105,","&amp;-1*R105)))))))</f>
        <v>,-6</v>
      </c>
      <c r="AN106" s="251" t="str">
        <f t="shared" ref="AN106" si="1783">IF(S105="","",IF(S105="wo",","&amp;0,IF(T105="wo",","&amp;0,IF(S105=T105,"ERROR",IF(S105=0,",0",IF(T105=0,",-0",IF(T105&gt;S105,","&amp;S105,","&amp;-1*T105)))))))</f>
        <v>,-5</v>
      </c>
      <c r="AO106" s="251" t="str">
        <f t="shared" ref="AO106" si="1784">IF(U105="","",IF(U105="wo",","&amp;0,IF(V105="wo",","&amp;0,IF(U105=V105,"ERROR",IF(U105=0,",0",IF(V105=0,",-0",IF(V105&gt;U105,","&amp;U105,","&amp;-1*V105)))))))</f>
        <v/>
      </c>
      <c r="AP106" s="251" t="str">
        <f t="shared" ref="AP106" si="1785">IF(W105="","",IF(W105="wo",","&amp;0,IF(X105="wo",","&amp;0,IF(W105=X105,"ERROR",IF(W105=0,",0",IF(X105=0,",-0",IF(X105&gt;W105,","&amp;W105,","&amp;-1*X105)))))))</f>
        <v/>
      </c>
      <c r="AQ106" s="238"/>
      <c r="AU106" s="262"/>
      <c r="BK106" s="293"/>
    </row>
    <row r="107" spans="1:63" s="240" customFormat="1" ht="14.1" customHeight="1" x14ac:dyDescent="0.25">
      <c r="A107" s="510">
        <v>52</v>
      </c>
      <c r="B107" s="569" t="s">
        <v>300</v>
      </c>
      <c r="C107" s="514"/>
      <c r="D107" s="516"/>
      <c r="E107" s="556"/>
      <c r="F107" s="238">
        <v>-26</v>
      </c>
      <c r="G107" s="334">
        <f>IF(Y53&lt;Z53,G53,IF(Z53&lt;Y53,G54,"-"))</f>
        <v>4</v>
      </c>
      <c r="H107" s="520" t="str">
        <f t="shared" ref="H107" si="1786">IF(K107="",IF(C107="","",IF(OR(G107="х",G108="х",NOT(ISBLANK(K107)))," ",CONCATENATE(C107,"/",D107,"/","ст. ",E107))),"")</f>
        <v/>
      </c>
      <c r="I107" s="244" t="str">
        <f>VLOOKUP(G107,[3]Список!A:V,3,FALSE)</f>
        <v xml:space="preserve">ГЕРАСИМЕНКО Тимофей  </v>
      </c>
      <c r="J107" s="245" t="str">
        <f>VLOOKUP(G107,[3]Список!A:V,8,FALSE)</f>
        <v>г. Астана</v>
      </c>
      <c r="K107" s="525">
        <v>9</v>
      </c>
      <c r="L107" s="535">
        <v>11</v>
      </c>
      <c r="M107" s="531">
        <v>11</v>
      </c>
      <c r="N107" s="533">
        <v>5</v>
      </c>
      <c r="O107" s="525">
        <v>11</v>
      </c>
      <c r="P107" s="535">
        <v>5</v>
      </c>
      <c r="Q107" s="531">
        <v>11</v>
      </c>
      <c r="R107" s="533">
        <v>6</v>
      </c>
      <c r="S107" s="525"/>
      <c r="T107" s="535"/>
      <c r="U107" s="531"/>
      <c r="V107" s="533"/>
      <c r="W107" s="525"/>
      <c r="X107" s="527"/>
      <c r="Y107" s="246">
        <f t="shared" ref="Y107" si="1787">IF(K107="wo","wo",IF(K107="","",SUM(AC107:AI107)))</f>
        <v>3</v>
      </c>
      <c r="Z107" s="247">
        <f t="shared" ref="Z107" si="1788">IF(L107="wo","wo",IF(L107="","",SUM(AC108:AI108)))</f>
        <v>1</v>
      </c>
      <c r="AA107" s="248" t="str">
        <f t="shared" ref="AA107" si="1789">IF(Y108="В - П","В - П",IF(Z108="В - П","В - П",IF(Z108="wo",Y108&amp;" - "&amp;Z108,IF(Y108="wo",Z108&amp;" - "&amp;Y108,IF(Y108&gt;Z108,Y108&amp;" - "&amp;Z108,IF(Z108&gt;Y108,Z108&amp;" - "&amp;Y108,""))))))</f>
        <v>3 - 1</v>
      </c>
      <c r="AB107" s="249" t="str">
        <f t="shared" si="1124"/>
        <v>(-9,5,5,6)</v>
      </c>
      <c r="AC107" s="250">
        <f t="shared" ref="AC107" si="1790">IF(K107="","",IF(K107="wo",0,IF(L107="wo",1,IF(K107&gt;L107,1,0))))</f>
        <v>0</v>
      </c>
      <c r="AD107" s="250">
        <f t="shared" ref="AD107" si="1791">IF(M107="","",IF(M107="wo",0,IF(N107="wo",1,IF(M107&gt;N107,1,0))))</f>
        <v>1</v>
      </c>
      <c r="AE107" s="250">
        <f t="shared" ref="AE107" si="1792">IF(O107="","",IF(O107="wo",0,IF(P107="wo",1,IF(O107&gt;P107,1,0))))</f>
        <v>1</v>
      </c>
      <c r="AF107" s="250">
        <f t="shared" ref="AF107" si="1793">IF(Q107="","",IF(Q107="wo",0,IF(R107="wo",1,IF(Q107&gt;R107,1,0))))</f>
        <v>1</v>
      </c>
      <c r="AG107" s="250" t="str">
        <f t="shared" ref="AG107" si="1794">IF(S107="","",IF(S107="wo",0,IF(T107="wo",1,IF(S107&gt;T107,1,0))))</f>
        <v/>
      </c>
      <c r="AH107" s="250" t="str">
        <f t="shared" ref="AH107" si="1795">IF(U107="","",IF(U107="wo",0,IF(V107="wo",1,IF(U107&gt;V107,1,0))))</f>
        <v/>
      </c>
      <c r="AI107" s="250" t="str">
        <f t="shared" ref="AI107" si="1796">IF(W107="","",IF(W107="wo",0,IF(X107="wo",1,IF(W107&gt;X107,1,0))))</f>
        <v/>
      </c>
      <c r="AJ107" s="251">
        <f t="shared" ref="AJ107" si="1797">IF(K107="","",IF(K107="wo",0,IF(L107="wo",0,IF(K107=L107,"ERROR",IF(K107=0,"-0",IF(L107=0,0,IF(K107&gt;L107,L107,-1*K107)))))))</f>
        <v>-9</v>
      </c>
      <c r="AK107" s="251" t="str">
        <f t="shared" ref="AK107" si="1798">IF(M107="","",IF(M107="wo",","&amp;0,IF(N107="wo",","&amp;0,IF(M107=N107,"ERROR",IF(M107=0,",-0",IF(N107=0,","&amp;0,IF(M107&gt;N107,","&amp;N107,","&amp;-1*M107)))))))</f>
        <v>,5</v>
      </c>
      <c r="AL107" s="251" t="str">
        <f t="shared" ref="AL107" si="1799">IF(O107="","",IF(O107="wo",","&amp;0,IF(P107="wo",","&amp;0,IF(O107=P107,"ERROR",IF(O107=0,",-0",IF(P107=0,","&amp;0,IF(O107&gt;P107,","&amp;P107,","&amp;-1*O107)))))))</f>
        <v>,5</v>
      </c>
      <c r="AM107" s="251" t="str">
        <f t="shared" ref="AM107" si="1800">IF(Q107="","",IF(Q107="wo",","&amp;0,IF(R107="wo",","&amp;0,IF(Q107=R107,"ERROR",IF(Q107=0,",-0",IF(R107=0,","&amp;0,IF(Q107&gt;R107,","&amp;R107,","&amp;-1*Q107)))))))</f>
        <v>,6</v>
      </c>
      <c r="AN107" s="251" t="str">
        <f t="shared" ref="AN107" si="1801">IF(S107="","",IF(S107="wo",","&amp;0,IF(T107="wo",","&amp;0,IF(S107=T107,"ERROR",IF(S107=0,",-0",IF(T107=0,","&amp;0,IF(S107&gt;T107,","&amp;T107,","&amp;-1*S107)))))))</f>
        <v/>
      </c>
      <c r="AO107" s="251" t="str">
        <f t="shared" ref="AO107" si="1802">IF(U107="","",IF(U107="wo",","&amp;0,IF(V107="wo",","&amp;0,IF(U107=V107,"ERROR",IF(U107=0,",-0",IF(V107=0,","&amp;0,IF(U107&gt;V107,","&amp;V107,","&amp;-1*U107)))))))</f>
        <v/>
      </c>
      <c r="AP107" s="251" t="str">
        <f t="shared" ref="AP107" si="1803">IF(W107="","",IF(W107="wo",","&amp;0,IF(X107="wo",","&amp;0,IF(W107=X107,"ERROR",IF(W107=0,",-0",IF(X107=0,","&amp;0,IF(W107&gt;X107,","&amp;X107,","&amp;-1*W107)))))))</f>
        <v/>
      </c>
      <c r="AQ107" s="238"/>
      <c r="AU107" s="262"/>
      <c r="BK107" s="293"/>
    </row>
    <row r="108" spans="1:63" s="240" customFormat="1" ht="14.1" customHeight="1" x14ac:dyDescent="0.25">
      <c r="A108" s="511"/>
      <c r="B108" s="570"/>
      <c r="C108" s="515"/>
      <c r="D108" s="517"/>
      <c r="E108" s="578"/>
      <c r="F108" s="320"/>
      <c r="G108" s="328">
        <f>IF(Y99&gt;Z99,G99,IF(Z99&gt;Y99,G100,"-"))</f>
        <v>15</v>
      </c>
      <c r="H108" s="521"/>
      <c r="I108" s="257" t="str">
        <f>VLOOKUP(G108,[3]Список!A:V,3,FALSE)</f>
        <v xml:space="preserve">АМАНГЕЛДІ Әмір  </v>
      </c>
      <c r="J108" s="258" t="str">
        <f>VLOOKUP(G108,[3]Список!A:V,8,FALSE)</f>
        <v>Павлодар. обл.</v>
      </c>
      <c r="K108" s="526"/>
      <c r="L108" s="536"/>
      <c r="M108" s="532"/>
      <c r="N108" s="534"/>
      <c r="O108" s="526"/>
      <c r="P108" s="536"/>
      <c r="Q108" s="532"/>
      <c r="R108" s="534"/>
      <c r="S108" s="526"/>
      <c r="T108" s="536"/>
      <c r="U108" s="532"/>
      <c r="V108" s="534"/>
      <c r="W108" s="526"/>
      <c r="X108" s="528"/>
      <c r="Y108" s="259">
        <f t="shared" ref="Y108" si="1804">IF(L107="wo","В - П",IF(L107&gt;=0,SUM(AC108:AI108),""))</f>
        <v>1</v>
      </c>
      <c r="Z108" s="260">
        <f t="shared" ref="Z108" si="1805">IF(K107="wo","В - П",IF(K107&gt;=0,SUM(AC107:AI107),""))</f>
        <v>3</v>
      </c>
      <c r="AA108" s="248" t="str">
        <f t="shared" ref="AA108" si="1806">IF(G107="х","",IF(G108="х","",IF(Y107&gt;Z107,AA107&amp;" "&amp;AB107,IF(Z107&gt;Y107,AA107&amp;" "&amp;AB108,""))))</f>
        <v>3 - 1 (-9,5,5,6)</v>
      </c>
      <c r="AB108" s="249" t="str">
        <f t="shared" si="1124"/>
        <v>(9,-5,-5,-6)</v>
      </c>
      <c r="AC108" s="250">
        <f t="shared" ref="AC108" si="1807">IF(L107="","",IF(L107="wo",0,IF(K107="wo",1,IF(K107&gt;L107,0,1))))</f>
        <v>1</v>
      </c>
      <c r="AD108" s="250">
        <f t="shared" ref="AD108" si="1808">IF(N107="","",IF(N107="wo",0,IF(M107="wo",1,IF(M107&gt;N107,0,1))))</f>
        <v>0</v>
      </c>
      <c r="AE108" s="250">
        <f t="shared" ref="AE108" si="1809">IF(P107="","",IF(P107="wo",0,IF(O107="wo",1,IF(O107&gt;P107,0,1))))</f>
        <v>0</v>
      </c>
      <c r="AF108" s="250">
        <f t="shared" ref="AF108" si="1810">IF(R107="","",IF(R107="wo",0,IF(Q107="wo",1,IF(Q107&gt;R107,0,1))))</f>
        <v>0</v>
      </c>
      <c r="AG108" s="250" t="str">
        <f t="shared" ref="AG108" si="1811">IF(T107="","",IF(T107="wo",0,IF(S107="wo",1,IF(S107&gt;T107,0,1))))</f>
        <v/>
      </c>
      <c r="AH108" s="250" t="str">
        <f t="shared" ref="AH108" si="1812">IF(V107="","",IF(V107="wo",0,IF(U107="wo",1,IF(U107&gt;V107,0,1))))</f>
        <v/>
      </c>
      <c r="AI108" s="250" t="str">
        <f t="shared" ref="AI108" si="1813">IF(X107="","",IF(X107="wo",0,IF(W107="wo",1,IF(W107&gt;X107,0,1))))</f>
        <v/>
      </c>
      <c r="AJ108" s="251">
        <f t="shared" ref="AJ108" si="1814">IF(K107="","",IF(K107="wo",0,IF(L107="wo",0,IF(K107=L107,"ERROR",IF(K107=0,0,IF(L107=0,"-0",IF(L107&gt;K107,K107,-1*L107)))))))</f>
        <v>9</v>
      </c>
      <c r="AK108" s="251" t="str">
        <f t="shared" ref="AK108" si="1815">IF(M107="","",IF(M107="wo",","&amp;0,IF(N107="wo",","&amp;0,IF(M107=N107,"ERROR",IF(M107=0,",0",IF(N107=0,",-0",IF(N107&gt;M107,","&amp;M107,","&amp;-1*N107)))))))</f>
        <v>,-5</v>
      </c>
      <c r="AL108" s="251" t="str">
        <f t="shared" ref="AL108" si="1816">IF(O107="","",IF(O107="wo",","&amp;0,IF(P107="wo",","&amp;0,IF(O107=P107,"ERROR",IF(O107=0,",0",IF(P107=0,",-0",IF(P107&gt;O107,","&amp;O107,","&amp;-1*P107)))))))</f>
        <v>,-5</v>
      </c>
      <c r="AM108" s="251" t="str">
        <f t="shared" ref="AM108" si="1817">IF(Q107="","",IF(Q107="wo",","&amp;0,IF(R107="wo",","&amp;0,IF(Q107=R107,"ERROR",IF(Q107=0,",0",IF(R107=0,",-0",IF(R107&gt;Q107,","&amp;Q107,","&amp;-1*R107)))))))</f>
        <v>,-6</v>
      </c>
      <c r="AN108" s="251" t="str">
        <f t="shared" ref="AN108" si="1818">IF(S107="","",IF(S107="wo",","&amp;0,IF(T107="wo",","&amp;0,IF(S107=T107,"ERROR",IF(S107=0,",0",IF(T107=0,",-0",IF(T107&gt;S107,","&amp;S107,","&amp;-1*T107)))))))</f>
        <v/>
      </c>
      <c r="AO108" s="251" t="str">
        <f t="shared" ref="AO108" si="1819">IF(U107="","",IF(U107="wo",","&amp;0,IF(V107="wo",","&amp;0,IF(U107=V107,"ERROR",IF(U107=0,",0",IF(V107=0,",-0",IF(V107&gt;U107,","&amp;U107,","&amp;-1*V107)))))))</f>
        <v/>
      </c>
      <c r="AP108" s="251" t="str">
        <f t="shared" ref="AP108" si="1820">IF(W107="","",IF(W107="wo",","&amp;0,IF(X107="wo",","&amp;0,IF(W107=X107,"ERROR",IF(W107=0,",0",IF(X107=0,",-0",IF(X107&gt;W107,","&amp;W107,","&amp;-1*X107)))))))</f>
        <v/>
      </c>
      <c r="AQ108" s="238"/>
      <c r="AU108" s="262"/>
      <c r="BK108" s="293"/>
    </row>
    <row r="109" spans="1:63" s="240" customFormat="1" ht="14.1" customHeight="1" x14ac:dyDescent="0.25">
      <c r="A109" s="510">
        <v>53</v>
      </c>
      <c r="B109" s="569" t="s">
        <v>300</v>
      </c>
      <c r="C109" s="514"/>
      <c r="D109" s="516"/>
      <c r="E109" s="556"/>
      <c r="F109" s="238">
        <v>-25</v>
      </c>
      <c r="G109" s="334">
        <f>IF(Y51&lt;Z51,G51,IF(Z51&lt;Y51,G52,"-"))</f>
        <v>6</v>
      </c>
      <c r="H109" s="520" t="str">
        <f t="shared" ref="H109" si="1821">IF(K109="",IF(C109="","",IF(OR(G109="х",G110="х",NOT(ISBLANK(K109)))," ",CONCATENATE(C109,"/",D109,"/","ст. ",E109))),"")</f>
        <v/>
      </c>
      <c r="I109" s="244" t="str">
        <f>VLOOKUP(G109,[3]Список!A:V,3,FALSE)</f>
        <v xml:space="preserve">ШИ Данян  </v>
      </c>
      <c r="J109" s="245" t="str">
        <f>VLOOKUP(G109,[3]Список!A:V,8,FALSE)</f>
        <v>г. Алматы</v>
      </c>
      <c r="K109" s="525">
        <v>11</v>
      </c>
      <c r="L109" s="535">
        <v>7</v>
      </c>
      <c r="M109" s="531">
        <v>8</v>
      </c>
      <c r="N109" s="533">
        <v>11</v>
      </c>
      <c r="O109" s="525">
        <v>7</v>
      </c>
      <c r="P109" s="535">
        <v>11</v>
      </c>
      <c r="Q109" s="531">
        <v>3</v>
      </c>
      <c r="R109" s="533">
        <v>11</v>
      </c>
      <c r="S109" s="525"/>
      <c r="T109" s="535"/>
      <c r="U109" s="531"/>
      <c r="V109" s="533"/>
      <c r="W109" s="525"/>
      <c r="X109" s="527"/>
      <c r="Y109" s="246">
        <f t="shared" ref="Y109" si="1822">IF(K109="wo","wo",IF(K109="","",SUM(AC109:AI109)))</f>
        <v>1</v>
      </c>
      <c r="Z109" s="247">
        <f t="shared" ref="Z109" si="1823">IF(L109="wo","wo",IF(L109="","",SUM(AC110:AI110)))</f>
        <v>3</v>
      </c>
      <c r="AA109" s="248" t="str">
        <f t="shared" ref="AA109" si="1824">IF(Y110="В - П","В - П",IF(Z110="В - П","В - П",IF(Z110="wo",Y110&amp;" - "&amp;Z110,IF(Y110="wo",Z110&amp;" - "&amp;Y110,IF(Y110&gt;Z110,Y110&amp;" - "&amp;Z110,IF(Z110&gt;Y110,Z110&amp;" - "&amp;Y110,""))))))</f>
        <v>3 - 1</v>
      </c>
      <c r="AB109" s="249" t="str">
        <f t="shared" si="1124"/>
        <v>(7,-8,-7,-3)</v>
      </c>
      <c r="AC109" s="250">
        <f t="shared" ref="AC109" si="1825">IF(K109="","",IF(K109="wo",0,IF(L109="wo",1,IF(K109&gt;L109,1,0))))</f>
        <v>1</v>
      </c>
      <c r="AD109" s="250">
        <f t="shared" ref="AD109" si="1826">IF(M109="","",IF(M109="wo",0,IF(N109="wo",1,IF(M109&gt;N109,1,0))))</f>
        <v>0</v>
      </c>
      <c r="AE109" s="250">
        <f t="shared" ref="AE109" si="1827">IF(O109="","",IF(O109="wo",0,IF(P109="wo",1,IF(O109&gt;P109,1,0))))</f>
        <v>0</v>
      </c>
      <c r="AF109" s="250">
        <f t="shared" ref="AF109" si="1828">IF(Q109="","",IF(Q109="wo",0,IF(R109="wo",1,IF(Q109&gt;R109,1,0))))</f>
        <v>0</v>
      </c>
      <c r="AG109" s="250" t="str">
        <f t="shared" ref="AG109" si="1829">IF(S109="","",IF(S109="wo",0,IF(T109="wo",1,IF(S109&gt;T109,1,0))))</f>
        <v/>
      </c>
      <c r="AH109" s="250" t="str">
        <f t="shared" ref="AH109" si="1830">IF(U109="","",IF(U109="wo",0,IF(V109="wo",1,IF(U109&gt;V109,1,0))))</f>
        <v/>
      </c>
      <c r="AI109" s="250" t="str">
        <f t="shared" ref="AI109" si="1831">IF(W109="","",IF(W109="wo",0,IF(X109="wo",1,IF(W109&gt;X109,1,0))))</f>
        <v/>
      </c>
      <c r="AJ109" s="251">
        <f t="shared" ref="AJ109" si="1832">IF(K109="","",IF(K109="wo",0,IF(L109="wo",0,IF(K109=L109,"ERROR",IF(K109=0,"-0",IF(L109=0,0,IF(K109&gt;L109,L109,-1*K109)))))))</f>
        <v>7</v>
      </c>
      <c r="AK109" s="251" t="str">
        <f t="shared" ref="AK109" si="1833">IF(M109="","",IF(M109="wo",","&amp;0,IF(N109="wo",","&amp;0,IF(M109=N109,"ERROR",IF(M109=0,",-0",IF(N109=0,","&amp;0,IF(M109&gt;N109,","&amp;N109,","&amp;-1*M109)))))))</f>
        <v>,-8</v>
      </c>
      <c r="AL109" s="251" t="str">
        <f t="shared" ref="AL109" si="1834">IF(O109="","",IF(O109="wo",","&amp;0,IF(P109="wo",","&amp;0,IF(O109=P109,"ERROR",IF(O109=0,",-0",IF(P109=0,","&amp;0,IF(O109&gt;P109,","&amp;P109,","&amp;-1*O109)))))))</f>
        <v>,-7</v>
      </c>
      <c r="AM109" s="251" t="str">
        <f t="shared" ref="AM109" si="1835">IF(Q109="","",IF(Q109="wo",","&amp;0,IF(R109="wo",","&amp;0,IF(Q109=R109,"ERROR",IF(Q109=0,",-0",IF(R109=0,","&amp;0,IF(Q109&gt;R109,","&amp;R109,","&amp;-1*Q109)))))))</f>
        <v>,-3</v>
      </c>
      <c r="AN109" s="251" t="str">
        <f t="shared" ref="AN109" si="1836">IF(S109="","",IF(S109="wo",","&amp;0,IF(T109="wo",","&amp;0,IF(S109=T109,"ERROR",IF(S109=0,",-0",IF(T109=0,","&amp;0,IF(S109&gt;T109,","&amp;T109,","&amp;-1*S109)))))))</f>
        <v/>
      </c>
      <c r="AO109" s="251" t="str">
        <f t="shared" ref="AO109" si="1837">IF(U109="","",IF(U109="wo",","&amp;0,IF(V109="wo",","&amp;0,IF(U109=V109,"ERROR",IF(U109=0,",-0",IF(V109=0,","&amp;0,IF(U109&gt;V109,","&amp;V109,","&amp;-1*U109)))))))</f>
        <v/>
      </c>
      <c r="AP109" s="251" t="str">
        <f t="shared" ref="AP109" si="1838">IF(W109="","",IF(W109="wo",","&amp;0,IF(X109="wo",","&amp;0,IF(W109=X109,"ERROR",IF(W109=0,",-0",IF(X109=0,","&amp;0,IF(W109&gt;X109,","&amp;X109,","&amp;-1*W109)))))))</f>
        <v/>
      </c>
      <c r="AQ109" s="238"/>
      <c r="AT109" s="262"/>
      <c r="AU109" s="262"/>
      <c r="BK109" s="293"/>
    </row>
    <row r="110" spans="1:63" s="240" customFormat="1" ht="14.1" customHeight="1" x14ac:dyDescent="0.25">
      <c r="A110" s="511"/>
      <c r="B110" s="570"/>
      <c r="C110" s="515"/>
      <c r="D110" s="517"/>
      <c r="E110" s="578"/>
      <c r="F110" s="320"/>
      <c r="G110" s="328">
        <f>IF(Y101&gt;Z101,G101,IF(Z101&gt;Y101,G102,"-"))</f>
        <v>10</v>
      </c>
      <c r="H110" s="521"/>
      <c r="I110" s="257" t="str">
        <f>VLOOKUP(G110,[3]Список!A:V,3,FALSE)</f>
        <v xml:space="preserve">САРСЕНБАЙ Дамир  </v>
      </c>
      <c r="J110" s="258" t="str">
        <f>VLOOKUP(G110,[3]Список!A:V,8,FALSE)</f>
        <v>г. Алматы</v>
      </c>
      <c r="K110" s="526"/>
      <c r="L110" s="536"/>
      <c r="M110" s="532"/>
      <c r="N110" s="534"/>
      <c r="O110" s="526"/>
      <c r="P110" s="536"/>
      <c r="Q110" s="532"/>
      <c r="R110" s="534"/>
      <c r="S110" s="526"/>
      <c r="T110" s="536"/>
      <c r="U110" s="532"/>
      <c r="V110" s="534"/>
      <c r="W110" s="526"/>
      <c r="X110" s="528"/>
      <c r="Y110" s="259">
        <f t="shared" ref="Y110" si="1839">IF(L109="wo","В - П",IF(L109&gt;=0,SUM(AC110:AI110),""))</f>
        <v>3</v>
      </c>
      <c r="Z110" s="260">
        <f t="shared" ref="Z110" si="1840">IF(K109="wo","В - П",IF(K109&gt;=0,SUM(AC109:AI109),""))</f>
        <v>1</v>
      </c>
      <c r="AA110" s="248" t="str">
        <f t="shared" ref="AA110" si="1841">IF(G109="х","",IF(G110="х","",IF(Y109&gt;Z109,AA109&amp;" "&amp;AB109,IF(Z109&gt;Y109,AA109&amp;" "&amp;AB110,""))))</f>
        <v>3 - 1 (-7,8,7,3)</v>
      </c>
      <c r="AB110" s="249" t="str">
        <f t="shared" si="1124"/>
        <v>(-7,8,7,3)</v>
      </c>
      <c r="AC110" s="250">
        <f t="shared" ref="AC110" si="1842">IF(L109="","",IF(L109="wo",0,IF(K109="wo",1,IF(K109&gt;L109,0,1))))</f>
        <v>0</v>
      </c>
      <c r="AD110" s="250">
        <f t="shared" ref="AD110" si="1843">IF(N109="","",IF(N109="wo",0,IF(M109="wo",1,IF(M109&gt;N109,0,1))))</f>
        <v>1</v>
      </c>
      <c r="AE110" s="250">
        <f t="shared" ref="AE110" si="1844">IF(P109="","",IF(P109="wo",0,IF(O109="wo",1,IF(O109&gt;P109,0,1))))</f>
        <v>1</v>
      </c>
      <c r="AF110" s="250">
        <f t="shared" ref="AF110" si="1845">IF(R109="","",IF(R109="wo",0,IF(Q109="wo",1,IF(Q109&gt;R109,0,1))))</f>
        <v>1</v>
      </c>
      <c r="AG110" s="250" t="str">
        <f t="shared" ref="AG110" si="1846">IF(T109="","",IF(T109="wo",0,IF(S109="wo",1,IF(S109&gt;T109,0,1))))</f>
        <v/>
      </c>
      <c r="AH110" s="250" t="str">
        <f t="shared" ref="AH110" si="1847">IF(V109="","",IF(V109="wo",0,IF(U109="wo",1,IF(U109&gt;V109,0,1))))</f>
        <v/>
      </c>
      <c r="AI110" s="250" t="str">
        <f t="shared" ref="AI110" si="1848">IF(X109="","",IF(X109="wo",0,IF(W109="wo",1,IF(W109&gt;X109,0,1))))</f>
        <v/>
      </c>
      <c r="AJ110" s="251">
        <f t="shared" ref="AJ110" si="1849">IF(K109="","",IF(K109="wo",0,IF(L109="wo",0,IF(K109=L109,"ERROR",IF(K109=0,0,IF(L109=0,"-0",IF(L109&gt;K109,K109,-1*L109)))))))</f>
        <v>-7</v>
      </c>
      <c r="AK110" s="251" t="str">
        <f t="shared" ref="AK110" si="1850">IF(M109="","",IF(M109="wo",","&amp;0,IF(N109="wo",","&amp;0,IF(M109=N109,"ERROR",IF(M109=0,",0",IF(N109=0,",-0",IF(N109&gt;M109,","&amp;M109,","&amp;-1*N109)))))))</f>
        <v>,8</v>
      </c>
      <c r="AL110" s="251" t="str">
        <f t="shared" ref="AL110" si="1851">IF(O109="","",IF(O109="wo",","&amp;0,IF(P109="wo",","&amp;0,IF(O109=P109,"ERROR",IF(O109=0,",0",IF(P109=0,",-0",IF(P109&gt;O109,","&amp;O109,","&amp;-1*P109)))))))</f>
        <v>,7</v>
      </c>
      <c r="AM110" s="251" t="str">
        <f t="shared" ref="AM110" si="1852">IF(Q109="","",IF(Q109="wo",","&amp;0,IF(R109="wo",","&amp;0,IF(Q109=R109,"ERROR",IF(Q109=0,",0",IF(R109=0,",-0",IF(R109&gt;Q109,","&amp;Q109,","&amp;-1*R109)))))))</f>
        <v>,3</v>
      </c>
      <c r="AN110" s="251" t="str">
        <f t="shared" ref="AN110" si="1853">IF(S109="","",IF(S109="wo",","&amp;0,IF(T109="wo",","&amp;0,IF(S109=T109,"ERROR",IF(S109=0,",0",IF(T109=0,",-0",IF(T109&gt;S109,","&amp;S109,","&amp;-1*T109)))))))</f>
        <v/>
      </c>
      <c r="AO110" s="251" t="str">
        <f t="shared" ref="AO110" si="1854">IF(U109="","",IF(U109="wo",","&amp;0,IF(V109="wo",","&amp;0,IF(U109=V109,"ERROR",IF(U109=0,",0",IF(V109=0,",-0",IF(V109&gt;U109,","&amp;U109,","&amp;-1*V109)))))))</f>
        <v/>
      </c>
      <c r="AP110" s="251" t="str">
        <f t="shared" ref="AP110" si="1855">IF(W109="","",IF(W109="wo",","&amp;0,IF(X109="wo",","&amp;0,IF(W109=X109,"ERROR",IF(W109=0,",0",IF(X109=0,",-0",IF(X109&gt;W109,","&amp;W109,","&amp;-1*X109)))))))</f>
        <v/>
      </c>
      <c r="AQ110" s="238"/>
      <c r="AT110" s="262"/>
      <c r="AU110" s="262"/>
      <c r="BK110" s="293"/>
    </row>
    <row r="111" spans="1:63" s="240" customFormat="1" ht="14.1" customHeight="1" x14ac:dyDescent="0.25">
      <c r="A111" s="510">
        <v>54</v>
      </c>
      <c r="B111" s="569" t="s">
        <v>300</v>
      </c>
      <c r="C111" s="514"/>
      <c r="D111" s="516"/>
      <c r="E111" s="556"/>
      <c r="F111" s="238">
        <v>-28</v>
      </c>
      <c r="G111" s="334">
        <f>IF(Y57&lt;Z57,G57,IF(Z57&lt;Y57,G58,"-"))</f>
        <v>13</v>
      </c>
      <c r="H111" s="520" t="str">
        <f t="shared" ref="H111" si="1856">IF(K111="",IF(C111="","",IF(OR(G111="х",G112="х",NOT(ISBLANK(K111)))," ",CONCATENATE(C111,"/",D111,"/","ст. ",E111))),"")</f>
        <v/>
      </c>
      <c r="I111" s="244" t="str">
        <f>VLOOKUP(G111,[3]Список!A:V,3,FALSE)</f>
        <v xml:space="preserve">ОРАЛХАНОВ Арнур  </v>
      </c>
      <c r="J111" s="245" t="str">
        <f>VLOOKUP(G111,[3]Список!A:V,8,FALSE)</f>
        <v>ВКО</v>
      </c>
      <c r="K111" s="525">
        <v>7</v>
      </c>
      <c r="L111" s="535">
        <v>11</v>
      </c>
      <c r="M111" s="531">
        <v>11</v>
      </c>
      <c r="N111" s="533">
        <v>4</v>
      </c>
      <c r="O111" s="525">
        <v>11</v>
      </c>
      <c r="P111" s="535">
        <v>5</v>
      </c>
      <c r="Q111" s="531">
        <v>8</v>
      </c>
      <c r="R111" s="533">
        <v>11</v>
      </c>
      <c r="S111" s="525">
        <v>8</v>
      </c>
      <c r="T111" s="535">
        <v>11</v>
      </c>
      <c r="U111" s="531"/>
      <c r="V111" s="533"/>
      <c r="W111" s="525"/>
      <c r="X111" s="527"/>
      <c r="Y111" s="246">
        <f t="shared" ref="Y111" si="1857">IF(K111="wo","wo",IF(K111="","",SUM(AC111:AI111)))</f>
        <v>2</v>
      </c>
      <c r="Z111" s="247">
        <f t="shared" ref="Z111" si="1858">IF(L111="wo","wo",IF(L111="","",SUM(AC112:AI112)))</f>
        <v>3</v>
      </c>
      <c r="AA111" s="248" t="str">
        <f t="shared" ref="AA111" si="1859">IF(Y112="В - П","В - П",IF(Z112="В - П","В - П",IF(Z112="wo",Y112&amp;" - "&amp;Z112,IF(Y112="wo",Z112&amp;" - "&amp;Y112,IF(Y112&gt;Z112,Y112&amp;" - "&amp;Z112,IF(Z112&gt;Y112,Z112&amp;" - "&amp;Y112,""))))))</f>
        <v>3 - 2</v>
      </c>
      <c r="AB111" s="249" t="str">
        <f t="shared" si="1124"/>
        <v>(-7,4,5,-8,-8)</v>
      </c>
      <c r="AC111" s="250">
        <f t="shared" ref="AC111" si="1860">IF(K111="","",IF(K111="wo",0,IF(L111="wo",1,IF(K111&gt;L111,1,0))))</f>
        <v>0</v>
      </c>
      <c r="AD111" s="250">
        <f t="shared" ref="AD111" si="1861">IF(M111="","",IF(M111="wo",0,IF(N111="wo",1,IF(M111&gt;N111,1,0))))</f>
        <v>1</v>
      </c>
      <c r="AE111" s="250">
        <f t="shared" ref="AE111" si="1862">IF(O111="","",IF(O111="wo",0,IF(P111="wo",1,IF(O111&gt;P111,1,0))))</f>
        <v>1</v>
      </c>
      <c r="AF111" s="250">
        <f t="shared" ref="AF111" si="1863">IF(Q111="","",IF(Q111="wo",0,IF(R111="wo",1,IF(Q111&gt;R111,1,0))))</f>
        <v>0</v>
      </c>
      <c r="AG111" s="250">
        <f t="shared" ref="AG111" si="1864">IF(S111="","",IF(S111="wo",0,IF(T111="wo",1,IF(S111&gt;T111,1,0))))</f>
        <v>0</v>
      </c>
      <c r="AH111" s="250" t="str">
        <f t="shared" ref="AH111" si="1865">IF(U111="","",IF(U111="wo",0,IF(V111="wo",1,IF(U111&gt;V111,1,0))))</f>
        <v/>
      </c>
      <c r="AI111" s="250" t="str">
        <f t="shared" ref="AI111" si="1866">IF(W111="","",IF(W111="wo",0,IF(X111="wo",1,IF(W111&gt;X111,1,0))))</f>
        <v/>
      </c>
      <c r="AJ111" s="251">
        <f t="shared" ref="AJ111" si="1867">IF(K111="","",IF(K111="wo",0,IF(L111="wo",0,IF(K111=L111,"ERROR",IF(K111=0,"-0",IF(L111=0,0,IF(K111&gt;L111,L111,-1*K111)))))))</f>
        <v>-7</v>
      </c>
      <c r="AK111" s="251" t="str">
        <f t="shared" ref="AK111" si="1868">IF(M111="","",IF(M111="wo",","&amp;0,IF(N111="wo",","&amp;0,IF(M111=N111,"ERROR",IF(M111=0,",-0",IF(N111=0,","&amp;0,IF(M111&gt;N111,","&amp;N111,","&amp;-1*M111)))))))</f>
        <v>,4</v>
      </c>
      <c r="AL111" s="251" t="str">
        <f t="shared" ref="AL111" si="1869">IF(O111="","",IF(O111="wo",","&amp;0,IF(P111="wo",","&amp;0,IF(O111=P111,"ERROR",IF(O111=0,",-0",IF(P111=0,","&amp;0,IF(O111&gt;P111,","&amp;P111,","&amp;-1*O111)))))))</f>
        <v>,5</v>
      </c>
      <c r="AM111" s="251" t="str">
        <f t="shared" ref="AM111" si="1870">IF(Q111="","",IF(Q111="wo",","&amp;0,IF(R111="wo",","&amp;0,IF(Q111=R111,"ERROR",IF(Q111=0,",-0",IF(R111=0,","&amp;0,IF(Q111&gt;R111,","&amp;R111,","&amp;-1*Q111)))))))</f>
        <v>,-8</v>
      </c>
      <c r="AN111" s="251" t="str">
        <f t="shared" ref="AN111" si="1871">IF(S111="","",IF(S111="wo",","&amp;0,IF(T111="wo",","&amp;0,IF(S111=T111,"ERROR",IF(S111=0,",-0",IF(T111=0,","&amp;0,IF(S111&gt;T111,","&amp;T111,","&amp;-1*S111)))))))</f>
        <v>,-8</v>
      </c>
      <c r="AO111" s="251" t="str">
        <f t="shared" ref="AO111" si="1872">IF(U111="","",IF(U111="wo",","&amp;0,IF(V111="wo",","&amp;0,IF(U111=V111,"ERROR",IF(U111=0,",-0",IF(V111=0,","&amp;0,IF(U111&gt;V111,","&amp;V111,","&amp;-1*U111)))))))</f>
        <v/>
      </c>
      <c r="AP111" s="251" t="str">
        <f t="shared" ref="AP111" si="1873">IF(W111="","",IF(W111="wo",","&amp;0,IF(X111="wo",","&amp;0,IF(W111=X111,"ERROR",IF(W111=0,",-0",IF(X111=0,","&amp;0,IF(W111&gt;X111,","&amp;X111,","&amp;-1*W111)))))))</f>
        <v/>
      </c>
      <c r="AQ111" s="238"/>
      <c r="AT111" s="262"/>
      <c r="AU111" s="262"/>
      <c r="BK111" s="293"/>
    </row>
    <row r="112" spans="1:63" s="240" customFormat="1" ht="14.1" customHeight="1" x14ac:dyDescent="0.25">
      <c r="A112" s="511"/>
      <c r="B112" s="570"/>
      <c r="C112" s="515"/>
      <c r="D112" s="517"/>
      <c r="E112" s="578"/>
      <c r="F112" s="320"/>
      <c r="G112" s="328">
        <f>IF(Y103&gt;Z103,G103,IF(Z103&gt;Y103,G104,"-"))</f>
        <v>18</v>
      </c>
      <c r="H112" s="521"/>
      <c r="I112" s="257" t="str">
        <f>VLOOKUP(G112,[3]Список!A:V,3,FALSE)</f>
        <v xml:space="preserve">ТОЛСУБАЕВ Меиржан  </v>
      </c>
      <c r="J112" s="258" t="str">
        <f>VLOOKUP(G112,[3]Список!A:V,8,FALSE)</f>
        <v>ВКО</v>
      </c>
      <c r="K112" s="526"/>
      <c r="L112" s="536"/>
      <c r="M112" s="532"/>
      <c r="N112" s="534"/>
      <c r="O112" s="526"/>
      <c r="P112" s="536"/>
      <c r="Q112" s="532"/>
      <c r="R112" s="534"/>
      <c r="S112" s="526"/>
      <c r="T112" s="536"/>
      <c r="U112" s="532"/>
      <c r="V112" s="534"/>
      <c r="W112" s="526"/>
      <c r="X112" s="528"/>
      <c r="Y112" s="259">
        <f t="shared" ref="Y112" si="1874">IF(L111="wo","В - П",IF(L111&gt;=0,SUM(AC112:AI112),""))</f>
        <v>3</v>
      </c>
      <c r="Z112" s="260">
        <f t="shared" ref="Z112" si="1875">IF(K111="wo","В - П",IF(K111&gt;=0,SUM(AC111:AI111),""))</f>
        <v>2</v>
      </c>
      <c r="AA112" s="248" t="str">
        <f t="shared" ref="AA112" si="1876">IF(G111="х","",IF(G112="х","",IF(Y111&gt;Z111,AA111&amp;" "&amp;AB111,IF(Z111&gt;Y111,AA111&amp;" "&amp;AB112,""))))</f>
        <v>3 - 2 (7,-4,-5,8,8)</v>
      </c>
      <c r="AB112" s="249" t="str">
        <f t="shared" si="1124"/>
        <v>(7,-4,-5,8,8)</v>
      </c>
      <c r="AC112" s="250">
        <f t="shared" ref="AC112" si="1877">IF(L111="","",IF(L111="wo",0,IF(K111="wo",1,IF(K111&gt;L111,0,1))))</f>
        <v>1</v>
      </c>
      <c r="AD112" s="250">
        <f t="shared" ref="AD112" si="1878">IF(N111="","",IF(N111="wo",0,IF(M111="wo",1,IF(M111&gt;N111,0,1))))</f>
        <v>0</v>
      </c>
      <c r="AE112" s="250">
        <f t="shared" ref="AE112" si="1879">IF(P111="","",IF(P111="wo",0,IF(O111="wo",1,IF(O111&gt;P111,0,1))))</f>
        <v>0</v>
      </c>
      <c r="AF112" s="250">
        <f t="shared" ref="AF112" si="1880">IF(R111="","",IF(R111="wo",0,IF(Q111="wo",1,IF(Q111&gt;R111,0,1))))</f>
        <v>1</v>
      </c>
      <c r="AG112" s="250">
        <f t="shared" ref="AG112" si="1881">IF(T111="","",IF(T111="wo",0,IF(S111="wo",1,IF(S111&gt;T111,0,1))))</f>
        <v>1</v>
      </c>
      <c r="AH112" s="250" t="str">
        <f t="shared" ref="AH112" si="1882">IF(V111="","",IF(V111="wo",0,IF(U111="wo",1,IF(U111&gt;V111,0,1))))</f>
        <v/>
      </c>
      <c r="AI112" s="250" t="str">
        <f t="shared" ref="AI112" si="1883">IF(X111="","",IF(X111="wo",0,IF(W111="wo",1,IF(W111&gt;X111,0,1))))</f>
        <v/>
      </c>
      <c r="AJ112" s="251">
        <f t="shared" ref="AJ112" si="1884">IF(K111="","",IF(K111="wo",0,IF(L111="wo",0,IF(K111=L111,"ERROR",IF(K111=0,0,IF(L111=0,"-0",IF(L111&gt;K111,K111,-1*L111)))))))</f>
        <v>7</v>
      </c>
      <c r="AK112" s="251" t="str">
        <f t="shared" ref="AK112" si="1885">IF(M111="","",IF(M111="wo",","&amp;0,IF(N111="wo",","&amp;0,IF(M111=N111,"ERROR",IF(M111=0,",0",IF(N111=0,",-0",IF(N111&gt;M111,","&amp;M111,","&amp;-1*N111)))))))</f>
        <v>,-4</v>
      </c>
      <c r="AL112" s="251" t="str">
        <f t="shared" ref="AL112" si="1886">IF(O111="","",IF(O111="wo",","&amp;0,IF(P111="wo",","&amp;0,IF(O111=P111,"ERROR",IF(O111=0,",0",IF(P111=0,",-0",IF(P111&gt;O111,","&amp;O111,","&amp;-1*P111)))))))</f>
        <v>,-5</v>
      </c>
      <c r="AM112" s="251" t="str">
        <f t="shared" ref="AM112" si="1887">IF(Q111="","",IF(Q111="wo",","&amp;0,IF(R111="wo",","&amp;0,IF(Q111=R111,"ERROR",IF(Q111=0,",0",IF(R111=0,",-0",IF(R111&gt;Q111,","&amp;Q111,","&amp;-1*R111)))))))</f>
        <v>,8</v>
      </c>
      <c r="AN112" s="251" t="str">
        <f t="shared" ref="AN112" si="1888">IF(S111="","",IF(S111="wo",","&amp;0,IF(T111="wo",","&amp;0,IF(S111=T111,"ERROR",IF(S111=0,",0",IF(T111=0,",-0",IF(T111&gt;S111,","&amp;S111,","&amp;-1*T111)))))))</f>
        <v>,8</v>
      </c>
      <c r="AO112" s="251" t="str">
        <f t="shared" ref="AO112" si="1889">IF(U111="","",IF(U111="wo",","&amp;0,IF(V111="wo",","&amp;0,IF(U111=V111,"ERROR",IF(U111=0,",0",IF(V111=0,",-0",IF(V111&gt;U111,","&amp;U111,","&amp;-1*V111)))))))</f>
        <v/>
      </c>
      <c r="AP112" s="251" t="str">
        <f t="shared" ref="AP112" si="1890">IF(W111="","",IF(W111="wo",","&amp;0,IF(X111="wo",","&amp;0,IF(W111=X111,"ERROR",IF(W111=0,",0",IF(X111=0,",-0",IF(X111&gt;W111,","&amp;W111,","&amp;-1*X111)))))))</f>
        <v/>
      </c>
      <c r="AQ112" s="238"/>
      <c r="AT112" s="262"/>
      <c r="AU112" s="262"/>
      <c r="BK112" s="293"/>
    </row>
    <row r="113" spans="1:63" s="240" customFormat="1" ht="14.1" customHeight="1" x14ac:dyDescent="0.25">
      <c r="A113" s="510">
        <v>55</v>
      </c>
      <c r="B113" s="569" t="s">
        <v>300</v>
      </c>
      <c r="C113" s="514"/>
      <c r="D113" s="516"/>
      <c r="E113" s="556"/>
      <c r="F113" s="238">
        <v>-27</v>
      </c>
      <c r="G113" s="334">
        <f>IF(Y55&lt;Z55,G55,IF(Z55&lt;Y55,G56,"-"))</f>
        <v>3</v>
      </c>
      <c r="H113" s="520" t="str">
        <f t="shared" ref="H113" si="1891">IF(K113="",IF(C113="","",IF(OR(G113="х",G114="х",NOT(ISBLANK(K113)))," ",CONCATENATE(C113,"/",D113,"/","ст. ",E113))),"")</f>
        <v/>
      </c>
      <c r="I113" s="244" t="str">
        <f>VLOOKUP(G113,[3]Список!A:V,3,FALSE)</f>
        <v xml:space="preserve">ЖУБАНОВ Санжар  </v>
      </c>
      <c r="J113" s="245" t="str">
        <f>VLOOKUP(G113,[3]Список!A:V,8,FALSE)</f>
        <v>г. Алматы</v>
      </c>
      <c r="K113" s="525">
        <v>11</v>
      </c>
      <c r="L113" s="535">
        <v>5</v>
      </c>
      <c r="M113" s="531">
        <v>11</v>
      </c>
      <c r="N113" s="533">
        <v>6</v>
      </c>
      <c r="O113" s="525">
        <v>13</v>
      </c>
      <c r="P113" s="535">
        <v>11</v>
      </c>
      <c r="Q113" s="531"/>
      <c r="R113" s="533"/>
      <c r="S113" s="525"/>
      <c r="T113" s="535"/>
      <c r="U113" s="531"/>
      <c r="V113" s="533"/>
      <c r="W113" s="525"/>
      <c r="X113" s="527"/>
      <c r="Y113" s="246">
        <f t="shared" ref="Y113" si="1892">IF(K113="wo","wo",IF(K113="","",SUM(AC113:AI113)))</f>
        <v>3</v>
      </c>
      <c r="Z113" s="247">
        <f t="shared" ref="Z113" si="1893">IF(L113="wo","wo",IF(L113="","",SUM(AC114:AI114)))</f>
        <v>0</v>
      </c>
      <c r="AA113" s="248" t="str">
        <f t="shared" ref="AA113" si="1894">IF(Y114="В - П","В - П",IF(Z114="В - П","В - П",IF(Z114="wo",Y114&amp;" - "&amp;Z114,IF(Y114="wo",Z114&amp;" - "&amp;Y114,IF(Y114&gt;Z114,Y114&amp;" - "&amp;Z114,IF(Z114&gt;Y114,Z114&amp;" - "&amp;Y114,""))))))</f>
        <v>3 - 0</v>
      </c>
      <c r="AB113" s="249" t="str">
        <f t="shared" si="1124"/>
        <v>(5,6,11)</v>
      </c>
      <c r="AC113" s="250">
        <f t="shared" ref="AC113" si="1895">IF(K113="","",IF(K113="wo",0,IF(L113="wo",1,IF(K113&gt;L113,1,0))))</f>
        <v>1</v>
      </c>
      <c r="AD113" s="250">
        <f t="shared" ref="AD113" si="1896">IF(M113="","",IF(M113="wo",0,IF(N113="wo",1,IF(M113&gt;N113,1,0))))</f>
        <v>1</v>
      </c>
      <c r="AE113" s="250">
        <f t="shared" ref="AE113" si="1897">IF(O113="","",IF(O113="wo",0,IF(P113="wo",1,IF(O113&gt;P113,1,0))))</f>
        <v>1</v>
      </c>
      <c r="AF113" s="250" t="str">
        <f t="shared" ref="AF113" si="1898">IF(Q113="","",IF(Q113="wo",0,IF(R113="wo",1,IF(Q113&gt;R113,1,0))))</f>
        <v/>
      </c>
      <c r="AG113" s="250" t="str">
        <f t="shared" ref="AG113" si="1899">IF(S113="","",IF(S113="wo",0,IF(T113="wo",1,IF(S113&gt;T113,1,0))))</f>
        <v/>
      </c>
      <c r="AH113" s="250" t="str">
        <f t="shared" ref="AH113" si="1900">IF(U113="","",IF(U113="wo",0,IF(V113="wo",1,IF(U113&gt;V113,1,0))))</f>
        <v/>
      </c>
      <c r="AI113" s="250" t="str">
        <f t="shared" ref="AI113" si="1901">IF(W113="","",IF(W113="wo",0,IF(X113="wo",1,IF(W113&gt;X113,1,0))))</f>
        <v/>
      </c>
      <c r="AJ113" s="251">
        <f t="shared" ref="AJ113" si="1902">IF(K113="","",IF(K113="wo",0,IF(L113="wo",0,IF(K113=L113,"ERROR",IF(K113=0,"-0",IF(L113=0,0,IF(K113&gt;L113,L113,-1*K113)))))))</f>
        <v>5</v>
      </c>
      <c r="AK113" s="251" t="str">
        <f t="shared" ref="AK113" si="1903">IF(M113="","",IF(M113="wo",","&amp;0,IF(N113="wo",","&amp;0,IF(M113=N113,"ERROR",IF(M113=0,",-0",IF(N113=0,","&amp;0,IF(M113&gt;N113,","&amp;N113,","&amp;-1*M113)))))))</f>
        <v>,6</v>
      </c>
      <c r="AL113" s="251" t="str">
        <f t="shared" ref="AL113" si="1904">IF(O113="","",IF(O113="wo",","&amp;0,IF(P113="wo",","&amp;0,IF(O113=P113,"ERROR",IF(O113=0,",-0",IF(P113=0,","&amp;0,IF(O113&gt;P113,","&amp;P113,","&amp;-1*O113)))))))</f>
        <v>,11</v>
      </c>
      <c r="AM113" s="251" t="str">
        <f t="shared" ref="AM113" si="1905">IF(Q113="","",IF(Q113="wo",","&amp;0,IF(R113="wo",","&amp;0,IF(Q113=R113,"ERROR",IF(Q113=0,",-0",IF(R113=0,","&amp;0,IF(Q113&gt;R113,","&amp;R113,","&amp;-1*Q113)))))))</f>
        <v/>
      </c>
      <c r="AN113" s="251" t="str">
        <f t="shared" ref="AN113" si="1906">IF(S113="","",IF(S113="wo",","&amp;0,IF(T113="wo",","&amp;0,IF(S113=T113,"ERROR",IF(S113=0,",-0",IF(T113=0,","&amp;0,IF(S113&gt;T113,","&amp;T113,","&amp;-1*S113)))))))</f>
        <v/>
      </c>
      <c r="AO113" s="251" t="str">
        <f t="shared" ref="AO113" si="1907">IF(U113="","",IF(U113="wo",","&amp;0,IF(V113="wo",","&amp;0,IF(U113=V113,"ERROR",IF(U113=0,",-0",IF(V113=0,","&amp;0,IF(U113&gt;V113,","&amp;V113,","&amp;-1*U113)))))))</f>
        <v/>
      </c>
      <c r="AP113" s="251" t="str">
        <f t="shared" ref="AP113" si="1908">IF(W113="","",IF(W113="wo",","&amp;0,IF(X113="wo",","&amp;0,IF(W113=X113,"ERROR",IF(W113=0,",-0",IF(X113=0,","&amp;0,IF(W113&gt;X113,","&amp;X113,","&amp;-1*W113)))))))</f>
        <v/>
      </c>
      <c r="AQ113" s="238"/>
      <c r="AU113" s="262"/>
      <c r="BK113" s="293"/>
    </row>
    <row r="114" spans="1:63" s="240" customFormat="1" ht="14.1" customHeight="1" x14ac:dyDescent="0.25">
      <c r="A114" s="511"/>
      <c r="B114" s="570"/>
      <c r="C114" s="515"/>
      <c r="D114" s="517"/>
      <c r="E114" s="578"/>
      <c r="F114" s="320"/>
      <c r="G114" s="328">
        <f>IF(Y105&gt;Z105,G105,IF(Z105&gt;Y105,G106,"-"))</f>
        <v>19</v>
      </c>
      <c r="H114" s="521"/>
      <c r="I114" s="257" t="str">
        <f>VLOOKUP(G114,[3]Список!A:V,3,FALSE)</f>
        <v xml:space="preserve">ШИ Ченян  </v>
      </c>
      <c r="J114" s="258" t="str">
        <f>VLOOKUP(G114,[3]Список!A:V,8,FALSE)</f>
        <v>г. Алматы</v>
      </c>
      <c r="K114" s="526"/>
      <c r="L114" s="536"/>
      <c r="M114" s="532"/>
      <c r="N114" s="534"/>
      <c r="O114" s="526"/>
      <c r="P114" s="536"/>
      <c r="Q114" s="532"/>
      <c r="R114" s="534"/>
      <c r="S114" s="526"/>
      <c r="T114" s="536"/>
      <c r="U114" s="532"/>
      <c r="V114" s="534"/>
      <c r="W114" s="526"/>
      <c r="X114" s="528"/>
      <c r="Y114" s="259">
        <f t="shared" ref="Y114" si="1909">IF(L113="wo","В - П",IF(L113&gt;=0,SUM(AC114:AI114),""))</f>
        <v>0</v>
      </c>
      <c r="Z114" s="260">
        <f t="shared" ref="Z114" si="1910">IF(K113="wo","В - П",IF(K113&gt;=0,SUM(AC113:AI113),""))</f>
        <v>3</v>
      </c>
      <c r="AA114" s="248" t="str">
        <f t="shared" ref="AA114" si="1911">IF(G113="х","",IF(G114="х","",IF(Y113&gt;Z113,AA113&amp;" "&amp;AB113,IF(Z113&gt;Y113,AA113&amp;" "&amp;AB114,""))))</f>
        <v>3 - 0 (5,6,11)</v>
      </c>
      <c r="AB114" s="249" t="str">
        <f t="shared" si="1124"/>
        <v>(-5,-6,-11)</v>
      </c>
      <c r="AC114" s="250">
        <f t="shared" ref="AC114" si="1912">IF(L113="","",IF(L113="wo",0,IF(K113="wo",1,IF(K113&gt;L113,0,1))))</f>
        <v>0</v>
      </c>
      <c r="AD114" s="250">
        <f t="shared" ref="AD114" si="1913">IF(N113="","",IF(N113="wo",0,IF(M113="wo",1,IF(M113&gt;N113,0,1))))</f>
        <v>0</v>
      </c>
      <c r="AE114" s="250">
        <f t="shared" ref="AE114" si="1914">IF(P113="","",IF(P113="wo",0,IF(O113="wo",1,IF(O113&gt;P113,0,1))))</f>
        <v>0</v>
      </c>
      <c r="AF114" s="250" t="str">
        <f t="shared" ref="AF114" si="1915">IF(R113="","",IF(R113="wo",0,IF(Q113="wo",1,IF(Q113&gt;R113,0,1))))</f>
        <v/>
      </c>
      <c r="AG114" s="250" t="str">
        <f t="shared" ref="AG114" si="1916">IF(T113="","",IF(T113="wo",0,IF(S113="wo",1,IF(S113&gt;T113,0,1))))</f>
        <v/>
      </c>
      <c r="AH114" s="250" t="str">
        <f t="shared" ref="AH114" si="1917">IF(V113="","",IF(V113="wo",0,IF(U113="wo",1,IF(U113&gt;V113,0,1))))</f>
        <v/>
      </c>
      <c r="AI114" s="250" t="str">
        <f t="shared" ref="AI114" si="1918">IF(X113="","",IF(X113="wo",0,IF(W113="wo",1,IF(W113&gt;X113,0,1))))</f>
        <v/>
      </c>
      <c r="AJ114" s="251">
        <f t="shared" ref="AJ114" si="1919">IF(K113="","",IF(K113="wo",0,IF(L113="wo",0,IF(K113=L113,"ERROR",IF(K113=0,0,IF(L113=0,"-0",IF(L113&gt;K113,K113,-1*L113)))))))</f>
        <v>-5</v>
      </c>
      <c r="AK114" s="251" t="str">
        <f t="shared" ref="AK114" si="1920">IF(M113="","",IF(M113="wo",","&amp;0,IF(N113="wo",","&amp;0,IF(M113=N113,"ERROR",IF(M113=0,",0",IF(N113=0,",-0",IF(N113&gt;M113,","&amp;M113,","&amp;-1*N113)))))))</f>
        <v>,-6</v>
      </c>
      <c r="AL114" s="251" t="str">
        <f t="shared" ref="AL114" si="1921">IF(O113="","",IF(O113="wo",","&amp;0,IF(P113="wo",","&amp;0,IF(O113=P113,"ERROR",IF(O113=0,",0",IF(P113=0,",-0",IF(P113&gt;O113,","&amp;O113,","&amp;-1*P113)))))))</f>
        <v>,-11</v>
      </c>
      <c r="AM114" s="251" t="str">
        <f t="shared" ref="AM114" si="1922">IF(Q113="","",IF(Q113="wo",","&amp;0,IF(R113="wo",","&amp;0,IF(Q113=R113,"ERROR",IF(Q113=0,",0",IF(R113=0,",-0",IF(R113&gt;Q113,","&amp;Q113,","&amp;-1*R113)))))))</f>
        <v/>
      </c>
      <c r="AN114" s="251" t="str">
        <f t="shared" ref="AN114" si="1923">IF(S113="","",IF(S113="wo",","&amp;0,IF(T113="wo",","&amp;0,IF(S113=T113,"ERROR",IF(S113=0,",0",IF(T113=0,",-0",IF(T113&gt;S113,","&amp;S113,","&amp;-1*T113)))))))</f>
        <v/>
      </c>
      <c r="AO114" s="251" t="str">
        <f t="shared" ref="AO114" si="1924">IF(U113="","",IF(U113="wo",","&amp;0,IF(V113="wo",","&amp;0,IF(U113=V113,"ERROR",IF(U113=0,",0",IF(V113=0,",-0",IF(V113&gt;U113,","&amp;U113,","&amp;-1*V113)))))))</f>
        <v/>
      </c>
      <c r="AP114" s="251" t="str">
        <f t="shared" ref="AP114" si="1925">IF(W113="","",IF(W113="wo",","&amp;0,IF(X113="wo",","&amp;0,IF(W113=X113,"ERROR",IF(W113=0,",0",IF(X113=0,",-0",IF(X113&gt;W113,","&amp;W113,","&amp;-1*X113)))))))</f>
        <v/>
      </c>
      <c r="AQ114" s="238"/>
      <c r="AU114" s="262"/>
      <c r="BK114" s="293"/>
    </row>
    <row r="115" spans="1:63" s="240" customFormat="1" ht="18" customHeight="1" x14ac:dyDescent="0.25">
      <c r="A115" s="510">
        <v>56</v>
      </c>
      <c r="B115" s="569" t="s">
        <v>301</v>
      </c>
      <c r="C115" s="514"/>
      <c r="D115" s="514"/>
      <c r="E115" s="556"/>
      <c r="F115" s="322"/>
      <c r="G115" s="327">
        <f>IF(Y107&gt;Z107,G107,IF(Z107&gt;Y107,G108,"-"))</f>
        <v>4</v>
      </c>
      <c r="H115" s="520" t="str">
        <f t="shared" ref="H115" si="1926">IF(K115="",IF(C115="","",IF(OR(G115="х",G116="х",NOT(ISBLANK(K115)))," ",CONCATENATE(C115,"/",D115,"/","ст. ",E115))),"")</f>
        <v/>
      </c>
      <c r="I115" s="244" t="str">
        <f>VLOOKUP(G115,[3]Список!A:V,3,FALSE)</f>
        <v xml:space="preserve">ГЕРАСИМЕНКО Тимофей  </v>
      </c>
      <c r="J115" s="245" t="str">
        <f>VLOOKUP(G115,[3]Список!A:V,8,FALSE)</f>
        <v>г. Астана</v>
      </c>
      <c r="K115" s="525">
        <v>11</v>
      </c>
      <c r="L115" s="535">
        <v>5</v>
      </c>
      <c r="M115" s="531">
        <v>11</v>
      </c>
      <c r="N115" s="533">
        <v>9</v>
      </c>
      <c r="O115" s="525">
        <v>7</v>
      </c>
      <c r="P115" s="535">
        <v>11</v>
      </c>
      <c r="Q115" s="531">
        <v>9</v>
      </c>
      <c r="R115" s="533">
        <v>11</v>
      </c>
      <c r="S115" s="525">
        <v>11</v>
      </c>
      <c r="T115" s="535">
        <v>7</v>
      </c>
      <c r="U115" s="531"/>
      <c r="V115" s="533"/>
      <c r="W115" s="525"/>
      <c r="X115" s="527"/>
      <c r="Y115" s="246">
        <f t="shared" ref="Y115" si="1927">IF(K115="wo","wo",IF(K115="","",SUM(AC115:AI115)))</f>
        <v>3</v>
      </c>
      <c r="Z115" s="247">
        <f t="shared" ref="Z115" si="1928">IF(L115="wo","wo",IF(L115="","",SUM(AC116:AI116)))</f>
        <v>2</v>
      </c>
      <c r="AA115" s="248" t="str">
        <f t="shared" ref="AA115" si="1929">IF(Y116="В - П","В - П",IF(Z116="В - П","В - П",IF(Z116="wo",Y116&amp;" - "&amp;Z116,IF(Y116="wo",Z116&amp;" - "&amp;Y116,IF(Y116&gt;Z116,Y116&amp;" - "&amp;Z116,IF(Z116&gt;Y116,Z116&amp;" - "&amp;Y116,""))))))</f>
        <v>3 - 2</v>
      </c>
      <c r="AB115" s="249" t="str">
        <f t="shared" si="1124"/>
        <v>(5,9,-7,-9,7)</v>
      </c>
      <c r="AC115" s="250">
        <f t="shared" ref="AC115" si="1930">IF(K115="","",IF(K115="wo",0,IF(L115="wo",1,IF(K115&gt;L115,1,0))))</f>
        <v>1</v>
      </c>
      <c r="AD115" s="250">
        <f t="shared" ref="AD115" si="1931">IF(M115="","",IF(M115="wo",0,IF(N115="wo",1,IF(M115&gt;N115,1,0))))</f>
        <v>1</v>
      </c>
      <c r="AE115" s="250">
        <f t="shared" ref="AE115" si="1932">IF(O115="","",IF(O115="wo",0,IF(P115="wo",1,IF(O115&gt;P115,1,0))))</f>
        <v>0</v>
      </c>
      <c r="AF115" s="250">
        <f t="shared" ref="AF115" si="1933">IF(Q115="","",IF(Q115="wo",0,IF(R115="wo",1,IF(Q115&gt;R115,1,0))))</f>
        <v>0</v>
      </c>
      <c r="AG115" s="250">
        <f t="shared" ref="AG115" si="1934">IF(S115="","",IF(S115="wo",0,IF(T115="wo",1,IF(S115&gt;T115,1,0))))</f>
        <v>1</v>
      </c>
      <c r="AH115" s="250" t="str">
        <f t="shared" ref="AH115" si="1935">IF(U115="","",IF(U115="wo",0,IF(V115="wo",1,IF(U115&gt;V115,1,0))))</f>
        <v/>
      </c>
      <c r="AI115" s="250" t="str">
        <f t="shared" ref="AI115" si="1936">IF(W115="","",IF(W115="wo",0,IF(X115="wo",1,IF(W115&gt;X115,1,0))))</f>
        <v/>
      </c>
      <c r="AJ115" s="251">
        <f t="shared" ref="AJ115" si="1937">IF(K115="","",IF(K115="wo",0,IF(L115="wo",0,IF(K115=L115,"ERROR",IF(K115=0,"-0",IF(L115=0,0,IF(K115&gt;L115,L115,-1*K115)))))))</f>
        <v>5</v>
      </c>
      <c r="AK115" s="251" t="str">
        <f t="shared" ref="AK115" si="1938">IF(M115="","",IF(M115="wo",","&amp;0,IF(N115="wo",","&amp;0,IF(M115=N115,"ERROR",IF(M115=0,",-0",IF(N115=0,","&amp;0,IF(M115&gt;N115,","&amp;N115,","&amp;-1*M115)))))))</f>
        <v>,9</v>
      </c>
      <c r="AL115" s="251" t="str">
        <f t="shared" ref="AL115" si="1939">IF(O115="","",IF(O115="wo",","&amp;0,IF(P115="wo",","&amp;0,IF(O115=P115,"ERROR",IF(O115=0,",-0",IF(P115=0,","&amp;0,IF(O115&gt;P115,","&amp;P115,","&amp;-1*O115)))))))</f>
        <v>,-7</v>
      </c>
      <c r="AM115" s="251" t="str">
        <f t="shared" ref="AM115" si="1940">IF(Q115="","",IF(Q115="wo",","&amp;0,IF(R115="wo",","&amp;0,IF(Q115=R115,"ERROR",IF(Q115=0,",-0",IF(R115=0,","&amp;0,IF(Q115&gt;R115,","&amp;R115,","&amp;-1*Q115)))))))</f>
        <v>,-9</v>
      </c>
      <c r="AN115" s="251" t="str">
        <f t="shared" ref="AN115" si="1941">IF(S115="","",IF(S115="wo",","&amp;0,IF(T115="wo",","&amp;0,IF(S115=T115,"ERROR",IF(S115=0,",-0",IF(T115=0,","&amp;0,IF(S115&gt;T115,","&amp;T115,","&amp;-1*S115)))))))</f>
        <v>,7</v>
      </c>
      <c r="AO115" s="251" t="str">
        <f t="shared" ref="AO115" si="1942">IF(U115="","",IF(U115="wo",","&amp;0,IF(V115="wo",","&amp;0,IF(U115=V115,"ERROR",IF(U115=0,",-0",IF(V115=0,","&amp;0,IF(U115&gt;V115,","&amp;V115,","&amp;-1*U115)))))))</f>
        <v/>
      </c>
      <c r="AP115" s="251" t="str">
        <f t="shared" ref="AP115" si="1943">IF(W115="","",IF(W115="wo",","&amp;0,IF(X115="wo",","&amp;0,IF(W115=X115,"ERROR",IF(W115=0,",-0",IF(X115=0,","&amp;0,IF(W115&gt;X115,","&amp;X115,","&amp;-1*W115)))))))</f>
        <v/>
      </c>
      <c r="AQ115" s="238"/>
      <c r="AU115" s="262"/>
      <c r="BK115" s="293"/>
    </row>
    <row r="116" spans="1:63" s="240" customFormat="1" ht="14.1" customHeight="1" x14ac:dyDescent="0.25">
      <c r="A116" s="511"/>
      <c r="B116" s="570"/>
      <c r="C116" s="515"/>
      <c r="D116" s="568"/>
      <c r="E116" s="578"/>
      <c r="F116" s="320"/>
      <c r="G116" s="328">
        <f>IF(Y109&gt;Z109,G109,IF(Z109&gt;Y109,G110,"-"))</f>
        <v>10</v>
      </c>
      <c r="H116" s="521"/>
      <c r="I116" s="257" t="str">
        <f>VLOOKUP(G116,[3]Список!A:V,3,FALSE)</f>
        <v xml:space="preserve">САРСЕНБАЙ Дамир  </v>
      </c>
      <c r="J116" s="258" t="str">
        <f>VLOOKUP(G116,[3]Список!A:V,8,FALSE)</f>
        <v>г. Алматы</v>
      </c>
      <c r="K116" s="526"/>
      <c r="L116" s="536"/>
      <c r="M116" s="532"/>
      <c r="N116" s="534"/>
      <c r="O116" s="526"/>
      <c r="P116" s="536"/>
      <c r="Q116" s="532"/>
      <c r="R116" s="534"/>
      <c r="S116" s="526"/>
      <c r="T116" s="536"/>
      <c r="U116" s="532"/>
      <c r="V116" s="534"/>
      <c r="W116" s="526"/>
      <c r="X116" s="528"/>
      <c r="Y116" s="259">
        <f t="shared" ref="Y116" si="1944">IF(L115="wo","В - П",IF(L115&gt;=0,SUM(AC116:AI116),""))</f>
        <v>2</v>
      </c>
      <c r="Z116" s="260">
        <f t="shared" ref="Z116" si="1945">IF(K115="wo","В - П",IF(K115&gt;=0,SUM(AC115:AI115),""))</f>
        <v>3</v>
      </c>
      <c r="AA116" s="248" t="str">
        <f t="shared" ref="AA116" si="1946">IF(G115="х","",IF(G116="х","",IF(Y115&gt;Z115,AA115&amp;" "&amp;AB115,IF(Z115&gt;Y115,AA115&amp;" "&amp;AB116,""))))</f>
        <v>3 - 2 (5,9,-7,-9,7)</v>
      </c>
      <c r="AB116" s="249" t="str">
        <f t="shared" si="1124"/>
        <v>(-5,-9,7,9,-7)</v>
      </c>
      <c r="AC116" s="250">
        <f t="shared" ref="AC116" si="1947">IF(L115="","",IF(L115="wo",0,IF(K115="wo",1,IF(K115&gt;L115,0,1))))</f>
        <v>0</v>
      </c>
      <c r="AD116" s="250">
        <f t="shared" ref="AD116" si="1948">IF(N115="","",IF(N115="wo",0,IF(M115="wo",1,IF(M115&gt;N115,0,1))))</f>
        <v>0</v>
      </c>
      <c r="AE116" s="250">
        <f t="shared" ref="AE116" si="1949">IF(P115="","",IF(P115="wo",0,IF(O115="wo",1,IF(O115&gt;P115,0,1))))</f>
        <v>1</v>
      </c>
      <c r="AF116" s="250">
        <f t="shared" ref="AF116" si="1950">IF(R115="","",IF(R115="wo",0,IF(Q115="wo",1,IF(Q115&gt;R115,0,1))))</f>
        <v>1</v>
      </c>
      <c r="AG116" s="250">
        <f t="shared" ref="AG116" si="1951">IF(T115="","",IF(T115="wo",0,IF(S115="wo",1,IF(S115&gt;T115,0,1))))</f>
        <v>0</v>
      </c>
      <c r="AH116" s="250" t="str">
        <f t="shared" ref="AH116" si="1952">IF(V115="","",IF(V115="wo",0,IF(U115="wo",1,IF(U115&gt;V115,0,1))))</f>
        <v/>
      </c>
      <c r="AI116" s="250" t="str">
        <f t="shared" ref="AI116" si="1953">IF(X115="","",IF(X115="wo",0,IF(W115="wo",1,IF(W115&gt;X115,0,1))))</f>
        <v/>
      </c>
      <c r="AJ116" s="251">
        <f t="shared" ref="AJ116" si="1954">IF(K115="","",IF(K115="wo",0,IF(L115="wo",0,IF(K115=L115,"ERROR",IF(K115=0,0,IF(L115=0,"-0",IF(L115&gt;K115,K115,-1*L115)))))))</f>
        <v>-5</v>
      </c>
      <c r="AK116" s="251" t="str">
        <f t="shared" ref="AK116" si="1955">IF(M115="","",IF(M115="wo",","&amp;0,IF(N115="wo",","&amp;0,IF(M115=N115,"ERROR",IF(M115=0,",0",IF(N115=0,",-0",IF(N115&gt;M115,","&amp;M115,","&amp;-1*N115)))))))</f>
        <v>,-9</v>
      </c>
      <c r="AL116" s="251" t="str">
        <f t="shared" ref="AL116" si="1956">IF(O115="","",IF(O115="wo",","&amp;0,IF(P115="wo",","&amp;0,IF(O115=P115,"ERROR",IF(O115=0,",0",IF(P115=0,",-0",IF(P115&gt;O115,","&amp;O115,","&amp;-1*P115)))))))</f>
        <v>,7</v>
      </c>
      <c r="AM116" s="251" t="str">
        <f t="shared" ref="AM116" si="1957">IF(Q115="","",IF(Q115="wo",","&amp;0,IF(R115="wo",","&amp;0,IF(Q115=R115,"ERROR",IF(Q115=0,",0",IF(R115=0,",-0",IF(R115&gt;Q115,","&amp;Q115,","&amp;-1*R115)))))))</f>
        <v>,9</v>
      </c>
      <c r="AN116" s="251" t="str">
        <f t="shared" ref="AN116" si="1958">IF(S115="","",IF(S115="wo",","&amp;0,IF(T115="wo",","&amp;0,IF(S115=T115,"ERROR",IF(S115=0,",0",IF(T115=0,",-0",IF(T115&gt;S115,","&amp;S115,","&amp;-1*T115)))))))</f>
        <v>,-7</v>
      </c>
      <c r="AO116" s="251" t="str">
        <f t="shared" ref="AO116" si="1959">IF(U115="","",IF(U115="wo",","&amp;0,IF(V115="wo",","&amp;0,IF(U115=V115,"ERROR",IF(U115=0,",0",IF(V115=0,",-0",IF(V115&gt;U115,","&amp;U115,","&amp;-1*V115)))))))</f>
        <v/>
      </c>
      <c r="AP116" s="251" t="str">
        <f t="shared" ref="AP116" si="1960">IF(W115="","",IF(W115="wo",","&amp;0,IF(X115="wo",","&amp;0,IF(W115=X115,"ERROR",IF(W115=0,",0",IF(X115=0,",-0",IF(X115&gt;W115,","&amp;W115,","&amp;-1*X115)))))))</f>
        <v/>
      </c>
      <c r="AQ116" s="238"/>
      <c r="AU116" s="262"/>
      <c r="BK116" s="293"/>
    </row>
    <row r="117" spans="1:63" s="240" customFormat="1" ht="14.1" customHeight="1" x14ac:dyDescent="0.25">
      <c r="A117" s="510">
        <v>57</v>
      </c>
      <c r="B117" s="569" t="s">
        <v>301</v>
      </c>
      <c r="C117" s="514"/>
      <c r="D117" s="514"/>
      <c r="E117" s="556"/>
      <c r="F117" s="322"/>
      <c r="G117" s="327">
        <f>IF(Y111&gt;Z111,G111,IF(Z111&gt;Y111,G112,"-"))</f>
        <v>18</v>
      </c>
      <c r="H117" s="520" t="str">
        <f t="shared" ref="H117" si="1961">IF(K117="",IF(C117="","",IF(OR(G117="х",G118="х",NOT(ISBLANK(K117)))," ",CONCATENATE(C117,"/",D117,"/","ст. ",E117))),"")</f>
        <v/>
      </c>
      <c r="I117" s="244" t="str">
        <f>VLOOKUP(G117,[3]Список!A:V,3,FALSE)</f>
        <v xml:space="preserve">ТОЛСУБАЕВ Меиржан  </v>
      </c>
      <c r="J117" s="245" t="str">
        <f>VLOOKUP(G117,[3]Список!A:V,8,FALSE)</f>
        <v>ВКО</v>
      </c>
      <c r="K117" s="525">
        <v>9</v>
      </c>
      <c r="L117" s="535">
        <v>11</v>
      </c>
      <c r="M117" s="531">
        <v>11</v>
      </c>
      <c r="N117" s="533">
        <v>13</v>
      </c>
      <c r="O117" s="525">
        <v>5</v>
      </c>
      <c r="P117" s="535">
        <v>11</v>
      </c>
      <c r="Q117" s="531"/>
      <c r="R117" s="533"/>
      <c r="S117" s="525"/>
      <c r="T117" s="535"/>
      <c r="U117" s="531"/>
      <c r="V117" s="533"/>
      <c r="W117" s="525"/>
      <c r="X117" s="527"/>
      <c r="Y117" s="246">
        <f t="shared" ref="Y117" si="1962">IF(K117="wo","wo",IF(K117="","",SUM(AC117:AI117)))</f>
        <v>0</v>
      </c>
      <c r="Z117" s="247">
        <f t="shared" ref="Z117" si="1963">IF(L117="wo","wo",IF(L117="","",SUM(AC118:AI118)))</f>
        <v>3</v>
      </c>
      <c r="AA117" s="248" t="str">
        <f t="shared" ref="AA117" si="1964">IF(Y118="В - П","В - П",IF(Z118="В - П","В - П",IF(Z118="wo",Y118&amp;" - "&amp;Z118,IF(Y118="wo",Z118&amp;" - "&amp;Y118,IF(Y118&gt;Z118,Y118&amp;" - "&amp;Z118,IF(Z118&gt;Y118,Z118&amp;" - "&amp;Y118,""))))))</f>
        <v>3 - 0</v>
      </c>
      <c r="AB117" s="249" t="str">
        <f t="shared" si="1124"/>
        <v>(-9,-11,-5)</v>
      </c>
      <c r="AC117" s="250">
        <f t="shared" ref="AC117" si="1965">IF(K117="","",IF(K117="wo",0,IF(L117="wo",1,IF(K117&gt;L117,1,0))))</f>
        <v>0</v>
      </c>
      <c r="AD117" s="250">
        <f t="shared" ref="AD117" si="1966">IF(M117="","",IF(M117="wo",0,IF(N117="wo",1,IF(M117&gt;N117,1,0))))</f>
        <v>0</v>
      </c>
      <c r="AE117" s="250">
        <f t="shared" ref="AE117" si="1967">IF(O117="","",IF(O117="wo",0,IF(P117="wo",1,IF(O117&gt;P117,1,0))))</f>
        <v>0</v>
      </c>
      <c r="AF117" s="250" t="str">
        <f t="shared" ref="AF117" si="1968">IF(Q117="","",IF(Q117="wo",0,IF(R117="wo",1,IF(Q117&gt;R117,1,0))))</f>
        <v/>
      </c>
      <c r="AG117" s="250" t="str">
        <f t="shared" ref="AG117" si="1969">IF(S117="","",IF(S117="wo",0,IF(T117="wo",1,IF(S117&gt;T117,1,0))))</f>
        <v/>
      </c>
      <c r="AH117" s="250" t="str">
        <f t="shared" ref="AH117" si="1970">IF(U117="","",IF(U117="wo",0,IF(V117="wo",1,IF(U117&gt;V117,1,0))))</f>
        <v/>
      </c>
      <c r="AI117" s="250" t="str">
        <f t="shared" ref="AI117" si="1971">IF(W117="","",IF(W117="wo",0,IF(X117="wo",1,IF(W117&gt;X117,1,0))))</f>
        <v/>
      </c>
      <c r="AJ117" s="251">
        <f t="shared" ref="AJ117" si="1972">IF(K117="","",IF(K117="wo",0,IF(L117="wo",0,IF(K117=L117,"ERROR",IF(K117=0,"-0",IF(L117=0,0,IF(K117&gt;L117,L117,-1*K117)))))))</f>
        <v>-9</v>
      </c>
      <c r="AK117" s="251" t="str">
        <f t="shared" ref="AK117" si="1973">IF(M117="","",IF(M117="wo",","&amp;0,IF(N117="wo",","&amp;0,IF(M117=N117,"ERROR",IF(M117=0,",-0",IF(N117=0,","&amp;0,IF(M117&gt;N117,","&amp;N117,","&amp;-1*M117)))))))</f>
        <v>,-11</v>
      </c>
      <c r="AL117" s="251" t="str">
        <f t="shared" ref="AL117" si="1974">IF(O117="","",IF(O117="wo",","&amp;0,IF(P117="wo",","&amp;0,IF(O117=P117,"ERROR",IF(O117=0,",-0",IF(P117=0,","&amp;0,IF(O117&gt;P117,","&amp;P117,","&amp;-1*O117)))))))</f>
        <v>,-5</v>
      </c>
      <c r="AM117" s="251" t="str">
        <f t="shared" ref="AM117" si="1975">IF(Q117="","",IF(Q117="wo",","&amp;0,IF(R117="wo",","&amp;0,IF(Q117=R117,"ERROR",IF(Q117=0,",-0",IF(R117=0,","&amp;0,IF(Q117&gt;R117,","&amp;R117,","&amp;-1*Q117)))))))</f>
        <v/>
      </c>
      <c r="AN117" s="251" t="str">
        <f t="shared" ref="AN117" si="1976">IF(S117="","",IF(S117="wo",","&amp;0,IF(T117="wo",","&amp;0,IF(S117=T117,"ERROR",IF(S117=0,",-0",IF(T117=0,","&amp;0,IF(S117&gt;T117,","&amp;T117,","&amp;-1*S117)))))))</f>
        <v/>
      </c>
      <c r="AO117" s="251" t="str">
        <f t="shared" ref="AO117" si="1977">IF(U117="","",IF(U117="wo",","&amp;0,IF(V117="wo",","&amp;0,IF(U117=V117,"ERROR",IF(U117=0,",-0",IF(V117=0,","&amp;0,IF(U117&gt;V117,","&amp;V117,","&amp;-1*U117)))))))</f>
        <v/>
      </c>
      <c r="AP117" s="251" t="str">
        <f t="shared" ref="AP117" si="1978">IF(W117="","",IF(W117="wo",","&amp;0,IF(X117="wo",","&amp;0,IF(W117=X117,"ERROR",IF(W117=0,",-0",IF(X117=0,","&amp;0,IF(W117&gt;X117,","&amp;X117,","&amp;-1*W117)))))))</f>
        <v/>
      </c>
      <c r="AQ117" s="238"/>
      <c r="AU117" s="262"/>
      <c r="BK117" s="293"/>
    </row>
    <row r="118" spans="1:63" s="240" customFormat="1" ht="14.1" customHeight="1" x14ac:dyDescent="0.25">
      <c r="A118" s="511"/>
      <c r="B118" s="570"/>
      <c r="C118" s="515"/>
      <c r="D118" s="568"/>
      <c r="E118" s="578"/>
      <c r="F118" s="320"/>
      <c r="G118" s="328">
        <f>IF(Y113&gt;Z113,G113,IF(Z113&gt;Y113,G114,"-"))</f>
        <v>3</v>
      </c>
      <c r="H118" s="521"/>
      <c r="I118" s="257" t="str">
        <f>VLOOKUP(G118,[3]Список!A:V,3,FALSE)</f>
        <v xml:space="preserve">ЖУБАНОВ Санжар  </v>
      </c>
      <c r="J118" s="258" t="str">
        <f>VLOOKUP(G118,[3]Список!A:V,8,FALSE)</f>
        <v>г. Алматы</v>
      </c>
      <c r="K118" s="526"/>
      <c r="L118" s="536"/>
      <c r="M118" s="532"/>
      <c r="N118" s="534"/>
      <c r="O118" s="526"/>
      <c r="P118" s="536"/>
      <c r="Q118" s="532"/>
      <c r="R118" s="534"/>
      <c r="S118" s="526"/>
      <c r="T118" s="536"/>
      <c r="U118" s="532"/>
      <c r="V118" s="534"/>
      <c r="W118" s="526"/>
      <c r="X118" s="528"/>
      <c r="Y118" s="259">
        <f t="shared" ref="Y118" si="1979">IF(L117="wo","В - П",IF(L117&gt;=0,SUM(AC118:AI118),""))</f>
        <v>3</v>
      </c>
      <c r="Z118" s="260">
        <f t="shared" ref="Z118" si="1980">IF(K117="wo","В - П",IF(K117&gt;=0,SUM(AC117:AI117),""))</f>
        <v>0</v>
      </c>
      <c r="AA118" s="248" t="str">
        <f t="shared" ref="AA118" si="1981">IF(G117="х","",IF(G118="х","",IF(Y117&gt;Z117,AA117&amp;" "&amp;AB117,IF(Z117&gt;Y117,AA117&amp;" "&amp;AB118,""))))</f>
        <v>3 - 0 (9,11,5)</v>
      </c>
      <c r="AB118" s="249" t="str">
        <f t="shared" si="1124"/>
        <v>(9,11,5)</v>
      </c>
      <c r="AC118" s="250">
        <f t="shared" ref="AC118" si="1982">IF(L117="","",IF(L117="wo",0,IF(K117="wo",1,IF(K117&gt;L117,0,1))))</f>
        <v>1</v>
      </c>
      <c r="AD118" s="250">
        <f t="shared" ref="AD118" si="1983">IF(N117="","",IF(N117="wo",0,IF(M117="wo",1,IF(M117&gt;N117,0,1))))</f>
        <v>1</v>
      </c>
      <c r="AE118" s="250">
        <f t="shared" ref="AE118" si="1984">IF(P117="","",IF(P117="wo",0,IF(O117="wo",1,IF(O117&gt;P117,0,1))))</f>
        <v>1</v>
      </c>
      <c r="AF118" s="250" t="str">
        <f t="shared" ref="AF118" si="1985">IF(R117="","",IF(R117="wo",0,IF(Q117="wo",1,IF(Q117&gt;R117,0,1))))</f>
        <v/>
      </c>
      <c r="AG118" s="250" t="str">
        <f t="shared" ref="AG118" si="1986">IF(T117="","",IF(T117="wo",0,IF(S117="wo",1,IF(S117&gt;T117,0,1))))</f>
        <v/>
      </c>
      <c r="AH118" s="250" t="str">
        <f t="shared" ref="AH118" si="1987">IF(V117="","",IF(V117="wo",0,IF(U117="wo",1,IF(U117&gt;V117,0,1))))</f>
        <v/>
      </c>
      <c r="AI118" s="250" t="str">
        <f t="shared" ref="AI118" si="1988">IF(X117="","",IF(X117="wo",0,IF(W117="wo",1,IF(W117&gt;X117,0,1))))</f>
        <v/>
      </c>
      <c r="AJ118" s="251">
        <f t="shared" ref="AJ118" si="1989">IF(K117="","",IF(K117="wo",0,IF(L117="wo",0,IF(K117=L117,"ERROR",IF(K117=0,0,IF(L117=0,"-0",IF(L117&gt;K117,K117,-1*L117)))))))</f>
        <v>9</v>
      </c>
      <c r="AK118" s="251" t="str">
        <f t="shared" ref="AK118" si="1990">IF(M117="","",IF(M117="wo",","&amp;0,IF(N117="wo",","&amp;0,IF(M117=N117,"ERROR",IF(M117=0,",0",IF(N117=0,",-0",IF(N117&gt;M117,","&amp;M117,","&amp;-1*N117)))))))</f>
        <v>,11</v>
      </c>
      <c r="AL118" s="251" t="str">
        <f t="shared" ref="AL118" si="1991">IF(O117="","",IF(O117="wo",","&amp;0,IF(P117="wo",","&amp;0,IF(O117=P117,"ERROR",IF(O117=0,",0",IF(P117=0,",-0",IF(P117&gt;O117,","&amp;O117,","&amp;-1*P117)))))))</f>
        <v>,5</v>
      </c>
      <c r="AM118" s="251" t="str">
        <f t="shared" ref="AM118" si="1992">IF(Q117="","",IF(Q117="wo",","&amp;0,IF(R117="wo",","&amp;0,IF(Q117=R117,"ERROR",IF(Q117=0,",0",IF(R117=0,",-0",IF(R117&gt;Q117,","&amp;Q117,","&amp;-1*R117)))))))</f>
        <v/>
      </c>
      <c r="AN118" s="251" t="str">
        <f t="shared" ref="AN118" si="1993">IF(S117="","",IF(S117="wo",","&amp;0,IF(T117="wo",","&amp;0,IF(S117=T117,"ERROR",IF(S117=0,",0",IF(T117=0,",-0",IF(T117&gt;S117,","&amp;S117,","&amp;-1*T117)))))))</f>
        <v/>
      </c>
      <c r="AO118" s="251" t="str">
        <f t="shared" ref="AO118" si="1994">IF(U117="","",IF(U117="wo",","&amp;0,IF(V117="wo",","&amp;0,IF(U117=V117,"ERROR",IF(U117=0,",0",IF(V117=0,",-0",IF(V117&gt;U117,","&amp;U117,","&amp;-1*V117)))))))</f>
        <v/>
      </c>
      <c r="AP118" s="251" t="str">
        <f t="shared" ref="AP118" si="1995">IF(W117="","",IF(W117="wo",","&amp;0,IF(X117="wo",","&amp;0,IF(W117=X117,"ERROR",IF(W117=0,",0",IF(X117=0,",-0",IF(X117&gt;W117,","&amp;W117,","&amp;-1*X117)))))))</f>
        <v/>
      </c>
      <c r="AQ118" s="238"/>
      <c r="AU118" s="262"/>
      <c r="BK118" s="293"/>
    </row>
    <row r="119" spans="1:63" s="240" customFormat="1" ht="14.1" customHeight="1" x14ac:dyDescent="0.25">
      <c r="A119" s="510">
        <v>58</v>
      </c>
      <c r="B119" s="569" t="s">
        <v>302</v>
      </c>
      <c r="C119" s="514"/>
      <c r="D119" s="514"/>
      <c r="E119" s="556"/>
      <c r="F119" s="238">
        <v>-30</v>
      </c>
      <c r="G119" s="334">
        <f>IF(Y61&lt;Z61,G61,IF(Z61&lt;Y61,G62,"-"))</f>
        <v>8</v>
      </c>
      <c r="H119" s="520" t="str">
        <f t="shared" ref="H119" si="1996">IF(K119="",IF(C119="","",IF(OR(G119="х",G120="х",NOT(ISBLANK(K119)))," ",CONCATENATE(C119,"/",D119,"/","ст. ",E119))),"")</f>
        <v/>
      </c>
      <c r="I119" s="244" t="str">
        <f>VLOOKUP(G119,[3]Список!A:V,3,FALSE)</f>
        <v xml:space="preserve">КАБДЫЛУАХИТОВ Қадіралі  </v>
      </c>
      <c r="J119" s="245" t="str">
        <f>VLOOKUP(G119,[3]Список!A:V,8,FALSE)</f>
        <v>Павлодар. обл.</v>
      </c>
      <c r="K119" s="525">
        <v>11</v>
      </c>
      <c r="L119" s="535">
        <v>7</v>
      </c>
      <c r="M119" s="531">
        <v>9</v>
      </c>
      <c r="N119" s="533">
        <v>11</v>
      </c>
      <c r="O119" s="525">
        <v>8</v>
      </c>
      <c r="P119" s="535">
        <v>11</v>
      </c>
      <c r="Q119" s="531">
        <v>10</v>
      </c>
      <c r="R119" s="533">
        <v>12</v>
      </c>
      <c r="S119" s="525"/>
      <c r="T119" s="535"/>
      <c r="U119" s="531"/>
      <c r="V119" s="533"/>
      <c r="W119" s="525"/>
      <c r="X119" s="527"/>
      <c r="Y119" s="246">
        <f t="shared" ref="Y119" si="1997">IF(K119="wo","wo",IF(K119="","",SUM(AC119:AI119)))</f>
        <v>1</v>
      </c>
      <c r="Z119" s="247">
        <f t="shared" ref="Z119" si="1998">IF(L119="wo","wo",IF(L119="","",SUM(AC120:AI120)))</f>
        <v>3</v>
      </c>
      <c r="AA119" s="248" t="str">
        <f t="shared" ref="AA119" si="1999">IF(Y120="В - П","В - П",IF(Z120="В - П","В - П",IF(Z120="wo",Y120&amp;" - "&amp;Z120,IF(Y120="wo",Z120&amp;" - "&amp;Y120,IF(Y120&gt;Z120,Y120&amp;" - "&amp;Z120,IF(Z120&gt;Y120,Z120&amp;" - "&amp;Y120,""))))))</f>
        <v>3 - 1</v>
      </c>
      <c r="AB119" s="249" t="str">
        <f t="shared" si="1124"/>
        <v>(7,-9,-8,-10)</v>
      </c>
      <c r="AC119" s="250">
        <f t="shared" ref="AC119" si="2000">IF(K119="","",IF(K119="wo",0,IF(L119="wo",1,IF(K119&gt;L119,1,0))))</f>
        <v>1</v>
      </c>
      <c r="AD119" s="250">
        <f t="shared" ref="AD119" si="2001">IF(M119="","",IF(M119="wo",0,IF(N119="wo",1,IF(M119&gt;N119,1,0))))</f>
        <v>0</v>
      </c>
      <c r="AE119" s="250">
        <f t="shared" ref="AE119" si="2002">IF(O119="","",IF(O119="wo",0,IF(P119="wo",1,IF(O119&gt;P119,1,0))))</f>
        <v>0</v>
      </c>
      <c r="AF119" s="250">
        <f t="shared" ref="AF119" si="2003">IF(Q119="","",IF(Q119="wo",0,IF(R119="wo",1,IF(Q119&gt;R119,1,0))))</f>
        <v>0</v>
      </c>
      <c r="AG119" s="250" t="str">
        <f t="shared" ref="AG119" si="2004">IF(S119="","",IF(S119="wo",0,IF(T119="wo",1,IF(S119&gt;T119,1,0))))</f>
        <v/>
      </c>
      <c r="AH119" s="250" t="str">
        <f t="shared" ref="AH119" si="2005">IF(U119="","",IF(U119="wo",0,IF(V119="wo",1,IF(U119&gt;V119,1,0))))</f>
        <v/>
      </c>
      <c r="AI119" s="250" t="str">
        <f t="shared" ref="AI119" si="2006">IF(W119="","",IF(W119="wo",0,IF(X119="wo",1,IF(W119&gt;X119,1,0))))</f>
        <v/>
      </c>
      <c r="AJ119" s="251">
        <f t="shared" ref="AJ119" si="2007">IF(K119="","",IF(K119="wo",0,IF(L119="wo",0,IF(K119=L119,"ERROR",IF(K119=0,"-0",IF(L119=0,0,IF(K119&gt;L119,L119,-1*K119)))))))</f>
        <v>7</v>
      </c>
      <c r="AK119" s="251" t="str">
        <f t="shared" ref="AK119" si="2008">IF(M119="","",IF(M119="wo",","&amp;0,IF(N119="wo",","&amp;0,IF(M119=N119,"ERROR",IF(M119=0,",-0",IF(N119=0,","&amp;0,IF(M119&gt;N119,","&amp;N119,","&amp;-1*M119)))))))</f>
        <v>,-9</v>
      </c>
      <c r="AL119" s="251" t="str">
        <f t="shared" ref="AL119" si="2009">IF(O119="","",IF(O119="wo",","&amp;0,IF(P119="wo",","&amp;0,IF(O119=P119,"ERROR",IF(O119=0,",-0",IF(P119=0,","&amp;0,IF(O119&gt;P119,","&amp;P119,","&amp;-1*O119)))))))</f>
        <v>,-8</v>
      </c>
      <c r="AM119" s="251" t="str">
        <f t="shared" ref="AM119" si="2010">IF(Q119="","",IF(Q119="wo",","&amp;0,IF(R119="wo",","&amp;0,IF(Q119=R119,"ERROR",IF(Q119=0,",-0",IF(R119=0,","&amp;0,IF(Q119&gt;R119,","&amp;R119,","&amp;-1*Q119)))))))</f>
        <v>,-10</v>
      </c>
      <c r="AN119" s="251" t="str">
        <f t="shared" ref="AN119" si="2011">IF(S119="","",IF(S119="wo",","&amp;0,IF(T119="wo",","&amp;0,IF(S119=T119,"ERROR",IF(S119=0,",-0",IF(T119=0,","&amp;0,IF(S119&gt;T119,","&amp;T119,","&amp;-1*S119)))))))</f>
        <v/>
      </c>
      <c r="AO119" s="251" t="str">
        <f t="shared" ref="AO119" si="2012">IF(U119="","",IF(U119="wo",","&amp;0,IF(V119="wo",","&amp;0,IF(U119=V119,"ERROR",IF(U119=0,",-0",IF(V119=0,","&amp;0,IF(U119&gt;V119,","&amp;V119,","&amp;-1*U119)))))))</f>
        <v/>
      </c>
      <c r="AP119" s="251" t="str">
        <f t="shared" ref="AP119" si="2013">IF(W119="","",IF(W119="wo",","&amp;0,IF(X119="wo",","&amp;0,IF(W119=X119,"ERROR",IF(W119=0,",-0",IF(X119=0,","&amp;0,IF(W119&gt;X119,","&amp;X119,","&amp;-1*W119)))))))</f>
        <v/>
      </c>
      <c r="AQ119" s="238"/>
      <c r="AU119" s="262"/>
      <c r="BK119" s="293"/>
    </row>
    <row r="120" spans="1:63" s="240" customFormat="1" ht="14.1" customHeight="1" x14ac:dyDescent="0.25">
      <c r="A120" s="511"/>
      <c r="B120" s="570"/>
      <c r="C120" s="515"/>
      <c r="D120" s="582"/>
      <c r="E120" s="578"/>
      <c r="F120" s="320"/>
      <c r="G120" s="328">
        <f>IF(Y115&gt;Z115,G115,IF(Z115&gt;Y115,G116,"-"))</f>
        <v>4</v>
      </c>
      <c r="H120" s="521"/>
      <c r="I120" s="257" t="str">
        <f>VLOOKUP(G120,[3]Список!A:V,3,FALSE)</f>
        <v xml:space="preserve">ГЕРАСИМЕНКО Тимофей  </v>
      </c>
      <c r="J120" s="258" t="str">
        <f>VLOOKUP(G120,[3]Список!A:V,8,FALSE)</f>
        <v>г. Астана</v>
      </c>
      <c r="K120" s="526"/>
      <c r="L120" s="536"/>
      <c r="M120" s="532"/>
      <c r="N120" s="534"/>
      <c r="O120" s="526"/>
      <c r="P120" s="536"/>
      <c r="Q120" s="532"/>
      <c r="R120" s="534"/>
      <c r="S120" s="526"/>
      <c r="T120" s="536"/>
      <c r="U120" s="532"/>
      <c r="V120" s="534"/>
      <c r="W120" s="526"/>
      <c r="X120" s="528"/>
      <c r="Y120" s="259">
        <f t="shared" ref="Y120" si="2014">IF(L119="wo","В - П",IF(L119&gt;=0,SUM(AC120:AI120),""))</f>
        <v>3</v>
      </c>
      <c r="Z120" s="260">
        <f t="shared" ref="Z120" si="2015">IF(K119="wo","В - П",IF(K119&gt;=0,SUM(AC119:AI119),""))</f>
        <v>1</v>
      </c>
      <c r="AA120" s="248" t="str">
        <f t="shared" ref="AA120" si="2016">IF(G119="х","",IF(G120="х","",IF(Y119&gt;Z119,AA119&amp;" "&amp;AB119,IF(Z119&gt;Y119,AA119&amp;" "&amp;AB120,""))))</f>
        <v>3 - 1 (-7,9,8,10)</v>
      </c>
      <c r="AB120" s="249" t="str">
        <f t="shared" si="1124"/>
        <v>(-7,9,8,10)</v>
      </c>
      <c r="AC120" s="250">
        <f t="shared" ref="AC120" si="2017">IF(L119="","",IF(L119="wo",0,IF(K119="wo",1,IF(K119&gt;L119,0,1))))</f>
        <v>0</v>
      </c>
      <c r="AD120" s="250">
        <f t="shared" ref="AD120" si="2018">IF(N119="","",IF(N119="wo",0,IF(M119="wo",1,IF(M119&gt;N119,0,1))))</f>
        <v>1</v>
      </c>
      <c r="AE120" s="250">
        <f t="shared" ref="AE120" si="2019">IF(P119="","",IF(P119="wo",0,IF(O119="wo",1,IF(O119&gt;P119,0,1))))</f>
        <v>1</v>
      </c>
      <c r="AF120" s="250">
        <f t="shared" ref="AF120" si="2020">IF(R119="","",IF(R119="wo",0,IF(Q119="wo",1,IF(Q119&gt;R119,0,1))))</f>
        <v>1</v>
      </c>
      <c r="AG120" s="250" t="str">
        <f t="shared" ref="AG120" si="2021">IF(T119="","",IF(T119="wo",0,IF(S119="wo",1,IF(S119&gt;T119,0,1))))</f>
        <v/>
      </c>
      <c r="AH120" s="250" t="str">
        <f t="shared" ref="AH120" si="2022">IF(V119="","",IF(V119="wo",0,IF(U119="wo",1,IF(U119&gt;V119,0,1))))</f>
        <v/>
      </c>
      <c r="AI120" s="250" t="str">
        <f t="shared" ref="AI120" si="2023">IF(X119="","",IF(X119="wo",0,IF(W119="wo",1,IF(W119&gt;X119,0,1))))</f>
        <v/>
      </c>
      <c r="AJ120" s="251">
        <f t="shared" ref="AJ120" si="2024">IF(K119="","",IF(K119="wo",0,IF(L119="wo",0,IF(K119=L119,"ERROR",IF(K119=0,0,IF(L119=0,"-0",IF(L119&gt;K119,K119,-1*L119)))))))</f>
        <v>-7</v>
      </c>
      <c r="AK120" s="251" t="str">
        <f t="shared" ref="AK120" si="2025">IF(M119="","",IF(M119="wo",","&amp;0,IF(N119="wo",","&amp;0,IF(M119=N119,"ERROR",IF(M119=0,",0",IF(N119=0,",-0",IF(N119&gt;M119,","&amp;M119,","&amp;-1*N119)))))))</f>
        <v>,9</v>
      </c>
      <c r="AL120" s="251" t="str">
        <f t="shared" ref="AL120" si="2026">IF(O119="","",IF(O119="wo",","&amp;0,IF(P119="wo",","&amp;0,IF(O119=P119,"ERROR",IF(O119=0,",0",IF(P119=0,",-0",IF(P119&gt;O119,","&amp;O119,","&amp;-1*P119)))))))</f>
        <v>,8</v>
      </c>
      <c r="AM120" s="251" t="str">
        <f t="shared" ref="AM120" si="2027">IF(Q119="","",IF(Q119="wo",","&amp;0,IF(R119="wo",","&amp;0,IF(Q119=R119,"ERROR",IF(Q119=0,",0",IF(R119=0,",-0",IF(R119&gt;Q119,","&amp;Q119,","&amp;-1*R119)))))))</f>
        <v>,10</v>
      </c>
      <c r="AN120" s="251" t="str">
        <f t="shared" ref="AN120" si="2028">IF(S119="","",IF(S119="wo",","&amp;0,IF(T119="wo",","&amp;0,IF(S119=T119,"ERROR",IF(S119=0,",0",IF(T119=0,",-0",IF(T119&gt;S119,","&amp;S119,","&amp;-1*T119)))))))</f>
        <v/>
      </c>
      <c r="AO120" s="251" t="str">
        <f t="shared" ref="AO120" si="2029">IF(U119="","",IF(U119="wo",","&amp;0,IF(V119="wo",","&amp;0,IF(U119=V119,"ERROR",IF(U119=0,",0",IF(V119=0,",-0",IF(V119&gt;U119,","&amp;U119,","&amp;-1*V119)))))))</f>
        <v/>
      </c>
      <c r="AP120" s="251" t="str">
        <f t="shared" ref="AP120" si="2030">IF(W119="","",IF(W119="wo",","&amp;0,IF(X119="wo",","&amp;0,IF(W119=X119,"ERROR",IF(W119=0,",0",IF(X119=0,",-0",IF(X119&gt;W119,","&amp;W119,","&amp;-1*X119)))))))</f>
        <v/>
      </c>
      <c r="AQ120" s="238"/>
      <c r="AU120" s="262"/>
      <c r="BK120" s="293"/>
    </row>
    <row r="121" spans="1:63" s="240" customFormat="1" ht="14.1" customHeight="1" x14ac:dyDescent="0.25">
      <c r="A121" s="510">
        <v>59</v>
      </c>
      <c r="B121" s="569" t="s">
        <v>302</v>
      </c>
      <c r="C121" s="514"/>
      <c r="D121" s="514"/>
      <c r="E121" s="556"/>
      <c r="F121" s="238">
        <v>-29</v>
      </c>
      <c r="G121" s="334">
        <f>IF(Y59&lt;Z59,G59,IF(Z59&lt;Y59,G60,"-"))</f>
        <v>5</v>
      </c>
      <c r="H121" s="520" t="str">
        <f t="shared" ref="H121" si="2031">IF(K121="",IF(C121="","",IF(OR(G121="х",G122="х",NOT(ISBLANK(K121)))," ",CONCATENATE(C121,"/",D121,"/","ст. ",E121))),"")</f>
        <v/>
      </c>
      <c r="I121" s="244" t="str">
        <f>VLOOKUP(G121,[3]Список!A:V,3,FALSE)</f>
        <v xml:space="preserve">МАМАЙ Абдулла  </v>
      </c>
      <c r="J121" s="245" t="str">
        <f>VLOOKUP(G121,[3]Список!A:V,8,FALSE)</f>
        <v>г. Алматы</v>
      </c>
      <c r="K121" s="525">
        <v>8</v>
      </c>
      <c r="L121" s="535">
        <v>11</v>
      </c>
      <c r="M121" s="531">
        <v>3</v>
      </c>
      <c r="N121" s="533">
        <v>11</v>
      </c>
      <c r="O121" s="525">
        <v>6</v>
      </c>
      <c r="P121" s="535">
        <v>11</v>
      </c>
      <c r="Q121" s="531"/>
      <c r="R121" s="533"/>
      <c r="S121" s="525"/>
      <c r="T121" s="535"/>
      <c r="U121" s="531"/>
      <c r="V121" s="533"/>
      <c r="W121" s="525"/>
      <c r="X121" s="527"/>
      <c r="Y121" s="246">
        <f t="shared" ref="Y121" si="2032">IF(K121="wo","wo",IF(K121="","",SUM(AC121:AI121)))</f>
        <v>0</v>
      </c>
      <c r="Z121" s="247">
        <f t="shared" ref="Z121" si="2033">IF(L121="wo","wo",IF(L121="","",SUM(AC122:AI122)))</f>
        <v>3</v>
      </c>
      <c r="AA121" s="248" t="str">
        <f t="shared" ref="AA121" si="2034">IF(Y122="В - П","В - П",IF(Z122="В - П","В - П",IF(Z122="wo",Y122&amp;" - "&amp;Z122,IF(Y122="wo",Z122&amp;" - "&amp;Y122,IF(Y122&gt;Z122,Y122&amp;" - "&amp;Z122,IF(Z122&gt;Y122,Z122&amp;" - "&amp;Y122,""))))))</f>
        <v>3 - 0</v>
      </c>
      <c r="AB121" s="249" t="str">
        <f t="shared" si="1124"/>
        <v>(-8,-3,-6)</v>
      </c>
      <c r="AC121" s="250">
        <f t="shared" ref="AC121" si="2035">IF(K121="","",IF(K121="wo",0,IF(L121="wo",1,IF(K121&gt;L121,1,0))))</f>
        <v>0</v>
      </c>
      <c r="AD121" s="250">
        <f t="shared" ref="AD121" si="2036">IF(M121="","",IF(M121="wo",0,IF(N121="wo",1,IF(M121&gt;N121,1,0))))</f>
        <v>0</v>
      </c>
      <c r="AE121" s="250">
        <f t="shared" ref="AE121" si="2037">IF(O121="","",IF(O121="wo",0,IF(P121="wo",1,IF(O121&gt;P121,1,0))))</f>
        <v>0</v>
      </c>
      <c r="AF121" s="250" t="str">
        <f t="shared" ref="AF121" si="2038">IF(Q121="","",IF(Q121="wo",0,IF(R121="wo",1,IF(Q121&gt;R121,1,0))))</f>
        <v/>
      </c>
      <c r="AG121" s="250" t="str">
        <f t="shared" ref="AG121" si="2039">IF(S121="","",IF(S121="wo",0,IF(T121="wo",1,IF(S121&gt;T121,1,0))))</f>
        <v/>
      </c>
      <c r="AH121" s="250" t="str">
        <f t="shared" ref="AH121" si="2040">IF(U121="","",IF(U121="wo",0,IF(V121="wo",1,IF(U121&gt;V121,1,0))))</f>
        <v/>
      </c>
      <c r="AI121" s="250" t="str">
        <f t="shared" ref="AI121" si="2041">IF(W121="","",IF(W121="wo",0,IF(X121="wo",1,IF(W121&gt;X121,1,0))))</f>
        <v/>
      </c>
      <c r="AJ121" s="251">
        <f t="shared" ref="AJ121" si="2042">IF(K121="","",IF(K121="wo",0,IF(L121="wo",0,IF(K121=L121,"ERROR",IF(K121=0,"-0",IF(L121=0,0,IF(K121&gt;L121,L121,-1*K121)))))))</f>
        <v>-8</v>
      </c>
      <c r="AK121" s="251" t="str">
        <f t="shared" ref="AK121" si="2043">IF(M121="","",IF(M121="wo",","&amp;0,IF(N121="wo",","&amp;0,IF(M121=N121,"ERROR",IF(M121=0,",-0",IF(N121=0,","&amp;0,IF(M121&gt;N121,","&amp;N121,","&amp;-1*M121)))))))</f>
        <v>,-3</v>
      </c>
      <c r="AL121" s="251" t="str">
        <f t="shared" ref="AL121" si="2044">IF(O121="","",IF(O121="wo",","&amp;0,IF(P121="wo",","&amp;0,IF(O121=P121,"ERROR",IF(O121=0,",-0",IF(P121=0,","&amp;0,IF(O121&gt;P121,","&amp;P121,","&amp;-1*O121)))))))</f>
        <v>,-6</v>
      </c>
      <c r="AM121" s="251" t="str">
        <f t="shared" ref="AM121" si="2045">IF(Q121="","",IF(Q121="wo",","&amp;0,IF(R121="wo",","&amp;0,IF(Q121=R121,"ERROR",IF(Q121=0,",-0",IF(R121=0,","&amp;0,IF(Q121&gt;R121,","&amp;R121,","&amp;-1*Q121)))))))</f>
        <v/>
      </c>
      <c r="AN121" s="251" t="str">
        <f t="shared" ref="AN121" si="2046">IF(S121="","",IF(S121="wo",","&amp;0,IF(T121="wo",","&amp;0,IF(S121=T121,"ERROR",IF(S121=0,",-0",IF(T121=0,","&amp;0,IF(S121&gt;T121,","&amp;T121,","&amp;-1*S121)))))))</f>
        <v/>
      </c>
      <c r="AO121" s="251" t="str">
        <f t="shared" ref="AO121" si="2047">IF(U121="","",IF(U121="wo",","&amp;0,IF(V121="wo",","&amp;0,IF(U121=V121,"ERROR",IF(U121=0,",-0",IF(V121=0,","&amp;0,IF(U121&gt;V121,","&amp;V121,","&amp;-1*U121)))))))</f>
        <v/>
      </c>
      <c r="AP121" s="251" t="str">
        <f t="shared" ref="AP121" si="2048">IF(W121="","",IF(W121="wo",","&amp;0,IF(X121="wo",","&amp;0,IF(W121=X121,"ERROR",IF(W121=0,",-0",IF(X121=0,","&amp;0,IF(W121&gt;X121,","&amp;X121,","&amp;-1*W121)))))))</f>
        <v/>
      </c>
      <c r="AQ121" s="238"/>
      <c r="AU121" s="262"/>
      <c r="BK121" s="293"/>
    </row>
    <row r="122" spans="1:63" s="240" customFormat="1" ht="14.1" customHeight="1" x14ac:dyDescent="0.25">
      <c r="A122" s="511"/>
      <c r="B122" s="570"/>
      <c r="C122" s="515"/>
      <c r="D122" s="582"/>
      <c r="E122" s="578"/>
      <c r="F122" s="236"/>
      <c r="G122" s="328">
        <f>IF(Y117&gt;Z117,G117,IF(Z117&gt;Y117,G118,"-"))</f>
        <v>3</v>
      </c>
      <c r="H122" s="521"/>
      <c r="I122" s="257" t="str">
        <f>VLOOKUP(G122,[3]Список!A:V,3,FALSE)</f>
        <v xml:space="preserve">ЖУБАНОВ Санжар  </v>
      </c>
      <c r="J122" s="258" t="str">
        <f>VLOOKUP(G122,[3]Список!A:V,8,FALSE)</f>
        <v>г. Алматы</v>
      </c>
      <c r="K122" s="526"/>
      <c r="L122" s="536"/>
      <c r="M122" s="532"/>
      <c r="N122" s="534"/>
      <c r="O122" s="526"/>
      <c r="P122" s="536"/>
      <c r="Q122" s="532"/>
      <c r="R122" s="534"/>
      <c r="S122" s="526"/>
      <c r="T122" s="536"/>
      <c r="U122" s="532"/>
      <c r="V122" s="534"/>
      <c r="W122" s="526"/>
      <c r="X122" s="528"/>
      <c r="Y122" s="259">
        <f t="shared" ref="Y122" si="2049">IF(L121="wo","В - П",IF(L121&gt;=0,SUM(AC122:AI122),""))</f>
        <v>3</v>
      </c>
      <c r="Z122" s="260">
        <f t="shared" ref="Z122" si="2050">IF(K121="wo","В - П",IF(K121&gt;=0,SUM(AC121:AI121),""))</f>
        <v>0</v>
      </c>
      <c r="AA122" s="248" t="str">
        <f t="shared" ref="AA122" si="2051">IF(G121="х","",IF(G122="х","",IF(Y121&gt;Z121,AA121&amp;" "&amp;AB121,IF(Z121&gt;Y121,AA121&amp;" "&amp;AB122,""))))</f>
        <v>3 - 0 (8,3,6)</v>
      </c>
      <c r="AB122" s="249" t="str">
        <f t="shared" si="1124"/>
        <v>(8,3,6)</v>
      </c>
      <c r="AC122" s="250">
        <f t="shared" ref="AC122" si="2052">IF(L121="","",IF(L121="wo",0,IF(K121="wo",1,IF(K121&gt;L121,0,1))))</f>
        <v>1</v>
      </c>
      <c r="AD122" s="250">
        <f t="shared" ref="AD122" si="2053">IF(N121="","",IF(N121="wo",0,IF(M121="wo",1,IF(M121&gt;N121,0,1))))</f>
        <v>1</v>
      </c>
      <c r="AE122" s="250">
        <f t="shared" ref="AE122" si="2054">IF(P121="","",IF(P121="wo",0,IF(O121="wo",1,IF(O121&gt;P121,0,1))))</f>
        <v>1</v>
      </c>
      <c r="AF122" s="250" t="str">
        <f t="shared" ref="AF122" si="2055">IF(R121="","",IF(R121="wo",0,IF(Q121="wo",1,IF(Q121&gt;R121,0,1))))</f>
        <v/>
      </c>
      <c r="AG122" s="250" t="str">
        <f t="shared" ref="AG122" si="2056">IF(T121="","",IF(T121="wo",0,IF(S121="wo",1,IF(S121&gt;T121,0,1))))</f>
        <v/>
      </c>
      <c r="AH122" s="250" t="str">
        <f t="shared" ref="AH122" si="2057">IF(V121="","",IF(V121="wo",0,IF(U121="wo",1,IF(U121&gt;V121,0,1))))</f>
        <v/>
      </c>
      <c r="AI122" s="250" t="str">
        <f t="shared" ref="AI122" si="2058">IF(X121="","",IF(X121="wo",0,IF(W121="wo",1,IF(W121&gt;X121,0,1))))</f>
        <v/>
      </c>
      <c r="AJ122" s="251">
        <f t="shared" ref="AJ122" si="2059">IF(K121="","",IF(K121="wo",0,IF(L121="wo",0,IF(K121=L121,"ERROR",IF(K121=0,0,IF(L121=0,"-0",IF(L121&gt;K121,K121,-1*L121)))))))</f>
        <v>8</v>
      </c>
      <c r="AK122" s="251" t="str">
        <f t="shared" ref="AK122" si="2060">IF(M121="","",IF(M121="wo",","&amp;0,IF(N121="wo",","&amp;0,IF(M121=N121,"ERROR",IF(M121=0,",0",IF(N121=0,",-0",IF(N121&gt;M121,","&amp;M121,","&amp;-1*N121)))))))</f>
        <v>,3</v>
      </c>
      <c r="AL122" s="251" t="str">
        <f t="shared" ref="AL122" si="2061">IF(O121="","",IF(O121="wo",","&amp;0,IF(P121="wo",","&amp;0,IF(O121=P121,"ERROR",IF(O121=0,",0",IF(P121=0,",-0",IF(P121&gt;O121,","&amp;O121,","&amp;-1*P121)))))))</f>
        <v>,6</v>
      </c>
      <c r="AM122" s="251" t="str">
        <f t="shared" ref="AM122" si="2062">IF(Q121="","",IF(Q121="wo",","&amp;0,IF(R121="wo",","&amp;0,IF(Q121=R121,"ERROR",IF(Q121=0,",0",IF(R121=0,",-0",IF(R121&gt;Q121,","&amp;Q121,","&amp;-1*R121)))))))</f>
        <v/>
      </c>
      <c r="AN122" s="251" t="str">
        <f t="shared" ref="AN122" si="2063">IF(S121="","",IF(S121="wo",","&amp;0,IF(T121="wo",","&amp;0,IF(S121=T121,"ERROR",IF(S121=0,",0",IF(T121=0,",-0",IF(T121&gt;S121,","&amp;S121,","&amp;-1*T121)))))))</f>
        <v/>
      </c>
      <c r="AO122" s="251" t="str">
        <f t="shared" ref="AO122" si="2064">IF(U121="","",IF(U121="wo",","&amp;0,IF(V121="wo",","&amp;0,IF(U121=V121,"ERROR",IF(U121=0,",0",IF(V121=0,",-0",IF(V121&gt;U121,","&amp;U121,","&amp;-1*V121)))))))</f>
        <v/>
      </c>
      <c r="AP122" s="251" t="str">
        <f t="shared" ref="AP122" si="2065">IF(W121="","",IF(W121="wo",","&amp;0,IF(X121="wo",","&amp;0,IF(W121=X121,"ERROR",IF(W121=0,",0",IF(X121=0,",-0",IF(X121&gt;W121,","&amp;W121,","&amp;-1*X121)))))))</f>
        <v/>
      </c>
      <c r="AQ122" s="238"/>
      <c r="AU122" s="262"/>
      <c r="BK122" s="293"/>
    </row>
    <row r="123" spans="1:63" s="240" customFormat="1" ht="14.1" customHeight="1" x14ac:dyDescent="0.25">
      <c r="A123" s="554"/>
      <c r="B123" s="576"/>
      <c r="C123" s="556"/>
      <c r="D123" s="576"/>
      <c r="E123" s="518"/>
      <c r="F123" s="322"/>
      <c r="G123" s="330">
        <f>IF(Y119&gt;Z119,G119,IF(Z119&gt;Y119,G120,"-"))</f>
        <v>4</v>
      </c>
      <c r="H123" s="331" t="s">
        <v>303</v>
      </c>
      <c r="I123" s="244" t="str">
        <f>VLOOKUP(G123,[3]Список!A:V,3,FALSE)</f>
        <v xml:space="preserve">ГЕРАСИМЕНКО Тимофей  </v>
      </c>
      <c r="J123" s="245" t="str">
        <f>VLOOKUP(G123,[3]Список!A:V,8,FALSE)</f>
        <v>г. Астана</v>
      </c>
      <c r="K123" s="579"/>
      <c r="L123" s="580"/>
      <c r="M123" s="580"/>
      <c r="N123" s="580"/>
      <c r="O123" s="580"/>
      <c r="P123" s="580"/>
      <c r="Q123" s="580"/>
      <c r="R123" s="580"/>
      <c r="S123" s="580"/>
      <c r="T123" s="580"/>
      <c r="U123" s="580"/>
      <c r="V123" s="580"/>
      <c r="W123" s="580"/>
      <c r="X123" s="581"/>
      <c r="Y123" s="246" t="str">
        <f>IF(K123="wo","wo",IF(K123="","",SUM(AC123:AI123)))</f>
        <v/>
      </c>
      <c r="Z123" s="247" t="str">
        <f>IF(L123="wo","wo",IF(L123="","",SUM(AC124:AI124)))</f>
        <v/>
      </c>
      <c r="AA123" s="248" t="str">
        <f t="shared" ref="AA123" si="2066">IF(Y124="В - П","В - П",IF(Z124="В - П","В - П",IF(Z124="wo",Y124&amp;" - "&amp;Z124,IF(Y124="wo",Z124&amp;" - "&amp;Y124,IF(Y124&gt;Z124,Y124&amp;" - "&amp;Z124,IF(Z124&gt;Y124,Z124&amp;" - "&amp;Y124,""))))))</f>
        <v/>
      </c>
      <c r="AB123" s="249" t="str">
        <f t="shared" si="1124"/>
        <v>()</v>
      </c>
      <c r="AC123" s="250" t="str">
        <f>IF(K123="","",IF(K123="wo",0,IF(L123="wo",1,IF(K123&gt;L123,1,0))))</f>
        <v/>
      </c>
      <c r="AD123" s="250" t="str">
        <f>IF(M123="","",IF(M123="wo",0,IF(N123="wo",1,IF(M123&gt;N123,1,0))))</f>
        <v/>
      </c>
      <c r="AE123" s="250" t="str">
        <f>IF(O123="","",IF(O123="wo",0,IF(P123="wo",1,IF(O123&gt;P123,1,0))))</f>
        <v/>
      </c>
      <c r="AF123" s="250" t="str">
        <f>IF(Q123="","",IF(Q123="wo",0,IF(R123="wo",1,IF(Q123&gt;R123,1,0))))</f>
        <v/>
      </c>
      <c r="AG123" s="250" t="str">
        <f>IF(S123="","",IF(S123="wo",0,IF(T123="wo",1,IF(S123&gt;T123,1,0))))</f>
        <v/>
      </c>
      <c r="AH123" s="250" t="str">
        <f>IF(U123="","",IF(U123="wo",0,IF(V123="wo",1,IF(U123&gt;V123,1,0))))</f>
        <v/>
      </c>
      <c r="AI123" s="250" t="str">
        <f>IF(W123="","",IF(W123="wo",0,IF(X123="wo",1,IF(W123&gt;X123,1,0))))</f>
        <v/>
      </c>
      <c r="AJ123" s="251" t="str">
        <f>IF(K123="","",IF(K123="wo",0,IF(L123="wo",0,IF(K123=L123,"ERROR",IF(K123=0,"-0",IF(L123=0,0,IF(K123&gt;L123,L123,-1*K123)))))))</f>
        <v/>
      </c>
      <c r="AK123" s="251" t="str">
        <f>IF(M123="","",IF(M123="wo",","&amp;0,IF(N123="wo",","&amp;0,IF(M123=N123,"ERROR",IF(M123=0,",-0",IF(N123=0,","&amp;0,IF(M123&gt;N123,","&amp;N123,","&amp;-1*M123)))))))</f>
        <v/>
      </c>
      <c r="AL123" s="251" t="str">
        <f>IF(O123="","",IF(O123="wo",","&amp;0,IF(P123="wo",","&amp;0,IF(O123=P123,"ERROR",IF(O123=0,",-0",IF(P123=0,","&amp;0,IF(O123&gt;P123,","&amp;P123,","&amp;-1*O123)))))))</f>
        <v/>
      </c>
      <c r="AM123" s="251" t="str">
        <f>IF(Q123="","",IF(Q123="wo",","&amp;0,IF(R123="wo",","&amp;0,IF(Q123=R123,"ERROR",IF(Q123=0,",-0",IF(R123=0,","&amp;0,IF(Q123&gt;R123,","&amp;R123,","&amp;-1*Q123)))))))</f>
        <v/>
      </c>
      <c r="AN123" s="251" t="str">
        <f>IF(S123="","",IF(S123="wo",","&amp;0,IF(T123="wo",","&amp;0,IF(S123=T123,"ERROR",IF(S123=0,",-0",IF(T123=0,","&amp;0,IF(S123&gt;T123,","&amp;T123,","&amp;-1*S123)))))))</f>
        <v/>
      </c>
      <c r="AO123" s="251" t="str">
        <f>IF(U123="","",IF(U123="wo",","&amp;0,IF(V123="wo",","&amp;0,IF(U123=V123,"ERROR",IF(U123=0,",-0",IF(V123=0,","&amp;0,IF(U123&gt;V123,","&amp;V123,","&amp;-1*U123)))))))</f>
        <v/>
      </c>
      <c r="AP123" s="251" t="str">
        <f>IF(W123="","",IF(W123="wo",","&amp;0,IF(X123="wo",","&amp;0,IF(W123=X123,"ERROR",IF(W123=0,",-0",IF(X123=0,","&amp;0,IF(W123&gt;X123,","&amp;X123,","&amp;-1*W123)))))))</f>
        <v/>
      </c>
      <c r="AQ123" s="238"/>
      <c r="AU123" s="262"/>
      <c r="BK123" s="293"/>
    </row>
    <row r="124" spans="1:63" s="240" customFormat="1" ht="14.1" customHeight="1" x14ac:dyDescent="0.25">
      <c r="A124" s="555"/>
      <c r="B124" s="577"/>
      <c r="C124" s="578"/>
      <c r="D124" s="577"/>
      <c r="E124" s="519"/>
      <c r="F124" s="344"/>
      <c r="G124" s="330">
        <f>IF(Y121&gt;Z121,G121,IF(Z121&gt;Y121,G122,"-"))</f>
        <v>3</v>
      </c>
      <c r="H124" s="331" t="s">
        <v>303</v>
      </c>
      <c r="I124" s="257" t="str">
        <f>VLOOKUP(G124,[3]Список!A:V,3,FALSE)</f>
        <v xml:space="preserve">ЖУБАНОВ Санжар  </v>
      </c>
      <c r="J124" s="258" t="str">
        <f>VLOOKUP(G124,[3]Список!A:V,8,FALSE)</f>
        <v>г. Алматы</v>
      </c>
      <c r="K124" s="572"/>
      <c r="L124" s="573"/>
      <c r="M124" s="573"/>
      <c r="N124" s="573"/>
      <c r="O124" s="573"/>
      <c r="P124" s="573"/>
      <c r="Q124" s="573"/>
      <c r="R124" s="573"/>
      <c r="S124" s="573"/>
      <c r="T124" s="573"/>
      <c r="U124" s="573"/>
      <c r="V124" s="573"/>
      <c r="W124" s="573"/>
      <c r="X124" s="574"/>
      <c r="Y124" s="259">
        <f>IF(L123="wo","В - П",IF(L123&gt;=0,SUM(AC124:AI124),""))</f>
        <v>0</v>
      </c>
      <c r="Z124" s="260">
        <f>IF(K123="wo","В - П",IF(K123&gt;=0,SUM(AC123:AI123),""))</f>
        <v>0</v>
      </c>
      <c r="AA124" s="248" t="str">
        <f>IF(G123="х","",IF(G124="х","",IF(Y123&gt;Z123,AA123&amp;" "&amp;AB123,IF(Z123&gt;Y123,AA123&amp;" "&amp;AB124,""))))</f>
        <v/>
      </c>
      <c r="AB124" s="249" t="str">
        <f t="shared" si="1124"/>
        <v>()</v>
      </c>
      <c r="AC124" s="250" t="str">
        <f>IF(L123="","",IF(L123="wo",0,IF(K123="wo",1,IF(K123&gt;L123,0,1))))</f>
        <v/>
      </c>
      <c r="AD124" s="250" t="str">
        <f>IF(N123="","",IF(N123="wo",0,IF(M123="wo",1,IF(M123&gt;N123,0,1))))</f>
        <v/>
      </c>
      <c r="AE124" s="250" t="str">
        <f>IF(P123="","",IF(P123="wo",0,IF(O123="wo",1,IF(O123&gt;P123,0,1))))</f>
        <v/>
      </c>
      <c r="AF124" s="250" t="str">
        <f>IF(R123="","",IF(R123="wo",0,IF(Q123="wo",1,IF(Q123&gt;R123,0,1))))</f>
        <v/>
      </c>
      <c r="AG124" s="250" t="str">
        <f>IF(T123="","",IF(T123="wo",0,IF(S123="wo",1,IF(S123&gt;T123,0,1))))</f>
        <v/>
      </c>
      <c r="AH124" s="250" t="str">
        <f>IF(V123="","",IF(V123="wo",0,IF(U123="wo",1,IF(U123&gt;V123,0,1))))</f>
        <v/>
      </c>
      <c r="AI124" s="250" t="str">
        <f>IF(X123="","",IF(X123="wo",0,IF(W123="wo",1,IF(W123&gt;X123,0,1))))</f>
        <v/>
      </c>
      <c r="AJ124" s="251" t="str">
        <f>IF(K123="","",IF(K123="wo",0,IF(L123="wo",0,IF(K123=L123,"ERROR",IF(K123=0,0,IF(L123=0,"-0",IF(L123&gt;K123,K123,-1*L123)))))))</f>
        <v/>
      </c>
      <c r="AK124" s="251" t="str">
        <f>IF(M123="","",IF(M123="wo",","&amp;0,IF(N123="wo",","&amp;0,IF(M123=N123,"ERROR",IF(M123=0,",0",IF(N123=0,",-0",IF(N123&gt;M123,","&amp;M123,","&amp;-1*N123)))))))</f>
        <v/>
      </c>
      <c r="AL124" s="251" t="str">
        <f>IF(O123="","",IF(O123="wo",","&amp;0,IF(P123="wo",","&amp;0,IF(O123=P123,"ERROR",IF(O123=0,",0",IF(P123=0,",-0",IF(P123&gt;O123,","&amp;O123,","&amp;-1*P123)))))))</f>
        <v/>
      </c>
      <c r="AM124" s="251" t="str">
        <f>IF(Q123="","",IF(Q123="wo",","&amp;0,IF(R123="wo",","&amp;0,IF(Q123=R123,"ERROR",IF(Q123=0,",0",IF(R123=0,",-0",IF(R123&gt;Q123,","&amp;Q123,","&amp;-1*R123)))))))</f>
        <v/>
      </c>
      <c r="AN124" s="251" t="str">
        <f>IF(S123="","",IF(S123="wo",","&amp;0,IF(T123="wo",","&amp;0,IF(S123=T123,"ERROR",IF(S123=0,",0",IF(T123=0,",-0",IF(T123&gt;S123,","&amp;S123,","&amp;-1*T123)))))))</f>
        <v/>
      </c>
      <c r="AO124" s="251" t="str">
        <f>IF(U123="","",IF(U123="wo",","&amp;0,IF(V123="wo",","&amp;0,IF(U123=V123,"ERROR",IF(U123=0,",0",IF(V123=0,",-0",IF(V123&gt;U123,","&amp;U123,","&amp;-1*V123)))))))</f>
        <v/>
      </c>
      <c r="AP124" s="251" t="str">
        <f>IF(W123="","",IF(W123="wo",","&amp;0,IF(X123="wo",","&amp;0,IF(W123=X123,"ERROR",IF(W123=0,",0",IF(X123=0,",-0",IF(X123&gt;W123,","&amp;W123,","&amp;-1*X123)))))))</f>
        <v/>
      </c>
      <c r="AQ124" s="238"/>
      <c r="AU124" s="262"/>
      <c r="BK124" s="293"/>
    </row>
    <row r="125" spans="1:63" s="240" customFormat="1" ht="14.1" customHeight="1" x14ac:dyDescent="0.25">
      <c r="A125" s="510">
        <v>61</v>
      </c>
      <c r="B125" s="569" t="s">
        <v>304</v>
      </c>
      <c r="C125" s="514"/>
      <c r="D125" s="514"/>
      <c r="E125" s="556"/>
      <c r="F125" s="238">
        <v>-58</v>
      </c>
      <c r="G125" s="334">
        <f>IF(Y119&lt;Z119,G119,IF(Z119&lt;Y119,G120,"-"))</f>
        <v>8</v>
      </c>
      <c r="H125" s="520" t="str">
        <f>IF(K125="",IF(C125="","",IF(OR(G125="х",G126="х",NOT(ISBLANK(K125)))," ",CONCATENATE(C125,"/",D125,"/","ст. ",E125))),"")</f>
        <v/>
      </c>
      <c r="I125" s="244" t="str">
        <f>VLOOKUP(G125,[3]Список!A:V,3,FALSE)</f>
        <v xml:space="preserve">КАБДЫЛУАХИТОВ Қадіралі  </v>
      </c>
      <c r="J125" s="245" t="str">
        <f>VLOOKUP(G125,[3]Список!A:V,8,FALSE)</f>
        <v>Павлодар. обл.</v>
      </c>
      <c r="K125" s="525">
        <v>11</v>
      </c>
      <c r="L125" s="535">
        <v>9</v>
      </c>
      <c r="M125" s="531">
        <v>12</v>
      </c>
      <c r="N125" s="533">
        <v>10</v>
      </c>
      <c r="O125" s="525">
        <v>8</v>
      </c>
      <c r="P125" s="535">
        <v>11</v>
      </c>
      <c r="Q125" s="531">
        <v>9</v>
      </c>
      <c r="R125" s="533">
        <v>11</v>
      </c>
      <c r="S125" s="525">
        <v>11</v>
      </c>
      <c r="T125" s="535">
        <v>9</v>
      </c>
      <c r="U125" s="531"/>
      <c r="V125" s="533"/>
      <c r="W125" s="525"/>
      <c r="X125" s="527"/>
      <c r="Y125" s="246">
        <f>IF(K125="wo","wo",IF(K125="","",SUM(AC125:AI125)))</f>
        <v>3</v>
      </c>
      <c r="Z125" s="247">
        <f>IF(L125="wo","wo",IF(L125="","",SUM(AC126:AI126)))</f>
        <v>2</v>
      </c>
      <c r="AA125" s="248" t="str">
        <f t="shared" ref="AA125" si="2067">IF(Y126="В - П","В - П",IF(Z126="В - П","В - П",IF(Z126="wo",Y126&amp;" - "&amp;Z126,IF(Y126="wo",Z126&amp;" - "&amp;Y126,IF(Y126&gt;Z126,Y126&amp;" - "&amp;Z126,IF(Z126&gt;Y126,Z126&amp;" - "&amp;Y126,""))))))</f>
        <v>3 - 2</v>
      </c>
      <c r="AB125" s="249" t="str">
        <f t="shared" si="1124"/>
        <v>(9,10,-8,-9,9)</v>
      </c>
      <c r="AC125" s="250">
        <f>IF(K125="","",IF(K125="wo",0,IF(L125="wo",1,IF(K125&gt;L125,1,0))))</f>
        <v>1</v>
      </c>
      <c r="AD125" s="250">
        <f>IF(M125="","",IF(M125="wo",0,IF(N125="wo",1,IF(M125&gt;N125,1,0))))</f>
        <v>1</v>
      </c>
      <c r="AE125" s="250">
        <f>IF(O125="","",IF(O125="wo",0,IF(P125="wo",1,IF(O125&gt;P125,1,0))))</f>
        <v>0</v>
      </c>
      <c r="AF125" s="250">
        <f>IF(Q125="","",IF(Q125="wo",0,IF(R125="wo",1,IF(Q125&gt;R125,1,0))))</f>
        <v>0</v>
      </c>
      <c r="AG125" s="250">
        <f>IF(S125="","",IF(S125="wo",0,IF(T125="wo",1,IF(S125&gt;T125,1,0))))</f>
        <v>1</v>
      </c>
      <c r="AH125" s="250" t="str">
        <f>IF(U125="","",IF(U125="wo",0,IF(V125="wo",1,IF(U125&gt;V125,1,0))))</f>
        <v/>
      </c>
      <c r="AI125" s="250" t="str">
        <f>IF(W125="","",IF(W125="wo",0,IF(X125="wo",1,IF(W125&gt;X125,1,0))))</f>
        <v/>
      </c>
      <c r="AJ125" s="251">
        <f>IF(K125="","",IF(K125="wo",0,IF(L125="wo",0,IF(K125=L125,"ERROR",IF(K125=0,"-0",IF(L125=0,0,IF(K125&gt;L125,L125,-1*K125)))))))</f>
        <v>9</v>
      </c>
      <c r="AK125" s="251" t="str">
        <f>IF(M125="","",IF(M125="wo",","&amp;0,IF(N125="wo",","&amp;0,IF(M125=N125,"ERROR",IF(M125=0,",-0",IF(N125=0,","&amp;0,IF(M125&gt;N125,","&amp;N125,","&amp;-1*M125)))))))</f>
        <v>,10</v>
      </c>
      <c r="AL125" s="251" t="str">
        <f>IF(O125="","",IF(O125="wo",","&amp;0,IF(P125="wo",","&amp;0,IF(O125=P125,"ERROR",IF(O125=0,",-0",IF(P125=0,","&amp;0,IF(O125&gt;P125,","&amp;P125,","&amp;-1*O125)))))))</f>
        <v>,-8</v>
      </c>
      <c r="AM125" s="251" t="str">
        <f>IF(Q125="","",IF(Q125="wo",","&amp;0,IF(R125="wo",","&amp;0,IF(Q125=R125,"ERROR",IF(Q125=0,",-0",IF(R125=0,","&amp;0,IF(Q125&gt;R125,","&amp;R125,","&amp;-1*Q125)))))))</f>
        <v>,-9</v>
      </c>
      <c r="AN125" s="251" t="str">
        <f>IF(S125="","",IF(S125="wo",","&amp;0,IF(T125="wo",","&amp;0,IF(S125=T125,"ERROR",IF(S125=0,",-0",IF(T125=0,","&amp;0,IF(S125&gt;T125,","&amp;T125,","&amp;-1*S125)))))))</f>
        <v>,9</v>
      </c>
      <c r="AO125" s="251" t="str">
        <f>IF(U125="","",IF(U125="wo",","&amp;0,IF(V125="wo",","&amp;0,IF(U125=V125,"ERROR",IF(U125=0,",-0",IF(V125=0,","&amp;0,IF(U125&gt;V125,","&amp;V125,","&amp;-1*U125)))))))</f>
        <v/>
      </c>
      <c r="AP125" s="251" t="str">
        <f>IF(W125="","",IF(W125="wo",","&amp;0,IF(X125="wo",","&amp;0,IF(W125=X125,"ERROR",IF(W125=0,",-0",IF(X125=0,","&amp;0,IF(W125&gt;X125,","&amp;X125,","&amp;-1*W125)))))))</f>
        <v/>
      </c>
      <c r="AQ125" s="238"/>
      <c r="AT125" s="262"/>
      <c r="AU125" s="262"/>
      <c r="BK125" s="293"/>
    </row>
    <row r="126" spans="1:63" s="240" customFormat="1" ht="14.1" customHeight="1" x14ac:dyDescent="0.25">
      <c r="A126" s="511"/>
      <c r="B126" s="570"/>
      <c r="C126" s="515"/>
      <c r="D126" s="568"/>
      <c r="E126" s="578"/>
      <c r="F126" s="238">
        <v>-59</v>
      </c>
      <c r="G126" s="345">
        <f>IF(Y121&lt;Z121,G121,IF(Z121&lt;Y121,G122,"-"))</f>
        <v>5</v>
      </c>
      <c r="H126" s="521"/>
      <c r="I126" s="257" t="str">
        <f>VLOOKUP(G126,[3]Список!A:V,3,FALSE)</f>
        <v xml:space="preserve">МАМАЙ Абдулла  </v>
      </c>
      <c r="J126" s="258" t="str">
        <f>VLOOKUP(G126,[3]Список!A:V,8,FALSE)</f>
        <v>г. Алматы</v>
      </c>
      <c r="K126" s="526"/>
      <c r="L126" s="536"/>
      <c r="M126" s="532"/>
      <c r="N126" s="534"/>
      <c r="O126" s="526"/>
      <c r="P126" s="536"/>
      <c r="Q126" s="532"/>
      <c r="R126" s="534"/>
      <c r="S126" s="526"/>
      <c r="T126" s="536"/>
      <c r="U126" s="532"/>
      <c r="V126" s="534"/>
      <c r="W126" s="526"/>
      <c r="X126" s="528"/>
      <c r="Y126" s="259">
        <f>IF(L125="wo","В - П",IF(L125&gt;=0,SUM(AC126:AI126),""))</f>
        <v>2</v>
      </c>
      <c r="Z126" s="260">
        <f>IF(K125="wo","В - П",IF(K125&gt;=0,SUM(AC125:AI125),""))</f>
        <v>3</v>
      </c>
      <c r="AA126" s="248" t="str">
        <f>IF(G125="х","",IF(G126="х","",IF(Y125&gt;Z125,AA125&amp;" "&amp;AB125,IF(Z125&gt;Y125,AA125&amp;" "&amp;AB126,""))))</f>
        <v>3 - 2 (9,10,-8,-9,9)</v>
      </c>
      <c r="AB126" s="249" t="str">
        <f t="shared" si="1124"/>
        <v>(-9,-10,8,9,-9)</v>
      </c>
      <c r="AC126" s="250">
        <f>IF(L125="","",IF(L125="wo",0,IF(K125="wo",1,IF(K125&gt;L125,0,1))))</f>
        <v>0</v>
      </c>
      <c r="AD126" s="250">
        <f>IF(N125="","",IF(N125="wo",0,IF(M125="wo",1,IF(M125&gt;N125,0,1))))</f>
        <v>0</v>
      </c>
      <c r="AE126" s="250">
        <f>IF(P125="","",IF(P125="wo",0,IF(O125="wo",1,IF(O125&gt;P125,0,1))))</f>
        <v>1</v>
      </c>
      <c r="AF126" s="250">
        <f>IF(R125="","",IF(R125="wo",0,IF(Q125="wo",1,IF(Q125&gt;R125,0,1))))</f>
        <v>1</v>
      </c>
      <c r="AG126" s="250">
        <f>IF(T125="","",IF(T125="wo",0,IF(S125="wo",1,IF(S125&gt;T125,0,1))))</f>
        <v>0</v>
      </c>
      <c r="AH126" s="250" t="str">
        <f>IF(V125="","",IF(V125="wo",0,IF(U125="wo",1,IF(U125&gt;V125,0,1))))</f>
        <v/>
      </c>
      <c r="AI126" s="250" t="str">
        <f>IF(X125="","",IF(X125="wo",0,IF(W125="wo",1,IF(W125&gt;X125,0,1))))</f>
        <v/>
      </c>
      <c r="AJ126" s="251">
        <f>IF(K125="","",IF(K125="wo",0,IF(L125="wo",0,IF(K125=L125,"ERROR",IF(K125=0,0,IF(L125=0,"-0",IF(L125&gt;K125,K125,-1*L125)))))))</f>
        <v>-9</v>
      </c>
      <c r="AK126" s="251" t="str">
        <f>IF(M125="","",IF(M125="wo",","&amp;0,IF(N125="wo",","&amp;0,IF(M125=N125,"ERROR",IF(M125=0,",0",IF(N125=0,",-0",IF(N125&gt;M125,","&amp;M125,","&amp;-1*N125)))))))</f>
        <v>,-10</v>
      </c>
      <c r="AL126" s="251" t="str">
        <f>IF(O125="","",IF(O125="wo",","&amp;0,IF(P125="wo",","&amp;0,IF(O125=P125,"ERROR",IF(O125=0,",0",IF(P125=0,",-0",IF(P125&gt;O125,","&amp;O125,","&amp;-1*P125)))))))</f>
        <v>,8</v>
      </c>
      <c r="AM126" s="251" t="str">
        <f>IF(Q125="","",IF(Q125="wo",","&amp;0,IF(R125="wo",","&amp;0,IF(Q125=R125,"ERROR",IF(Q125=0,",0",IF(R125=0,",-0",IF(R125&gt;Q125,","&amp;Q125,","&amp;-1*R125)))))))</f>
        <v>,9</v>
      </c>
      <c r="AN126" s="251" t="str">
        <f>IF(S125="","",IF(S125="wo",","&amp;0,IF(T125="wo",","&amp;0,IF(S125=T125,"ERROR",IF(S125=0,",0",IF(T125=0,",-0",IF(T125&gt;S125,","&amp;S125,","&amp;-1*T125)))))))</f>
        <v>,-9</v>
      </c>
      <c r="AO126" s="251" t="str">
        <f>IF(U125="","",IF(U125="wo",","&amp;0,IF(V125="wo",","&amp;0,IF(U125=V125,"ERROR",IF(U125=0,",0",IF(V125=0,",-0",IF(V125&gt;U125,","&amp;U125,","&amp;-1*V125)))))))</f>
        <v/>
      </c>
      <c r="AP126" s="251" t="str">
        <f>IF(W125="","",IF(W125="wo",","&amp;0,IF(X125="wo",","&amp;0,IF(W125=X125,"ERROR",IF(W125=0,",0",IF(X125=0,",-0",IF(X125&gt;W125,","&amp;W125,","&amp;-1*X125)))))))</f>
        <v/>
      </c>
      <c r="AQ126" s="238"/>
      <c r="AT126" s="262"/>
      <c r="AU126" s="262"/>
      <c r="BK126" s="293"/>
    </row>
    <row r="127" spans="1:63" s="240" customFormat="1" ht="14.1" customHeight="1" x14ac:dyDescent="0.25">
      <c r="A127" s="554"/>
      <c r="B127" s="576"/>
      <c r="C127" s="556"/>
      <c r="D127" s="556"/>
      <c r="E127" s="556"/>
      <c r="F127" s="322"/>
      <c r="G127" s="346">
        <f>IF(Y125&gt;Z125,G125,IF(Z125&gt;Y125,G126,"-"))</f>
        <v>8</v>
      </c>
      <c r="H127" s="331" t="s">
        <v>305</v>
      </c>
      <c r="I127" s="244" t="str">
        <f>VLOOKUP(G127,[3]Список!A:V,3,FALSE)</f>
        <v xml:space="preserve">КАБДЫЛУАХИТОВ Қадіралі  </v>
      </c>
      <c r="J127" s="245" t="str">
        <f>VLOOKUP(G127,[3]Список!A:V,8,FALSE)</f>
        <v>Павлодар. обл.</v>
      </c>
      <c r="K127" s="579"/>
      <c r="L127" s="580"/>
      <c r="M127" s="580"/>
      <c r="N127" s="580"/>
      <c r="O127" s="580"/>
      <c r="P127" s="580"/>
      <c r="Q127" s="580"/>
      <c r="R127" s="580"/>
      <c r="S127" s="580"/>
      <c r="T127" s="580"/>
      <c r="U127" s="580"/>
      <c r="V127" s="580"/>
      <c r="W127" s="580"/>
      <c r="X127" s="581"/>
      <c r="Y127" s="246" t="str">
        <f>IF(K127="wo","wo",IF(K127="","",SUM(AC127:AI127)))</f>
        <v/>
      </c>
      <c r="Z127" s="247" t="str">
        <f>IF(L127="wo","wo",IF(L127="","",SUM(AC128:AI128)))</f>
        <v/>
      </c>
      <c r="AA127" s="248" t="str">
        <f t="shared" ref="AA127" si="2068">IF(Y128="В - П","В - П",IF(Z128="В - П","В - П",IF(Z128="wo",Y128&amp;" - "&amp;Z128,IF(Y128="wo",Z128&amp;" - "&amp;Y128,IF(Y128&gt;Z128,Y128&amp;" - "&amp;Z128,IF(Z128&gt;Y128,Z128&amp;" - "&amp;Y128,""))))))</f>
        <v/>
      </c>
      <c r="AB127" s="249" t="str">
        <f t="shared" si="1124"/>
        <v>()</v>
      </c>
      <c r="AC127" s="250" t="str">
        <f>IF(K127="","",IF(K127="wo",0,IF(L127="wo",1,IF(K127&gt;L127,1,0))))</f>
        <v/>
      </c>
      <c r="AD127" s="250" t="str">
        <f>IF(M127="","",IF(M127="wo",0,IF(N127="wo",1,IF(M127&gt;N127,1,0))))</f>
        <v/>
      </c>
      <c r="AE127" s="250" t="str">
        <f>IF(O127="","",IF(O127="wo",0,IF(P127="wo",1,IF(O127&gt;P127,1,0))))</f>
        <v/>
      </c>
      <c r="AF127" s="250" t="str">
        <f>IF(Q127="","",IF(Q127="wo",0,IF(R127="wo",1,IF(Q127&gt;R127,1,0))))</f>
        <v/>
      </c>
      <c r="AG127" s="250" t="str">
        <f>IF(S127="","",IF(S127="wo",0,IF(T127="wo",1,IF(S127&gt;T127,1,0))))</f>
        <v/>
      </c>
      <c r="AH127" s="250" t="str">
        <f>IF(U127="","",IF(U127="wo",0,IF(V127="wo",1,IF(U127&gt;V127,1,0))))</f>
        <v/>
      </c>
      <c r="AI127" s="250" t="str">
        <f>IF(W127="","",IF(W127="wo",0,IF(X127="wo",1,IF(W127&gt;X127,1,0))))</f>
        <v/>
      </c>
      <c r="AJ127" s="251" t="str">
        <f>IF(K127="","",IF(K127="wo",0,IF(L127="wo",0,IF(K127=L127,"ERROR",IF(K127=0,"-0",IF(L127=0,0,IF(K127&gt;L127,L127,-1*K127)))))))</f>
        <v/>
      </c>
      <c r="AK127" s="251" t="str">
        <f>IF(M127="","",IF(M127="wo",","&amp;0,IF(N127="wo",","&amp;0,IF(M127=N127,"ERROR",IF(M127=0,",-0",IF(N127=0,","&amp;0,IF(M127&gt;N127,","&amp;N127,","&amp;-1*M127)))))))</f>
        <v/>
      </c>
      <c r="AL127" s="251" t="str">
        <f>IF(O127="","",IF(O127="wo",","&amp;0,IF(P127="wo",","&amp;0,IF(O127=P127,"ERROR",IF(O127=0,",-0",IF(P127=0,","&amp;0,IF(O127&gt;P127,","&amp;P127,","&amp;-1*O127)))))))</f>
        <v/>
      </c>
      <c r="AM127" s="251" t="str">
        <f>IF(Q127="","",IF(Q127="wo",","&amp;0,IF(R127="wo",","&amp;0,IF(Q127=R127,"ERROR",IF(Q127=0,",-0",IF(R127=0,","&amp;0,IF(Q127&gt;R127,","&amp;R127,","&amp;-1*Q127)))))))</f>
        <v/>
      </c>
      <c r="AN127" s="251" t="str">
        <f>IF(S127="","",IF(S127="wo",","&amp;0,IF(T127="wo",","&amp;0,IF(S127=T127,"ERROR",IF(S127=0,",-0",IF(T127=0,","&amp;0,IF(S127&gt;T127,","&amp;T127,","&amp;-1*S127)))))))</f>
        <v/>
      </c>
      <c r="AO127" s="251" t="str">
        <f>IF(U127="","",IF(U127="wo",","&amp;0,IF(V127="wo",","&amp;0,IF(U127=V127,"ERROR",IF(U127=0,",-0",IF(V127=0,","&amp;0,IF(U127&gt;V127,","&amp;V127,","&amp;-1*U127)))))))</f>
        <v/>
      </c>
      <c r="AP127" s="251" t="str">
        <f>IF(W127="","",IF(W127="wo",","&amp;0,IF(X127="wo",","&amp;0,IF(W127=X127,"ERROR",IF(W127=0,",-0",IF(X127=0,","&amp;0,IF(W127&gt;X127,","&amp;X127,","&amp;-1*W127)))))))</f>
        <v/>
      </c>
      <c r="AQ127" s="238"/>
      <c r="AU127" s="262"/>
      <c r="BK127" s="293"/>
    </row>
    <row r="128" spans="1:63" s="240" customFormat="1" ht="14.1" customHeight="1" x14ac:dyDescent="0.25">
      <c r="A128" s="555"/>
      <c r="B128" s="577"/>
      <c r="C128" s="578"/>
      <c r="D128" s="578"/>
      <c r="E128" s="578"/>
      <c r="F128" s="347">
        <v>-61</v>
      </c>
      <c r="G128" s="348">
        <f>IF(Y125&lt;Z125,G125,IF(Z125&lt;Y125,G126,"-"))</f>
        <v>5</v>
      </c>
      <c r="H128" s="331" t="s">
        <v>306</v>
      </c>
      <c r="I128" s="257" t="str">
        <f>VLOOKUP(G128,[3]Список!A:V,3,FALSE)</f>
        <v xml:space="preserve">МАМАЙ Абдулла  </v>
      </c>
      <c r="J128" s="258" t="str">
        <f>VLOOKUP(G128,[3]Список!A:V,8,FALSE)</f>
        <v>г. Алматы</v>
      </c>
      <c r="K128" s="572"/>
      <c r="L128" s="573"/>
      <c r="M128" s="573"/>
      <c r="N128" s="573"/>
      <c r="O128" s="573"/>
      <c r="P128" s="573"/>
      <c r="Q128" s="573"/>
      <c r="R128" s="573"/>
      <c r="S128" s="573"/>
      <c r="T128" s="573"/>
      <c r="U128" s="573"/>
      <c r="V128" s="573"/>
      <c r="W128" s="573"/>
      <c r="X128" s="574"/>
      <c r="Y128" s="259">
        <f>IF(L127="wo","В - П",IF(L127&gt;=0,SUM(AC128:AI128),""))</f>
        <v>0</v>
      </c>
      <c r="Z128" s="260">
        <f>IF(K127="wo","В - П",IF(K127&gt;=0,SUM(AC127:AI127),""))</f>
        <v>0</v>
      </c>
      <c r="AA128" s="248" t="str">
        <f>IF(G127="х","",IF(G128="х","",IF(Y127&gt;Z127,AA127&amp;" "&amp;AB127,IF(Z127&gt;Y127,AA127&amp;" "&amp;AB128,""))))</f>
        <v/>
      </c>
      <c r="AB128" s="249" t="str">
        <f t="shared" si="1124"/>
        <v>()</v>
      </c>
      <c r="AC128" s="250" t="str">
        <f>IF(L127="","",IF(L127="wo",0,IF(K127="wo",1,IF(K127&gt;L127,0,1))))</f>
        <v/>
      </c>
      <c r="AD128" s="250" t="str">
        <f>IF(N127="","",IF(N127="wo",0,IF(M127="wo",1,IF(M127&gt;N127,0,1))))</f>
        <v/>
      </c>
      <c r="AE128" s="250" t="str">
        <f>IF(P127="","",IF(P127="wo",0,IF(O127="wo",1,IF(O127&gt;P127,0,1))))</f>
        <v/>
      </c>
      <c r="AF128" s="250" t="str">
        <f>IF(R127="","",IF(R127="wo",0,IF(Q127="wo",1,IF(Q127&gt;R127,0,1))))</f>
        <v/>
      </c>
      <c r="AG128" s="250" t="str">
        <f>IF(T127="","",IF(T127="wo",0,IF(S127="wo",1,IF(S127&gt;T127,0,1))))</f>
        <v/>
      </c>
      <c r="AH128" s="250" t="str">
        <f>IF(V127="","",IF(V127="wo",0,IF(U127="wo",1,IF(U127&gt;V127,0,1))))</f>
        <v/>
      </c>
      <c r="AI128" s="250" t="str">
        <f>IF(X127="","",IF(X127="wo",0,IF(W127="wo",1,IF(W127&gt;X127,0,1))))</f>
        <v/>
      </c>
      <c r="AJ128" s="251" t="str">
        <f>IF(K127="","",IF(K127="wo",0,IF(L127="wo",0,IF(K127=L127,"ERROR",IF(K127=0,0,IF(L127=0,"-0",IF(L127&gt;K127,K127,-1*L127)))))))</f>
        <v/>
      </c>
      <c r="AK128" s="251" t="str">
        <f>IF(M127="","",IF(M127="wo",","&amp;0,IF(N127="wo",","&amp;0,IF(M127=N127,"ERROR",IF(M127=0,",0",IF(N127=0,",-0",IF(N127&gt;M127,","&amp;M127,","&amp;-1*N127)))))))</f>
        <v/>
      </c>
      <c r="AL128" s="251" t="str">
        <f>IF(O127="","",IF(O127="wo",","&amp;0,IF(P127="wo",","&amp;0,IF(O127=P127,"ERROR",IF(O127=0,",0",IF(P127=0,",-0",IF(P127&gt;O127,","&amp;O127,","&amp;-1*P127)))))))</f>
        <v/>
      </c>
      <c r="AM128" s="251" t="str">
        <f>IF(Q127="","",IF(Q127="wo",","&amp;0,IF(R127="wo",","&amp;0,IF(Q127=R127,"ERROR",IF(Q127=0,",0",IF(R127=0,",-0",IF(R127&gt;Q127,","&amp;Q127,","&amp;-1*R127)))))))</f>
        <v/>
      </c>
      <c r="AN128" s="251" t="str">
        <f>IF(S127="","",IF(S127="wo",","&amp;0,IF(T127="wo",","&amp;0,IF(S127=T127,"ERROR",IF(S127=0,",0",IF(T127=0,",-0",IF(T127&gt;S127,","&amp;S127,","&amp;-1*T127)))))))</f>
        <v/>
      </c>
      <c r="AO128" s="251" t="str">
        <f>IF(U127="","",IF(U127="wo",","&amp;0,IF(V127="wo",","&amp;0,IF(U127=V127,"ERROR",IF(U127=0,",0",IF(V127=0,",-0",IF(V127&gt;U127,","&amp;U127,","&amp;-1*V127)))))))</f>
        <v/>
      </c>
      <c r="AP128" s="251" t="str">
        <f>IF(W127="","",IF(W127="wo",","&amp;0,IF(X127="wo",","&amp;0,IF(W127=X127,"ERROR",IF(W127=0,",0",IF(X127=0,",-0",IF(X127&gt;W127,","&amp;W127,","&amp;-1*X127)))))))</f>
        <v/>
      </c>
      <c r="AQ128" s="238"/>
      <c r="AU128" s="262"/>
      <c r="BK128" s="293"/>
    </row>
    <row r="129" spans="1:63" s="240" customFormat="1" ht="14.1" customHeight="1" x14ac:dyDescent="0.25">
      <c r="A129" s="510">
        <v>62</v>
      </c>
      <c r="B129" s="569" t="s">
        <v>307</v>
      </c>
      <c r="C129" s="514"/>
      <c r="D129" s="514"/>
      <c r="E129" s="556"/>
      <c r="F129" s="347">
        <v>-56</v>
      </c>
      <c r="G129" s="334">
        <f>IF(Y115&lt;Z115,G115,IF(Z115&lt;Y115,G116,"-"))</f>
        <v>10</v>
      </c>
      <c r="H129" s="520" t="str">
        <f>IF(K129="",IF(C129="","",IF(OR(G129="х",G130="х",NOT(ISBLANK(K129)))," ",CONCATENATE(C129,"/",D129,"/","ст. ",E129))),"")</f>
        <v/>
      </c>
      <c r="I129" s="244" t="str">
        <f>VLOOKUP(G129,[3]Список!A:V,3,FALSE)</f>
        <v xml:space="preserve">САРСЕНБАЙ Дамир  </v>
      </c>
      <c r="J129" s="245" t="str">
        <f>VLOOKUP(G129,[3]Список!A:V,8,FALSE)</f>
        <v>г. Алматы</v>
      </c>
      <c r="K129" s="525">
        <v>12</v>
      </c>
      <c r="L129" s="535">
        <v>10</v>
      </c>
      <c r="M129" s="531">
        <v>6</v>
      </c>
      <c r="N129" s="533">
        <v>11</v>
      </c>
      <c r="O129" s="525">
        <v>11</v>
      </c>
      <c r="P129" s="535">
        <v>6</v>
      </c>
      <c r="Q129" s="531">
        <v>5</v>
      </c>
      <c r="R129" s="533">
        <v>11</v>
      </c>
      <c r="S129" s="525">
        <v>11</v>
      </c>
      <c r="T129" s="535">
        <v>7</v>
      </c>
      <c r="U129" s="531"/>
      <c r="V129" s="533"/>
      <c r="W129" s="525"/>
      <c r="X129" s="527"/>
      <c r="Y129" s="246">
        <f>IF(K129="wo","wo",IF(K129="","",SUM(AC129:AI129)))</f>
        <v>3</v>
      </c>
      <c r="Z129" s="247">
        <f>IF(L129="wo","wo",IF(L129="","",SUM(AC130:AI130)))</f>
        <v>2</v>
      </c>
      <c r="AA129" s="248" t="str">
        <f t="shared" ref="AA129" si="2069">IF(Y130="В - П","В - П",IF(Z130="В - П","В - П",IF(Z130="wo",Y130&amp;" - "&amp;Z130,IF(Y130="wo",Z130&amp;" - "&amp;Y130,IF(Y130&gt;Z130,Y130&amp;" - "&amp;Z130,IF(Z130&gt;Y130,Z130&amp;" - "&amp;Y130,""))))))</f>
        <v>3 - 2</v>
      </c>
      <c r="AB129" s="249" t="str">
        <f t="shared" si="1124"/>
        <v>(10,-6,6,-5,7)</v>
      </c>
      <c r="AC129" s="250">
        <f>IF(K129="","",IF(K129="wo",0,IF(L129="wo",1,IF(K129&gt;L129,1,0))))</f>
        <v>1</v>
      </c>
      <c r="AD129" s="250">
        <f>IF(M129="","",IF(M129="wo",0,IF(N129="wo",1,IF(M129&gt;N129,1,0))))</f>
        <v>0</v>
      </c>
      <c r="AE129" s="250">
        <f>IF(O129="","",IF(O129="wo",0,IF(P129="wo",1,IF(O129&gt;P129,1,0))))</f>
        <v>1</v>
      </c>
      <c r="AF129" s="250">
        <f>IF(Q129="","",IF(Q129="wo",0,IF(R129="wo",1,IF(Q129&gt;R129,1,0))))</f>
        <v>0</v>
      </c>
      <c r="AG129" s="250">
        <f>IF(S129="","",IF(S129="wo",0,IF(T129="wo",1,IF(S129&gt;T129,1,0))))</f>
        <v>1</v>
      </c>
      <c r="AH129" s="250" t="str">
        <f>IF(U129="","",IF(U129="wo",0,IF(V129="wo",1,IF(U129&gt;V129,1,0))))</f>
        <v/>
      </c>
      <c r="AI129" s="250" t="str">
        <f>IF(W129="","",IF(W129="wo",0,IF(X129="wo",1,IF(W129&gt;X129,1,0))))</f>
        <v/>
      </c>
      <c r="AJ129" s="251">
        <f>IF(K129="","",IF(K129="wo",0,IF(L129="wo",0,IF(K129=L129,"ERROR",IF(K129=0,"-0",IF(L129=0,0,IF(K129&gt;L129,L129,-1*K129)))))))</f>
        <v>10</v>
      </c>
      <c r="AK129" s="251" t="str">
        <f>IF(M129="","",IF(M129="wo",","&amp;0,IF(N129="wo",","&amp;0,IF(M129=N129,"ERROR",IF(M129=0,",-0",IF(N129=0,","&amp;0,IF(M129&gt;N129,","&amp;N129,","&amp;-1*M129)))))))</f>
        <v>,-6</v>
      </c>
      <c r="AL129" s="251" t="str">
        <f>IF(O129="","",IF(O129="wo",","&amp;0,IF(P129="wo",","&amp;0,IF(O129=P129,"ERROR",IF(O129=0,",-0",IF(P129=0,","&amp;0,IF(O129&gt;P129,","&amp;P129,","&amp;-1*O129)))))))</f>
        <v>,6</v>
      </c>
      <c r="AM129" s="251" t="str">
        <f>IF(Q129="","",IF(Q129="wo",","&amp;0,IF(R129="wo",","&amp;0,IF(Q129=R129,"ERROR",IF(Q129=0,",-0",IF(R129=0,","&amp;0,IF(Q129&gt;R129,","&amp;R129,","&amp;-1*Q129)))))))</f>
        <v>,-5</v>
      </c>
      <c r="AN129" s="251" t="str">
        <f>IF(S129="","",IF(S129="wo",","&amp;0,IF(T129="wo",","&amp;0,IF(S129=T129,"ERROR",IF(S129=0,",-0",IF(T129=0,","&amp;0,IF(S129&gt;T129,","&amp;T129,","&amp;-1*S129)))))))</f>
        <v>,7</v>
      </c>
      <c r="AO129" s="251" t="str">
        <f>IF(U129="","",IF(U129="wo",","&amp;0,IF(V129="wo",","&amp;0,IF(U129=V129,"ERROR",IF(U129=0,",-0",IF(V129=0,","&amp;0,IF(U129&gt;V129,","&amp;V129,","&amp;-1*U129)))))))</f>
        <v/>
      </c>
      <c r="AP129" s="251" t="str">
        <f>IF(W129="","",IF(W129="wo",","&amp;0,IF(X129="wo",","&amp;0,IF(W129=X129,"ERROR",IF(W129=0,",-0",IF(X129=0,","&amp;0,IF(W129&gt;X129,","&amp;X129,","&amp;-1*W129)))))))</f>
        <v/>
      </c>
      <c r="AQ129" s="238"/>
      <c r="AU129" s="262"/>
      <c r="BK129" s="293"/>
    </row>
    <row r="130" spans="1:63" s="240" customFormat="1" ht="14.1" customHeight="1" x14ac:dyDescent="0.25">
      <c r="A130" s="511"/>
      <c r="B130" s="570"/>
      <c r="C130" s="515"/>
      <c r="D130" s="582"/>
      <c r="E130" s="578"/>
      <c r="F130" s="347">
        <v>-57</v>
      </c>
      <c r="G130" s="345">
        <f>IF(Y117&lt;Z117,G117,IF(Z117&lt;Y117,G118,"-"))</f>
        <v>18</v>
      </c>
      <c r="H130" s="521"/>
      <c r="I130" s="257" t="str">
        <f>VLOOKUP(G130,[3]Список!A:V,3,FALSE)</f>
        <v xml:space="preserve">ТОЛСУБАЕВ Меиржан  </v>
      </c>
      <c r="J130" s="258" t="str">
        <f>VLOOKUP(G130,[3]Список!A:V,8,FALSE)</f>
        <v>ВКО</v>
      </c>
      <c r="K130" s="526"/>
      <c r="L130" s="536"/>
      <c r="M130" s="532"/>
      <c r="N130" s="534"/>
      <c r="O130" s="526"/>
      <c r="P130" s="536"/>
      <c r="Q130" s="532"/>
      <c r="R130" s="534"/>
      <c r="S130" s="526"/>
      <c r="T130" s="536"/>
      <c r="U130" s="532"/>
      <c r="V130" s="534"/>
      <c r="W130" s="526"/>
      <c r="X130" s="528"/>
      <c r="Y130" s="259">
        <f>IF(L129="wo","В - П",IF(L129&gt;=0,SUM(AC130:AI130),""))</f>
        <v>2</v>
      </c>
      <c r="Z130" s="260">
        <f>IF(K129="wo","В - П",IF(K129&gt;=0,SUM(AC129:AI129),""))</f>
        <v>3</v>
      </c>
      <c r="AA130" s="248" t="str">
        <f>IF(G129="х","",IF(G130="х","",IF(Y129&gt;Z129,AA129&amp;" "&amp;AB129,IF(Z129&gt;Y129,AA129&amp;" "&amp;AB130,""))))</f>
        <v>3 - 2 (10,-6,6,-5,7)</v>
      </c>
      <c r="AB130" s="249" t="str">
        <f t="shared" si="1124"/>
        <v>(-10,6,-6,5,-7)</v>
      </c>
      <c r="AC130" s="250">
        <f>IF(L129="","",IF(L129="wo",0,IF(K129="wo",1,IF(K129&gt;L129,0,1))))</f>
        <v>0</v>
      </c>
      <c r="AD130" s="250">
        <f>IF(N129="","",IF(N129="wo",0,IF(M129="wo",1,IF(M129&gt;N129,0,1))))</f>
        <v>1</v>
      </c>
      <c r="AE130" s="250">
        <f>IF(P129="","",IF(P129="wo",0,IF(O129="wo",1,IF(O129&gt;P129,0,1))))</f>
        <v>0</v>
      </c>
      <c r="AF130" s="250">
        <f>IF(R129="","",IF(R129="wo",0,IF(Q129="wo",1,IF(Q129&gt;R129,0,1))))</f>
        <v>1</v>
      </c>
      <c r="AG130" s="250">
        <f>IF(T129="","",IF(T129="wo",0,IF(S129="wo",1,IF(S129&gt;T129,0,1))))</f>
        <v>0</v>
      </c>
      <c r="AH130" s="250" t="str">
        <f>IF(V129="","",IF(V129="wo",0,IF(U129="wo",1,IF(U129&gt;V129,0,1))))</f>
        <v/>
      </c>
      <c r="AI130" s="250" t="str">
        <f>IF(X129="","",IF(X129="wo",0,IF(W129="wo",1,IF(W129&gt;X129,0,1))))</f>
        <v/>
      </c>
      <c r="AJ130" s="251">
        <f>IF(K129="","",IF(K129="wo",0,IF(L129="wo",0,IF(K129=L129,"ERROR",IF(K129=0,0,IF(L129=0,"-0",IF(L129&gt;K129,K129,-1*L129)))))))</f>
        <v>-10</v>
      </c>
      <c r="AK130" s="251" t="str">
        <f>IF(M129="","",IF(M129="wo",","&amp;0,IF(N129="wo",","&amp;0,IF(M129=N129,"ERROR",IF(M129=0,",0",IF(N129=0,",-0",IF(N129&gt;M129,","&amp;M129,","&amp;-1*N129)))))))</f>
        <v>,6</v>
      </c>
      <c r="AL130" s="251" t="str">
        <f>IF(O129="","",IF(O129="wo",","&amp;0,IF(P129="wo",","&amp;0,IF(O129=P129,"ERROR",IF(O129=0,",0",IF(P129=0,",-0",IF(P129&gt;O129,","&amp;O129,","&amp;-1*P129)))))))</f>
        <v>,-6</v>
      </c>
      <c r="AM130" s="251" t="str">
        <f>IF(Q129="","",IF(Q129="wo",","&amp;0,IF(R129="wo",","&amp;0,IF(Q129=R129,"ERROR",IF(Q129=0,",0",IF(R129=0,",-0",IF(R129&gt;Q129,","&amp;Q129,","&amp;-1*R129)))))))</f>
        <v>,5</v>
      </c>
      <c r="AN130" s="251" t="str">
        <f>IF(S129="","",IF(S129="wo",","&amp;0,IF(T129="wo",","&amp;0,IF(S129=T129,"ERROR",IF(S129=0,",0",IF(T129=0,",-0",IF(T129&gt;S129,","&amp;S129,","&amp;-1*T129)))))))</f>
        <v>,-7</v>
      </c>
      <c r="AO130" s="251" t="str">
        <f>IF(U129="","",IF(U129="wo",","&amp;0,IF(V129="wo",","&amp;0,IF(U129=V129,"ERROR",IF(U129=0,",0",IF(V129=0,",-0",IF(V129&gt;U129,","&amp;U129,","&amp;-1*V129)))))))</f>
        <v/>
      </c>
      <c r="AP130" s="251" t="str">
        <f>IF(W129="","",IF(W129="wo",","&amp;0,IF(X129="wo",","&amp;0,IF(W129=X129,"ERROR",IF(W129=0,",0",IF(X129=0,",-0",IF(X129&gt;W129,","&amp;W129,","&amp;-1*X129)))))))</f>
        <v/>
      </c>
      <c r="AQ130" s="238"/>
      <c r="AU130" s="262"/>
      <c r="BK130" s="293"/>
    </row>
    <row r="131" spans="1:63" s="240" customFormat="1" ht="14.1" customHeight="1" x14ac:dyDescent="0.25">
      <c r="A131" s="554"/>
      <c r="B131" s="576"/>
      <c r="C131" s="556"/>
      <c r="D131" s="576"/>
      <c r="E131" s="556"/>
      <c r="F131" s="317"/>
      <c r="G131" s="346">
        <f>IF(Y129&gt;Z129,G129,IF(Z129&gt;Y129,G130,"-"))</f>
        <v>10</v>
      </c>
      <c r="H131" s="331" t="s">
        <v>308</v>
      </c>
      <c r="I131" s="244" t="str">
        <f>VLOOKUP(G131,[3]Список!A:V,3,FALSE)</f>
        <v xml:space="preserve">САРСЕНБАЙ Дамир  </v>
      </c>
      <c r="J131" s="245" t="str">
        <f>VLOOKUP(G131,[3]Список!A:V,8,FALSE)</f>
        <v>г. Алматы</v>
      </c>
      <c r="K131" s="579"/>
      <c r="L131" s="580"/>
      <c r="M131" s="580"/>
      <c r="N131" s="580"/>
      <c r="O131" s="580"/>
      <c r="P131" s="580"/>
      <c r="Q131" s="580"/>
      <c r="R131" s="580"/>
      <c r="S131" s="580"/>
      <c r="T131" s="580"/>
      <c r="U131" s="580"/>
      <c r="V131" s="580"/>
      <c r="W131" s="580"/>
      <c r="X131" s="581"/>
      <c r="Y131" s="246" t="str">
        <f>IF(K131="wo","wo",IF(K131="","",SUM(AC131:AI131)))</f>
        <v/>
      </c>
      <c r="Z131" s="247" t="str">
        <f>IF(L131="wo","wo",IF(L131="","",SUM(AC132:AI132)))</f>
        <v/>
      </c>
      <c r="AA131" s="248" t="str">
        <f t="shared" ref="AA131" si="2070">IF(Y132="В - П","В - П",IF(Z132="В - П","В - П",IF(Z132="wo",Y132&amp;" - "&amp;Z132,IF(Y132="wo",Z132&amp;" - "&amp;Y132,IF(Y132&gt;Z132,Y132&amp;" - "&amp;Z132,IF(Z132&gt;Y132,Z132&amp;" - "&amp;Y132,""))))))</f>
        <v/>
      </c>
      <c r="AB131" s="249" t="str">
        <f t="shared" si="1124"/>
        <v>()</v>
      </c>
      <c r="AC131" s="250" t="str">
        <f>IF(K131="","",IF(K131="wo",0,IF(L131="wo",1,IF(K131&gt;L131,1,0))))</f>
        <v/>
      </c>
      <c r="AD131" s="250" t="str">
        <f>IF(M131="","",IF(M131="wo",0,IF(N131="wo",1,IF(M131&gt;N131,1,0))))</f>
        <v/>
      </c>
      <c r="AE131" s="250" t="str">
        <f>IF(O131="","",IF(O131="wo",0,IF(P131="wo",1,IF(O131&gt;P131,1,0))))</f>
        <v/>
      </c>
      <c r="AF131" s="250" t="str">
        <f>IF(Q131="","",IF(Q131="wo",0,IF(R131="wo",1,IF(Q131&gt;R131,1,0))))</f>
        <v/>
      </c>
      <c r="AG131" s="250" t="str">
        <f>IF(S131="","",IF(S131="wo",0,IF(T131="wo",1,IF(S131&gt;T131,1,0))))</f>
        <v/>
      </c>
      <c r="AH131" s="250" t="str">
        <f>IF(U131="","",IF(U131="wo",0,IF(V131="wo",1,IF(U131&gt;V131,1,0))))</f>
        <v/>
      </c>
      <c r="AI131" s="250" t="str">
        <f>IF(W131="","",IF(W131="wo",0,IF(X131="wo",1,IF(W131&gt;X131,1,0))))</f>
        <v/>
      </c>
      <c r="AJ131" s="251" t="str">
        <f>IF(K131="","",IF(K131="wo",0,IF(L131="wo",0,IF(K131=L131,"ERROR",IF(K131=0,"-0",IF(L131=0,0,IF(K131&gt;L131,L131,-1*K131)))))))</f>
        <v/>
      </c>
      <c r="AK131" s="251" t="str">
        <f>IF(M131="","",IF(M131="wo",","&amp;0,IF(N131="wo",","&amp;0,IF(M131=N131,"ERROR",IF(M131=0,",-0",IF(N131=0,","&amp;0,IF(M131&gt;N131,","&amp;N131,","&amp;-1*M131)))))))</f>
        <v/>
      </c>
      <c r="AL131" s="251" t="str">
        <f>IF(O131="","",IF(O131="wo",","&amp;0,IF(P131="wo",","&amp;0,IF(O131=P131,"ERROR",IF(O131=0,",-0",IF(P131=0,","&amp;0,IF(O131&gt;P131,","&amp;P131,","&amp;-1*O131)))))))</f>
        <v/>
      </c>
      <c r="AM131" s="251" t="str">
        <f>IF(Q131="","",IF(Q131="wo",","&amp;0,IF(R131="wo",","&amp;0,IF(Q131=R131,"ERROR",IF(Q131=0,",-0",IF(R131=0,","&amp;0,IF(Q131&gt;R131,","&amp;R131,","&amp;-1*Q131)))))))</f>
        <v/>
      </c>
      <c r="AN131" s="251" t="str">
        <f>IF(S131="","",IF(S131="wo",","&amp;0,IF(T131="wo",","&amp;0,IF(S131=T131,"ERROR",IF(S131=0,",-0",IF(T131=0,","&amp;0,IF(S131&gt;T131,","&amp;T131,","&amp;-1*S131)))))))</f>
        <v/>
      </c>
      <c r="AO131" s="251" t="str">
        <f>IF(U131="","",IF(U131="wo",","&amp;0,IF(V131="wo",","&amp;0,IF(U131=V131,"ERROR",IF(U131=0,",-0",IF(V131=0,","&amp;0,IF(U131&gt;V131,","&amp;V131,","&amp;-1*U131)))))))</f>
        <v/>
      </c>
      <c r="AP131" s="251" t="str">
        <f>IF(W131="","",IF(W131="wo",","&amp;0,IF(X131="wo",","&amp;0,IF(W131=X131,"ERROR",IF(W131=0,",-0",IF(X131=0,","&amp;0,IF(W131&gt;X131,","&amp;X131,","&amp;-1*W131)))))))</f>
        <v/>
      </c>
      <c r="AQ131" s="238"/>
      <c r="AU131" s="262"/>
      <c r="BK131" s="293"/>
    </row>
    <row r="132" spans="1:63" s="240" customFormat="1" ht="14.1" customHeight="1" x14ac:dyDescent="0.25">
      <c r="A132" s="555"/>
      <c r="B132" s="577"/>
      <c r="C132" s="578"/>
      <c r="D132" s="577"/>
      <c r="E132" s="578"/>
      <c r="F132" s="349">
        <v>-62</v>
      </c>
      <c r="G132" s="348">
        <f>IF(Y129&lt;Z129,G129,IF(Z129&lt;Y129,G130,"-"))</f>
        <v>18</v>
      </c>
      <c r="H132" s="331" t="s">
        <v>309</v>
      </c>
      <c r="I132" s="257" t="str">
        <f>VLOOKUP(G132,[3]Список!A:V,3,FALSE)</f>
        <v xml:space="preserve">ТОЛСУБАЕВ Меиржан  </v>
      </c>
      <c r="J132" s="258" t="str">
        <f>VLOOKUP(G132,[3]Список!A:V,8,FALSE)</f>
        <v>ВКО</v>
      </c>
      <c r="K132" s="572"/>
      <c r="L132" s="573"/>
      <c r="M132" s="573"/>
      <c r="N132" s="573"/>
      <c r="O132" s="573"/>
      <c r="P132" s="573"/>
      <c r="Q132" s="573"/>
      <c r="R132" s="573"/>
      <c r="S132" s="573"/>
      <c r="T132" s="573"/>
      <c r="U132" s="573"/>
      <c r="V132" s="573"/>
      <c r="W132" s="573"/>
      <c r="X132" s="574"/>
      <c r="Y132" s="259">
        <f>IF(L131="wo","В - П",IF(L131&gt;=0,SUM(AC132:AI132),""))</f>
        <v>0</v>
      </c>
      <c r="Z132" s="260">
        <f>IF(K131="wo","В - П",IF(K131&gt;=0,SUM(AC131:AI131),""))</f>
        <v>0</v>
      </c>
      <c r="AA132" s="248" t="str">
        <f>IF(G131="х","",IF(G132="х","",IF(Y131&gt;Z131,AA131&amp;" "&amp;AB131,IF(Z131&gt;Y131,AA131&amp;" "&amp;AB132,""))))</f>
        <v/>
      </c>
      <c r="AB132" s="249" t="str">
        <f t="shared" si="1124"/>
        <v>()</v>
      </c>
      <c r="AC132" s="250" t="str">
        <f>IF(L131="","",IF(L131="wo",0,IF(K131="wo",1,IF(K131&gt;L131,0,1))))</f>
        <v/>
      </c>
      <c r="AD132" s="250" t="str">
        <f>IF(N131="","",IF(N131="wo",0,IF(M131="wo",1,IF(M131&gt;N131,0,1))))</f>
        <v/>
      </c>
      <c r="AE132" s="250" t="str">
        <f>IF(P131="","",IF(P131="wo",0,IF(O131="wo",1,IF(O131&gt;P131,0,1))))</f>
        <v/>
      </c>
      <c r="AF132" s="250" t="str">
        <f>IF(R131="","",IF(R131="wo",0,IF(Q131="wo",1,IF(Q131&gt;R131,0,1))))</f>
        <v/>
      </c>
      <c r="AG132" s="250" t="str">
        <f>IF(T131="","",IF(T131="wo",0,IF(S131="wo",1,IF(S131&gt;T131,0,1))))</f>
        <v/>
      </c>
      <c r="AH132" s="250" t="str">
        <f>IF(V131="","",IF(V131="wo",0,IF(U131="wo",1,IF(U131&gt;V131,0,1))))</f>
        <v/>
      </c>
      <c r="AI132" s="250" t="str">
        <f>IF(X131="","",IF(X131="wo",0,IF(W131="wo",1,IF(W131&gt;X131,0,1))))</f>
        <v/>
      </c>
      <c r="AJ132" s="251" t="str">
        <f>IF(K131="","",IF(K131="wo",0,IF(L131="wo",0,IF(K131=L131,"ERROR",IF(K131=0,0,IF(L131=0,"-0",IF(L131&gt;K131,K131,-1*L131)))))))</f>
        <v/>
      </c>
      <c r="AK132" s="251" t="str">
        <f>IF(M131="","",IF(M131="wo",","&amp;0,IF(N131="wo",","&amp;0,IF(M131=N131,"ERROR",IF(M131=0,",0",IF(N131=0,",-0",IF(N131&gt;M131,","&amp;M131,","&amp;-1*N131)))))))</f>
        <v/>
      </c>
      <c r="AL132" s="251" t="str">
        <f>IF(O131="","",IF(O131="wo",","&amp;0,IF(P131="wo",","&amp;0,IF(O131=P131,"ERROR",IF(O131=0,",0",IF(P131=0,",-0",IF(P131&gt;O131,","&amp;O131,","&amp;-1*P131)))))))</f>
        <v/>
      </c>
      <c r="AM132" s="251" t="str">
        <f>IF(Q131="","",IF(Q131="wo",","&amp;0,IF(R131="wo",","&amp;0,IF(Q131=R131,"ERROR",IF(Q131=0,",0",IF(R131=0,",-0",IF(R131&gt;Q131,","&amp;Q131,","&amp;-1*R131)))))))</f>
        <v/>
      </c>
      <c r="AN132" s="251" t="str">
        <f>IF(S131="","",IF(S131="wo",","&amp;0,IF(T131="wo",","&amp;0,IF(S131=T131,"ERROR",IF(S131=0,",0",IF(T131=0,",-0",IF(T131&gt;S131,","&amp;S131,","&amp;-1*T131)))))))</f>
        <v/>
      </c>
      <c r="AO132" s="251" t="str">
        <f>IF(U131="","",IF(U131="wo",","&amp;0,IF(V131="wo",","&amp;0,IF(U131=V131,"ERROR",IF(U131=0,",0",IF(V131=0,",-0",IF(V131&gt;U131,","&amp;U131,","&amp;-1*V131)))))))</f>
        <v/>
      </c>
      <c r="AP132" s="251" t="str">
        <f>IF(W131="","",IF(W131="wo",","&amp;0,IF(X131="wo",","&amp;0,IF(W131=X131,"ERROR",IF(W131=0,",0",IF(X131=0,",-0",IF(X131&gt;W131,","&amp;W131,","&amp;-1*X131)))))))</f>
        <v/>
      </c>
      <c r="AQ132" s="238"/>
      <c r="AU132" s="262"/>
      <c r="BK132" s="293"/>
    </row>
    <row r="133" spans="1:63" s="240" customFormat="1" ht="14.1" customHeight="1" x14ac:dyDescent="0.25">
      <c r="A133" s="510">
        <v>63</v>
      </c>
      <c r="B133" s="569" t="s">
        <v>310</v>
      </c>
      <c r="C133" s="514"/>
      <c r="D133" s="516"/>
      <c r="E133" s="556"/>
      <c r="F133" s="238">
        <v>-52</v>
      </c>
      <c r="G133" s="334">
        <f>IF(Y107&lt;Z107,G107,IF(Z107&lt;Y107,G108,"-"))</f>
        <v>15</v>
      </c>
      <c r="H133" s="520" t="str">
        <f t="shared" ref="H133" si="2071">IF(K133="",IF(C133="","",IF(OR(G133="х",G134="х",NOT(ISBLANK(K133)))," ",CONCATENATE(C133,"/",D133,"/","ст. ",E133))),"")</f>
        <v/>
      </c>
      <c r="I133" s="244" t="str">
        <f>VLOOKUP(G133,[3]Список!A:V,3,FALSE)</f>
        <v xml:space="preserve">АМАНГЕЛДІ Әмір  </v>
      </c>
      <c r="J133" s="245" t="str">
        <f>VLOOKUP(G133,[3]Список!A:V,8,FALSE)</f>
        <v>Павлодар. обл.</v>
      </c>
      <c r="K133" s="525">
        <v>7</v>
      </c>
      <c r="L133" s="535">
        <v>11</v>
      </c>
      <c r="M133" s="531">
        <v>11</v>
      </c>
      <c r="N133" s="533">
        <v>6</v>
      </c>
      <c r="O133" s="525">
        <v>4</v>
      </c>
      <c r="P133" s="535">
        <v>11</v>
      </c>
      <c r="Q133" s="531">
        <v>3</v>
      </c>
      <c r="R133" s="533">
        <v>11</v>
      </c>
      <c r="S133" s="525"/>
      <c r="T133" s="535"/>
      <c r="U133" s="531"/>
      <c r="V133" s="533"/>
      <c r="W133" s="525"/>
      <c r="X133" s="527"/>
      <c r="Y133" s="246">
        <f>IF(K133="wo","wo",IF(K133="","",SUM(AC133:AI133)))</f>
        <v>1</v>
      </c>
      <c r="Z133" s="247">
        <f>IF(L133="wo","wo",IF(L133="","",SUM(AC134:AI134)))</f>
        <v>3</v>
      </c>
      <c r="AA133" s="248" t="str">
        <f t="shared" ref="AA133" si="2072">IF(Y134="В - П","В - П",IF(Z134="В - П","В - П",IF(Z134="wo",Y134&amp;" - "&amp;Z134,IF(Y134="wo",Z134&amp;" - "&amp;Y134,IF(Y134&gt;Z134,Y134&amp;" - "&amp;Z134,IF(Z134&gt;Y134,Z134&amp;" - "&amp;Y134,""))))))</f>
        <v>3 - 1</v>
      </c>
      <c r="AB133" s="249" t="str">
        <f t="shared" ref="AB133:AB196" si="2073">CONCATENATE("(",AJ133,AK133,AL133,AM133,AN133,AO133,AP133,")")</f>
        <v>(-7,6,-4,-3)</v>
      </c>
      <c r="AC133" s="250">
        <f>IF(K133="","",IF(K133="wo",0,IF(L133="wo",1,IF(K133&gt;L133,1,0))))</f>
        <v>0</v>
      </c>
      <c r="AD133" s="250">
        <f>IF(M133="","",IF(M133="wo",0,IF(N133="wo",1,IF(M133&gt;N133,1,0))))</f>
        <v>1</v>
      </c>
      <c r="AE133" s="250">
        <f>IF(O133="","",IF(O133="wo",0,IF(P133="wo",1,IF(O133&gt;P133,1,0))))</f>
        <v>0</v>
      </c>
      <c r="AF133" s="250">
        <f>IF(Q133="","",IF(Q133="wo",0,IF(R133="wo",1,IF(Q133&gt;R133,1,0))))</f>
        <v>0</v>
      </c>
      <c r="AG133" s="250" t="str">
        <f>IF(S133="","",IF(S133="wo",0,IF(T133="wo",1,IF(S133&gt;T133,1,0))))</f>
        <v/>
      </c>
      <c r="AH133" s="250" t="str">
        <f>IF(U133="","",IF(U133="wo",0,IF(V133="wo",1,IF(U133&gt;V133,1,0))))</f>
        <v/>
      </c>
      <c r="AI133" s="250" t="str">
        <f>IF(W133="","",IF(W133="wo",0,IF(X133="wo",1,IF(W133&gt;X133,1,0))))</f>
        <v/>
      </c>
      <c r="AJ133" s="251">
        <f>IF(K133="","",IF(K133="wo",0,IF(L133="wo",0,IF(K133=L133,"ERROR",IF(K133=0,"-0",IF(L133=0,0,IF(K133&gt;L133,L133,-1*K133)))))))</f>
        <v>-7</v>
      </c>
      <c r="AK133" s="251" t="str">
        <f>IF(M133="","",IF(M133="wo",","&amp;0,IF(N133="wo",","&amp;0,IF(M133=N133,"ERROR",IF(M133=0,",-0",IF(N133=0,","&amp;0,IF(M133&gt;N133,","&amp;N133,","&amp;-1*M133)))))))</f>
        <v>,6</v>
      </c>
      <c r="AL133" s="251" t="str">
        <f>IF(O133="","",IF(O133="wo",","&amp;0,IF(P133="wo",","&amp;0,IF(O133=P133,"ERROR",IF(O133=0,",-0",IF(P133=0,","&amp;0,IF(O133&gt;P133,","&amp;P133,","&amp;-1*O133)))))))</f>
        <v>,-4</v>
      </c>
      <c r="AM133" s="251" t="str">
        <f>IF(Q133="","",IF(Q133="wo",","&amp;0,IF(R133="wo",","&amp;0,IF(Q133=R133,"ERROR",IF(Q133=0,",-0",IF(R133=0,","&amp;0,IF(Q133&gt;R133,","&amp;R133,","&amp;-1*Q133)))))))</f>
        <v>,-3</v>
      </c>
      <c r="AN133" s="251" t="str">
        <f>IF(S133="","",IF(S133="wo",","&amp;0,IF(T133="wo",","&amp;0,IF(S133=T133,"ERROR",IF(S133=0,",-0",IF(T133=0,","&amp;0,IF(S133&gt;T133,","&amp;T133,","&amp;-1*S133)))))))</f>
        <v/>
      </c>
      <c r="AO133" s="251" t="str">
        <f>IF(U133="","",IF(U133="wo",","&amp;0,IF(V133="wo",","&amp;0,IF(U133=V133,"ERROR",IF(U133=0,",-0",IF(V133=0,","&amp;0,IF(U133&gt;V133,","&amp;V133,","&amp;-1*U133)))))))</f>
        <v/>
      </c>
      <c r="AP133" s="251" t="str">
        <f>IF(W133="","",IF(W133="wo",","&amp;0,IF(X133="wo",","&amp;0,IF(W133=X133,"ERROR",IF(W133=0,",-0",IF(X133=0,","&amp;0,IF(W133&gt;X133,","&amp;X133,","&amp;-1*W133)))))))</f>
        <v/>
      </c>
      <c r="AQ133" s="238"/>
      <c r="AU133" s="262"/>
      <c r="BK133" s="293"/>
    </row>
    <row r="134" spans="1:63" s="240" customFormat="1" ht="14.1" customHeight="1" x14ac:dyDescent="0.25">
      <c r="A134" s="511"/>
      <c r="B134" s="570"/>
      <c r="C134" s="515"/>
      <c r="D134" s="517"/>
      <c r="E134" s="578"/>
      <c r="F134" s="238">
        <v>-53</v>
      </c>
      <c r="G134" s="345">
        <f>IF(Y109&lt;Z109,G109,IF(Z109&lt;Y109,G110,"-"))</f>
        <v>6</v>
      </c>
      <c r="H134" s="521"/>
      <c r="I134" s="257" t="str">
        <f>VLOOKUP(G134,[3]Список!A:V,3,FALSE)</f>
        <v xml:space="preserve">ШИ Данян  </v>
      </c>
      <c r="J134" s="258" t="str">
        <f>VLOOKUP(G134,[3]Список!A:V,8,FALSE)</f>
        <v>г. Алматы</v>
      </c>
      <c r="K134" s="526"/>
      <c r="L134" s="536"/>
      <c r="M134" s="532"/>
      <c r="N134" s="534"/>
      <c r="O134" s="526"/>
      <c r="P134" s="536"/>
      <c r="Q134" s="532"/>
      <c r="R134" s="534"/>
      <c r="S134" s="526"/>
      <c r="T134" s="536"/>
      <c r="U134" s="532"/>
      <c r="V134" s="534"/>
      <c r="W134" s="526"/>
      <c r="X134" s="528"/>
      <c r="Y134" s="259">
        <f>IF(L133="wo","В - П",IF(L133&gt;=0,SUM(AC134:AI134),""))</f>
        <v>3</v>
      </c>
      <c r="Z134" s="260">
        <f>IF(K133="wo","В - П",IF(K133&gt;=0,SUM(AC133:AI133),""))</f>
        <v>1</v>
      </c>
      <c r="AA134" s="248" t="str">
        <f>IF(G133="х","",IF(G134="х","",IF(Y133&gt;Z133,AA133&amp;" "&amp;AB133,IF(Z133&gt;Y133,AA133&amp;" "&amp;AB134,""))))</f>
        <v>3 - 1 (7,-6,4,3)</v>
      </c>
      <c r="AB134" s="249" t="str">
        <f t="shared" si="2073"/>
        <v>(7,-6,4,3)</v>
      </c>
      <c r="AC134" s="250">
        <f>IF(L133="","",IF(L133="wo",0,IF(K133="wo",1,IF(K133&gt;L133,0,1))))</f>
        <v>1</v>
      </c>
      <c r="AD134" s="250">
        <f>IF(N133="","",IF(N133="wo",0,IF(M133="wo",1,IF(M133&gt;N133,0,1))))</f>
        <v>0</v>
      </c>
      <c r="AE134" s="250">
        <f>IF(P133="","",IF(P133="wo",0,IF(O133="wo",1,IF(O133&gt;P133,0,1))))</f>
        <v>1</v>
      </c>
      <c r="AF134" s="250">
        <f>IF(R133="","",IF(R133="wo",0,IF(Q133="wo",1,IF(Q133&gt;R133,0,1))))</f>
        <v>1</v>
      </c>
      <c r="AG134" s="250" t="str">
        <f>IF(T133="","",IF(T133="wo",0,IF(S133="wo",1,IF(S133&gt;T133,0,1))))</f>
        <v/>
      </c>
      <c r="AH134" s="250" t="str">
        <f>IF(V133="","",IF(V133="wo",0,IF(U133="wo",1,IF(U133&gt;V133,0,1))))</f>
        <v/>
      </c>
      <c r="AI134" s="250" t="str">
        <f>IF(X133="","",IF(X133="wo",0,IF(W133="wo",1,IF(W133&gt;X133,0,1))))</f>
        <v/>
      </c>
      <c r="AJ134" s="251">
        <f>IF(K133="","",IF(K133="wo",0,IF(L133="wo",0,IF(K133=L133,"ERROR",IF(K133=0,0,IF(L133=0,"-0",IF(L133&gt;K133,K133,-1*L133)))))))</f>
        <v>7</v>
      </c>
      <c r="AK134" s="251" t="str">
        <f>IF(M133="","",IF(M133="wo",","&amp;0,IF(N133="wo",","&amp;0,IF(M133=N133,"ERROR",IF(M133=0,",0",IF(N133=0,",-0",IF(N133&gt;M133,","&amp;M133,","&amp;-1*N133)))))))</f>
        <v>,-6</v>
      </c>
      <c r="AL134" s="251" t="str">
        <f>IF(O133="","",IF(O133="wo",","&amp;0,IF(P133="wo",","&amp;0,IF(O133=P133,"ERROR",IF(O133=0,",0",IF(P133=0,",-0",IF(P133&gt;O133,","&amp;O133,","&amp;-1*P133)))))))</f>
        <v>,4</v>
      </c>
      <c r="AM134" s="251" t="str">
        <f>IF(Q133="","",IF(Q133="wo",","&amp;0,IF(R133="wo",","&amp;0,IF(Q133=R133,"ERROR",IF(Q133=0,",0",IF(R133=0,",-0",IF(R133&gt;Q133,","&amp;Q133,","&amp;-1*R133)))))))</f>
        <v>,3</v>
      </c>
      <c r="AN134" s="251" t="str">
        <f>IF(S133="","",IF(S133="wo",","&amp;0,IF(T133="wo",","&amp;0,IF(S133=T133,"ERROR",IF(S133=0,",0",IF(T133=0,",-0",IF(T133&gt;S133,","&amp;S133,","&amp;-1*T133)))))))</f>
        <v/>
      </c>
      <c r="AO134" s="251" t="str">
        <f>IF(U133="","",IF(U133="wo",","&amp;0,IF(V133="wo",","&amp;0,IF(U133=V133,"ERROR",IF(U133=0,",0",IF(V133=0,",-0",IF(V133&gt;U133,","&amp;U133,","&amp;-1*V133)))))))</f>
        <v/>
      </c>
      <c r="AP134" s="251" t="str">
        <f>IF(W133="","",IF(W133="wo",","&amp;0,IF(X133="wo",","&amp;0,IF(W133=X133,"ERROR",IF(W133=0,",0",IF(X133=0,",-0",IF(X133&gt;W133,","&amp;W133,","&amp;-1*X133)))))))</f>
        <v/>
      </c>
      <c r="AQ134" s="238"/>
      <c r="AU134" s="262"/>
      <c r="BK134" s="293"/>
    </row>
    <row r="135" spans="1:63" s="240" customFormat="1" ht="14.1" customHeight="1" x14ac:dyDescent="0.25">
      <c r="A135" s="510">
        <v>64</v>
      </c>
      <c r="B135" s="569" t="s">
        <v>310</v>
      </c>
      <c r="C135" s="514"/>
      <c r="D135" s="516"/>
      <c r="E135" s="556"/>
      <c r="F135" s="238">
        <v>-54</v>
      </c>
      <c r="G135" s="334">
        <f>IF(Y111&lt;Z111,G111,IF(Z111&lt;Y111,G112,"-"))</f>
        <v>13</v>
      </c>
      <c r="H135" s="520" t="str">
        <f t="shared" ref="H135" si="2074">IF(K135="",IF(C135="","",IF(OR(G135="х",G136="х",NOT(ISBLANK(K135)))," ",CONCATENATE(C135,"/",D135,"/","ст. ",E135))),"")</f>
        <v/>
      </c>
      <c r="I135" s="244" t="str">
        <f>VLOOKUP(G135,[3]Список!A:V,3,FALSE)</f>
        <v xml:space="preserve">ОРАЛХАНОВ Арнур  </v>
      </c>
      <c r="J135" s="245" t="str">
        <f>VLOOKUP(G135,[3]Список!A:V,8,FALSE)</f>
        <v>ВКО</v>
      </c>
      <c r="K135" s="525">
        <v>7</v>
      </c>
      <c r="L135" s="535">
        <v>11</v>
      </c>
      <c r="M135" s="531">
        <v>8</v>
      </c>
      <c r="N135" s="533">
        <v>11</v>
      </c>
      <c r="O135" s="525">
        <v>11</v>
      </c>
      <c r="P135" s="535">
        <v>4</v>
      </c>
      <c r="Q135" s="531">
        <v>9</v>
      </c>
      <c r="R135" s="533">
        <v>11</v>
      </c>
      <c r="S135" s="525"/>
      <c r="T135" s="535"/>
      <c r="U135" s="531"/>
      <c r="V135" s="533"/>
      <c r="W135" s="525"/>
      <c r="X135" s="527"/>
      <c r="Y135" s="246">
        <f>IF(K135="wo","wo",IF(K135="","",SUM(AC135:AI135)))</f>
        <v>1</v>
      </c>
      <c r="Z135" s="247">
        <f>IF(L135="wo","wo",IF(L135="","",SUM(AC136:AI136)))</f>
        <v>3</v>
      </c>
      <c r="AA135" s="248" t="str">
        <f t="shared" ref="AA135" si="2075">IF(Y136="В - П","В - П",IF(Z136="В - П","В - П",IF(Z136="wo",Y136&amp;" - "&amp;Z136,IF(Y136="wo",Z136&amp;" - "&amp;Y136,IF(Y136&gt;Z136,Y136&amp;" - "&amp;Z136,IF(Z136&gt;Y136,Z136&amp;" - "&amp;Y136,""))))))</f>
        <v>3 - 1</v>
      </c>
      <c r="AB135" s="249" t="str">
        <f t="shared" si="2073"/>
        <v>(-7,-8,4,-9)</v>
      </c>
      <c r="AC135" s="250">
        <f>IF(K135="","",IF(K135="wo",0,IF(L135="wo",1,IF(K135&gt;L135,1,0))))</f>
        <v>0</v>
      </c>
      <c r="AD135" s="250">
        <f>IF(M135="","",IF(M135="wo",0,IF(N135="wo",1,IF(M135&gt;N135,1,0))))</f>
        <v>0</v>
      </c>
      <c r="AE135" s="250">
        <f>IF(O135="","",IF(O135="wo",0,IF(P135="wo",1,IF(O135&gt;P135,1,0))))</f>
        <v>1</v>
      </c>
      <c r="AF135" s="250">
        <f>IF(Q135="","",IF(Q135="wo",0,IF(R135="wo",1,IF(Q135&gt;R135,1,0))))</f>
        <v>0</v>
      </c>
      <c r="AG135" s="250" t="str">
        <f>IF(S135="","",IF(S135="wo",0,IF(T135="wo",1,IF(S135&gt;T135,1,0))))</f>
        <v/>
      </c>
      <c r="AH135" s="250" t="str">
        <f>IF(U135="","",IF(U135="wo",0,IF(V135="wo",1,IF(U135&gt;V135,1,0))))</f>
        <v/>
      </c>
      <c r="AI135" s="250" t="str">
        <f>IF(W135="","",IF(W135="wo",0,IF(X135="wo",1,IF(W135&gt;X135,1,0))))</f>
        <v/>
      </c>
      <c r="AJ135" s="251">
        <f>IF(K135="","",IF(K135="wo",0,IF(L135="wo",0,IF(K135=L135,"ERROR",IF(K135=0,"-0",IF(L135=0,0,IF(K135&gt;L135,L135,-1*K135)))))))</f>
        <v>-7</v>
      </c>
      <c r="AK135" s="251" t="str">
        <f>IF(M135="","",IF(M135="wo",","&amp;0,IF(N135="wo",","&amp;0,IF(M135=N135,"ERROR",IF(M135=0,",-0",IF(N135=0,","&amp;0,IF(M135&gt;N135,","&amp;N135,","&amp;-1*M135)))))))</f>
        <v>,-8</v>
      </c>
      <c r="AL135" s="251" t="str">
        <f>IF(O135="","",IF(O135="wo",","&amp;0,IF(P135="wo",","&amp;0,IF(O135=P135,"ERROR",IF(O135=0,",-0",IF(P135=0,","&amp;0,IF(O135&gt;P135,","&amp;P135,","&amp;-1*O135)))))))</f>
        <v>,4</v>
      </c>
      <c r="AM135" s="251" t="str">
        <f>IF(Q135="","",IF(Q135="wo",","&amp;0,IF(R135="wo",","&amp;0,IF(Q135=R135,"ERROR",IF(Q135=0,",-0",IF(R135=0,","&amp;0,IF(Q135&gt;R135,","&amp;R135,","&amp;-1*Q135)))))))</f>
        <v>,-9</v>
      </c>
      <c r="AN135" s="251" t="str">
        <f>IF(S135="","",IF(S135="wo",","&amp;0,IF(T135="wo",","&amp;0,IF(S135=T135,"ERROR",IF(S135=0,",-0",IF(T135=0,","&amp;0,IF(S135&gt;T135,","&amp;T135,","&amp;-1*S135)))))))</f>
        <v/>
      </c>
      <c r="AO135" s="251" t="str">
        <f>IF(U135="","",IF(U135="wo",","&amp;0,IF(V135="wo",","&amp;0,IF(U135=V135,"ERROR",IF(U135=0,",-0",IF(V135=0,","&amp;0,IF(U135&gt;V135,","&amp;V135,","&amp;-1*U135)))))))</f>
        <v/>
      </c>
      <c r="AP135" s="251" t="str">
        <f>IF(W135="","",IF(W135="wo",","&amp;0,IF(X135="wo",","&amp;0,IF(W135=X135,"ERROR",IF(W135=0,",-0",IF(X135=0,","&amp;0,IF(W135&gt;X135,","&amp;X135,","&amp;-1*W135)))))))</f>
        <v/>
      </c>
      <c r="AQ135" s="238"/>
      <c r="AU135" s="262"/>
      <c r="BK135" s="293"/>
    </row>
    <row r="136" spans="1:63" s="240" customFormat="1" ht="14.1" customHeight="1" x14ac:dyDescent="0.25">
      <c r="A136" s="511"/>
      <c r="B136" s="570"/>
      <c r="C136" s="515"/>
      <c r="D136" s="517"/>
      <c r="E136" s="578"/>
      <c r="F136" s="238">
        <v>-55</v>
      </c>
      <c r="G136" s="335">
        <f>IF(Y113&lt;Z113,G113,IF(Z113&lt;Y113,G114,"-"))</f>
        <v>19</v>
      </c>
      <c r="H136" s="521"/>
      <c r="I136" s="257" t="str">
        <f>VLOOKUP(G136,[3]Список!A:V,3,FALSE)</f>
        <v xml:space="preserve">ШИ Ченян  </v>
      </c>
      <c r="J136" s="258" t="str">
        <f>VLOOKUP(G136,[3]Список!A:V,8,FALSE)</f>
        <v>г. Алматы</v>
      </c>
      <c r="K136" s="526"/>
      <c r="L136" s="536"/>
      <c r="M136" s="532"/>
      <c r="N136" s="534"/>
      <c r="O136" s="526"/>
      <c r="P136" s="536"/>
      <c r="Q136" s="532"/>
      <c r="R136" s="534"/>
      <c r="S136" s="526"/>
      <c r="T136" s="536"/>
      <c r="U136" s="532"/>
      <c r="V136" s="534"/>
      <c r="W136" s="526"/>
      <c r="X136" s="528"/>
      <c r="Y136" s="259">
        <f>IF(L135="wo","В - П",IF(L135&gt;=0,SUM(AC136:AI136),""))</f>
        <v>3</v>
      </c>
      <c r="Z136" s="260">
        <f>IF(K135="wo","В - П",IF(K135&gt;=0,SUM(AC135:AI135),""))</f>
        <v>1</v>
      </c>
      <c r="AA136" s="248" t="str">
        <f>IF(G135="х","",IF(G136="х","",IF(Y135&gt;Z135,AA135&amp;" "&amp;AB135,IF(Z135&gt;Y135,AA135&amp;" "&amp;AB136,""))))</f>
        <v>3 - 1 (7,8,-4,9)</v>
      </c>
      <c r="AB136" s="249" t="str">
        <f t="shared" si="2073"/>
        <v>(7,8,-4,9)</v>
      </c>
      <c r="AC136" s="250">
        <f>IF(L135="","",IF(L135="wo",0,IF(K135="wo",1,IF(K135&gt;L135,0,1))))</f>
        <v>1</v>
      </c>
      <c r="AD136" s="250">
        <f>IF(N135="","",IF(N135="wo",0,IF(M135="wo",1,IF(M135&gt;N135,0,1))))</f>
        <v>1</v>
      </c>
      <c r="AE136" s="250">
        <f>IF(P135="","",IF(P135="wo",0,IF(O135="wo",1,IF(O135&gt;P135,0,1))))</f>
        <v>0</v>
      </c>
      <c r="AF136" s="250">
        <f>IF(R135="","",IF(R135="wo",0,IF(Q135="wo",1,IF(Q135&gt;R135,0,1))))</f>
        <v>1</v>
      </c>
      <c r="AG136" s="250" t="str">
        <f>IF(T135="","",IF(T135="wo",0,IF(S135="wo",1,IF(S135&gt;T135,0,1))))</f>
        <v/>
      </c>
      <c r="AH136" s="250" t="str">
        <f>IF(V135="","",IF(V135="wo",0,IF(U135="wo",1,IF(U135&gt;V135,0,1))))</f>
        <v/>
      </c>
      <c r="AI136" s="250" t="str">
        <f>IF(X135="","",IF(X135="wo",0,IF(W135="wo",1,IF(W135&gt;X135,0,1))))</f>
        <v/>
      </c>
      <c r="AJ136" s="251">
        <f>IF(K135="","",IF(K135="wo",0,IF(L135="wo",0,IF(K135=L135,"ERROR",IF(K135=0,0,IF(L135=0,"-0",IF(L135&gt;K135,K135,-1*L135)))))))</f>
        <v>7</v>
      </c>
      <c r="AK136" s="251" t="str">
        <f>IF(M135="","",IF(M135="wo",","&amp;0,IF(N135="wo",","&amp;0,IF(M135=N135,"ERROR",IF(M135=0,",0",IF(N135=0,",-0",IF(N135&gt;M135,","&amp;M135,","&amp;-1*N135)))))))</f>
        <v>,8</v>
      </c>
      <c r="AL136" s="251" t="str">
        <f>IF(O135="","",IF(O135="wo",","&amp;0,IF(P135="wo",","&amp;0,IF(O135=P135,"ERROR",IF(O135=0,",0",IF(P135=0,",-0",IF(P135&gt;O135,","&amp;O135,","&amp;-1*P135)))))))</f>
        <v>,-4</v>
      </c>
      <c r="AM136" s="251" t="str">
        <f>IF(Q135="","",IF(Q135="wo",","&amp;0,IF(R135="wo",","&amp;0,IF(Q135=R135,"ERROR",IF(Q135=0,",0",IF(R135=0,",-0",IF(R135&gt;Q135,","&amp;Q135,","&amp;-1*R135)))))))</f>
        <v>,9</v>
      </c>
      <c r="AN136" s="251" t="str">
        <f>IF(S135="","",IF(S135="wo",","&amp;0,IF(T135="wo",","&amp;0,IF(S135=T135,"ERROR",IF(S135=0,",0",IF(T135=0,",-0",IF(T135&gt;S135,","&amp;S135,","&amp;-1*T135)))))))</f>
        <v/>
      </c>
      <c r="AO136" s="251" t="str">
        <f>IF(U135="","",IF(U135="wo",","&amp;0,IF(V135="wo",","&amp;0,IF(U135=V135,"ERROR",IF(U135=0,",0",IF(V135=0,",-0",IF(V135&gt;U135,","&amp;U135,","&amp;-1*V135)))))))</f>
        <v/>
      </c>
      <c r="AP136" s="251" t="str">
        <f>IF(W135="","",IF(W135="wo",","&amp;0,IF(X135="wo",","&amp;0,IF(W135=X135,"ERROR",IF(W135=0,",0",IF(X135=0,",-0",IF(X135&gt;W135,","&amp;W135,","&amp;-1*X135)))))))</f>
        <v/>
      </c>
      <c r="AQ136" s="238"/>
      <c r="AU136" s="262"/>
      <c r="BK136" s="293"/>
    </row>
    <row r="137" spans="1:63" s="240" customFormat="1" ht="14.1" customHeight="1" x14ac:dyDescent="0.25">
      <c r="A137" s="510">
        <v>65</v>
      </c>
      <c r="B137" s="569" t="s">
        <v>311</v>
      </c>
      <c r="C137" s="514"/>
      <c r="D137" s="514"/>
      <c r="E137" s="556"/>
      <c r="F137" s="322"/>
      <c r="G137" s="330">
        <f>IF(Y133&gt;Z133,G133,IF(Z133&gt;Y133,G134,"-"))</f>
        <v>6</v>
      </c>
      <c r="H137" s="520" t="str">
        <f t="shared" ref="H137" si="2076">IF(K137="",IF(C137="","",IF(OR(G137="х",G138="х",NOT(ISBLANK(K137)))," ",CONCATENATE(C137,"/",D137,"/","ст. ",E137))),"")</f>
        <v/>
      </c>
      <c r="I137" s="244" t="str">
        <f>VLOOKUP(G137,[3]Список!A:V,3,FALSE)</f>
        <v xml:space="preserve">ШИ Данян  </v>
      </c>
      <c r="J137" s="245" t="str">
        <f>VLOOKUP(G137,[3]Список!A:V,8,FALSE)</f>
        <v>г. Алматы</v>
      </c>
      <c r="K137" s="525">
        <v>9</v>
      </c>
      <c r="L137" s="535">
        <v>11</v>
      </c>
      <c r="M137" s="531">
        <v>11</v>
      </c>
      <c r="N137" s="533">
        <v>6</v>
      </c>
      <c r="O137" s="525">
        <v>11</v>
      </c>
      <c r="P137" s="535">
        <v>9</v>
      </c>
      <c r="Q137" s="531">
        <v>10</v>
      </c>
      <c r="R137" s="533">
        <v>12</v>
      </c>
      <c r="S137" s="525">
        <v>11</v>
      </c>
      <c r="T137" s="535">
        <v>5</v>
      </c>
      <c r="U137" s="531"/>
      <c r="V137" s="533"/>
      <c r="W137" s="525"/>
      <c r="X137" s="527"/>
      <c r="Y137" s="246">
        <f>IF(K137="wo","wo",IF(K137="","",SUM(AC137:AI137)))</f>
        <v>3</v>
      </c>
      <c r="Z137" s="247">
        <f>IF(L137="wo","wo",IF(L137="","",SUM(AC138:AI138)))</f>
        <v>2</v>
      </c>
      <c r="AA137" s="248" t="str">
        <f t="shared" ref="AA137" si="2077">IF(Y138="В - П","В - П",IF(Z138="В - П","В - П",IF(Z138="wo",Y138&amp;" - "&amp;Z138,IF(Y138="wo",Z138&amp;" - "&amp;Y138,IF(Y138&gt;Z138,Y138&amp;" - "&amp;Z138,IF(Z138&gt;Y138,Z138&amp;" - "&amp;Y138,""))))))</f>
        <v>3 - 2</v>
      </c>
      <c r="AB137" s="249" t="str">
        <f t="shared" si="2073"/>
        <v>(-9,6,9,-10,5)</v>
      </c>
      <c r="AC137" s="250">
        <f>IF(K137="","",IF(K137="wo",0,IF(L137="wo",1,IF(K137&gt;L137,1,0))))</f>
        <v>0</v>
      </c>
      <c r="AD137" s="250">
        <f>IF(M137="","",IF(M137="wo",0,IF(N137="wo",1,IF(M137&gt;N137,1,0))))</f>
        <v>1</v>
      </c>
      <c r="AE137" s="250">
        <f>IF(O137="","",IF(O137="wo",0,IF(P137="wo",1,IF(O137&gt;P137,1,0))))</f>
        <v>1</v>
      </c>
      <c r="AF137" s="250">
        <f>IF(Q137="","",IF(Q137="wo",0,IF(R137="wo",1,IF(Q137&gt;R137,1,0))))</f>
        <v>0</v>
      </c>
      <c r="AG137" s="250">
        <f>IF(S137="","",IF(S137="wo",0,IF(T137="wo",1,IF(S137&gt;T137,1,0))))</f>
        <v>1</v>
      </c>
      <c r="AH137" s="250" t="str">
        <f>IF(U137="","",IF(U137="wo",0,IF(V137="wo",1,IF(U137&gt;V137,1,0))))</f>
        <v/>
      </c>
      <c r="AI137" s="250" t="str">
        <f>IF(W137="","",IF(W137="wo",0,IF(X137="wo",1,IF(W137&gt;X137,1,0))))</f>
        <v/>
      </c>
      <c r="AJ137" s="251">
        <f>IF(K137="","",IF(K137="wo",0,IF(L137="wo",0,IF(K137=L137,"ERROR",IF(K137=0,"-0",IF(L137=0,0,IF(K137&gt;L137,L137,-1*K137)))))))</f>
        <v>-9</v>
      </c>
      <c r="AK137" s="251" t="str">
        <f>IF(M137="","",IF(M137="wo",","&amp;0,IF(N137="wo",","&amp;0,IF(M137=N137,"ERROR",IF(M137=0,",-0",IF(N137=0,","&amp;0,IF(M137&gt;N137,","&amp;N137,","&amp;-1*M137)))))))</f>
        <v>,6</v>
      </c>
      <c r="AL137" s="251" t="str">
        <f>IF(O137="","",IF(O137="wo",","&amp;0,IF(P137="wo",","&amp;0,IF(O137=P137,"ERROR",IF(O137=0,",-0",IF(P137=0,","&amp;0,IF(O137&gt;P137,","&amp;P137,","&amp;-1*O137)))))))</f>
        <v>,9</v>
      </c>
      <c r="AM137" s="251" t="str">
        <f>IF(Q137="","",IF(Q137="wo",","&amp;0,IF(R137="wo",","&amp;0,IF(Q137=R137,"ERROR",IF(Q137=0,",-0",IF(R137=0,","&amp;0,IF(Q137&gt;R137,","&amp;R137,","&amp;-1*Q137)))))))</f>
        <v>,-10</v>
      </c>
      <c r="AN137" s="251" t="str">
        <f>IF(S137="","",IF(S137="wo",","&amp;0,IF(T137="wo",","&amp;0,IF(S137=T137,"ERROR",IF(S137=0,",-0",IF(T137=0,","&amp;0,IF(S137&gt;T137,","&amp;T137,","&amp;-1*S137)))))))</f>
        <v>,5</v>
      </c>
      <c r="AO137" s="251" t="str">
        <f>IF(U137="","",IF(U137="wo",","&amp;0,IF(V137="wo",","&amp;0,IF(U137=V137,"ERROR",IF(U137=0,",-0",IF(V137=0,","&amp;0,IF(U137&gt;V137,","&amp;V137,","&amp;-1*U137)))))))</f>
        <v/>
      </c>
      <c r="AP137" s="251" t="str">
        <f>IF(W137="","",IF(W137="wo",","&amp;0,IF(X137="wo",","&amp;0,IF(W137=X137,"ERROR",IF(W137=0,",-0",IF(X137=0,","&amp;0,IF(W137&gt;X137,","&amp;X137,","&amp;-1*W137)))))))</f>
        <v/>
      </c>
      <c r="AQ137" s="238"/>
      <c r="AU137" s="262"/>
      <c r="BK137" s="293"/>
    </row>
    <row r="138" spans="1:63" s="240" customFormat="1" ht="14.1" customHeight="1" x14ac:dyDescent="0.25">
      <c r="A138" s="511"/>
      <c r="B138" s="570"/>
      <c r="C138" s="515"/>
      <c r="D138" s="582"/>
      <c r="E138" s="578"/>
      <c r="F138" s="320"/>
      <c r="G138" s="330">
        <f>IF(Y135&gt;Z135,G135,IF(Z135&gt;Y135,G136,"-"))</f>
        <v>19</v>
      </c>
      <c r="H138" s="521"/>
      <c r="I138" s="257" t="str">
        <f>VLOOKUP(G138,[3]Список!A:V,3,FALSE)</f>
        <v xml:space="preserve">ШИ Ченян  </v>
      </c>
      <c r="J138" s="258" t="str">
        <f>VLOOKUP(G138,[3]Список!A:V,8,FALSE)</f>
        <v>г. Алматы</v>
      </c>
      <c r="K138" s="526"/>
      <c r="L138" s="536"/>
      <c r="M138" s="532"/>
      <c r="N138" s="534"/>
      <c r="O138" s="526"/>
      <c r="P138" s="536"/>
      <c r="Q138" s="532"/>
      <c r="R138" s="534"/>
      <c r="S138" s="526"/>
      <c r="T138" s="536"/>
      <c r="U138" s="532"/>
      <c r="V138" s="534"/>
      <c r="W138" s="526"/>
      <c r="X138" s="528"/>
      <c r="Y138" s="259">
        <f>IF(L137="wo","В - П",IF(L137&gt;=0,SUM(AC138:AI138),""))</f>
        <v>2</v>
      </c>
      <c r="Z138" s="260">
        <f>IF(K137="wo","В - П",IF(K137&gt;=0,SUM(AC137:AI137),""))</f>
        <v>3</v>
      </c>
      <c r="AA138" s="248" t="str">
        <f>IF(G137="х","",IF(G138="х","",IF(Y137&gt;Z137,AA137&amp;" "&amp;AB137,IF(Z137&gt;Y137,AA137&amp;" "&amp;AB138,""))))</f>
        <v>3 - 2 (-9,6,9,-10,5)</v>
      </c>
      <c r="AB138" s="249" t="str">
        <f t="shared" si="2073"/>
        <v>(9,-6,-9,10,-5)</v>
      </c>
      <c r="AC138" s="250">
        <f>IF(L137="","",IF(L137="wo",0,IF(K137="wo",1,IF(K137&gt;L137,0,1))))</f>
        <v>1</v>
      </c>
      <c r="AD138" s="250">
        <f>IF(N137="","",IF(N137="wo",0,IF(M137="wo",1,IF(M137&gt;N137,0,1))))</f>
        <v>0</v>
      </c>
      <c r="AE138" s="250">
        <f>IF(P137="","",IF(P137="wo",0,IF(O137="wo",1,IF(O137&gt;P137,0,1))))</f>
        <v>0</v>
      </c>
      <c r="AF138" s="250">
        <f>IF(R137="","",IF(R137="wo",0,IF(Q137="wo",1,IF(Q137&gt;R137,0,1))))</f>
        <v>1</v>
      </c>
      <c r="AG138" s="250">
        <f>IF(T137="","",IF(T137="wo",0,IF(S137="wo",1,IF(S137&gt;T137,0,1))))</f>
        <v>0</v>
      </c>
      <c r="AH138" s="250" t="str">
        <f>IF(V137="","",IF(V137="wo",0,IF(U137="wo",1,IF(U137&gt;V137,0,1))))</f>
        <v/>
      </c>
      <c r="AI138" s="250" t="str">
        <f>IF(X137="","",IF(X137="wo",0,IF(W137="wo",1,IF(W137&gt;X137,0,1))))</f>
        <v/>
      </c>
      <c r="AJ138" s="251">
        <f>IF(K137="","",IF(K137="wo",0,IF(L137="wo",0,IF(K137=L137,"ERROR",IF(K137=0,0,IF(L137=0,"-0",IF(L137&gt;K137,K137,-1*L137)))))))</f>
        <v>9</v>
      </c>
      <c r="AK138" s="251" t="str">
        <f>IF(M137="","",IF(M137="wo",","&amp;0,IF(N137="wo",","&amp;0,IF(M137=N137,"ERROR",IF(M137=0,",0",IF(N137=0,",-0",IF(N137&gt;M137,","&amp;M137,","&amp;-1*N137)))))))</f>
        <v>,-6</v>
      </c>
      <c r="AL138" s="251" t="str">
        <f>IF(O137="","",IF(O137="wo",","&amp;0,IF(P137="wo",","&amp;0,IF(O137=P137,"ERROR",IF(O137=0,",0",IF(P137=0,",-0",IF(P137&gt;O137,","&amp;O137,","&amp;-1*P137)))))))</f>
        <v>,-9</v>
      </c>
      <c r="AM138" s="251" t="str">
        <f>IF(Q137="","",IF(Q137="wo",","&amp;0,IF(R137="wo",","&amp;0,IF(Q137=R137,"ERROR",IF(Q137=0,",0",IF(R137=0,",-0",IF(R137&gt;Q137,","&amp;Q137,","&amp;-1*R137)))))))</f>
        <v>,10</v>
      </c>
      <c r="AN138" s="251" t="str">
        <f>IF(S137="","",IF(S137="wo",","&amp;0,IF(T137="wo",","&amp;0,IF(S137=T137,"ERROR",IF(S137=0,",0",IF(T137=0,",-0",IF(T137&gt;S137,","&amp;S137,","&amp;-1*T137)))))))</f>
        <v>,-5</v>
      </c>
      <c r="AO138" s="251" t="str">
        <f>IF(U137="","",IF(U137="wo",","&amp;0,IF(V137="wo",","&amp;0,IF(U137=V137,"ERROR",IF(U137=0,",0",IF(V137=0,",-0",IF(V137&gt;U137,","&amp;U137,","&amp;-1*V137)))))))</f>
        <v/>
      </c>
      <c r="AP138" s="251" t="str">
        <f>IF(W137="","",IF(W137="wo",","&amp;0,IF(X137="wo",","&amp;0,IF(W137=X137,"ERROR",IF(W137=0,",0",IF(X137=0,",-0",IF(X137&gt;W137,","&amp;W137,","&amp;-1*X137)))))))</f>
        <v/>
      </c>
      <c r="AQ138" s="238"/>
      <c r="AU138" s="262"/>
      <c r="BK138" s="293"/>
    </row>
    <row r="139" spans="1:63" s="240" customFormat="1" ht="14.1" customHeight="1" x14ac:dyDescent="0.25">
      <c r="A139" s="554"/>
      <c r="B139" s="576"/>
      <c r="C139" s="556"/>
      <c r="D139" s="556"/>
      <c r="E139" s="518"/>
      <c r="F139" s="322"/>
      <c r="G139" s="346">
        <f>IF(Y137&gt;Z137,G137,IF(Z137&gt;Y137,G138,"-"))</f>
        <v>6</v>
      </c>
      <c r="H139" s="331" t="s">
        <v>312</v>
      </c>
      <c r="I139" s="244" t="str">
        <f>VLOOKUP(G139,[3]Список!A:V,3,FALSE)</f>
        <v xml:space="preserve">ШИ Данян  </v>
      </c>
      <c r="J139" s="245" t="str">
        <f>VLOOKUP(G139,[3]Список!A:V,8,FALSE)</f>
        <v>г. Алматы</v>
      </c>
      <c r="K139" s="579"/>
      <c r="L139" s="580"/>
      <c r="M139" s="580"/>
      <c r="N139" s="580"/>
      <c r="O139" s="580"/>
      <c r="P139" s="580"/>
      <c r="Q139" s="580"/>
      <c r="R139" s="580"/>
      <c r="S139" s="580"/>
      <c r="T139" s="580"/>
      <c r="U139" s="580"/>
      <c r="V139" s="580"/>
      <c r="W139" s="580"/>
      <c r="X139" s="581"/>
      <c r="Y139" s="246" t="str">
        <f>IF(K139="wo","wo",IF(K139="","",SUM(AC139:AI139)))</f>
        <v/>
      </c>
      <c r="Z139" s="247" t="str">
        <f>IF(L139="wo","wo",IF(L139="","",SUM(AC140:AI140)))</f>
        <v/>
      </c>
      <c r="AA139" s="248" t="str">
        <f t="shared" ref="AA139" si="2078">IF(Y140="В - П","В - П",IF(Z140="В - П","В - П",IF(Z140="wo",Y140&amp;" - "&amp;Z140,IF(Y140="wo",Z140&amp;" - "&amp;Y140,IF(Y140&gt;Z140,Y140&amp;" - "&amp;Z140,IF(Z140&gt;Y140,Z140&amp;" - "&amp;Y140,""))))))</f>
        <v/>
      </c>
      <c r="AB139" s="249" t="str">
        <f t="shared" si="2073"/>
        <v>()</v>
      </c>
      <c r="AC139" s="250" t="str">
        <f>IF(K139="","",IF(K139="wo",0,IF(L139="wo",1,IF(K139&gt;L139,1,0))))</f>
        <v/>
      </c>
      <c r="AD139" s="250" t="str">
        <f>IF(M139="","",IF(M139="wo",0,IF(N139="wo",1,IF(M139&gt;N139,1,0))))</f>
        <v/>
      </c>
      <c r="AE139" s="250" t="str">
        <f>IF(O139="","",IF(O139="wo",0,IF(P139="wo",1,IF(O139&gt;P139,1,0))))</f>
        <v/>
      </c>
      <c r="AF139" s="250" t="str">
        <f>IF(Q139="","",IF(Q139="wo",0,IF(R139="wo",1,IF(Q139&gt;R139,1,0))))</f>
        <v/>
      </c>
      <c r="AG139" s="250" t="str">
        <f>IF(S139="","",IF(S139="wo",0,IF(T139="wo",1,IF(S139&gt;T139,1,0))))</f>
        <v/>
      </c>
      <c r="AH139" s="250" t="str">
        <f>IF(U139="","",IF(U139="wo",0,IF(V139="wo",1,IF(U139&gt;V139,1,0))))</f>
        <v/>
      </c>
      <c r="AI139" s="250" t="str">
        <f>IF(W139="","",IF(W139="wo",0,IF(X139="wo",1,IF(W139&gt;X139,1,0))))</f>
        <v/>
      </c>
      <c r="AJ139" s="251" t="str">
        <f>IF(K139="","",IF(K139="wo",0,IF(L139="wo",0,IF(K139=L139,"ERROR",IF(K139=0,"-0",IF(L139=0,0,IF(K139&gt;L139,L139,-1*K139)))))))</f>
        <v/>
      </c>
      <c r="AK139" s="251" t="str">
        <f>IF(M139="","",IF(M139="wo",","&amp;0,IF(N139="wo",","&amp;0,IF(M139=N139,"ERROR",IF(M139=0,",-0",IF(N139=0,","&amp;0,IF(M139&gt;N139,","&amp;N139,","&amp;-1*M139)))))))</f>
        <v/>
      </c>
      <c r="AL139" s="251" t="str">
        <f>IF(O139="","",IF(O139="wo",","&amp;0,IF(P139="wo",","&amp;0,IF(O139=P139,"ERROR",IF(O139=0,",-0",IF(P139=0,","&amp;0,IF(O139&gt;P139,","&amp;P139,","&amp;-1*O139)))))))</f>
        <v/>
      </c>
      <c r="AM139" s="251" t="str">
        <f>IF(Q139="","",IF(Q139="wo",","&amp;0,IF(R139="wo",","&amp;0,IF(Q139=R139,"ERROR",IF(Q139=0,",-0",IF(R139=0,","&amp;0,IF(Q139&gt;R139,","&amp;R139,","&amp;-1*Q139)))))))</f>
        <v/>
      </c>
      <c r="AN139" s="251" t="str">
        <f>IF(S139="","",IF(S139="wo",","&amp;0,IF(T139="wo",","&amp;0,IF(S139=T139,"ERROR",IF(S139=0,",-0",IF(T139=0,","&amp;0,IF(S139&gt;T139,","&amp;T139,","&amp;-1*S139)))))))</f>
        <v/>
      </c>
      <c r="AO139" s="251" t="str">
        <f>IF(U139="","",IF(U139="wo",","&amp;0,IF(V139="wo",","&amp;0,IF(U139=V139,"ERROR",IF(U139=0,",-0",IF(V139=0,","&amp;0,IF(U139&gt;V139,","&amp;V139,","&amp;-1*U139)))))))</f>
        <v/>
      </c>
      <c r="AP139" s="251" t="str">
        <f>IF(W139="","",IF(W139="wo",","&amp;0,IF(X139="wo",","&amp;0,IF(W139=X139,"ERROR",IF(W139=0,",-0",IF(X139=0,","&amp;0,IF(W139&gt;X139,","&amp;X139,","&amp;-1*W139)))))))</f>
        <v/>
      </c>
      <c r="AQ139" s="238"/>
      <c r="AU139" s="262"/>
      <c r="BK139" s="293"/>
    </row>
    <row r="140" spans="1:63" s="240" customFormat="1" ht="14.1" customHeight="1" x14ac:dyDescent="0.25">
      <c r="A140" s="555"/>
      <c r="B140" s="577"/>
      <c r="C140" s="578"/>
      <c r="D140" s="578"/>
      <c r="E140" s="519"/>
      <c r="F140" s="238">
        <v>-65</v>
      </c>
      <c r="G140" s="348">
        <f>IF(Y137&lt;Z137,G137,IF(Z137&lt;Y137,G138,"-"))</f>
        <v>19</v>
      </c>
      <c r="H140" s="331" t="s">
        <v>313</v>
      </c>
      <c r="I140" s="257" t="str">
        <f>VLOOKUP(G140,[3]Список!A:V,3,FALSE)</f>
        <v xml:space="preserve">ШИ Ченян  </v>
      </c>
      <c r="J140" s="258" t="str">
        <f>VLOOKUP(G140,[3]Список!A:V,8,FALSE)</f>
        <v>г. Алматы</v>
      </c>
      <c r="K140" s="572"/>
      <c r="L140" s="573"/>
      <c r="M140" s="573"/>
      <c r="N140" s="573"/>
      <c r="O140" s="573"/>
      <c r="P140" s="573"/>
      <c r="Q140" s="573"/>
      <c r="R140" s="573"/>
      <c r="S140" s="573"/>
      <c r="T140" s="573"/>
      <c r="U140" s="573"/>
      <c r="V140" s="573"/>
      <c r="W140" s="573"/>
      <c r="X140" s="574"/>
      <c r="Y140" s="259">
        <f>IF(L139="wo","В - П",IF(L139&gt;=0,SUM(AC140:AI140),""))</f>
        <v>0</v>
      </c>
      <c r="Z140" s="260">
        <f>IF(K139="wo","В - П",IF(K139&gt;=0,SUM(AC139:AI139),""))</f>
        <v>0</v>
      </c>
      <c r="AA140" s="248" t="str">
        <f>IF(G139="х","",IF(G140="х","",IF(Y139&gt;Z139,AA139&amp;" "&amp;AB139,IF(Z139&gt;Y139,AA139&amp;" "&amp;AB140,""))))</f>
        <v/>
      </c>
      <c r="AB140" s="249" t="str">
        <f t="shared" si="2073"/>
        <v>()</v>
      </c>
      <c r="AC140" s="250" t="str">
        <f>IF(L139="","",IF(L139="wo",0,IF(K139="wo",1,IF(K139&gt;L139,0,1))))</f>
        <v/>
      </c>
      <c r="AD140" s="250" t="str">
        <f>IF(N139="","",IF(N139="wo",0,IF(M139="wo",1,IF(M139&gt;N139,0,1))))</f>
        <v/>
      </c>
      <c r="AE140" s="250" t="str">
        <f>IF(P139="","",IF(P139="wo",0,IF(O139="wo",1,IF(O139&gt;P139,0,1))))</f>
        <v/>
      </c>
      <c r="AF140" s="250" t="str">
        <f>IF(R139="","",IF(R139="wo",0,IF(Q139="wo",1,IF(Q139&gt;R139,0,1))))</f>
        <v/>
      </c>
      <c r="AG140" s="250" t="str">
        <f>IF(T139="","",IF(T139="wo",0,IF(S139="wo",1,IF(S139&gt;T139,0,1))))</f>
        <v/>
      </c>
      <c r="AH140" s="250" t="str">
        <f>IF(V139="","",IF(V139="wo",0,IF(U139="wo",1,IF(U139&gt;V139,0,1))))</f>
        <v/>
      </c>
      <c r="AI140" s="250" t="str">
        <f>IF(X139="","",IF(X139="wo",0,IF(W139="wo",1,IF(W139&gt;X139,0,1))))</f>
        <v/>
      </c>
      <c r="AJ140" s="251" t="str">
        <f>IF(K139="","",IF(K139="wo",0,IF(L139="wo",0,IF(K139=L139,"ERROR",IF(K139=0,0,IF(L139=0,"-0",IF(L139&gt;K139,K139,-1*L139)))))))</f>
        <v/>
      </c>
      <c r="AK140" s="251" t="str">
        <f>IF(M139="","",IF(M139="wo",","&amp;0,IF(N139="wo",","&amp;0,IF(M139=N139,"ERROR",IF(M139=0,",0",IF(N139=0,",-0",IF(N139&gt;M139,","&amp;M139,","&amp;-1*N139)))))))</f>
        <v/>
      </c>
      <c r="AL140" s="251" t="str">
        <f>IF(O139="","",IF(O139="wo",","&amp;0,IF(P139="wo",","&amp;0,IF(O139=P139,"ERROR",IF(O139=0,",0",IF(P139=0,",-0",IF(P139&gt;O139,","&amp;O139,","&amp;-1*P139)))))))</f>
        <v/>
      </c>
      <c r="AM140" s="251" t="str">
        <f>IF(Q139="","",IF(Q139="wo",","&amp;0,IF(R139="wo",","&amp;0,IF(Q139=R139,"ERROR",IF(Q139=0,",0",IF(R139=0,",-0",IF(R139&gt;Q139,","&amp;Q139,","&amp;-1*R139)))))))</f>
        <v/>
      </c>
      <c r="AN140" s="251" t="str">
        <f>IF(S139="","",IF(S139="wo",","&amp;0,IF(T139="wo",","&amp;0,IF(S139=T139,"ERROR",IF(S139=0,",0",IF(T139=0,",-0",IF(T139&gt;S139,","&amp;S139,","&amp;-1*T139)))))))</f>
        <v/>
      </c>
      <c r="AO140" s="251" t="str">
        <f>IF(U139="","",IF(U139="wo",","&amp;0,IF(V139="wo",","&amp;0,IF(U139=V139,"ERROR",IF(U139=0,",0",IF(V139=0,",-0",IF(V139&gt;U139,","&amp;U139,","&amp;-1*V139)))))))</f>
        <v/>
      </c>
      <c r="AP140" s="251" t="str">
        <f>IF(W139="","",IF(W139="wo",","&amp;0,IF(X139="wo",","&amp;0,IF(W139=X139,"ERROR",IF(W139=0,",0",IF(X139=0,",-0",IF(X139&gt;W139,","&amp;W139,","&amp;-1*X139)))))))</f>
        <v/>
      </c>
      <c r="AQ140" s="238"/>
      <c r="AT140" s="240" t="s">
        <v>314</v>
      </c>
      <c r="AU140" s="262"/>
      <c r="BK140" s="293"/>
    </row>
    <row r="141" spans="1:63" s="240" customFormat="1" ht="14.1" customHeight="1" x14ac:dyDescent="0.25">
      <c r="A141" s="510">
        <v>66</v>
      </c>
      <c r="B141" s="569" t="s">
        <v>315</v>
      </c>
      <c r="C141" s="514"/>
      <c r="D141" s="514"/>
      <c r="E141" s="556"/>
      <c r="F141" s="238">
        <v>-63</v>
      </c>
      <c r="G141" s="334">
        <f>IF(Y133&lt;Z133,G133,IF(Z133&lt;Y133,G134,"-"))</f>
        <v>15</v>
      </c>
      <c r="H141" s="520" t="str">
        <f>IF(K141="",IF(C141="","",IF(OR(G141="х",G142="х",NOT(ISBLANK(K141)))," ",CONCATENATE(C141,"/",D141,"/","ст. ",E141))),"")</f>
        <v/>
      </c>
      <c r="I141" s="244" t="str">
        <f>VLOOKUP(G141,[3]Список!A:V,3,FALSE)</f>
        <v xml:space="preserve">АМАНГЕЛДІ Әмір  </v>
      </c>
      <c r="J141" s="245" t="str">
        <f>VLOOKUP(G141,[3]Список!A:V,8,FALSE)</f>
        <v>Павлодар. обл.</v>
      </c>
      <c r="K141" s="525">
        <v>6</v>
      </c>
      <c r="L141" s="535">
        <v>11</v>
      </c>
      <c r="M141" s="531">
        <v>11</v>
      </c>
      <c r="N141" s="533">
        <v>8</v>
      </c>
      <c r="O141" s="525">
        <v>8</v>
      </c>
      <c r="P141" s="535">
        <v>11</v>
      </c>
      <c r="Q141" s="531">
        <v>12</v>
      </c>
      <c r="R141" s="533">
        <v>10</v>
      </c>
      <c r="S141" s="525">
        <v>9</v>
      </c>
      <c r="T141" s="535">
        <v>11</v>
      </c>
      <c r="U141" s="531"/>
      <c r="V141" s="533"/>
      <c r="W141" s="525"/>
      <c r="X141" s="527"/>
      <c r="Y141" s="246">
        <f>IF(K141="wo","wo",IF(K141="","",SUM(AC141:AI141)))</f>
        <v>2</v>
      </c>
      <c r="Z141" s="247">
        <f>IF(L141="wo","wo",IF(L141="","",SUM(AC142:AI142)))</f>
        <v>3</v>
      </c>
      <c r="AA141" s="248" t="str">
        <f t="shared" ref="AA141" si="2079">IF(Y142="В - П","В - П",IF(Z142="В - П","В - П",IF(Z142="wo",Y142&amp;" - "&amp;Z142,IF(Y142="wo",Z142&amp;" - "&amp;Y142,IF(Y142&gt;Z142,Y142&amp;" - "&amp;Z142,IF(Z142&gt;Y142,Z142&amp;" - "&amp;Y142,""))))))</f>
        <v>3 - 2</v>
      </c>
      <c r="AB141" s="249" t="str">
        <f t="shared" si="2073"/>
        <v>(-6,8,-8,10,-9)</v>
      </c>
      <c r="AC141" s="250">
        <f>IF(K141="","",IF(K141="wo",0,IF(L141="wo",1,IF(K141&gt;L141,1,0))))</f>
        <v>0</v>
      </c>
      <c r="AD141" s="250">
        <f>IF(M141="","",IF(M141="wo",0,IF(N141="wo",1,IF(M141&gt;N141,1,0))))</f>
        <v>1</v>
      </c>
      <c r="AE141" s="250">
        <f>IF(O141="","",IF(O141="wo",0,IF(P141="wo",1,IF(O141&gt;P141,1,0))))</f>
        <v>0</v>
      </c>
      <c r="AF141" s="250">
        <f>IF(Q141="","",IF(Q141="wo",0,IF(R141="wo",1,IF(Q141&gt;R141,1,0))))</f>
        <v>1</v>
      </c>
      <c r="AG141" s="250">
        <f>IF(S141="","",IF(S141="wo",0,IF(T141="wo",1,IF(S141&gt;T141,1,0))))</f>
        <v>0</v>
      </c>
      <c r="AH141" s="250" t="str">
        <f>IF(U141="","",IF(U141="wo",0,IF(V141="wo",1,IF(U141&gt;V141,1,0))))</f>
        <v/>
      </c>
      <c r="AI141" s="250" t="str">
        <f>IF(W141="","",IF(W141="wo",0,IF(X141="wo",1,IF(W141&gt;X141,1,0))))</f>
        <v/>
      </c>
      <c r="AJ141" s="251">
        <f>IF(K141="","",IF(K141="wo",0,IF(L141="wo",0,IF(K141=L141,"ERROR",IF(K141=0,"-0",IF(L141=0,0,IF(K141&gt;L141,L141,-1*K141)))))))</f>
        <v>-6</v>
      </c>
      <c r="AK141" s="251" t="str">
        <f>IF(M141="","",IF(M141="wo",","&amp;0,IF(N141="wo",","&amp;0,IF(M141=N141,"ERROR",IF(M141=0,",-0",IF(N141=0,","&amp;0,IF(M141&gt;N141,","&amp;N141,","&amp;-1*M141)))))))</f>
        <v>,8</v>
      </c>
      <c r="AL141" s="251" t="str">
        <f>IF(O141="","",IF(O141="wo",","&amp;0,IF(P141="wo",","&amp;0,IF(O141=P141,"ERROR",IF(O141=0,",-0",IF(P141=0,","&amp;0,IF(O141&gt;P141,","&amp;P141,","&amp;-1*O141)))))))</f>
        <v>,-8</v>
      </c>
      <c r="AM141" s="251" t="str">
        <f>IF(Q141="","",IF(Q141="wo",","&amp;0,IF(R141="wo",","&amp;0,IF(Q141=R141,"ERROR",IF(Q141=0,",-0",IF(R141=0,","&amp;0,IF(Q141&gt;R141,","&amp;R141,","&amp;-1*Q141)))))))</f>
        <v>,10</v>
      </c>
      <c r="AN141" s="251" t="str">
        <f>IF(S141="","",IF(S141="wo",","&amp;0,IF(T141="wo",","&amp;0,IF(S141=T141,"ERROR",IF(S141=0,",-0",IF(T141=0,","&amp;0,IF(S141&gt;T141,","&amp;T141,","&amp;-1*S141)))))))</f>
        <v>,-9</v>
      </c>
      <c r="AO141" s="251" t="str">
        <f>IF(U141="","",IF(U141="wo",","&amp;0,IF(V141="wo",","&amp;0,IF(U141=V141,"ERROR",IF(U141=0,",-0",IF(V141=0,","&amp;0,IF(U141&gt;V141,","&amp;V141,","&amp;-1*U141)))))))</f>
        <v/>
      </c>
      <c r="AP141" s="251" t="str">
        <f>IF(W141="","",IF(W141="wo",","&amp;0,IF(X141="wo",","&amp;0,IF(W141=X141,"ERROR",IF(W141=0,",-0",IF(X141=0,","&amp;0,IF(W141&gt;X141,","&amp;X141,","&amp;-1*W141)))))))</f>
        <v/>
      </c>
      <c r="AQ141" s="238"/>
      <c r="AU141" s="262"/>
      <c r="BK141" s="293"/>
    </row>
    <row r="142" spans="1:63" s="240" customFormat="1" ht="14.1" customHeight="1" x14ac:dyDescent="0.25">
      <c r="A142" s="511"/>
      <c r="B142" s="570"/>
      <c r="C142" s="515"/>
      <c r="D142" s="582"/>
      <c r="E142" s="578"/>
      <c r="F142" s="238">
        <v>-64</v>
      </c>
      <c r="G142" s="345">
        <f>IF(Y135&lt;Z135,G135,IF(Z135&lt;Y135,G136,"-"))</f>
        <v>13</v>
      </c>
      <c r="H142" s="521"/>
      <c r="I142" s="257" t="str">
        <f>VLOOKUP(G142,[3]Список!A:V,3,FALSE)</f>
        <v xml:space="preserve">ОРАЛХАНОВ Арнур  </v>
      </c>
      <c r="J142" s="258" t="str">
        <f>VLOOKUP(G142,[3]Список!A:V,8,FALSE)</f>
        <v>ВКО</v>
      </c>
      <c r="K142" s="526"/>
      <c r="L142" s="536"/>
      <c r="M142" s="532"/>
      <c r="N142" s="534"/>
      <c r="O142" s="526"/>
      <c r="P142" s="536"/>
      <c r="Q142" s="532"/>
      <c r="R142" s="534"/>
      <c r="S142" s="526"/>
      <c r="T142" s="536"/>
      <c r="U142" s="532"/>
      <c r="V142" s="534"/>
      <c r="W142" s="526"/>
      <c r="X142" s="528"/>
      <c r="Y142" s="259">
        <f>IF(L141="wo","В - П",IF(L141&gt;=0,SUM(AC142:AI142),""))</f>
        <v>3</v>
      </c>
      <c r="Z142" s="260">
        <f>IF(K141="wo","В - П",IF(K141&gt;=0,SUM(AC141:AI141),""))</f>
        <v>2</v>
      </c>
      <c r="AA142" s="248" t="str">
        <f>IF(G141="х","",IF(G142="х","",IF(Y141&gt;Z141,AA141&amp;" "&amp;AB141,IF(Z141&gt;Y141,AA141&amp;" "&amp;AB142,""))))</f>
        <v>3 - 2 (6,-8,8,-10,9)</v>
      </c>
      <c r="AB142" s="249" t="str">
        <f t="shared" si="2073"/>
        <v>(6,-8,8,-10,9)</v>
      </c>
      <c r="AC142" s="250">
        <f>IF(L141="","",IF(L141="wo",0,IF(K141="wo",1,IF(K141&gt;L141,0,1))))</f>
        <v>1</v>
      </c>
      <c r="AD142" s="250">
        <f>IF(N141="","",IF(N141="wo",0,IF(M141="wo",1,IF(M141&gt;N141,0,1))))</f>
        <v>0</v>
      </c>
      <c r="AE142" s="250">
        <f>IF(P141="","",IF(P141="wo",0,IF(O141="wo",1,IF(O141&gt;P141,0,1))))</f>
        <v>1</v>
      </c>
      <c r="AF142" s="250">
        <f>IF(R141="","",IF(R141="wo",0,IF(Q141="wo",1,IF(Q141&gt;R141,0,1))))</f>
        <v>0</v>
      </c>
      <c r="AG142" s="250">
        <f>IF(T141="","",IF(T141="wo",0,IF(S141="wo",1,IF(S141&gt;T141,0,1))))</f>
        <v>1</v>
      </c>
      <c r="AH142" s="250" t="str">
        <f>IF(V141="","",IF(V141="wo",0,IF(U141="wo",1,IF(U141&gt;V141,0,1))))</f>
        <v/>
      </c>
      <c r="AI142" s="250" t="str">
        <f>IF(X141="","",IF(X141="wo",0,IF(W141="wo",1,IF(W141&gt;X141,0,1))))</f>
        <v/>
      </c>
      <c r="AJ142" s="251">
        <f>IF(K141="","",IF(K141="wo",0,IF(L141="wo",0,IF(K141=L141,"ERROR",IF(K141=0,0,IF(L141=0,"-0",IF(L141&gt;K141,K141,-1*L141)))))))</f>
        <v>6</v>
      </c>
      <c r="AK142" s="251" t="str">
        <f>IF(M141="","",IF(M141="wo",","&amp;0,IF(N141="wo",","&amp;0,IF(M141=N141,"ERROR",IF(M141=0,",0",IF(N141=0,",-0",IF(N141&gt;M141,","&amp;M141,","&amp;-1*N141)))))))</f>
        <v>,-8</v>
      </c>
      <c r="AL142" s="251" t="str">
        <f>IF(O141="","",IF(O141="wo",","&amp;0,IF(P141="wo",","&amp;0,IF(O141=P141,"ERROR",IF(O141=0,",0",IF(P141=0,",-0",IF(P141&gt;O141,","&amp;O141,","&amp;-1*P141)))))))</f>
        <v>,8</v>
      </c>
      <c r="AM142" s="251" t="str">
        <f>IF(Q141="","",IF(Q141="wo",","&amp;0,IF(R141="wo",","&amp;0,IF(Q141=R141,"ERROR",IF(Q141=0,",0",IF(R141=0,",-0",IF(R141&gt;Q141,","&amp;Q141,","&amp;-1*R141)))))))</f>
        <v>,-10</v>
      </c>
      <c r="AN142" s="251" t="str">
        <f>IF(S141="","",IF(S141="wo",","&amp;0,IF(T141="wo",","&amp;0,IF(S141=T141,"ERROR",IF(S141=0,",0",IF(T141=0,",-0",IF(T141&gt;S141,","&amp;S141,","&amp;-1*T141)))))))</f>
        <v>,9</v>
      </c>
      <c r="AO142" s="251" t="str">
        <f>IF(U141="","",IF(U141="wo",","&amp;0,IF(V141="wo",","&amp;0,IF(U141=V141,"ERROR",IF(U141=0,",0",IF(V141=0,",-0",IF(V141&gt;U141,","&amp;U141,","&amp;-1*V141)))))))</f>
        <v/>
      </c>
      <c r="AP142" s="251" t="str">
        <f>IF(W141="","",IF(W141="wo",","&amp;0,IF(X141="wo",","&amp;0,IF(W141=X141,"ERROR",IF(W141=0,",0",IF(X141=0,",-0",IF(X141&gt;W141,","&amp;W141,","&amp;-1*X141)))))))</f>
        <v/>
      </c>
      <c r="AQ142" s="238"/>
      <c r="AU142" s="262"/>
      <c r="BK142" s="293"/>
    </row>
    <row r="143" spans="1:63" s="240" customFormat="1" ht="14.1" customHeight="1" x14ac:dyDescent="0.25">
      <c r="A143" s="554"/>
      <c r="B143" s="576"/>
      <c r="C143" s="556"/>
      <c r="D143" s="576"/>
      <c r="E143" s="518"/>
      <c r="F143" s="322"/>
      <c r="G143" s="346">
        <f>IF(Y141&gt;Z141,G141,IF(Z141&gt;Y141,G142,"-"))</f>
        <v>13</v>
      </c>
      <c r="H143" s="331" t="s">
        <v>316</v>
      </c>
      <c r="I143" s="244" t="str">
        <f>VLOOKUP(G143,[3]Список!A:V,3,FALSE)</f>
        <v xml:space="preserve">ОРАЛХАНОВ Арнур  </v>
      </c>
      <c r="J143" s="245" t="str">
        <f>VLOOKUP(G143,[3]Список!A:V,8,FALSE)</f>
        <v>ВКО</v>
      </c>
      <c r="K143" s="579"/>
      <c r="L143" s="580"/>
      <c r="M143" s="580"/>
      <c r="N143" s="580"/>
      <c r="O143" s="580"/>
      <c r="P143" s="580"/>
      <c r="Q143" s="580"/>
      <c r="R143" s="580"/>
      <c r="S143" s="580"/>
      <c r="T143" s="580"/>
      <c r="U143" s="580"/>
      <c r="V143" s="580"/>
      <c r="W143" s="580"/>
      <c r="X143" s="581"/>
      <c r="Y143" s="246" t="str">
        <f>IF(K143="wo","wo",IF(K143="","",SUM(AC143:AI143)))</f>
        <v/>
      </c>
      <c r="Z143" s="247" t="str">
        <f>IF(L143="wo","wo",IF(L143="","",SUM(AC144:AI144)))</f>
        <v/>
      </c>
      <c r="AA143" s="248" t="str">
        <f t="shared" ref="AA143" si="2080">IF(Y144="В - П","В - П",IF(Z144="В - П","В - П",IF(Z144="wo",Y144&amp;" - "&amp;Z144,IF(Y144="wo",Z144&amp;" - "&amp;Y144,IF(Y144&gt;Z144,Y144&amp;" - "&amp;Z144,IF(Z144&gt;Y144,Z144&amp;" - "&amp;Y144,""))))))</f>
        <v/>
      </c>
      <c r="AB143" s="249" t="str">
        <f t="shared" si="2073"/>
        <v>()</v>
      </c>
      <c r="AC143" s="250" t="str">
        <f>IF(K143="","",IF(K143="wo",0,IF(L143="wo",1,IF(K143&gt;L143,1,0))))</f>
        <v/>
      </c>
      <c r="AD143" s="250" t="str">
        <f>IF(M143="","",IF(M143="wo",0,IF(N143="wo",1,IF(M143&gt;N143,1,0))))</f>
        <v/>
      </c>
      <c r="AE143" s="250" t="str">
        <f>IF(O143="","",IF(O143="wo",0,IF(P143="wo",1,IF(O143&gt;P143,1,0))))</f>
        <v/>
      </c>
      <c r="AF143" s="250" t="str">
        <f>IF(Q143="","",IF(Q143="wo",0,IF(R143="wo",1,IF(Q143&gt;R143,1,0))))</f>
        <v/>
      </c>
      <c r="AG143" s="250" t="str">
        <f>IF(S143="","",IF(S143="wo",0,IF(T143="wo",1,IF(S143&gt;T143,1,0))))</f>
        <v/>
      </c>
      <c r="AH143" s="250" t="str">
        <f>IF(U143="","",IF(U143="wo",0,IF(V143="wo",1,IF(U143&gt;V143,1,0))))</f>
        <v/>
      </c>
      <c r="AI143" s="250" t="str">
        <f>IF(W143="","",IF(W143="wo",0,IF(X143="wo",1,IF(W143&gt;X143,1,0))))</f>
        <v/>
      </c>
      <c r="AJ143" s="251" t="str">
        <f>IF(K143="","",IF(K143="wo",0,IF(L143="wo",0,IF(K143=L143,"ERROR",IF(K143=0,"-0",IF(L143=0,0,IF(K143&gt;L143,L143,-1*K143)))))))</f>
        <v/>
      </c>
      <c r="AK143" s="251" t="str">
        <f>IF(M143="","",IF(M143="wo",","&amp;0,IF(N143="wo",","&amp;0,IF(M143=N143,"ERROR",IF(M143=0,",-0",IF(N143=0,","&amp;0,IF(M143&gt;N143,","&amp;N143,","&amp;-1*M143)))))))</f>
        <v/>
      </c>
      <c r="AL143" s="251" t="str">
        <f>IF(O143="","",IF(O143="wo",","&amp;0,IF(P143="wo",","&amp;0,IF(O143=P143,"ERROR",IF(O143=0,",-0",IF(P143=0,","&amp;0,IF(O143&gt;P143,","&amp;P143,","&amp;-1*O143)))))))</f>
        <v/>
      </c>
      <c r="AM143" s="251" t="str">
        <f>IF(Q143="","",IF(Q143="wo",","&amp;0,IF(R143="wo",","&amp;0,IF(Q143=R143,"ERROR",IF(Q143=0,",-0",IF(R143=0,","&amp;0,IF(Q143&gt;R143,","&amp;R143,","&amp;-1*Q143)))))))</f>
        <v/>
      </c>
      <c r="AN143" s="251" t="str">
        <f>IF(S143="","",IF(S143="wo",","&amp;0,IF(T143="wo",","&amp;0,IF(S143=T143,"ERROR",IF(S143=0,",-0",IF(T143=0,","&amp;0,IF(S143&gt;T143,","&amp;T143,","&amp;-1*S143)))))))</f>
        <v/>
      </c>
      <c r="AO143" s="251" t="str">
        <f>IF(U143="","",IF(U143="wo",","&amp;0,IF(V143="wo",","&amp;0,IF(U143=V143,"ERROR",IF(U143=0,",-0",IF(V143=0,","&amp;0,IF(U143&gt;V143,","&amp;V143,","&amp;-1*U143)))))))</f>
        <v/>
      </c>
      <c r="AP143" s="251" t="str">
        <f>IF(W143="","",IF(W143="wo",","&amp;0,IF(X143="wo",","&amp;0,IF(W143=X143,"ERROR",IF(W143=0,",-0",IF(X143=0,","&amp;0,IF(W143&gt;X143,","&amp;X143,","&amp;-1*W143)))))))</f>
        <v/>
      </c>
      <c r="AQ143" s="238"/>
      <c r="AT143" s="262"/>
      <c r="AU143" s="262"/>
      <c r="BK143" s="293"/>
    </row>
    <row r="144" spans="1:63" s="240" customFormat="1" ht="14.1" customHeight="1" x14ac:dyDescent="0.25">
      <c r="A144" s="555"/>
      <c r="B144" s="577"/>
      <c r="C144" s="578"/>
      <c r="D144" s="577"/>
      <c r="E144" s="519"/>
      <c r="F144" s="238">
        <v>-66</v>
      </c>
      <c r="G144" s="348">
        <f>IF(Y141&lt;Z141,G141,IF(Z141&lt;Y141,G142,"-"))</f>
        <v>15</v>
      </c>
      <c r="H144" s="331" t="s">
        <v>317</v>
      </c>
      <c r="I144" s="257" t="str">
        <f>VLOOKUP(G144,[3]Список!A:V,3,FALSE)</f>
        <v xml:space="preserve">АМАНГЕЛДІ Әмір  </v>
      </c>
      <c r="J144" s="258" t="str">
        <f>VLOOKUP(G144,[3]Список!A:V,8,FALSE)</f>
        <v>Павлодар. обл.</v>
      </c>
      <c r="K144" s="572"/>
      <c r="L144" s="573"/>
      <c r="M144" s="573"/>
      <c r="N144" s="573"/>
      <c r="O144" s="573"/>
      <c r="P144" s="573"/>
      <c r="Q144" s="573"/>
      <c r="R144" s="573"/>
      <c r="S144" s="573"/>
      <c r="T144" s="573"/>
      <c r="U144" s="573"/>
      <c r="V144" s="573"/>
      <c r="W144" s="573"/>
      <c r="X144" s="574"/>
      <c r="Y144" s="259">
        <f>IF(L143="wo","В - П",IF(L143&gt;=0,SUM(AC144:AI144),""))</f>
        <v>0</v>
      </c>
      <c r="Z144" s="260">
        <f>IF(K143="wo","В - П",IF(K143&gt;=0,SUM(AC143:AI143),""))</f>
        <v>0</v>
      </c>
      <c r="AA144" s="248" t="str">
        <f>IF(G143="х","",IF(G144="х","",IF(Y143&gt;Z143,AA143&amp;" "&amp;AB143,IF(Z143&gt;Y143,AA143&amp;" "&amp;AB144,""))))</f>
        <v/>
      </c>
      <c r="AB144" s="249" t="str">
        <f t="shared" si="2073"/>
        <v>()</v>
      </c>
      <c r="AC144" s="250" t="str">
        <f>IF(L143="","",IF(L143="wo",0,IF(K143="wo",1,IF(K143&gt;L143,0,1))))</f>
        <v/>
      </c>
      <c r="AD144" s="250" t="str">
        <f>IF(N143="","",IF(N143="wo",0,IF(M143="wo",1,IF(M143&gt;N143,0,1))))</f>
        <v/>
      </c>
      <c r="AE144" s="250" t="str">
        <f>IF(P143="","",IF(P143="wo",0,IF(O143="wo",1,IF(O143&gt;P143,0,1))))</f>
        <v/>
      </c>
      <c r="AF144" s="250" t="str">
        <f>IF(R143="","",IF(R143="wo",0,IF(Q143="wo",1,IF(Q143&gt;R143,0,1))))</f>
        <v/>
      </c>
      <c r="AG144" s="250" t="str">
        <f>IF(T143="","",IF(T143="wo",0,IF(S143="wo",1,IF(S143&gt;T143,0,1))))</f>
        <v/>
      </c>
      <c r="AH144" s="250" t="str">
        <f>IF(V143="","",IF(V143="wo",0,IF(U143="wo",1,IF(U143&gt;V143,0,1))))</f>
        <v/>
      </c>
      <c r="AI144" s="250" t="str">
        <f>IF(X143="","",IF(X143="wo",0,IF(W143="wo",1,IF(W143&gt;X143,0,1))))</f>
        <v/>
      </c>
      <c r="AJ144" s="251" t="str">
        <f>IF(K143="","",IF(K143="wo",0,IF(L143="wo",0,IF(K143=L143,"ERROR",IF(K143=0,0,IF(L143=0,"-0",IF(L143&gt;K143,K143,-1*L143)))))))</f>
        <v/>
      </c>
      <c r="AK144" s="251" t="str">
        <f>IF(M143="","",IF(M143="wo",","&amp;0,IF(N143="wo",","&amp;0,IF(M143=N143,"ERROR",IF(M143=0,",0",IF(N143=0,",-0",IF(N143&gt;M143,","&amp;M143,","&amp;-1*N143)))))))</f>
        <v/>
      </c>
      <c r="AL144" s="251" t="str">
        <f>IF(O143="","",IF(O143="wo",","&amp;0,IF(P143="wo",","&amp;0,IF(O143=P143,"ERROR",IF(O143=0,",0",IF(P143=0,",-0",IF(P143&gt;O143,","&amp;O143,","&amp;-1*P143)))))))</f>
        <v/>
      </c>
      <c r="AM144" s="251" t="str">
        <f>IF(Q143="","",IF(Q143="wo",","&amp;0,IF(R143="wo",","&amp;0,IF(Q143=R143,"ERROR",IF(Q143=0,",0",IF(R143=0,",-0",IF(R143&gt;Q143,","&amp;Q143,","&amp;-1*R143)))))))</f>
        <v/>
      </c>
      <c r="AN144" s="251" t="str">
        <f>IF(S143="","",IF(S143="wo",","&amp;0,IF(T143="wo",","&amp;0,IF(S143=T143,"ERROR",IF(S143=0,",0",IF(T143=0,",-0",IF(T143&gt;S143,","&amp;S143,","&amp;-1*T143)))))))</f>
        <v/>
      </c>
      <c r="AO144" s="251" t="str">
        <f>IF(U143="","",IF(U143="wo",","&amp;0,IF(V143="wo",","&amp;0,IF(U143=V143,"ERROR",IF(U143=0,",0",IF(V143=0,",-0",IF(V143&gt;U143,","&amp;U143,","&amp;-1*V143)))))))</f>
        <v/>
      </c>
      <c r="AP144" s="251" t="str">
        <f>IF(W143="","",IF(W143="wo",","&amp;0,IF(X143="wo",","&amp;0,IF(W143=X143,"ERROR",IF(W143=0,",0",IF(X143=0,",-0",IF(X143&gt;W143,","&amp;W143,","&amp;-1*X143)))))))</f>
        <v/>
      </c>
      <c r="AQ144" s="238"/>
      <c r="AT144" s="262"/>
      <c r="AU144" s="262"/>
      <c r="BK144" s="293"/>
    </row>
    <row r="145" spans="1:63" s="240" customFormat="1" ht="14.1" customHeight="1" x14ac:dyDescent="0.25">
      <c r="A145" s="510">
        <v>67</v>
      </c>
      <c r="B145" s="569" t="s">
        <v>318</v>
      </c>
      <c r="C145" s="514"/>
      <c r="D145" s="516"/>
      <c r="E145" s="556"/>
      <c r="F145" s="238">
        <v>-48</v>
      </c>
      <c r="G145" s="334">
        <f>IF(Y99&lt;Z99,G99,IF(Z99&lt;Y99,G100,"-"))</f>
        <v>7</v>
      </c>
      <c r="H145" s="520" t="str">
        <f t="shared" ref="H145" si="2081">IF(K145="",IF(C145="","",IF(OR(G145="х",G146="х",NOT(ISBLANK(K145)))," ",CONCATENATE(C145,"/",D145,"/","ст. ",E145))),"")</f>
        <v/>
      </c>
      <c r="I145" s="244" t="str">
        <f>VLOOKUP(G145,[3]Список!A:V,3,FALSE)</f>
        <v xml:space="preserve">ТОРГАЙБЕКОВ Амир  </v>
      </c>
      <c r="J145" s="245" t="str">
        <f>VLOOKUP(G145,[3]Список!A:V,8,FALSE)</f>
        <v>Карагандин. обл.</v>
      </c>
      <c r="K145" s="525">
        <v>11</v>
      </c>
      <c r="L145" s="535">
        <v>9</v>
      </c>
      <c r="M145" s="531">
        <v>11</v>
      </c>
      <c r="N145" s="533">
        <v>5</v>
      </c>
      <c r="O145" s="525">
        <v>8</v>
      </c>
      <c r="P145" s="535">
        <v>11</v>
      </c>
      <c r="Q145" s="531">
        <v>11</v>
      </c>
      <c r="R145" s="533">
        <v>5</v>
      </c>
      <c r="S145" s="525"/>
      <c r="T145" s="535"/>
      <c r="U145" s="531"/>
      <c r="V145" s="533"/>
      <c r="W145" s="525"/>
      <c r="X145" s="527"/>
      <c r="Y145" s="246">
        <f>IF(K145="wo","wo",IF(K145="","",SUM(AC145:AI145)))</f>
        <v>3</v>
      </c>
      <c r="Z145" s="247">
        <f>IF(L145="wo","wo",IF(L145="","",SUM(AC146:AI146)))</f>
        <v>1</v>
      </c>
      <c r="AA145" s="248" t="str">
        <f t="shared" ref="AA145" si="2082">IF(Y146="В - П","В - П",IF(Z146="В - П","В - П",IF(Z146="wo",Y146&amp;" - "&amp;Z146,IF(Y146="wo",Z146&amp;" - "&amp;Y146,IF(Y146&gt;Z146,Y146&amp;" - "&amp;Z146,IF(Z146&gt;Y146,Z146&amp;" - "&amp;Y146,""))))))</f>
        <v>3 - 1</v>
      </c>
      <c r="AB145" s="249" t="str">
        <f t="shared" si="2073"/>
        <v>(9,5,-8,5)</v>
      </c>
      <c r="AC145" s="250">
        <f>IF(K145="","",IF(K145="wo",0,IF(L145="wo",1,IF(K145&gt;L145,1,0))))</f>
        <v>1</v>
      </c>
      <c r="AD145" s="250">
        <f>IF(M145="","",IF(M145="wo",0,IF(N145="wo",1,IF(M145&gt;N145,1,0))))</f>
        <v>1</v>
      </c>
      <c r="AE145" s="250">
        <f>IF(O145="","",IF(O145="wo",0,IF(P145="wo",1,IF(O145&gt;P145,1,0))))</f>
        <v>0</v>
      </c>
      <c r="AF145" s="250">
        <f>IF(Q145="","",IF(Q145="wo",0,IF(R145="wo",1,IF(Q145&gt;R145,1,0))))</f>
        <v>1</v>
      </c>
      <c r="AG145" s="250" t="str">
        <f>IF(S145="","",IF(S145="wo",0,IF(T145="wo",1,IF(S145&gt;T145,1,0))))</f>
        <v/>
      </c>
      <c r="AH145" s="250" t="str">
        <f>IF(U145="","",IF(U145="wo",0,IF(V145="wo",1,IF(U145&gt;V145,1,0))))</f>
        <v/>
      </c>
      <c r="AI145" s="250" t="str">
        <f>IF(W145="","",IF(W145="wo",0,IF(X145="wo",1,IF(W145&gt;X145,1,0))))</f>
        <v/>
      </c>
      <c r="AJ145" s="251">
        <f>IF(K145="","",IF(K145="wo",0,IF(L145="wo",0,IF(K145=L145,"ERROR",IF(K145=0,"-0",IF(L145=0,0,IF(K145&gt;L145,L145,-1*K145)))))))</f>
        <v>9</v>
      </c>
      <c r="AK145" s="251" t="str">
        <f>IF(M145="","",IF(M145="wo",","&amp;0,IF(N145="wo",","&amp;0,IF(M145=N145,"ERROR",IF(M145=0,",-0",IF(N145=0,","&amp;0,IF(M145&gt;N145,","&amp;N145,","&amp;-1*M145)))))))</f>
        <v>,5</v>
      </c>
      <c r="AL145" s="251" t="str">
        <f>IF(O145="","",IF(O145="wo",","&amp;0,IF(P145="wo",","&amp;0,IF(O145=P145,"ERROR",IF(O145=0,",-0",IF(P145=0,","&amp;0,IF(O145&gt;P145,","&amp;P145,","&amp;-1*O145)))))))</f>
        <v>,-8</v>
      </c>
      <c r="AM145" s="251" t="str">
        <f>IF(Q145="","",IF(Q145="wo",","&amp;0,IF(R145="wo",","&amp;0,IF(Q145=R145,"ERROR",IF(Q145=0,",-0",IF(R145=0,","&amp;0,IF(Q145&gt;R145,","&amp;R145,","&amp;-1*Q145)))))))</f>
        <v>,5</v>
      </c>
      <c r="AN145" s="251" t="str">
        <f>IF(S145="","",IF(S145="wo",","&amp;0,IF(T145="wo",","&amp;0,IF(S145=T145,"ERROR",IF(S145=0,",-0",IF(T145=0,","&amp;0,IF(S145&gt;T145,","&amp;T145,","&amp;-1*S145)))))))</f>
        <v/>
      </c>
      <c r="AO145" s="251" t="str">
        <f>IF(U145="","",IF(U145="wo",","&amp;0,IF(V145="wo",","&amp;0,IF(U145=V145,"ERROR",IF(U145=0,",-0",IF(V145=0,","&amp;0,IF(U145&gt;V145,","&amp;V145,","&amp;-1*U145)))))))</f>
        <v/>
      </c>
      <c r="AP145" s="251" t="str">
        <f>IF(W145="","",IF(W145="wo",","&amp;0,IF(X145="wo",","&amp;0,IF(W145=X145,"ERROR",IF(W145=0,",-0",IF(X145=0,","&amp;0,IF(W145&gt;X145,","&amp;X145,","&amp;-1*W145)))))))</f>
        <v/>
      </c>
      <c r="AQ145" s="238"/>
      <c r="AT145" s="262"/>
      <c r="AU145" s="262"/>
      <c r="BK145" s="293"/>
    </row>
    <row r="146" spans="1:63" s="240" customFormat="1" ht="14.1" customHeight="1" x14ac:dyDescent="0.25">
      <c r="A146" s="511"/>
      <c r="B146" s="570"/>
      <c r="C146" s="515"/>
      <c r="D146" s="517"/>
      <c r="E146" s="578"/>
      <c r="F146" s="238">
        <v>-49</v>
      </c>
      <c r="G146" s="345">
        <f>IF(Y101&lt;Z101,G101,IF(Z101&lt;Y101,G102,"-"))</f>
        <v>20</v>
      </c>
      <c r="H146" s="521"/>
      <c r="I146" s="257" t="str">
        <f>VLOOKUP(G146,[3]Список!A:V,3,FALSE)</f>
        <v xml:space="preserve">НУРМАТОВ Зиятжан  </v>
      </c>
      <c r="J146" s="258" t="str">
        <f>VLOOKUP(G146,[3]Список!A:V,8,FALSE)</f>
        <v>Карагандин. обл.</v>
      </c>
      <c r="K146" s="526"/>
      <c r="L146" s="536"/>
      <c r="M146" s="532"/>
      <c r="N146" s="534"/>
      <c r="O146" s="526"/>
      <c r="P146" s="536"/>
      <c r="Q146" s="532"/>
      <c r="R146" s="534"/>
      <c r="S146" s="526"/>
      <c r="T146" s="536"/>
      <c r="U146" s="532"/>
      <c r="V146" s="534"/>
      <c r="W146" s="526"/>
      <c r="X146" s="528"/>
      <c r="Y146" s="259">
        <f>IF(L145="wo","В - П",IF(L145&gt;=0,SUM(AC146:AI146),""))</f>
        <v>1</v>
      </c>
      <c r="Z146" s="260">
        <f>IF(K145="wo","В - П",IF(K145&gt;=0,SUM(AC145:AI145),""))</f>
        <v>3</v>
      </c>
      <c r="AA146" s="248" t="str">
        <f>IF(G145="х","",IF(G146="х","",IF(Y145&gt;Z145,AA145&amp;" "&amp;AB145,IF(Z145&gt;Y145,AA145&amp;" "&amp;AB146,""))))</f>
        <v>3 - 1 (9,5,-8,5)</v>
      </c>
      <c r="AB146" s="249" t="str">
        <f t="shared" si="2073"/>
        <v>(-9,-5,8,-5)</v>
      </c>
      <c r="AC146" s="250">
        <f>IF(L145="","",IF(L145="wo",0,IF(K145="wo",1,IF(K145&gt;L145,0,1))))</f>
        <v>0</v>
      </c>
      <c r="AD146" s="250">
        <f>IF(N145="","",IF(N145="wo",0,IF(M145="wo",1,IF(M145&gt;N145,0,1))))</f>
        <v>0</v>
      </c>
      <c r="AE146" s="250">
        <f>IF(P145="","",IF(P145="wo",0,IF(O145="wo",1,IF(O145&gt;P145,0,1))))</f>
        <v>1</v>
      </c>
      <c r="AF146" s="250">
        <f>IF(R145="","",IF(R145="wo",0,IF(Q145="wo",1,IF(Q145&gt;R145,0,1))))</f>
        <v>0</v>
      </c>
      <c r="AG146" s="250" t="str">
        <f>IF(T145="","",IF(T145="wo",0,IF(S145="wo",1,IF(S145&gt;T145,0,1))))</f>
        <v/>
      </c>
      <c r="AH146" s="250" t="str">
        <f>IF(V145="","",IF(V145="wo",0,IF(U145="wo",1,IF(U145&gt;V145,0,1))))</f>
        <v/>
      </c>
      <c r="AI146" s="250" t="str">
        <f>IF(X145="","",IF(X145="wo",0,IF(W145="wo",1,IF(W145&gt;X145,0,1))))</f>
        <v/>
      </c>
      <c r="AJ146" s="251">
        <f>IF(K145="","",IF(K145="wo",0,IF(L145="wo",0,IF(K145=L145,"ERROR",IF(K145=0,0,IF(L145=0,"-0",IF(L145&gt;K145,K145,-1*L145)))))))</f>
        <v>-9</v>
      </c>
      <c r="AK146" s="251" t="str">
        <f>IF(M145="","",IF(M145="wo",","&amp;0,IF(N145="wo",","&amp;0,IF(M145=N145,"ERROR",IF(M145=0,",0",IF(N145=0,",-0",IF(N145&gt;M145,","&amp;M145,","&amp;-1*N145)))))))</f>
        <v>,-5</v>
      </c>
      <c r="AL146" s="251" t="str">
        <f>IF(O145="","",IF(O145="wo",","&amp;0,IF(P145="wo",","&amp;0,IF(O145=P145,"ERROR",IF(O145=0,",0",IF(P145=0,",-0",IF(P145&gt;O145,","&amp;O145,","&amp;-1*P145)))))))</f>
        <v>,8</v>
      </c>
      <c r="AM146" s="251" t="str">
        <f>IF(Q145="","",IF(Q145="wo",","&amp;0,IF(R145="wo",","&amp;0,IF(Q145=R145,"ERROR",IF(Q145=0,",0",IF(R145=0,",-0",IF(R145&gt;Q145,","&amp;Q145,","&amp;-1*R145)))))))</f>
        <v>,-5</v>
      </c>
      <c r="AN146" s="251" t="str">
        <f>IF(S145="","",IF(S145="wo",","&amp;0,IF(T145="wo",","&amp;0,IF(S145=T145,"ERROR",IF(S145=0,",0",IF(T145=0,",-0",IF(T145&gt;S145,","&amp;S145,","&amp;-1*T145)))))))</f>
        <v/>
      </c>
      <c r="AO146" s="251" t="str">
        <f>IF(U145="","",IF(U145="wo",","&amp;0,IF(V145="wo",","&amp;0,IF(U145=V145,"ERROR",IF(U145=0,",0",IF(V145=0,",-0",IF(V145&gt;U145,","&amp;U145,","&amp;-1*V145)))))))</f>
        <v/>
      </c>
      <c r="AP146" s="251" t="str">
        <f>IF(W145="","",IF(W145="wo",","&amp;0,IF(X145="wo",","&amp;0,IF(W145=X145,"ERROR",IF(W145=0,",0",IF(X145=0,",-0",IF(X145&gt;W145,","&amp;W145,","&amp;-1*X145)))))))</f>
        <v/>
      </c>
      <c r="AQ146" s="238"/>
      <c r="AT146" s="262"/>
      <c r="AU146" s="262"/>
      <c r="BK146" s="293"/>
    </row>
    <row r="147" spans="1:63" s="240" customFormat="1" ht="14.1" customHeight="1" x14ac:dyDescent="0.25">
      <c r="A147" s="510">
        <v>68</v>
      </c>
      <c r="B147" s="569" t="s">
        <v>318</v>
      </c>
      <c r="C147" s="514"/>
      <c r="D147" s="516"/>
      <c r="E147" s="556"/>
      <c r="F147" s="238">
        <v>-50</v>
      </c>
      <c r="G147" s="334">
        <f>IF(Y103&lt;Z103,G103,IF(Z103&lt;Y103,G104,"-"))</f>
        <v>17</v>
      </c>
      <c r="H147" s="520" t="str">
        <f t="shared" ref="H147" si="2083">IF(K147="",IF(C147="","",IF(OR(G147="х",G148="х",NOT(ISBLANK(K147)))," ",CONCATENATE(C147,"/",D147,"/","ст. ",E147))),"")</f>
        <v/>
      </c>
      <c r="I147" s="244" t="str">
        <f>VLOOKUP(G147,[3]Список!A:V,3,FALSE)</f>
        <v xml:space="preserve">НАЗИР Рамазан  </v>
      </c>
      <c r="J147" s="245" t="str">
        <f>VLOOKUP(G147,[3]Список!A:V,8,FALSE)</f>
        <v>Туркестан. обл.</v>
      </c>
      <c r="K147" s="525">
        <v>9</v>
      </c>
      <c r="L147" s="535">
        <v>11</v>
      </c>
      <c r="M147" s="531">
        <v>8</v>
      </c>
      <c r="N147" s="533">
        <v>11</v>
      </c>
      <c r="O147" s="525">
        <v>8</v>
      </c>
      <c r="P147" s="535">
        <v>11</v>
      </c>
      <c r="Q147" s="531"/>
      <c r="R147" s="533"/>
      <c r="S147" s="525"/>
      <c r="T147" s="535"/>
      <c r="U147" s="531"/>
      <c r="V147" s="533"/>
      <c r="W147" s="525"/>
      <c r="X147" s="527"/>
      <c r="Y147" s="246">
        <f>IF(K147="wo","wo",IF(K147="","",SUM(AC147:AI147)))</f>
        <v>0</v>
      </c>
      <c r="Z147" s="247">
        <f>IF(L147="wo","wo",IF(L147="","",SUM(AC148:AI148)))</f>
        <v>3</v>
      </c>
      <c r="AA147" s="248" t="str">
        <f t="shared" ref="AA147" si="2084">IF(Y148="В - П","В - П",IF(Z148="В - П","В - П",IF(Z148="wo",Y148&amp;" - "&amp;Z148,IF(Y148="wo",Z148&amp;" - "&amp;Y148,IF(Y148&gt;Z148,Y148&amp;" - "&amp;Z148,IF(Z148&gt;Y148,Z148&amp;" - "&amp;Y148,""))))))</f>
        <v>3 - 0</v>
      </c>
      <c r="AB147" s="249" t="str">
        <f t="shared" si="2073"/>
        <v>(-9,-8,-8)</v>
      </c>
      <c r="AC147" s="250">
        <f>IF(K147="","",IF(K147="wo",0,IF(L147="wo",1,IF(K147&gt;L147,1,0))))</f>
        <v>0</v>
      </c>
      <c r="AD147" s="250">
        <f>IF(M147="","",IF(M147="wo",0,IF(N147="wo",1,IF(M147&gt;N147,1,0))))</f>
        <v>0</v>
      </c>
      <c r="AE147" s="250">
        <f>IF(O147="","",IF(O147="wo",0,IF(P147="wo",1,IF(O147&gt;P147,1,0))))</f>
        <v>0</v>
      </c>
      <c r="AF147" s="250" t="str">
        <f>IF(Q147="","",IF(Q147="wo",0,IF(R147="wo",1,IF(Q147&gt;R147,1,0))))</f>
        <v/>
      </c>
      <c r="AG147" s="250" t="str">
        <f>IF(S147="","",IF(S147="wo",0,IF(T147="wo",1,IF(S147&gt;T147,1,0))))</f>
        <v/>
      </c>
      <c r="AH147" s="250" t="str">
        <f>IF(U147="","",IF(U147="wo",0,IF(V147="wo",1,IF(U147&gt;V147,1,0))))</f>
        <v/>
      </c>
      <c r="AI147" s="250" t="str">
        <f>IF(W147="","",IF(W147="wo",0,IF(X147="wo",1,IF(W147&gt;X147,1,0))))</f>
        <v/>
      </c>
      <c r="AJ147" s="251">
        <f>IF(K147="","",IF(K147="wo",0,IF(L147="wo",0,IF(K147=L147,"ERROR",IF(K147=0,"-0",IF(L147=0,0,IF(K147&gt;L147,L147,-1*K147)))))))</f>
        <v>-9</v>
      </c>
      <c r="AK147" s="251" t="str">
        <f>IF(M147="","",IF(M147="wo",","&amp;0,IF(N147="wo",","&amp;0,IF(M147=N147,"ERROR",IF(M147=0,",-0",IF(N147=0,","&amp;0,IF(M147&gt;N147,","&amp;N147,","&amp;-1*M147)))))))</f>
        <v>,-8</v>
      </c>
      <c r="AL147" s="251" t="str">
        <f>IF(O147="","",IF(O147="wo",","&amp;0,IF(P147="wo",","&amp;0,IF(O147=P147,"ERROR",IF(O147=0,",-0",IF(P147=0,","&amp;0,IF(O147&gt;P147,","&amp;P147,","&amp;-1*O147)))))))</f>
        <v>,-8</v>
      </c>
      <c r="AM147" s="251" t="str">
        <f>IF(Q147="","",IF(Q147="wo",","&amp;0,IF(R147="wo",","&amp;0,IF(Q147=R147,"ERROR",IF(Q147=0,",-0",IF(R147=0,","&amp;0,IF(Q147&gt;R147,","&amp;R147,","&amp;-1*Q147)))))))</f>
        <v/>
      </c>
      <c r="AN147" s="251" t="str">
        <f>IF(S147="","",IF(S147="wo",","&amp;0,IF(T147="wo",","&amp;0,IF(S147=T147,"ERROR",IF(S147=0,",-0",IF(T147=0,","&amp;0,IF(S147&gt;T147,","&amp;T147,","&amp;-1*S147)))))))</f>
        <v/>
      </c>
      <c r="AO147" s="251" t="str">
        <f>IF(U147="","",IF(U147="wo",","&amp;0,IF(V147="wo",","&amp;0,IF(U147=V147,"ERROR",IF(U147=0,",-0",IF(V147=0,","&amp;0,IF(U147&gt;V147,","&amp;V147,","&amp;-1*U147)))))))</f>
        <v/>
      </c>
      <c r="AP147" s="251" t="str">
        <f>IF(W147="","",IF(W147="wo",","&amp;0,IF(X147="wo",","&amp;0,IF(W147=X147,"ERROR",IF(W147=0,",-0",IF(X147=0,","&amp;0,IF(W147&gt;X147,","&amp;X147,","&amp;-1*W147)))))))</f>
        <v/>
      </c>
      <c r="AQ147" s="238"/>
      <c r="AU147" s="262"/>
      <c r="BK147" s="293"/>
    </row>
    <row r="148" spans="1:63" s="240" customFormat="1" ht="14.1" customHeight="1" x14ac:dyDescent="0.25">
      <c r="A148" s="511"/>
      <c r="B148" s="570"/>
      <c r="C148" s="515"/>
      <c r="D148" s="517"/>
      <c r="E148" s="578"/>
      <c r="F148" s="238">
        <v>-51</v>
      </c>
      <c r="G148" s="345">
        <f>IF(Y105&lt;Z105,G105,IF(Z105&lt;Y105,G106,"-"))</f>
        <v>12</v>
      </c>
      <c r="H148" s="521"/>
      <c r="I148" s="257" t="str">
        <f>VLOOKUP(G148,[3]Список!A:V,3,FALSE)</f>
        <v xml:space="preserve">ҚАСЫМ Нұрислам  </v>
      </c>
      <c r="J148" s="258" t="str">
        <f>VLOOKUP(G148,[3]Список!A:V,8,FALSE)</f>
        <v>г. Шымкент</v>
      </c>
      <c r="K148" s="526"/>
      <c r="L148" s="536"/>
      <c r="M148" s="532"/>
      <c r="N148" s="534"/>
      <c r="O148" s="526"/>
      <c r="P148" s="536"/>
      <c r="Q148" s="532"/>
      <c r="R148" s="534"/>
      <c r="S148" s="526"/>
      <c r="T148" s="536"/>
      <c r="U148" s="532"/>
      <c r="V148" s="534"/>
      <c r="W148" s="526"/>
      <c r="X148" s="528"/>
      <c r="Y148" s="259">
        <f>IF(L147="wo","В - П",IF(L147&gt;=0,SUM(AC148:AI148),""))</f>
        <v>3</v>
      </c>
      <c r="Z148" s="260">
        <f>IF(K147="wo","В - П",IF(K147&gt;=0,SUM(AC147:AI147),""))</f>
        <v>0</v>
      </c>
      <c r="AA148" s="248" t="str">
        <f>IF(G147="х","",IF(G148="х","",IF(Y147&gt;Z147,AA147&amp;" "&amp;AB147,IF(Z147&gt;Y147,AA147&amp;" "&amp;AB148,""))))</f>
        <v>3 - 0 (9,8,8)</v>
      </c>
      <c r="AB148" s="249" t="str">
        <f t="shared" si="2073"/>
        <v>(9,8,8)</v>
      </c>
      <c r="AC148" s="250">
        <f>IF(L147="","",IF(L147="wo",0,IF(K147="wo",1,IF(K147&gt;L147,0,1))))</f>
        <v>1</v>
      </c>
      <c r="AD148" s="250">
        <f>IF(N147="","",IF(N147="wo",0,IF(M147="wo",1,IF(M147&gt;N147,0,1))))</f>
        <v>1</v>
      </c>
      <c r="AE148" s="250">
        <f>IF(P147="","",IF(P147="wo",0,IF(O147="wo",1,IF(O147&gt;P147,0,1))))</f>
        <v>1</v>
      </c>
      <c r="AF148" s="250" t="str">
        <f>IF(R147="","",IF(R147="wo",0,IF(Q147="wo",1,IF(Q147&gt;R147,0,1))))</f>
        <v/>
      </c>
      <c r="AG148" s="250" t="str">
        <f>IF(T147="","",IF(T147="wo",0,IF(S147="wo",1,IF(S147&gt;T147,0,1))))</f>
        <v/>
      </c>
      <c r="AH148" s="250" t="str">
        <f>IF(V147="","",IF(V147="wo",0,IF(U147="wo",1,IF(U147&gt;V147,0,1))))</f>
        <v/>
      </c>
      <c r="AI148" s="250" t="str">
        <f>IF(X147="","",IF(X147="wo",0,IF(W147="wo",1,IF(W147&gt;X147,0,1))))</f>
        <v/>
      </c>
      <c r="AJ148" s="251">
        <f>IF(K147="","",IF(K147="wo",0,IF(L147="wo",0,IF(K147=L147,"ERROR",IF(K147=0,0,IF(L147=0,"-0",IF(L147&gt;K147,K147,-1*L147)))))))</f>
        <v>9</v>
      </c>
      <c r="AK148" s="251" t="str">
        <f>IF(M147="","",IF(M147="wo",","&amp;0,IF(N147="wo",","&amp;0,IF(M147=N147,"ERROR",IF(M147=0,",0",IF(N147=0,",-0",IF(N147&gt;M147,","&amp;M147,","&amp;-1*N147)))))))</f>
        <v>,8</v>
      </c>
      <c r="AL148" s="251" t="str">
        <f>IF(O147="","",IF(O147="wo",","&amp;0,IF(P147="wo",","&amp;0,IF(O147=P147,"ERROR",IF(O147=0,",0",IF(P147=0,",-0",IF(P147&gt;O147,","&amp;O147,","&amp;-1*P147)))))))</f>
        <v>,8</v>
      </c>
      <c r="AM148" s="251" t="str">
        <f>IF(Q147="","",IF(Q147="wo",","&amp;0,IF(R147="wo",","&amp;0,IF(Q147=R147,"ERROR",IF(Q147=0,",0",IF(R147=0,",-0",IF(R147&gt;Q147,","&amp;Q147,","&amp;-1*R147)))))))</f>
        <v/>
      </c>
      <c r="AN148" s="251" t="str">
        <f>IF(S147="","",IF(S147="wo",","&amp;0,IF(T147="wo",","&amp;0,IF(S147=T147,"ERROR",IF(S147=0,",0",IF(T147=0,",-0",IF(T147&gt;S147,","&amp;S147,","&amp;-1*T147)))))))</f>
        <v/>
      </c>
      <c r="AO148" s="251" t="str">
        <f>IF(U147="","",IF(U147="wo",","&amp;0,IF(V147="wo",","&amp;0,IF(U147=V147,"ERROR",IF(U147=0,",0",IF(V147=0,",-0",IF(V147&gt;U147,","&amp;U147,","&amp;-1*V147)))))))</f>
        <v/>
      </c>
      <c r="AP148" s="251" t="str">
        <f>IF(W147="","",IF(W147="wo",","&amp;0,IF(X147="wo",","&amp;0,IF(W147=X147,"ERROR",IF(W147=0,",0",IF(X147=0,",-0",IF(X147&gt;W147,","&amp;W147,","&amp;-1*X147)))))))</f>
        <v/>
      </c>
      <c r="AQ148" s="238"/>
      <c r="AU148" s="262"/>
      <c r="BK148" s="293"/>
    </row>
    <row r="149" spans="1:63" s="240" customFormat="1" ht="14.1" customHeight="1" x14ac:dyDescent="0.25">
      <c r="A149" s="510">
        <v>69</v>
      </c>
      <c r="B149" s="569" t="s">
        <v>319</v>
      </c>
      <c r="C149" s="514"/>
      <c r="D149" s="514"/>
      <c r="E149" s="556"/>
      <c r="F149" s="322"/>
      <c r="G149" s="330">
        <f>IF(Y145&gt;Z145,G145,IF(Z145&gt;Y145,G146,"-"))</f>
        <v>7</v>
      </c>
      <c r="H149" s="520" t="str">
        <f t="shared" ref="H149" si="2085">IF(K149="",IF(C149="","",IF(OR(G149="х",G150="х",NOT(ISBLANK(K149)))," ",CONCATENATE(C149,"/",D149,"/","ст. ",E149))),"")</f>
        <v/>
      </c>
      <c r="I149" s="244" t="str">
        <f>VLOOKUP(G149,[3]Список!A:V,3,FALSE)</f>
        <v xml:space="preserve">ТОРГАЙБЕКОВ Амир  </v>
      </c>
      <c r="J149" s="245" t="str">
        <f>VLOOKUP(G149,[3]Список!A:V,8,FALSE)</f>
        <v>Карагандин. обл.</v>
      </c>
      <c r="K149" s="525">
        <v>11</v>
      </c>
      <c r="L149" s="535">
        <v>3</v>
      </c>
      <c r="M149" s="531">
        <v>11</v>
      </c>
      <c r="N149" s="533">
        <v>3</v>
      </c>
      <c r="O149" s="525">
        <v>11</v>
      </c>
      <c r="P149" s="535">
        <v>13</v>
      </c>
      <c r="Q149" s="531">
        <v>9</v>
      </c>
      <c r="R149" s="533">
        <v>11</v>
      </c>
      <c r="S149" s="525">
        <v>12</v>
      </c>
      <c r="T149" s="535">
        <v>10</v>
      </c>
      <c r="U149" s="531"/>
      <c r="V149" s="533"/>
      <c r="W149" s="525"/>
      <c r="X149" s="527"/>
      <c r="Y149" s="246">
        <f>IF(K149="wo","wo",IF(K149="","",SUM(AC149:AI149)))</f>
        <v>3</v>
      </c>
      <c r="Z149" s="247">
        <f>IF(L149="wo","wo",IF(L149="","",SUM(AC150:AI150)))</f>
        <v>2</v>
      </c>
      <c r="AA149" s="248" t="str">
        <f t="shared" ref="AA149" si="2086">IF(Y150="В - П","В - П",IF(Z150="В - П","В - П",IF(Z150="wo",Y150&amp;" - "&amp;Z150,IF(Y150="wo",Z150&amp;" - "&amp;Y150,IF(Y150&gt;Z150,Y150&amp;" - "&amp;Z150,IF(Z150&gt;Y150,Z150&amp;" - "&amp;Y150,""))))))</f>
        <v>3 - 2</v>
      </c>
      <c r="AB149" s="249" t="str">
        <f t="shared" si="2073"/>
        <v>(3,3,-11,-9,10)</v>
      </c>
      <c r="AC149" s="250">
        <f>IF(K149="","",IF(K149="wo",0,IF(L149="wo",1,IF(K149&gt;L149,1,0))))</f>
        <v>1</v>
      </c>
      <c r="AD149" s="250">
        <f>IF(M149="","",IF(M149="wo",0,IF(N149="wo",1,IF(M149&gt;N149,1,0))))</f>
        <v>1</v>
      </c>
      <c r="AE149" s="250">
        <f>IF(O149="","",IF(O149="wo",0,IF(P149="wo",1,IF(O149&gt;P149,1,0))))</f>
        <v>0</v>
      </c>
      <c r="AF149" s="250">
        <f>IF(Q149="","",IF(Q149="wo",0,IF(R149="wo",1,IF(Q149&gt;R149,1,0))))</f>
        <v>0</v>
      </c>
      <c r="AG149" s="250">
        <f>IF(S149="","",IF(S149="wo",0,IF(T149="wo",1,IF(S149&gt;T149,1,0))))</f>
        <v>1</v>
      </c>
      <c r="AH149" s="250" t="str">
        <f>IF(U149="","",IF(U149="wo",0,IF(V149="wo",1,IF(U149&gt;V149,1,0))))</f>
        <v/>
      </c>
      <c r="AI149" s="250" t="str">
        <f>IF(W149="","",IF(W149="wo",0,IF(X149="wo",1,IF(W149&gt;X149,1,0))))</f>
        <v/>
      </c>
      <c r="AJ149" s="251">
        <f>IF(K149="","",IF(K149="wo",0,IF(L149="wo",0,IF(K149=L149,"ERROR",IF(K149=0,"-0",IF(L149=0,0,IF(K149&gt;L149,L149,-1*K149)))))))</f>
        <v>3</v>
      </c>
      <c r="AK149" s="251" t="str">
        <f>IF(M149="","",IF(M149="wo",","&amp;0,IF(N149="wo",","&amp;0,IF(M149=N149,"ERROR",IF(M149=0,",-0",IF(N149=0,","&amp;0,IF(M149&gt;N149,","&amp;N149,","&amp;-1*M149)))))))</f>
        <v>,3</v>
      </c>
      <c r="AL149" s="251" t="str">
        <f>IF(O149="","",IF(O149="wo",","&amp;0,IF(P149="wo",","&amp;0,IF(O149=P149,"ERROR",IF(O149=0,",-0",IF(P149=0,","&amp;0,IF(O149&gt;P149,","&amp;P149,","&amp;-1*O149)))))))</f>
        <v>,-11</v>
      </c>
      <c r="AM149" s="251" t="str">
        <f>IF(Q149="","",IF(Q149="wo",","&amp;0,IF(R149="wo",","&amp;0,IF(Q149=R149,"ERROR",IF(Q149=0,",-0",IF(R149=0,","&amp;0,IF(Q149&gt;R149,","&amp;R149,","&amp;-1*Q149)))))))</f>
        <v>,-9</v>
      </c>
      <c r="AN149" s="251" t="str">
        <f>IF(S149="","",IF(S149="wo",","&amp;0,IF(T149="wo",","&amp;0,IF(S149=T149,"ERROR",IF(S149=0,",-0",IF(T149=0,","&amp;0,IF(S149&gt;T149,","&amp;T149,","&amp;-1*S149)))))))</f>
        <v>,10</v>
      </c>
      <c r="AO149" s="251" t="str">
        <f>IF(U149="","",IF(U149="wo",","&amp;0,IF(V149="wo",","&amp;0,IF(U149=V149,"ERROR",IF(U149=0,",-0",IF(V149=0,","&amp;0,IF(U149&gt;V149,","&amp;V149,","&amp;-1*U149)))))))</f>
        <v/>
      </c>
      <c r="AP149" s="251" t="str">
        <f>IF(W149="","",IF(W149="wo",","&amp;0,IF(X149="wo",","&amp;0,IF(W149=X149,"ERROR",IF(W149=0,",-0",IF(X149=0,","&amp;0,IF(W149&gt;X149,","&amp;X149,","&amp;-1*W149)))))))</f>
        <v/>
      </c>
      <c r="AQ149" s="238"/>
      <c r="AU149" s="262"/>
      <c r="BK149" s="293"/>
    </row>
    <row r="150" spans="1:63" s="240" customFormat="1" ht="14.1" customHeight="1" x14ac:dyDescent="0.25">
      <c r="A150" s="511"/>
      <c r="B150" s="570"/>
      <c r="C150" s="515"/>
      <c r="D150" s="582"/>
      <c r="E150" s="578"/>
      <c r="F150" s="320"/>
      <c r="G150" s="330">
        <f>IF(Y147&gt;Z147,G147,IF(Z147&gt;Y147,G148,"-"))</f>
        <v>12</v>
      </c>
      <c r="H150" s="521"/>
      <c r="I150" s="257" t="str">
        <f>VLOOKUP(G150,[3]Список!A:V,3,FALSE)</f>
        <v xml:space="preserve">ҚАСЫМ Нұрислам  </v>
      </c>
      <c r="J150" s="258" t="str">
        <f>VLOOKUP(G150,[3]Список!A:V,8,FALSE)</f>
        <v>г. Шымкент</v>
      </c>
      <c r="K150" s="526"/>
      <c r="L150" s="536"/>
      <c r="M150" s="532"/>
      <c r="N150" s="534"/>
      <c r="O150" s="526"/>
      <c r="P150" s="536"/>
      <c r="Q150" s="532"/>
      <c r="R150" s="534"/>
      <c r="S150" s="526"/>
      <c r="T150" s="536"/>
      <c r="U150" s="532"/>
      <c r="V150" s="534"/>
      <c r="W150" s="526"/>
      <c r="X150" s="528"/>
      <c r="Y150" s="259">
        <f>IF(L149="wo","В - П",IF(L149&gt;=0,SUM(AC150:AI150),""))</f>
        <v>2</v>
      </c>
      <c r="Z150" s="260">
        <f>IF(K149="wo","В - П",IF(K149&gt;=0,SUM(AC149:AI149),""))</f>
        <v>3</v>
      </c>
      <c r="AA150" s="248" t="str">
        <f>IF(G149="х","",IF(G150="х","",IF(Y149&gt;Z149,AA149&amp;" "&amp;AB149,IF(Z149&gt;Y149,AA149&amp;" "&amp;AB150,""))))</f>
        <v>3 - 2 (3,3,-11,-9,10)</v>
      </c>
      <c r="AB150" s="249" t="str">
        <f t="shared" si="2073"/>
        <v>(-3,-3,11,9,-10)</v>
      </c>
      <c r="AC150" s="250">
        <f>IF(L149="","",IF(L149="wo",0,IF(K149="wo",1,IF(K149&gt;L149,0,1))))</f>
        <v>0</v>
      </c>
      <c r="AD150" s="250">
        <f>IF(N149="","",IF(N149="wo",0,IF(M149="wo",1,IF(M149&gt;N149,0,1))))</f>
        <v>0</v>
      </c>
      <c r="AE150" s="250">
        <f>IF(P149="","",IF(P149="wo",0,IF(O149="wo",1,IF(O149&gt;P149,0,1))))</f>
        <v>1</v>
      </c>
      <c r="AF150" s="250">
        <f>IF(R149="","",IF(R149="wo",0,IF(Q149="wo",1,IF(Q149&gt;R149,0,1))))</f>
        <v>1</v>
      </c>
      <c r="AG150" s="250">
        <f>IF(T149="","",IF(T149="wo",0,IF(S149="wo",1,IF(S149&gt;T149,0,1))))</f>
        <v>0</v>
      </c>
      <c r="AH150" s="250" t="str">
        <f>IF(V149="","",IF(V149="wo",0,IF(U149="wo",1,IF(U149&gt;V149,0,1))))</f>
        <v/>
      </c>
      <c r="AI150" s="250" t="str">
        <f>IF(X149="","",IF(X149="wo",0,IF(W149="wo",1,IF(W149&gt;X149,0,1))))</f>
        <v/>
      </c>
      <c r="AJ150" s="251">
        <f>IF(K149="","",IF(K149="wo",0,IF(L149="wo",0,IF(K149=L149,"ERROR",IF(K149=0,0,IF(L149=0,"-0",IF(L149&gt;K149,K149,-1*L149)))))))</f>
        <v>-3</v>
      </c>
      <c r="AK150" s="251" t="str">
        <f>IF(M149="","",IF(M149="wo",","&amp;0,IF(N149="wo",","&amp;0,IF(M149=N149,"ERROR",IF(M149=0,",0",IF(N149=0,",-0",IF(N149&gt;M149,","&amp;M149,","&amp;-1*N149)))))))</f>
        <v>,-3</v>
      </c>
      <c r="AL150" s="251" t="str">
        <f>IF(O149="","",IF(O149="wo",","&amp;0,IF(P149="wo",","&amp;0,IF(O149=P149,"ERROR",IF(O149=0,",0",IF(P149=0,",-0",IF(P149&gt;O149,","&amp;O149,","&amp;-1*P149)))))))</f>
        <v>,11</v>
      </c>
      <c r="AM150" s="251" t="str">
        <f>IF(Q149="","",IF(Q149="wo",","&amp;0,IF(R149="wo",","&amp;0,IF(Q149=R149,"ERROR",IF(Q149=0,",0",IF(R149=0,",-0",IF(R149&gt;Q149,","&amp;Q149,","&amp;-1*R149)))))))</f>
        <v>,9</v>
      </c>
      <c r="AN150" s="251" t="str">
        <f>IF(S149="","",IF(S149="wo",","&amp;0,IF(T149="wo",","&amp;0,IF(S149=T149,"ERROR",IF(S149=0,",0",IF(T149=0,",-0",IF(T149&gt;S149,","&amp;S149,","&amp;-1*T149)))))))</f>
        <v>,-10</v>
      </c>
      <c r="AO150" s="251" t="str">
        <f>IF(U149="","",IF(U149="wo",","&amp;0,IF(V149="wo",","&amp;0,IF(U149=V149,"ERROR",IF(U149=0,",0",IF(V149=0,",-0",IF(V149&gt;U149,","&amp;U149,","&amp;-1*V149)))))))</f>
        <v/>
      </c>
      <c r="AP150" s="251" t="str">
        <f>IF(W149="","",IF(W149="wo",","&amp;0,IF(X149="wo",","&amp;0,IF(W149=X149,"ERROR",IF(W149=0,",0",IF(X149=0,",-0",IF(X149&gt;W149,","&amp;W149,","&amp;-1*X149)))))))</f>
        <v/>
      </c>
      <c r="AQ150" s="238"/>
      <c r="AU150" s="262"/>
      <c r="BK150" s="293"/>
    </row>
    <row r="151" spans="1:63" s="240" customFormat="1" ht="14.1" customHeight="1" x14ac:dyDescent="0.25">
      <c r="A151" s="554"/>
      <c r="B151" s="576"/>
      <c r="C151" s="556"/>
      <c r="D151" s="556"/>
      <c r="E151" s="518"/>
      <c r="F151" s="322"/>
      <c r="G151" s="346">
        <f>IF(Y149&gt;Z149,G149,IF(Z149&gt;Y149,G150,"-"))</f>
        <v>7</v>
      </c>
      <c r="H151" s="331" t="s">
        <v>320</v>
      </c>
      <c r="I151" s="244" t="str">
        <f>VLOOKUP(G151,[3]Список!A:V,3,FALSE)</f>
        <v xml:space="preserve">ТОРГАЙБЕКОВ Амир  </v>
      </c>
      <c r="J151" s="245" t="str">
        <f>VLOOKUP(G151,[3]Список!A:V,8,FALSE)</f>
        <v>Карагандин. обл.</v>
      </c>
      <c r="K151" s="579"/>
      <c r="L151" s="580"/>
      <c r="M151" s="580"/>
      <c r="N151" s="580"/>
      <c r="O151" s="580"/>
      <c r="P151" s="580"/>
      <c r="Q151" s="580"/>
      <c r="R151" s="580"/>
      <c r="S151" s="580"/>
      <c r="T151" s="580"/>
      <c r="U151" s="580"/>
      <c r="V151" s="580"/>
      <c r="W151" s="580"/>
      <c r="X151" s="581"/>
      <c r="Y151" s="246" t="str">
        <f>IF(K151="wo","wo",IF(K151="","",SUM(AC151:AI151)))</f>
        <v/>
      </c>
      <c r="Z151" s="247" t="str">
        <f>IF(L151="wo","wo",IF(L151="","",SUM(AC152:AI152)))</f>
        <v/>
      </c>
      <c r="AA151" s="248" t="str">
        <f t="shared" ref="AA151" si="2087">IF(Y152="В - П","В - П",IF(Z152="В - П","В - П",IF(Z152="wo",Y152&amp;" - "&amp;Z152,IF(Y152="wo",Z152&amp;" - "&amp;Y152,IF(Y152&gt;Z152,Y152&amp;" - "&amp;Z152,IF(Z152&gt;Y152,Z152&amp;" - "&amp;Y152,""))))))</f>
        <v/>
      </c>
      <c r="AB151" s="249" t="str">
        <f t="shared" si="2073"/>
        <v>()</v>
      </c>
      <c r="AC151" s="250" t="str">
        <f>IF(K151="","",IF(K151="wo",0,IF(L151="wo",1,IF(K151&gt;L151,1,0))))</f>
        <v/>
      </c>
      <c r="AD151" s="250" t="str">
        <f>IF(M151="","",IF(M151="wo",0,IF(N151="wo",1,IF(M151&gt;N151,1,0))))</f>
        <v/>
      </c>
      <c r="AE151" s="250" t="str">
        <f>IF(O151="","",IF(O151="wo",0,IF(P151="wo",1,IF(O151&gt;P151,1,0))))</f>
        <v/>
      </c>
      <c r="AF151" s="250" t="str">
        <f>IF(Q151="","",IF(Q151="wo",0,IF(R151="wo",1,IF(Q151&gt;R151,1,0))))</f>
        <v/>
      </c>
      <c r="AG151" s="250" t="str">
        <f>IF(S151="","",IF(S151="wo",0,IF(T151="wo",1,IF(S151&gt;T151,1,0))))</f>
        <v/>
      </c>
      <c r="AH151" s="250" t="str">
        <f>IF(U151="","",IF(U151="wo",0,IF(V151="wo",1,IF(U151&gt;V151,1,0))))</f>
        <v/>
      </c>
      <c r="AI151" s="250" t="str">
        <f>IF(W151="","",IF(W151="wo",0,IF(X151="wo",1,IF(W151&gt;X151,1,0))))</f>
        <v/>
      </c>
      <c r="AJ151" s="251" t="str">
        <f>IF(K151="","",IF(K151="wo",0,IF(L151="wo",0,IF(K151=L151,"ERROR",IF(K151=0,"-0",IF(L151=0,0,IF(K151&gt;L151,L151,-1*K151)))))))</f>
        <v/>
      </c>
      <c r="AK151" s="251" t="str">
        <f>IF(M151="","",IF(M151="wo",","&amp;0,IF(N151="wo",","&amp;0,IF(M151=N151,"ERROR",IF(M151=0,",-0",IF(N151=0,","&amp;0,IF(M151&gt;N151,","&amp;N151,","&amp;-1*M151)))))))</f>
        <v/>
      </c>
      <c r="AL151" s="251" t="str">
        <f>IF(O151="","",IF(O151="wo",","&amp;0,IF(P151="wo",","&amp;0,IF(O151=P151,"ERROR",IF(O151=0,",-0",IF(P151=0,","&amp;0,IF(O151&gt;P151,","&amp;P151,","&amp;-1*O151)))))))</f>
        <v/>
      </c>
      <c r="AM151" s="251" t="str">
        <f>IF(Q151="","",IF(Q151="wo",","&amp;0,IF(R151="wo",","&amp;0,IF(Q151=R151,"ERROR",IF(Q151=0,",-0",IF(R151=0,","&amp;0,IF(Q151&gt;R151,","&amp;R151,","&amp;-1*Q151)))))))</f>
        <v/>
      </c>
      <c r="AN151" s="251" t="str">
        <f>IF(S151="","",IF(S151="wo",","&amp;0,IF(T151="wo",","&amp;0,IF(S151=T151,"ERROR",IF(S151=0,",-0",IF(T151=0,","&amp;0,IF(S151&gt;T151,","&amp;T151,","&amp;-1*S151)))))))</f>
        <v/>
      </c>
      <c r="AO151" s="251" t="str">
        <f>IF(U151="","",IF(U151="wo",","&amp;0,IF(V151="wo",","&amp;0,IF(U151=V151,"ERROR",IF(U151=0,",-0",IF(V151=0,","&amp;0,IF(U151&gt;V151,","&amp;V151,","&amp;-1*U151)))))))</f>
        <v/>
      </c>
      <c r="AP151" s="251" t="str">
        <f>IF(W151="","",IF(W151="wo",","&amp;0,IF(X151="wo",","&amp;0,IF(W151=X151,"ERROR",IF(W151=0,",-0",IF(X151=0,","&amp;0,IF(W151&gt;X151,","&amp;X151,","&amp;-1*W151)))))))</f>
        <v/>
      </c>
      <c r="AQ151" s="238"/>
      <c r="AU151" s="262"/>
      <c r="BK151" s="293"/>
    </row>
    <row r="152" spans="1:63" s="240" customFormat="1" ht="14.1" customHeight="1" x14ac:dyDescent="0.25">
      <c r="A152" s="555"/>
      <c r="B152" s="577"/>
      <c r="C152" s="578"/>
      <c r="D152" s="578"/>
      <c r="E152" s="519"/>
      <c r="F152" s="238">
        <v>-69</v>
      </c>
      <c r="G152" s="348">
        <f>IF(Y149&lt;Z149,G149,IF(Z149&lt;Y149,G150,"-"))</f>
        <v>12</v>
      </c>
      <c r="H152" s="331" t="s">
        <v>321</v>
      </c>
      <c r="I152" s="257" t="str">
        <f>VLOOKUP(G152,[3]Список!A:V,3,FALSE)</f>
        <v xml:space="preserve">ҚАСЫМ Нұрислам  </v>
      </c>
      <c r="J152" s="258" t="str">
        <f>VLOOKUP(G152,[3]Список!A:V,8,FALSE)</f>
        <v>г. Шымкент</v>
      </c>
      <c r="K152" s="572"/>
      <c r="L152" s="573"/>
      <c r="M152" s="573"/>
      <c r="N152" s="573"/>
      <c r="O152" s="573"/>
      <c r="P152" s="573"/>
      <c r="Q152" s="573"/>
      <c r="R152" s="573"/>
      <c r="S152" s="573"/>
      <c r="T152" s="573"/>
      <c r="U152" s="573"/>
      <c r="V152" s="573"/>
      <c r="W152" s="573"/>
      <c r="X152" s="574"/>
      <c r="Y152" s="259">
        <f>IF(L151="wo","В - П",IF(L151&gt;=0,SUM(AC152:AI152),""))</f>
        <v>0</v>
      </c>
      <c r="Z152" s="260">
        <f>IF(K151="wo","В - П",IF(K151&gt;=0,SUM(AC151:AI151),""))</f>
        <v>0</v>
      </c>
      <c r="AA152" s="248" t="str">
        <f>IF(G151="х","",IF(G152="х","",IF(Y151&gt;Z151,AA151&amp;" "&amp;AB151,IF(Z151&gt;Y151,AA151&amp;" "&amp;AB152,""))))</f>
        <v/>
      </c>
      <c r="AB152" s="249" t="str">
        <f t="shared" si="2073"/>
        <v>()</v>
      </c>
      <c r="AC152" s="250" t="str">
        <f>IF(L151="","",IF(L151="wo",0,IF(K151="wo",1,IF(K151&gt;L151,0,1))))</f>
        <v/>
      </c>
      <c r="AD152" s="250" t="str">
        <f>IF(N151="","",IF(N151="wo",0,IF(M151="wo",1,IF(M151&gt;N151,0,1))))</f>
        <v/>
      </c>
      <c r="AE152" s="250" t="str">
        <f>IF(P151="","",IF(P151="wo",0,IF(O151="wo",1,IF(O151&gt;P151,0,1))))</f>
        <v/>
      </c>
      <c r="AF152" s="250" t="str">
        <f>IF(R151="","",IF(R151="wo",0,IF(Q151="wo",1,IF(Q151&gt;R151,0,1))))</f>
        <v/>
      </c>
      <c r="AG152" s="250" t="str">
        <f>IF(T151="","",IF(T151="wo",0,IF(S151="wo",1,IF(S151&gt;T151,0,1))))</f>
        <v/>
      </c>
      <c r="AH152" s="250" t="str">
        <f>IF(V151="","",IF(V151="wo",0,IF(U151="wo",1,IF(U151&gt;V151,0,1))))</f>
        <v/>
      </c>
      <c r="AI152" s="250" t="str">
        <f>IF(X151="","",IF(X151="wo",0,IF(W151="wo",1,IF(W151&gt;X151,0,1))))</f>
        <v/>
      </c>
      <c r="AJ152" s="251" t="str">
        <f>IF(K151="","",IF(K151="wo",0,IF(L151="wo",0,IF(K151=L151,"ERROR",IF(K151=0,0,IF(L151=0,"-0",IF(L151&gt;K151,K151,-1*L151)))))))</f>
        <v/>
      </c>
      <c r="AK152" s="251" t="str">
        <f>IF(M151="","",IF(M151="wo",","&amp;0,IF(N151="wo",","&amp;0,IF(M151=N151,"ERROR",IF(M151=0,",0",IF(N151=0,",-0",IF(N151&gt;M151,","&amp;M151,","&amp;-1*N151)))))))</f>
        <v/>
      </c>
      <c r="AL152" s="251" t="str">
        <f>IF(O151="","",IF(O151="wo",","&amp;0,IF(P151="wo",","&amp;0,IF(O151=P151,"ERROR",IF(O151=0,",0",IF(P151=0,",-0",IF(P151&gt;O151,","&amp;O151,","&amp;-1*P151)))))))</f>
        <v/>
      </c>
      <c r="AM152" s="251" t="str">
        <f>IF(Q151="","",IF(Q151="wo",","&amp;0,IF(R151="wo",","&amp;0,IF(Q151=R151,"ERROR",IF(Q151=0,",0",IF(R151=0,",-0",IF(R151&gt;Q151,","&amp;Q151,","&amp;-1*R151)))))))</f>
        <v/>
      </c>
      <c r="AN152" s="251" t="str">
        <f>IF(S151="","",IF(S151="wo",","&amp;0,IF(T151="wo",","&amp;0,IF(S151=T151,"ERROR",IF(S151=0,",0",IF(T151=0,",-0",IF(T151&gt;S151,","&amp;S151,","&amp;-1*T151)))))))</f>
        <v/>
      </c>
      <c r="AO152" s="251" t="str">
        <f>IF(U151="","",IF(U151="wo",","&amp;0,IF(V151="wo",","&amp;0,IF(U151=V151,"ERROR",IF(U151=0,",0",IF(V151=0,",-0",IF(V151&gt;U151,","&amp;U151,","&amp;-1*V151)))))))</f>
        <v/>
      </c>
      <c r="AP152" s="251" t="str">
        <f>IF(W151="","",IF(W151="wo",","&amp;0,IF(X151="wo",","&amp;0,IF(W151=X151,"ERROR",IF(W151=0,",0",IF(X151=0,",-0",IF(X151&gt;W151,","&amp;W151,","&amp;-1*X151)))))))</f>
        <v/>
      </c>
      <c r="AQ152" s="238"/>
      <c r="AU152" s="262"/>
      <c r="BK152" s="293"/>
    </row>
    <row r="153" spans="1:63" s="240" customFormat="1" ht="14.1" customHeight="1" x14ac:dyDescent="0.25">
      <c r="A153" s="510">
        <v>70</v>
      </c>
      <c r="B153" s="569" t="s">
        <v>322</v>
      </c>
      <c r="C153" s="514"/>
      <c r="D153" s="514"/>
      <c r="E153" s="556"/>
      <c r="F153" s="238">
        <v>-67</v>
      </c>
      <c r="G153" s="334">
        <f>IF(Y145&lt;Z145,G145,IF(Z145&lt;Y145,G146,"-"))</f>
        <v>20</v>
      </c>
      <c r="H153" s="520" t="str">
        <f>IF(K153="",IF(C153="","",IF(OR(G153="х",G154="х",NOT(ISBLANK(K153)))," ",CONCATENATE(C153,"/",D153,"/","ст. ",E153))),"")</f>
        <v/>
      </c>
      <c r="I153" s="244" t="str">
        <f>VLOOKUP(G153,[3]Список!A:V,3,FALSE)</f>
        <v xml:space="preserve">НУРМАТОВ Зиятжан  </v>
      </c>
      <c r="J153" s="245" t="str">
        <f>VLOOKUP(G153,[3]Список!A:V,8,FALSE)</f>
        <v>Карагандин. обл.</v>
      </c>
      <c r="K153" s="525">
        <v>11</v>
      </c>
      <c r="L153" s="535">
        <v>5</v>
      </c>
      <c r="M153" s="531">
        <v>8</v>
      </c>
      <c r="N153" s="533">
        <v>11</v>
      </c>
      <c r="O153" s="525">
        <v>11</v>
      </c>
      <c r="P153" s="535">
        <v>7</v>
      </c>
      <c r="Q153" s="531">
        <v>11</v>
      </c>
      <c r="R153" s="533">
        <v>3</v>
      </c>
      <c r="S153" s="525"/>
      <c r="T153" s="535"/>
      <c r="U153" s="531"/>
      <c r="V153" s="533"/>
      <c r="W153" s="525"/>
      <c r="X153" s="527"/>
      <c r="Y153" s="246">
        <f>IF(K153="wo","wo",IF(K153="","",SUM(AC153:AI153)))</f>
        <v>3</v>
      </c>
      <c r="Z153" s="247">
        <f>IF(L153="wo","wo",IF(L153="","",SUM(AC154:AI154)))</f>
        <v>1</v>
      </c>
      <c r="AA153" s="248" t="str">
        <f t="shared" ref="AA153" si="2088">IF(Y154="В - П","В - П",IF(Z154="В - П","В - П",IF(Z154="wo",Y154&amp;" - "&amp;Z154,IF(Y154="wo",Z154&amp;" - "&amp;Y154,IF(Y154&gt;Z154,Y154&amp;" - "&amp;Z154,IF(Z154&gt;Y154,Z154&amp;" - "&amp;Y154,""))))))</f>
        <v>3 - 1</v>
      </c>
      <c r="AB153" s="249" t="str">
        <f t="shared" si="2073"/>
        <v>(5,-8,7,3)</v>
      </c>
      <c r="AC153" s="250">
        <f>IF(K153="","",IF(K153="wo",0,IF(L153="wo",1,IF(K153&gt;L153,1,0))))</f>
        <v>1</v>
      </c>
      <c r="AD153" s="250">
        <f>IF(M153="","",IF(M153="wo",0,IF(N153="wo",1,IF(M153&gt;N153,1,0))))</f>
        <v>0</v>
      </c>
      <c r="AE153" s="250">
        <f>IF(O153="","",IF(O153="wo",0,IF(P153="wo",1,IF(O153&gt;P153,1,0))))</f>
        <v>1</v>
      </c>
      <c r="AF153" s="250">
        <f>IF(Q153="","",IF(Q153="wo",0,IF(R153="wo",1,IF(Q153&gt;R153,1,0))))</f>
        <v>1</v>
      </c>
      <c r="AG153" s="250" t="str">
        <f>IF(S153="","",IF(S153="wo",0,IF(T153="wo",1,IF(S153&gt;T153,1,0))))</f>
        <v/>
      </c>
      <c r="AH153" s="250" t="str">
        <f>IF(U153="","",IF(U153="wo",0,IF(V153="wo",1,IF(U153&gt;V153,1,0))))</f>
        <v/>
      </c>
      <c r="AI153" s="250" t="str">
        <f>IF(W153="","",IF(W153="wo",0,IF(X153="wo",1,IF(W153&gt;X153,1,0))))</f>
        <v/>
      </c>
      <c r="AJ153" s="251">
        <f>IF(K153="","",IF(K153="wo",0,IF(L153="wo",0,IF(K153=L153,"ERROR",IF(K153=0,"-0",IF(L153=0,0,IF(K153&gt;L153,L153,-1*K153)))))))</f>
        <v>5</v>
      </c>
      <c r="AK153" s="251" t="str">
        <f>IF(M153="","",IF(M153="wo",","&amp;0,IF(N153="wo",","&amp;0,IF(M153=N153,"ERROR",IF(M153=0,",-0",IF(N153=0,","&amp;0,IF(M153&gt;N153,","&amp;N153,","&amp;-1*M153)))))))</f>
        <v>,-8</v>
      </c>
      <c r="AL153" s="251" t="str">
        <f>IF(O153="","",IF(O153="wo",","&amp;0,IF(P153="wo",","&amp;0,IF(O153=P153,"ERROR",IF(O153=0,",-0",IF(P153=0,","&amp;0,IF(O153&gt;P153,","&amp;P153,","&amp;-1*O153)))))))</f>
        <v>,7</v>
      </c>
      <c r="AM153" s="251" t="str">
        <f>IF(Q153="","",IF(Q153="wo",","&amp;0,IF(R153="wo",","&amp;0,IF(Q153=R153,"ERROR",IF(Q153=0,",-0",IF(R153=0,","&amp;0,IF(Q153&gt;R153,","&amp;R153,","&amp;-1*Q153)))))))</f>
        <v>,3</v>
      </c>
      <c r="AN153" s="251" t="str">
        <f>IF(S153="","",IF(S153="wo",","&amp;0,IF(T153="wo",","&amp;0,IF(S153=T153,"ERROR",IF(S153=0,",-0",IF(T153=0,","&amp;0,IF(S153&gt;T153,","&amp;T153,","&amp;-1*S153)))))))</f>
        <v/>
      </c>
      <c r="AO153" s="251" t="str">
        <f>IF(U153="","",IF(U153="wo",","&amp;0,IF(V153="wo",","&amp;0,IF(U153=V153,"ERROR",IF(U153=0,",-0",IF(V153=0,","&amp;0,IF(U153&gt;V153,","&amp;V153,","&amp;-1*U153)))))))</f>
        <v/>
      </c>
      <c r="AP153" s="251" t="str">
        <f>IF(W153="","",IF(W153="wo",","&amp;0,IF(X153="wo",","&amp;0,IF(W153=X153,"ERROR",IF(W153=0,",-0",IF(X153=0,","&amp;0,IF(W153&gt;X153,","&amp;X153,","&amp;-1*W153)))))))</f>
        <v/>
      </c>
      <c r="AQ153" s="238"/>
      <c r="AU153" s="262"/>
      <c r="BK153" s="293"/>
    </row>
    <row r="154" spans="1:63" s="240" customFormat="1" ht="14.1" customHeight="1" x14ac:dyDescent="0.25">
      <c r="A154" s="511"/>
      <c r="B154" s="570"/>
      <c r="C154" s="515"/>
      <c r="D154" s="582"/>
      <c r="E154" s="578"/>
      <c r="F154" s="238">
        <v>-68</v>
      </c>
      <c r="G154" s="345">
        <f>IF(Y147&lt;Z147,G147,IF(Z147&lt;Y147,G148,"-"))</f>
        <v>17</v>
      </c>
      <c r="H154" s="521"/>
      <c r="I154" s="257" t="str">
        <f>VLOOKUP(G154,[3]Список!A:V,3,FALSE)</f>
        <v xml:space="preserve">НАЗИР Рамазан  </v>
      </c>
      <c r="J154" s="258" t="str">
        <f>VLOOKUP(G154,[3]Список!A:V,8,FALSE)</f>
        <v>Туркестан. обл.</v>
      </c>
      <c r="K154" s="526"/>
      <c r="L154" s="536"/>
      <c r="M154" s="532"/>
      <c r="N154" s="534"/>
      <c r="O154" s="526"/>
      <c r="P154" s="536"/>
      <c r="Q154" s="532"/>
      <c r="R154" s="534"/>
      <c r="S154" s="526"/>
      <c r="T154" s="536"/>
      <c r="U154" s="532"/>
      <c r="V154" s="534"/>
      <c r="W154" s="526"/>
      <c r="X154" s="528"/>
      <c r="Y154" s="259">
        <f>IF(L153="wo","В - П",IF(L153&gt;=0,SUM(AC154:AI154),""))</f>
        <v>1</v>
      </c>
      <c r="Z154" s="260">
        <f>IF(K153="wo","В - П",IF(K153&gt;=0,SUM(AC153:AI153),""))</f>
        <v>3</v>
      </c>
      <c r="AA154" s="248" t="str">
        <f>IF(G153="х","",IF(G154="х","",IF(Y153&gt;Z153,AA153&amp;" "&amp;AB153,IF(Z153&gt;Y153,AA153&amp;" "&amp;AB154,""))))</f>
        <v>3 - 1 (5,-8,7,3)</v>
      </c>
      <c r="AB154" s="249" t="str">
        <f t="shared" si="2073"/>
        <v>(-5,8,-7,-3)</v>
      </c>
      <c r="AC154" s="250">
        <f>IF(L153="","",IF(L153="wo",0,IF(K153="wo",1,IF(K153&gt;L153,0,1))))</f>
        <v>0</v>
      </c>
      <c r="AD154" s="250">
        <f>IF(N153="","",IF(N153="wo",0,IF(M153="wo",1,IF(M153&gt;N153,0,1))))</f>
        <v>1</v>
      </c>
      <c r="AE154" s="250">
        <f>IF(P153="","",IF(P153="wo",0,IF(O153="wo",1,IF(O153&gt;P153,0,1))))</f>
        <v>0</v>
      </c>
      <c r="AF154" s="250">
        <f>IF(R153="","",IF(R153="wo",0,IF(Q153="wo",1,IF(Q153&gt;R153,0,1))))</f>
        <v>0</v>
      </c>
      <c r="AG154" s="250" t="str">
        <f>IF(T153="","",IF(T153="wo",0,IF(S153="wo",1,IF(S153&gt;T153,0,1))))</f>
        <v/>
      </c>
      <c r="AH154" s="250" t="str">
        <f>IF(V153="","",IF(V153="wo",0,IF(U153="wo",1,IF(U153&gt;V153,0,1))))</f>
        <v/>
      </c>
      <c r="AI154" s="250" t="str">
        <f>IF(X153="","",IF(X153="wo",0,IF(W153="wo",1,IF(W153&gt;X153,0,1))))</f>
        <v/>
      </c>
      <c r="AJ154" s="251">
        <f>IF(K153="","",IF(K153="wo",0,IF(L153="wo",0,IF(K153=L153,"ERROR",IF(K153=0,0,IF(L153=0,"-0",IF(L153&gt;K153,K153,-1*L153)))))))</f>
        <v>-5</v>
      </c>
      <c r="AK154" s="251" t="str">
        <f>IF(M153="","",IF(M153="wo",","&amp;0,IF(N153="wo",","&amp;0,IF(M153=N153,"ERROR",IF(M153=0,",0",IF(N153=0,",-0",IF(N153&gt;M153,","&amp;M153,","&amp;-1*N153)))))))</f>
        <v>,8</v>
      </c>
      <c r="AL154" s="251" t="str">
        <f>IF(O153="","",IF(O153="wo",","&amp;0,IF(P153="wo",","&amp;0,IF(O153=P153,"ERROR",IF(O153=0,",0",IF(P153=0,",-0",IF(P153&gt;O153,","&amp;O153,","&amp;-1*P153)))))))</f>
        <v>,-7</v>
      </c>
      <c r="AM154" s="251" t="str">
        <f>IF(Q153="","",IF(Q153="wo",","&amp;0,IF(R153="wo",","&amp;0,IF(Q153=R153,"ERROR",IF(Q153=0,",0",IF(R153=0,",-0",IF(R153&gt;Q153,","&amp;Q153,","&amp;-1*R153)))))))</f>
        <v>,-3</v>
      </c>
      <c r="AN154" s="251" t="str">
        <f>IF(S153="","",IF(S153="wo",","&amp;0,IF(T153="wo",","&amp;0,IF(S153=T153,"ERROR",IF(S153=0,",0",IF(T153=0,",-0",IF(T153&gt;S153,","&amp;S153,","&amp;-1*T153)))))))</f>
        <v/>
      </c>
      <c r="AO154" s="251" t="str">
        <f>IF(U153="","",IF(U153="wo",","&amp;0,IF(V153="wo",","&amp;0,IF(U153=V153,"ERROR",IF(U153=0,",0",IF(V153=0,",-0",IF(V153&gt;U153,","&amp;U153,","&amp;-1*V153)))))))</f>
        <v/>
      </c>
      <c r="AP154" s="251" t="str">
        <f>IF(W153="","",IF(W153="wo",","&amp;0,IF(X153="wo",","&amp;0,IF(W153=X153,"ERROR",IF(W153=0,",0",IF(X153=0,",-0",IF(X153&gt;W153,","&amp;W153,","&amp;-1*X153)))))))</f>
        <v/>
      </c>
      <c r="AQ154" s="238"/>
      <c r="AU154" s="262"/>
      <c r="BK154" s="293"/>
    </row>
    <row r="155" spans="1:63" s="240" customFormat="1" ht="14.1" customHeight="1" x14ac:dyDescent="0.25">
      <c r="A155" s="554"/>
      <c r="B155" s="576"/>
      <c r="C155" s="556"/>
      <c r="D155" s="576"/>
      <c r="E155" s="518"/>
      <c r="F155" s="322"/>
      <c r="G155" s="346">
        <f>IF(Y153&gt;Z153,G153,IF(Z153&gt;Y153,G154,"-"))</f>
        <v>20</v>
      </c>
      <c r="H155" s="331" t="s">
        <v>323</v>
      </c>
      <c r="I155" s="244" t="str">
        <f>VLOOKUP(G155,[3]Список!A:V,3,FALSE)</f>
        <v xml:space="preserve">НУРМАТОВ Зиятжан  </v>
      </c>
      <c r="J155" s="245" t="str">
        <f>VLOOKUP(G155,[3]Список!A:V,8,FALSE)</f>
        <v>Карагандин. обл.</v>
      </c>
      <c r="K155" s="579"/>
      <c r="L155" s="580"/>
      <c r="M155" s="580"/>
      <c r="N155" s="580"/>
      <c r="O155" s="580"/>
      <c r="P155" s="580"/>
      <c r="Q155" s="580"/>
      <c r="R155" s="580"/>
      <c r="S155" s="580"/>
      <c r="T155" s="580"/>
      <c r="U155" s="580"/>
      <c r="V155" s="580"/>
      <c r="W155" s="580"/>
      <c r="X155" s="581"/>
      <c r="Y155" s="246" t="str">
        <f>IF(K155="wo","wo",IF(K155="","",SUM(AC155:AI155)))</f>
        <v/>
      </c>
      <c r="Z155" s="247" t="str">
        <f>IF(L155="wo","wo",IF(L155="","",SUM(AC156:AI156)))</f>
        <v/>
      </c>
      <c r="AA155" s="248" t="str">
        <f t="shared" ref="AA155" si="2089">IF(Y156="В - П","В - П",IF(Z156="В - П","В - П",IF(Z156="wo",Y156&amp;" - "&amp;Z156,IF(Y156="wo",Z156&amp;" - "&amp;Y156,IF(Y156&gt;Z156,Y156&amp;" - "&amp;Z156,IF(Z156&gt;Y156,Z156&amp;" - "&amp;Y156,""))))))</f>
        <v/>
      </c>
      <c r="AB155" s="249" t="str">
        <f t="shared" si="2073"/>
        <v>()</v>
      </c>
      <c r="AC155" s="250" t="str">
        <f>IF(K155="","",IF(K155="wo",0,IF(L155="wo",1,IF(K155&gt;L155,1,0))))</f>
        <v/>
      </c>
      <c r="AD155" s="250" t="str">
        <f>IF(M155="","",IF(M155="wo",0,IF(N155="wo",1,IF(M155&gt;N155,1,0))))</f>
        <v/>
      </c>
      <c r="AE155" s="250" t="str">
        <f>IF(O155="","",IF(O155="wo",0,IF(P155="wo",1,IF(O155&gt;P155,1,0))))</f>
        <v/>
      </c>
      <c r="AF155" s="250" t="str">
        <f>IF(Q155="","",IF(Q155="wo",0,IF(R155="wo",1,IF(Q155&gt;R155,1,0))))</f>
        <v/>
      </c>
      <c r="AG155" s="250" t="str">
        <f>IF(S155="","",IF(S155="wo",0,IF(T155="wo",1,IF(S155&gt;T155,1,0))))</f>
        <v/>
      </c>
      <c r="AH155" s="250" t="str">
        <f>IF(U155="","",IF(U155="wo",0,IF(V155="wo",1,IF(U155&gt;V155,1,0))))</f>
        <v/>
      </c>
      <c r="AI155" s="250" t="str">
        <f>IF(W155="","",IF(W155="wo",0,IF(X155="wo",1,IF(W155&gt;X155,1,0))))</f>
        <v/>
      </c>
      <c r="AJ155" s="251" t="str">
        <f>IF(K155="","",IF(K155="wo",0,IF(L155="wo",0,IF(K155=L155,"ERROR",IF(K155=0,"-0",IF(L155=0,0,IF(K155&gt;L155,L155,-1*K155)))))))</f>
        <v/>
      </c>
      <c r="AK155" s="251" t="str">
        <f>IF(M155="","",IF(M155="wo",","&amp;0,IF(N155="wo",","&amp;0,IF(M155=N155,"ERROR",IF(M155=0,",-0",IF(N155=0,","&amp;0,IF(M155&gt;N155,","&amp;N155,","&amp;-1*M155)))))))</f>
        <v/>
      </c>
      <c r="AL155" s="251" t="str">
        <f>IF(O155="","",IF(O155="wo",","&amp;0,IF(P155="wo",","&amp;0,IF(O155=P155,"ERROR",IF(O155=0,",-0",IF(P155=0,","&amp;0,IF(O155&gt;P155,","&amp;P155,","&amp;-1*O155)))))))</f>
        <v/>
      </c>
      <c r="AM155" s="251" t="str">
        <f>IF(Q155="","",IF(Q155="wo",","&amp;0,IF(R155="wo",","&amp;0,IF(Q155=R155,"ERROR",IF(Q155=0,",-0",IF(R155=0,","&amp;0,IF(Q155&gt;R155,","&amp;R155,","&amp;-1*Q155)))))))</f>
        <v/>
      </c>
      <c r="AN155" s="251" t="str">
        <f>IF(S155="","",IF(S155="wo",","&amp;0,IF(T155="wo",","&amp;0,IF(S155=T155,"ERROR",IF(S155=0,",-0",IF(T155=0,","&amp;0,IF(S155&gt;T155,","&amp;T155,","&amp;-1*S155)))))))</f>
        <v/>
      </c>
      <c r="AO155" s="251" t="str">
        <f>IF(U155="","",IF(U155="wo",","&amp;0,IF(V155="wo",","&amp;0,IF(U155=V155,"ERROR",IF(U155=0,",-0",IF(V155=0,","&amp;0,IF(U155&gt;V155,","&amp;V155,","&amp;-1*U155)))))))</f>
        <v/>
      </c>
      <c r="AP155" s="251" t="str">
        <f>IF(W155="","",IF(W155="wo",","&amp;0,IF(X155="wo",","&amp;0,IF(W155=X155,"ERROR",IF(W155=0,",-0",IF(X155=0,","&amp;0,IF(W155&gt;X155,","&amp;X155,","&amp;-1*W155)))))))</f>
        <v/>
      </c>
      <c r="AQ155" s="238"/>
      <c r="AU155" s="262"/>
      <c r="BK155" s="293"/>
    </row>
    <row r="156" spans="1:63" s="240" customFormat="1" ht="14.1" customHeight="1" x14ac:dyDescent="0.25">
      <c r="A156" s="555"/>
      <c r="B156" s="577"/>
      <c r="C156" s="578"/>
      <c r="D156" s="577"/>
      <c r="E156" s="519"/>
      <c r="F156" s="238">
        <v>-70</v>
      </c>
      <c r="G156" s="348">
        <f>IF(Y153&lt;Z153,G153,IF(Z153&lt;Y153,G154,"-"))</f>
        <v>17</v>
      </c>
      <c r="H156" s="331" t="s">
        <v>324</v>
      </c>
      <c r="I156" s="257" t="str">
        <f>VLOOKUP(G156,[3]Список!A:V,3,FALSE)</f>
        <v xml:space="preserve">НАЗИР Рамазан  </v>
      </c>
      <c r="J156" s="258" t="str">
        <f>VLOOKUP(G156,[3]Список!A:V,8,FALSE)</f>
        <v>Туркестан. обл.</v>
      </c>
      <c r="K156" s="572"/>
      <c r="L156" s="573"/>
      <c r="M156" s="573"/>
      <c r="N156" s="573"/>
      <c r="O156" s="573"/>
      <c r="P156" s="573"/>
      <c r="Q156" s="573"/>
      <c r="R156" s="573"/>
      <c r="S156" s="573"/>
      <c r="T156" s="573"/>
      <c r="U156" s="573"/>
      <c r="V156" s="573"/>
      <c r="W156" s="573"/>
      <c r="X156" s="574"/>
      <c r="Y156" s="259">
        <f>IF(L155="wo","В - П",IF(L155&gt;=0,SUM(AC156:AI156),""))</f>
        <v>0</v>
      </c>
      <c r="Z156" s="260">
        <f>IF(K155="wo","В - П",IF(K155&gt;=0,SUM(AC155:AI155),""))</f>
        <v>0</v>
      </c>
      <c r="AA156" s="248" t="str">
        <f>IF(G155="х","",IF(G156="х","",IF(Y155&gt;Z155,AA155&amp;" "&amp;AB155,IF(Z155&gt;Y155,AA155&amp;" "&amp;AB156,""))))</f>
        <v/>
      </c>
      <c r="AB156" s="249" t="str">
        <f t="shared" si="2073"/>
        <v>()</v>
      </c>
      <c r="AC156" s="250" t="str">
        <f>IF(L155="","",IF(L155="wo",0,IF(K155="wo",1,IF(K155&gt;L155,0,1))))</f>
        <v/>
      </c>
      <c r="AD156" s="250" t="str">
        <f>IF(N155="","",IF(N155="wo",0,IF(M155="wo",1,IF(M155&gt;N155,0,1))))</f>
        <v/>
      </c>
      <c r="AE156" s="250" t="str">
        <f>IF(P155="","",IF(P155="wo",0,IF(O155="wo",1,IF(O155&gt;P155,0,1))))</f>
        <v/>
      </c>
      <c r="AF156" s="250" t="str">
        <f>IF(R155="","",IF(R155="wo",0,IF(Q155="wo",1,IF(Q155&gt;R155,0,1))))</f>
        <v/>
      </c>
      <c r="AG156" s="250" t="str">
        <f>IF(T155="","",IF(T155="wo",0,IF(S155="wo",1,IF(S155&gt;T155,0,1))))</f>
        <v/>
      </c>
      <c r="AH156" s="250" t="str">
        <f>IF(V155="","",IF(V155="wo",0,IF(U155="wo",1,IF(U155&gt;V155,0,1))))</f>
        <v/>
      </c>
      <c r="AI156" s="250" t="str">
        <f>IF(X155="","",IF(X155="wo",0,IF(W155="wo",1,IF(W155&gt;X155,0,1))))</f>
        <v/>
      </c>
      <c r="AJ156" s="251" t="str">
        <f>IF(K155="","",IF(K155="wo",0,IF(L155="wo",0,IF(K155=L155,"ERROR",IF(K155=0,0,IF(L155=0,"-0",IF(L155&gt;K155,K155,-1*L155)))))))</f>
        <v/>
      </c>
      <c r="AK156" s="251" t="str">
        <f>IF(M155="","",IF(M155="wo",","&amp;0,IF(N155="wo",","&amp;0,IF(M155=N155,"ERROR",IF(M155=0,",0",IF(N155=0,",-0",IF(N155&gt;M155,","&amp;M155,","&amp;-1*N155)))))))</f>
        <v/>
      </c>
      <c r="AL156" s="251" t="str">
        <f>IF(O155="","",IF(O155="wo",","&amp;0,IF(P155="wo",","&amp;0,IF(O155=P155,"ERROR",IF(O155=0,",0",IF(P155=0,",-0",IF(P155&gt;O155,","&amp;O155,","&amp;-1*P155)))))))</f>
        <v/>
      </c>
      <c r="AM156" s="251" t="str">
        <f>IF(Q155="","",IF(Q155="wo",","&amp;0,IF(R155="wo",","&amp;0,IF(Q155=R155,"ERROR",IF(Q155=0,",0",IF(R155=0,",-0",IF(R155&gt;Q155,","&amp;Q155,","&amp;-1*R155)))))))</f>
        <v/>
      </c>
      <c r="AN156" s="251" t="str">
        <f>IF(S155="","",IF(S155="wo",","&amp;0,IF(T155="wo",","&amp;0,IF(S155=T155,"ERROR",IF(S155=0,",0",IF(T155=0,",-0",IF(T155&gt;S155,","&amp;S155,","&amp;-1*T155)))))))</f>
        <v/>
      </c>
      <c r="AO156" s="251" t="str">
        <f>IF(U155="","",IF(U155="wo",","&amp;0,IF(V155="wo",","&amp;0,IF(U155=V155,"ERROR",IF(U155=0,",0",IF(V155=0,",-0",IF(V155&gt;U155,","&amp;U155,","&amp;-1*V155)))))))</f>
        <v/>
      </c>
      <c r="AP156" s="251" t="str">
        <f>IF(W155="","",IF(W155="wo",","&amp;0,IF(X155="wo",","&amp;0,IF(W155=X155,"ERROR",IF(W155=0,",0",IF(X155=0,",-0",IF(X155&gt;W155,","&amp;W155,","&amp;-1*X155)))))))</f>
        <v/>
      </c>
      <c r="AQ156" s="238"/>
      <c r="AU156" s="262"/>
      <c r="BK156" s="293"/>
    </row>
    <row r="157" spans="1:63" s="240" customFormat="1" ht="14.1" customHeight="1" x14ac:dyDescent="0.25">
      <c r="A157" s="510">
        <v>71</v>
      </c>
      <c r="B157" s="569" t="s">
        <v>325</v>
      </c>
      <c r="C157" s="514"/>
      <c r="D157" s="516"/>
      <c r="E157" s="556"/>
      <c r="F157" s="238">
        <v>-40</v>
      </c>
      <c r="G157" s="334">
        <f>IF(Y83&lt;Z83,G83,IF(Z83&lt;Y83,G84,"-"))</f>
        <v>11</v>
      </c>
      <c r="H157" s="520" t="str">
        <f t="shared" ref="H157" si="2090">IF(K157="",IF(C157="","",IF(OR(G157="х",G158="х",NOT(ISBLANK(K157)))," ",CONCATENATE(C157,"/",D157,"/","ст. ",E157))),"")</f>
        <v/>
      </c>
      <c r="I157" s="244" t="str">
        <f>VLOOKUP(G157,[3]Список!A:V,3,FALSE)</f>
        <v xml:space="preserve">ДЖИЕНБАЕВ Темирлан  </v>
      </c>
      <c r="J157" s="245" t="str">
        <f>VLOOKUP(G157,[3]Список!A:V,8,FALSE)</f>
        <v>ВКО</v>
      </c>
      <c r="K157" s="525">
        <v>11</v>
      </c>
      <c r="L157" s="535">
        <v>8</v>
      </c>
      <c r="M157" s="531">
        <v>8</v>
      </c>
      <c r="N157" s="533">
        <v>11</v>
      </c>
      <c r="O157" s="525">
        <v>11</v>
      </c>
      <c r="P157" s="535">
        <v>4</v>
      </c>
      <c r="Q157" s="531">
        <v>13</v>
      </c>
      <c r="R157" s="533">
        <v>11</v>
      </c>
      <c r="S157" s="525"/>
      <c r="T157" s="535"/>
      <c r="U157" s="531"/>
      <c r="V157" s="533"/>
      <c r="W157" s="525"/>
      <c r="X157" s="527"/>
      <c r="Y157" s="246">
        <f>IF(K157="wo","wo",IF(K157="","",SUM(AC157:AI157)))</f>
        <v>3</v>
      </c>
      <c r="Z157" s="247">
        <f>IF(L157="wo","wo",IF(L157="","",SUM(AC158:AI158)))</f>
        <v>1</v>
      </c>
      <c r="AA157" s="248" t="str">
        <f t="shared" ref="AA157" si="2091">IF(Y158="В - П","В - П",IF(Z158="В - П","В - П",IF(Z158="wo",Y158&amp;" - "&amp;Z158,IF(Y158="wo",Z158&amp;" - "&amp;Y158,IF(Y158&gt;Z158,Y158&amp;" - "&amp;Z158,IF(Z158&gt;Y158,Z158&amp;" - "&amp;Y158,""))))))</f>
        <v>3 - 1</v>
      </c>
      <c r="AB157" s="249" t="str">
        <f t="shared" si="2073"/>
        <v>(8,-8,4,11)</v>
      </c>
      <c r="AC157" s="250">
        <f>IF(K157="","",IF(K157="wo",0,IF(L157="wo",1,IF(K157&gt;L157,1,0))))</f>
        <v>1</v>
      </c>
      <c r="AD157" s="250">
        <f>IF(M157="","",IF(M157="wo",0,IF(N157="wo",1,IF(M157&gt;N157,1,0))))</f>
        <v>0</v>
      </c>
      <c r="AE157" s="250">
        <f>IF(O157="","",IF(O157="wo",0,IF(P157="wo",1,IF(O157&gt;P157,1,0))))</f>
        <v>1</v>
      </c>
      <c r="AF157" s="250">
        <f>IF(Q157="","",IF(Q157="wo",0,IF(R157="wo",1,IF(Q157&gt;R157,1,0))))</f>
        <v>1</v>
      </c>
      <c r="AG157" s="250" t="str">
        <f>IF(S157="","",IF(S157="wo",0,IF(T157="wo",1,IF(S157&gt;T157,1,0))))</f>
        <v/>
      </c>
      <c r="AH157" s="250" t="str">
        <f>IF(U157="","",IF(U157="wo",0,IF(V157="wo",1,IF(U157&gt;V157,1,0))))</f>
        <v/>
      </c>
      <c r="AI157" s="250" t="str">
        <f>IF(W157="","",IF(W157="wo",0,IF(X157="wo",1,IF(W157&gt;X157,1,0))))</f>
        <v/>
      </c>
      <c r="AJ157" s="251">
        <f>IF(K157="","",IF(K157="wo",0,IF(L157="wo",0,IF(K157=L157,"ERROR",IF(K157=0,"-0",IF(L157=0,0,IF(K157&gt;L157,L157,-1*K157)))))))</f>
        <v>8</v>
      </c>
      <c r="AK157" s="251" t="str">
        <f>IF(M157="","",IF(M157="wo",","&amp;0,IF(N157="wo",","&amp;0,IF(M157=N157,"ERROR",IF(M157=0,",-0",IF(N157=0,","&amp;0,IF(M157&gt;N157,","&amp;N157,","&amp;-1*M157)))))))</f>
        <v>,-8</v>
      </c>
      <c r="AL157" s="251" t="str">
        <f>IF(O157="","",IF(O157="wo",","&amp;0,IF(P157="wo",","&amp;0,IF(O157=P157,"ERROR",IF(O157=0,",-0",IF(P157=0,","&amp;0,IF(O157&gt;P157,","&amp;P157,","&amp;-1*O157)))))))</f>
        <v>,4</v>
      </c>
      <c r="AM157" s="251" t="str">
        <f>IF(Q157="","",IF(Q157="wo",","&amp;0,IF(R157="wo",","&amp;0,IF(Q157=R157,"ERROR",IF(Q157=0,",-0",IF(R157=0,","&amp;0,IF(Q157&gt;R157,","&amp;R157,","&amp;-1*Q157)))))))</f>
        <v>,11</v>
      </c>
      <c r="AN157" s="251" t="str">
        <f>IF(S157="","",IF(S157="wo",","&amp;0,IF(T157="wo",","&amp;0,IF(S157=T157,"ERROR",IF(S157=0,",-0",IF(T157=0,","&amp;0,IF(S157&gt;T157,","&amp;T157,","&amp;-1*S157)))))))</f>
        <v/>
      </c>
      <c r="AO157" s="251" t="str">
        <f>IF(U157="","",IF(U157="wo",","&amp;0,IF(V157="wo",","&amp;0,IF(U157=V157,"ERROR",IF(U157=0,",-0",IF(V157=0,","&amp;0,IF(U157&gt;V157,","&amp;V157,","&amp;-1*U157)))))))</f>
        <v/>
      </c>
      <c r="AP157" s="251" t="str">
        <f>IF(W157="","",IF(W157="wo",","&amp;0,IF(X157="wo",","&amp;0,IF(W157=X157,"ERROR",IF(W157=0,",-0",IF(X157=0,","&amp;0,IF(W157&gt;X157,","&amp;X157,","&amp;-1*W157)))))))</f>
        <v/>
      </c>
      <c r="AQ157" s="238"/>
      <c r="AU157" s="262"/>
      <c r="BK157" s="293"/>
    </row>
    <row r="158" spans="1:63" s="240" customFormat="1" ht="14.1" customHeight="1" x14ac:dyDescent="0.25">
      <c r="A158" s="511"/>
      <c r="B158" s="570"/>
      <c r="C158" s="515"/>
      <c r="D158" s="566"/>
      <c r="E158" s="578"/>
      <c r="F158" s="238">
        <v>-41</v>
      </c>
      <c r="G158" s="345">
        <f>IF(Y85&lt;Z85,G85,IF(Z85&lt;Y85,G86,"-"))</f>
        <v>22</v>
      </c>
      <c r="H158" s="521"/>
      <c r="I158" s="257" t="str">
        <f>VLOOKUP(G158,[3]Список!A:V,3,FALSE)</f>
        <v xml:space="preserve">СИПАЧЕВ Артем  </v>
      </c>
      <c r="J158" s="258" t="str">
        <f>VLOOKUP(G158,[3]Список!A:V,8,FALSE)</f>
        <v>Костанай. обл</v>
      </c>
      <c r="K158" s="526"/>
      <c r="L158" s="536"/>
      <c r="M158" s="532"/>
      <c r="N158" s="534"/>
      <c r="O158" s="526"/>
      <c r="P158" s="536"/>
      <c r="Q158" s="532"/>
      <c r="R158" s="534"/>
      <c r="S158" s="526"/>
      <c r="T158" s="536"/>
      <c r="U158" s="532"/>
      <c r="V158" s="534"/>
      <c r="W158" s="526"/>
      <c r="X158" s="528"/>
      <c r="Y158" s="259">
        <f>IF(L157="wo","В - П",IF(L157&gt;=0,SUM(AC158:AI158),""))</f>
        <v>1</v>
      </c>
      <c r="Z158" s="260">
        <f>IF(K157="wo","В - П",IF(K157&gt;=0,SUM(AC157:AI157),""))</f>
        <v>3</v>
      </c>
      <c r="AA158" s="248" t="str">
        <f>IF(G157="х","",IF(G158="х","",IF(Y157&gt;Z157,AA157&amp;" "&amp;AB157,IF(Z157&gt;Y157,AA157&amp;" "&amp;AB158,""))))</f>
        <v>3 - 1 (8,-8,4,11)</v>
      </c>
      <c r="AB158" s="249" t="str">
        <f>CONCATENATE("(",AJ158,AK158,AL158,AM158,AN158,AO158,AP158,")")</f>
        <v>(-8,8,-4,-11)</v>
      </c>
      <c r="AC158" s="250">
        <f>IF(L157="","",IF(L157="wo",0,IF(K157="wo",1,IF(K157&gt;L157,0,1))))</f>
        <v>0</v>
      </c>
      <c r="AD158" s="250">
        <f>IF(N157="","",IF(N157="wo",0,IF(M157="wo",1,IF(M157&gt;N157,0,1))))</f>
        <v>1</v>
      </c>
      <c r="AE158" s="250">
        <f>IF(P157="","",IF(P157="wo",0,IF(O157="wo",1,IF(O157&gt;P157,0,1))))</f>
        <v>0</v>
      </c>
      <c r="AF158" s="250">
        <f>IF(R157="","",IF(R157="wo",0,IF(Q157="wo",1,IF(Q157&gt;R157,0,1))))</f>
        <v>0</v>
      </c>
      <c r="AG158" s="250" t="str">
        <f>IF(T157="","",IF(T157="wo",0,IF(S157="wo",1,IF(S157&gt;T157,0,1))))</f>
        <v/>
      </c>
      <c r="AH158" s="250" t="str">
        <f>IF(V157="","",IF(V157="wo",0,IF(U157="wo",1,IF(U157&gt;V157,0,1))))</f>
        <v/>
      </c>
      <c r="AI158" s="250" t="str">
        <f>IF(X157="","",IF(X157="wo",0,IF(W157="wo",1,IF(W157&gt;X157,0,1))))</f>
        <v/>
      </c>
      <c r="AJ158" s="251">
        <f>IF(K157="","",IF(K157="wo",0,IF(L157="wo",0,IF(K157=L157,"ERROR",IF(K157=0,0,IF(L157=0,"-0",IF(L157&gt;K157,K157,-1*L157)))))))</f>
        <v>-8</v>
      </c>
      <c r="AK158" s="251" t="str">
        <f>IF(M157="","",IF(M157="wo",","&amp;0,IF(N157="wo",","&amp;0,IF(M157=N157,"ERROR",IF(M157=0,",0",IF(N157=0,",-0",IF(N157&gt;M157,","&amp;M157,","&amp;-1*N157)))))))</f>
        <v>,8</v>
      </c>
      <c r="AL158" s="251" t="str">
        <f>IF(O157="","",IF(O157="wo",","&amp;0,IF(P157="wo",","&amp;0,IF(O157=P157,"ERROR",IF(O157=0,",0",IF(P157=0,",-0",IF(P157&gt;O157,","&amp;O157,","&amp;-1*P157)))))))</f>
        <v>,-4</v>
      </c>
      <c r="AM158" s="251" t="str">
        <f>IF(Q157="","",IF(Q157="wo",","&amp;0,IF(R157="wo",","&amp;0,IF(Q157=R157,"ERROR",IF(Q157=0,",0",IF(R157=0,",-0",IF(R157&gt;Q157,","&amp;Q157,","&amp;-1*R157)))))))</f>
        <v>,-11</v>
      </c>
      <c r="AN158" s="251" t="str">
        <f>IF(S157="","",IF(S157="wo",","&amp;0,IF(T157="wo",","&amp;0,IF(S157=T157,"ERROR",IF(S157=0,",0",IF(T157=0,",-0",IF(T157&gt;S157,","&amp;S157,","&amp;-1*T157)))))))</f>
        <v/>
      </c>
      <c r="AO158" s="251" t="str">
        <f>IF(U157="","",IF(U157="wo",","&amp;0,IF(V157="wo",","&amp;0,IF(U157=V157,"ERROR",IF(U157=0,",0",IF(V157=0,",-0",IF(V157&gt;U157,","&amp;U157,","&amp;-1*V157)))))))</f>
        <v/>
      </c>
      <c r="AP158" s="251" t="str">
        <f>IF(W157="","",IF(W157="wo",","&amp;0,IF(X157="wo",","&amp;0,IF(W157=X157,"ERROR",IF(W157=0,",0",IF(X157=0,",-0",IF(X157&gt;W157,","&amp;W157,","&amp;-1*X157)))))))</f>
        <v/>
      </c>
      <c r="AQ158" s="238"/>
      <c r="AU158" s="262"/>
      <c r="BK158" s="293"/>
    </row>
    <row r="159" spans="1:63" s="240" customFormat="1" ht="14.1" customHeight="1" x14ac:dyDescent="0.25">
      <c r="A159" s="510">
        <v>72</v>
      </c>
      <c r="B159" s="569" t="s">
        <v>325</v>
      </c>
      <c r="C159" s="514"/>
      <c r="D159" s="516"/>
      <c r="E159" s="556"/>
      <c r="F159" s="238">
        <v>-42</v>
      </c>
      <c r="G159" s="334">
        <f>IF(Y87&lt;Z87,G87,IF(Z87&lt;Y87,G88,"-"))</f>
        <v>14</v>
      </c>
      <c r="H159" s="520" t="str">
        <f t="shared" ref="H159" si="2092">IF(K159="",IF(C159="","",IF(OR(G159="х",G160="х",NOT(ISBLANK(K159)))," ",CONCATENATE(C159,"/",D159,"/","ст. ",E159))),"")</f>
        <v/>
      </c>
      <c r="I159" s="244" t="str">
        <f>VLOOKUP(G159,[3]Список!A:V,3,FALSE)</f>
        <v xml:space="preserve">ХАРКИ Абдул-Маджид  </v>
      </c>
      <c r="J159" s="245" t="str">
        <f>VLOOKUP(G159,[3]Список!A:V,8,FALSE)</f>
        <v>Жамбылск. обл.</v>
      </c>
      <c r="K159" s="525">
        <v>17</v>
      </c>
      <c r="L159" s="535">
        <v>15</v>
      </c>
      <c r="M159" s="531">
        <v>6</v>
      </c>
      <c r="N159" s="533">
        <v>11</v>
      </c>
      <c r="O159" s="525">
        <v>10</v>
      </c>
      <c r="P159" s="535">
        <v>12</v>
      </c>
      <c r="Q159" s="531">
        <v>11</v>
      </c>
      <c r="R159" s="533">
        <v>7</v>
      </c>
      <c r="S159" s="525">
        <v>11</v>
      </c>
      <c r="T159" s="535">
        <v>13</v>
      </c>
      <c r="U159" s="531"/>
      <c r="V159" s="533"/>
      <c r="W159" s="525"/>
      <c r="X159" s="527"/>
      <c r="Y159" s="246">
        <f>IF(K159="wo","wo",IF(K159="","",SUM(AC159:AI159)))</f>
        <v>2</v>
      </c>
      <c r="Z159" s="247">
        <f>IF(L159="wo","wo",IF(L159="","",SUM(AC160:AI160)))</f>
        <v>3</v>
      </c>
      <c r="AA159" s="248" t="str">
        <f t="shared" ref="AA159" si="2093">IF(Y160="В - П","В - П",IF(Z160="В - П","В - П",IF(Z160="wo",Y160&amp;" - "&amp;Z160,IF(Y160="wo",Z160&amp;" - "&amp;Y160,IF(Y160&gt;Z160,Y160&amp;" - "&amp;Z160,IF(Z160&gt;Y160,Z160&amp;" - "&amp;Y160,""))))))</f>
        <v>3 - 2</v>
      </c>
      <c r="AB159" s="249" t="str">
        <f t="shared" si="2073"/>
        <v>(15,-6,-10,7,-11)</v>
      </c>
      <c r="AC159" s="250">
        <f>IF(K159="","",IF(K159="wo",0,IF(L159="wo",1,IF(K159&gt;L159,1,0))))</f>
        <v>1</v>
      </c>
      <c r="AD159" s="250">
        <f>IF(M159="","",IF(M159="wo",0,IF(N159="wo",1,IF(M159&gt;N159,1,0))))</f>
        <v>0</v>
      </c>
      <c r="AE159" s="250">
        <f>IF(O159="","",IF(O159="wo",0,IF(P159="wo",1,IF(O159&gt;P159,1,0))))</f>
        <v>0</v>
      </c>
      <c r="AF159" s="250">
        <f>IF(Q159="","",IF(Q159="wo",0,IF(R159="wo",1,IF(Q159&gt;R159,1,0))))</f>
        <v>1</v>
      </c>
      <c r="AG159" s="250">
        <f>IF(S159="","",IF(S159="wo",0,IF(T159="wo",1,IF(S159&gt;T159,1,0))))</f>
        <v>0</v>
      </c>
      <c r="AH159" s="250" t="str">
        <f>IF(U159="","",IF(U159="wo",0,IF(V159="wo",1,IF(U159&gt;V159,1,0))))</f>
        <v/>
      </c>
      <c r="AI159" s="250" t="str">
        <f>IF(W159="","",IF(W159="wo",0,IF(X159="wo",1,IF(W159&gt;X159,1,0))))</f>
        <v/>
      </c>
      <c r="AJ159" s="251">
        <f>IF(K159="","",IF(K159="wo",0,IF(L159="wo",0,IF(K159=L159,"ERROR",IF(K159=0,"-0",IF(L159=0,0,IF(K159&gt;L159,L159,-1*K159)))))))</f>
        <v>15</v>
      </c>
      <c r="AK159" s="251" t="str">
        <f>IF(M159="","",IF(M159="wo",","&amp;0,IF(N159="wo",","&amp;0,IF(M159=N159,"ERROR",IF(M159=0,",-0",IF(N159=0,","&amp;0,IF(M159&gt;N159,","&amp;N159,","&amp;-1*M159)))))))</f>
        <v>,-6</v>
      </c>
      <c r="AL159" s="251" t="str">
        <f>IF(O159="","",IF(O159="wo",","&amp;0,IF(P159="wo",","&amp;0,IF(O159=P159,"ERROR",IF(O159=0,",-0",IF(P159=0,","&amp;0,IF(O159&gt;P159,","&amp;P159,","&amp;-1*O159)))))))</f>
        <v>,-10</v>
      </c>
      <c r="AM159" s="251" t="str">
        <f>IF(Q159="","",IF(Q159="wo",","&amp;0,IF(R159="wo",","&amp;0,IF(Q159=R159,"ERROR",IF(Q159=0,",-0",IF(R159=0,","&amp;0,IF(Q159&gt;R159,","&amp;R159,","&amp;-1*Q159)))))))</f>
        <v>,7</v>
      </c>
      <c r="AN159" s="251" t="str">
        <f>IF(S159="","",IF(S159="wo",","&amp;0,IF(T159="wo",","&amp;0,IF(S159=T159,"ERROR",IF(S159=0,",-0",IF(T159=0,","&amp;0,IF(S159&gt;T159,","&amp;T159,","&amp;-1*S159)))))))</f>
        <v>,-11</v>
      </c>
      <c r="AO159" s="251" t="str">
        <f>IF(U159="","",IF(U159="wo",","&amp;0,IF(V159="wo",","&amp;0,IF(U159=V159,"ERROR",IF(U159=0,",-0",IF(V159=0,","&amp;0,IF(U159&gt;V159,","&amp;V159,","&amp;-1*U159)))))))</f>
        <v/>
      </c>
      <c r="AP159" s="251" t="str">
        <f>IF(W159="","",IF(W159="wo",","&amp;0,IF(X159="wo",","&amp;0,IF(W159=X159,"ERROR",IF(W159=0,",-0",IF(X159=0,","&amp;0,IF(W159&gt;X159,","&amp;X159,","&amp;-1*W159)))))))</f>
        <v/>
      </c>
      <c r="AQ159" s="238"/>
      <c r="AT159" s="262"/>
      <c r="AU159" s="262"/>
      <c r="BK159" s="293"/>
    </row>
    <row r="160" spans="1:63" s="240" customFormat="1" ht="14.1" customHeight="1" x14ac:dyDescent="0.25">
      <c r="A160" s="511"/>
      <c r="B160" s="570"/>
      <c r="C160" s="515"/>
      <c r="D160" s="566"/>
      <c r="E160" s="578"/>
      <c r="F160" s="238">
        <v>-43</v>
      </c>
      <c r="G160" s="345">
        <f>IF(Y89&lt;Z89,G89,IF(Z89&lt;Y89,G90,"-"))</f>
        <v>9</v>
      </c>
      <c r="H160" s="521"/>
      <c r="I160" s="257" t="str">
        <f>VLOOKUP(G160,[3]Список!A:V,3,FALSE)</f>
        <v xml:space="preserve">НУГАЙ Нурдаулет  </v>
      </c>
      <c r="J160" s="258" t="str">
        <f>VLOOKUP(G160,[3]Список!A:V,8,FALSE)</f>
        <v>г. Шымкент</v>
      </c>
      <c r="K160" s="526"/>
      <c r="L160" s="536"/>
      <c r="M160" s="532"/>
      <c r="N160" s="534"/>
      <c r="O160" s="526"/>
      <c r="P160" s="536"/>
      <c r="Q160" s="532"/>
      <c r="R160" s="534"/>
      <c r="S160" s="526"/>
      <c r="T160" s="536"/>
      <c r="U160" s="532"/>
      <c r="V160" s="534"/>
      <c r="W160" s="526"/>
      <c r="X160" s="528"/>
      <c r="Y160" s="259">
        <f>IF(L159="wo","В - П",IF(L159&gt;=0,SUM(AC160:AI160),""))</f>
        <v>3</v>
      </c>
      <c r="Z160" s="260">
        <f>IF(K159="wo","В - П",IF(K159&gt;=0,SUM(AC159:AI159),""))</f>
        <v>2</v>
      </c>
      <c r="AA160" s="248" t="str">
        <f>IF(G159="х","",IF(G160="х","",IF(Y159&gt;Z159,AA159&amp;" "&amp;AB159,IF(Z159&gt;Y159,AA159&amp;" "&amp;AB160,""))))</f>
        <v>3 - 2 (-15,6,10,-7,11)</v>
      </c>
      <c r="AB160" s="249" t="str">
        <f t="shared" si="2073"/>
        <v>(-15,6,10,-7,11)</v>
      </c>
      <c r="AC160" s="250">
        <f>IF(L159="","",IF(L159="wo",0,IF(K159="wo",1,IF(K159&gt;L159,0,1))))</f>
        <v>0</v>
      </c>
      <c r="AD160" s="250">
        <f>IF(N159="","",IF(N159="wo",0,IF(M159="wo",1,IF(M159&gt;N159,0,1))))</f>
        <v>1</v>
      </c>
      <c r="AE160" s="250">
        <f>IF(P159="","",IF(P159="wo",0,IF(O159="wo",1,IF(O159&gt;P159,0,1))))</f>
        <v>1</v>
      </c>
      <c r="AF160" s="250">
        <f>IF(R159="","",IF(R159="wo",0,IF(Q159="wo",1,IF(Q159&gt;R159,0,1))))</f>
        <v>0</v>
      </c>
      <c r="AG160" s="250">
        <f>IF(T159="","",IF(T159="wo",0,IF(S159="wo",1,IF(S159&gt;T159,0,1))))</f>
        <v>1</v>
      </c>
      <c r="AH160" s="250" t="str">
        <f>IF(V159="","",IF(V159="wo",0,IF(U159="wo",1,IF(U159&gt;V159,0,1))))</f>
        <v/>
      </c>
      <c r="AI160" s="250" t="str">
        <f>IF(X159="","",IF(X159="wo",0,IF(W159="wo",1,IF(W159&gt;X159,0,1))))</f>
        <v/>
      </c>
      <c r="AJ160" s="251">
        <f>IF(K159="","",IF(K159="wo",0,IF(L159="wo",0,IF(K159=L159,"ERROR",IF(K159=0,0,IF(L159=0,"-0",IF(L159&gt;K159,K159,-1*L159)))))))</f>
        <v>-15</v>
      </c>
      <c r="AK160" s="251" t="str">
        <f>IF(M159="","",IF(M159="wo",","&amp;0,IF(N159="wo",","&amp;0,IF(M159=N159,"ERROR",IF(M159=0,",0",IF(N159=0,",-0",IF(N159&gt;M159,","&amp;M159,","&amp;-1*N159)))))))</f>
        <v>,6</v>
      </c>
      <c r="AL160" s="251" t="str">
        <f>IF(O159="","",IF(O159="wo",","&amp;0,IF(P159="wo",","&amp;0,IF(O159=P159,"ERROR",IF(O159=0,",0",IF(P159=0,",-0",IF(P159&gt;O159,","&amp;O159,","&amp;-1*P159)))))))</f>
        <v>,10</v>
      </c>
      <c r="AM160" s="251" t="str">
        <f>IF(Q159="","",IF(Q159="wo",","&amp;0,IF(R159="wo",","&amp;0,IF(Q159=R159,"ERROR",IF(Q159=0,",0",IF(R159=0,",-0",IF(R159&gt;Q159,","&amp;Q159,","&amp;-1*R159)))))))</f>
        <v>,-7</v>
      </c>
      <c r="AN160" s="251" t="str">
        <f>IF(S159="","",IF(S159="wo",","&amp;0,IF(T159="wo",","&amp;0,IF(S159=T159,"ERROR",IF(S159=0,",0",IF(T159=0,",-0",IF(T159&gt;S159,","&amp;S159,","&amp;-1*T159)))))))</f>
        <v>,11</v>
      </c>
      <c r="AO160" s="251" t="str">
        <f>IF(U159="","",IF(U159="wo",","&amp;0,IF(V159="wo",","&amp;0,IF(U159=V159,"ERROR",IF(U159=0,",0",IF(V159=0,",-0",IF(V159&gt;U159,","&amp;U159,","&amp;-1*V159)))))))</f>
        <v/>
      </c>
      <c r="AP160" s="251" t="str">
        <f>IF(W159="","",IF(W159="wo",","&amp;0,IF(X159="wo",","&amp;0,IF(W159=X159,"ERROR",IF(W159=0,",0",IF(X159=0,",-0",IF(X159&gt;W159,","&amp;W159,","&amp;-1*X159)))))))</f>
        <v/>
      </c>
      <c r="AQ160" s="238"/>
      <c r="AT160" s="262"/>
      <c r="AU160" s="262"/>
      <c r="BK160" s="293"/>
    </row>
    <row r="161" spans="1:63" s="240" customFormat="1" ht="14.1" customHeight="1" x14ac:dyDescent="0.25">
      <c r="A161" s="510">
        <v>73</v>
      </c>
      <c r="B161" s="569" t="s">
        <v>325</v>
      </c>
      <c r="C161" s="514"/>
      <c r="D161" s="516"/>
      <c r="E161" s="556"/>
      <c r="F161" s="238">
        <v>-44</v>
      </c>
      <c r="G161" s="334">
        <f>IF(Y91&lt;Z91,G91,IF(Z91&lt;Y91,G92,"-"))</f>
        <v>28</v>
      </c>
      <c r="H161" s="520" t="str">
        <f t="shared" ref="H161" si="2094">IF(K161="",IF(C161="","",IF(OR(G161="х",G162="х",NOT(ISBLANK(K161)))," ",CONCATENATE(C161,"/",D161,"/","ст. ",E161))),"")</f>
        <v/>
      </c>
      <c r="I161" s="244" t="str">
        <f>VLOOKUP(G161,[3]Список!A:V,3,FALSE)</f>
        <v xml:space="preserve">МОМИНЖАНОВ Атхамбек </v>
      </c>
      <c r="J161" s="245" t="str">
        <f>VLOOKUP(G161,[3]Список!A:V,8,FALSE)</f>
        <v>г. Шымкент</v>
      </c>
      <c r="K161" s="525">
        <v>9</v>
      </c>
      <c r="L161" s="535">
        <v>11</v>
      </c>
      <c r="M161" s="531">
        <v>8</v>
      </c>
      <c r="N161" s="533">
        <v>11</v>
      </c>
      <c r="O161" s="525">
        <v>11</v>
      </c>
      <c r="P161" s="535">
        <v>8</v>
      </c>
      <c r="Q161" s="531">
        <v>17</v>
      </c>
      <c r="R161" s="533">
        <v>19</v>
      </c>
      <c r="S161" s="525"/>
      <c r="T161" s="535"/>
      <c r="U161" s="531"/>
      <c r="V161" s="533"/>
      <c r="W161" s="525"/>
      <c r="X161" s="527"/>
      <c r="Y161" s="246">
        <f>IF(K161="wo","wo",IF(K161="","",SUM(AC161:AI161)))</f>
        <v>1</v>
      </c>
      <c r="Z161" s="247">
        <f>IF(L161="wo","wo",IF(L161="","",SUM(AC162:AI162)))</f>
        <v>3</v>
      </c>
      <c r="AA161" s="248" t="str">
        <f t="shared" ref="AA161" si="2095">IF(Y162="В - П","В - П",IF(Z162="В - П","В - П",IF(Z162="wo",Y162&amp;" - "&amp;Z162,IF(Y162="wo",Z162&amp;" - "&amp;Y162,IF(Y162&gt;Z162,Y162&amp;" - "&amp;Z162,IF(Z162&gt;Y162,Z162&amp;" - "&amp;Y162,""))))))</f>
        <v>3 - 1</v>
      </c>
      <c r="AB161" s="249" t="str">
        <f t="shared" si="2073"/>
        <v>(-9,-8,8,-17)</v>
      </c>
      <c r="AC161" s="250">
        <f>IF(K161="","",IF(K161="wo",0,IF(L161="wo",1,IF(K161&gt;L161,1,0))))</f>
        <v>0</v>
      </c>
      <c r="AD161" s="250">
        <f>IF(M161="","",IF(M161="wo",0,IF(N161="wo",1,IF(M161&gt;N161,1,0))))</f>
        <v>0</v>
      </c>
      <c r="AE161" s="250">
        <f>IF(O161="","",IF(O161="wo",0,IF(P161="wo",1,IF(O161&gt;P161,1,0))))</f>
        <v>1</v>
      </c>
      <c r="AF161" s="250">
        <f>IF(Q161="","",IF(Q161="wo",0,IF(R161="wo",1,IF(Q161&gt;R161,1,0))))</f>
        <v>0</v>
      </c>
      <c r="AG161" s="250" t="str">
        <f>IF(S161="","",IF(S161="wo",0,IF(T161="wo",1,IF(S161&gt;T161,1,0))))</f>
        <v/>
      </c>
      <c r="AH161" s="250" t="str">
        <f>IF(U161="","",IF(U161="wo",0,IF(V161="wo",1,IF(U161&gt;V161,1,0))))</f>
        <v/>
      </c>
      <c r="AI161" s="250" t="str">
        <f>IF(W161="","",IF(W161="wo",0,IF(X161="wo",1,IF(W161&gt;X161,1,0))))</f>
        <v/>
      </c>
      <c r="AJ161" s="251">
        <f>IF(K161="","",IF(K161="wo",0,IF(L161="wo",0,IF(K161=L161,"ERROR",IF(K161=0,"-0",IF(L161=0,0,IF(K161&gt;L161,L161,-1*K161)))))))</f>
        <v>-9</v>
      </c>
      <c r="AK161" s="251" t="str">
        <f>IF(M161="","",IF(M161="wo",","&amp;0,IF(N161="wo",","&amp;0,IF(M161=N161,"ERROR",IF(M161=0,",-0",IF(N161=0,","&amp;0,IF(M161&gt;N161,","&amp;N161,","&amp;-1*M161)))))))</f>
        <v>,-8</v>
      </c>
      <c r="AL161" s="251" t="str">
        <f>IF(O161="","",IF(O161="wo",","&amp;0,IF(P161="wo",","&amp;0,IF(O161=P161,"ERROR",IF(O161=0,",-0",IF(P161=0,","&amp;0,IF(O161&gt;P161,","&amp;P161,","&amp;-1*O161)))))))</f>
        <v>,8</v>
      </c>
      <c r="AM161" s="251" t="str">
        <f>IF(Q161="","",IF(Q161="wo",","&amp;0,IF(R161="wo",","&amp;0,IF(Q161=R161,"ERROR",IF(Q161=0,",-0",IF(R161=0,","&amp;0,IF(Q161&gt;R161,","&amp;R161,","&amp;-1*Q161)))))))</f>
        <v>,-17</v>
      </c>
      <c r="AN161" s="251" t="str">
        <f>IF(S161="","",IF(S161="wo",","&amp;0,IF(T161="wo",","&amp;0,IF(S161=T161,"ERROR",IF(S161=0,",-0",IF(T161=0,","&amp;0,IF(S161&gt;T161,","&amp;T161,","&amp;-1*S161)))))))</f>
        <v/>
      </c>
      <c r="AO161" s="251" t="str">
        <f>IF(U161="","",IF(U161="wo",","&amp;0,IF(V161="wo",","&amp;0,IF(U161=V161,"ERROR",IF(U161=0,",-0",IF(V161=0,","&amp;0,IF(U161&gt;V161,","&amp;V161,","&amp;-1*U161)))))))</f>
        <v/>
      </c>
      <c r="AP161" s="251" t="str">
        <f>IF(W161="","",IF(W161="wo",","&amp;0,IF(X161="wo",","&amp;0,IF(W161=X161,"ERROR",IF(W161=0,",-0",IF(X161=0,","&amp;0,IF(W161&gt;X161,","&amp;X161,","&amp;-1*W161)))))))</f>
        <v/>
      </c>
      <c r="AQ161" s="238"/>
      <c r="AT161" s="262"/>
      <c r="AU161" s="262"/>
      <c r="BK161" s="293"/>
    </row>
    <row r="162" spans="1:63" s="240" customFormat="1" ht="14.1" customHeight="1" x14ac:dyDescent="0.25">
      <c r="A162" s="511"/>
      <c r="B162" s="570"/>
      <c r="C162" s="515"/>
      <c r="D162" s="566"/>
      <c r="E162" s="578"/>
      <c r="F162" s="238">
        <v>-45</v>
      </c>
      <c r="G162" s="345">
        <f>IF(Y93&lt;Z93,G93,IF(Z93&lt;Y93,G94,"-"))</f>
        <v>25</v>
      </c>
      <c r="H162" s="521"/>
      <c r="I162" s="257" t="str">
        <f>VLOOKUP(G162,[3]Список!A:V,3,FALSE)</f>
        <v xml:space="preserve">НҰРТАЗИН Акнур  </v>
      </c>
      <c r="J162" s="258" t="str">
        <f>VLOOKUP(G162,[3]Список!A:V,8,FALSE)</f>
        <v>ВКО</v>
      </c>
      <c r="K162" s="526"/>
      <c r="L162" s="536"/>
      <c r="M162" s="532"/>
      <c r="N162" s="534"/>
      <c r="O162" s="526"/>
      <c r="P162" s="536"/>
      <c r="Q162" s="532"/>
      <c r="R162" s="534"/>
      <c r="S162" s="526"/>
      <c r="T162" s="536"/>
      <c r="U162" s="532"/>
      <c r="V162" s="534"/>
      <c r="W162" s="526"/>
      <c r="X162" s="528"/>
      <c r="Y162" s="259">
        <f>IF(L161="wo","В - П",IF(L161&gt;=0,SUM(AC162:AI162),""))</f>
        <v>3</v>
      </c>
      <c r="Z162" s="260">
        <f>IF(K161="wo","В - П",IF(K161&gt;=0,SUM(AC161:AI161),""))</f>
        <v>1</v>
      </c>
      <c r="AA162" s="248" t="str">
        <f>IF(G161="х","",IF(G162="х","",IF(Y161&gt;Z161,AA161&amp;" "&amp;AB161,IF(Z161&gt;Y161,AA161&amp;" "&amp;AB162,""))))</f>
        <v>3 - 1 (9,8,-8,17)</v>
      </c>
      <c r="AB162" s="249" t="str">
        <f t="shared" si="2073"/>
        <v>(9,8,-8,17)</v>
      </c>
      <c r="AC162" s="250">
        <f>IF(L161="","",IF(L161="wo",0,IF(K161="wo",1,IF(K161&gt;L161,0,1))))</f>
        <v>1</v>
      </c>
      <c r="AD162" s="250">
        <f>IF(N161="","",IF(N161="wo",0,IF(M161="wo",1,IF(M161&gt;N161,0,1))))</f>
        <v>1</v>
      </c>
      <c r="AE162" s="250">
        <f>IF(P161="","",IF(P161="wo",0,IF(O161="wo",1,IF(O161&gt;P161,0,1))))</f>
        <v>0</v>
      </c>
      <c r="AF162" s="250">
        <f>IF(R161="","",IF(R161="wo",0,IF(Q161="wo",1,IF(Q161&gt;R161,0,1))))</f>
        <v>1</v>
      </c>
      <c r="AG162" s="250" t="str">
        <f>IF(T161="","",IF(T161="wo",0,IF(S161="wo",1,IF(S161&gt;T161,0,1))))</f>
        <v/>
      </c>
      <c r="AH162" s="250" t="str">
        <f>IF(V161="","",IF(V161="wo",0,IF(U161="wo",1,IF(U161&gt;V161,0,1))))</f>
        <v/>
      </c>
      <c r="AI162" s="250" t="str">
        <f>IF(X161="","",IF(X161="wo",0,IF(W161="wo",1,IF(W161&gt;X161,0,1))))</f>
        <v/>
      </c>
      <c r="AJ162" s="251">
        <f>IF(K161="","",IF(K161="wo",0,IF(L161="wo",0,IF(K161=L161,"ERROR",IF(K161=0,0,IF(L161=0,"-0",IF(L161&gt;K161,K161,-1*L161)))))))</f>
        <v>9</v>
      </c>
      <c r="AK162" s="251" t="str">
        <f>IF(M161="","",IF(M161="wo",","&amp;0,IF(N161="wo",","&amp;0,IF(M161=N161,"ERROR",IF(M161=0,",0",IF(N161=0,",-0",IF(N161&gt;M161,","&amp;M161,","&amp;-1*N161)))))))</f>
        <v>,8</v>
      </c>
      <c r="AL162" s="251" t="str">
        <f>IF(O161="","",IF(O161="wo",","&amp;0,IF(P161="wo",","&amp;0,IF(O161=P161,"ERROR",IF(O161=0,",0",IF(P161=0,",-0",IF(P161&gt;O161,","&amp;O161,","&amp;-1*P161)))))))</f>
        <v>,-8</v>
      </c>
      <c r="AM162" s="251" t="str">
        <f>IF(Q161="","",IF(Q161="wo",","&amp;0,IF(R161="wo",","&amp;0,IF(Q161=R161,"ERROR",IF(Q161=0,",0",IF(R161=0,",-0",IF(R161&gt;Q161,","&amp;Q161,","&amp;-1*R161)))))))</f>
        <v>,17</v>
      </c>
      <c r="AN162" s="251" t="str">
        <f>IF(S161="","",IF(S161="wo",","&amp;0,IF(T161="wo",","&amp;0,IF(S161=T161,"ERROR",IF(S161=0,",0",IF(T161=0,",-0",IF(T161&gt;S161,","&amp;S161,","&amp;-1*T161)))))))</f>
        <v/>
      </c>
      <c r="AO162" s="251" t="str">
        <f>IF(U161="","",IF(U161="wo",","&amp;0,IF(V161="wo",","&amp;0,IF(U161=V161,"ERROR",IF(U161=0,",0",IF(V161=0,",-0",IF(V161&gt;U161,","&amp;U161,","&amp;-1*V161)))))))</f>
        <v/>
      </c>
      <c r="AP162" s="251" t="str">
        <f>IF(W161="","",IF(W161="wo",","&amp;0,IF(X161="wo",","&amp;0,IF(W161=X161,"ERROR",IF(W161=0,",0",IF(X161=0,",-0",IF(X161&gt;W161,","&amp;W161,","&amp;-1*X161)))))))</f>
        <v/>
      </c>
      <c r="AQ162" s="238"/>
      <c r="AT162" s="262"/>
      <c r="AU162" s="262"/>
      <c r="BK162" s="293"/>
    </row>
    <row r="163" spans="1:63" s="240" customFormat="1" ht="14.1" customHeight="1" x14ac:dyDescent="0.25">
      <c r="A163" s="510">
        <v>74</v>
      </c>
      <c r="B163" s="569" t="s">
        <v>325</v>
      </c>
      <c r="C163" s="514"/>
      <c r="D163" s="516"/>
      <c r="E163" s="556"/>
      <c r="F163" s="238">
        <v>-46</v>
      </c>
      <c r="G163" s="334">
        <f>IF(Y95&lt;Z95,G95,IF(Z95&lt;Y95,G96,"-"))</f>
        <v>29</v>
      </c>
      <c r="H163" s="520" t="str">
        <f t="shared" ref="H163" si="2096">IF(K163="",IF(C163="","",IF(OR(G163="х",G164="х",NOT(ISBLANK(K163)))," ",CONCATENATE(C163,"/",D163,"/","ст. ",E163))),"")</f>
        <v/>
      </c>
      <c r="I163" s="244" t="str">
        <f>VLOOKUP(G163,[3]Список!A:V,3,FALSE)</f>
        <v xml:space="preserve">БАЛТАШ Тамерлан  </v>
      </c>
      <c r="J163" s="245" t="str">
        <f>VLOOKUP(G163,[3]Список!A:V,8,FALSE)</f>
        <v>Костанай. обл</v>
      </c>
      <c r="K163" s="525">
        <v>15</v>
      </c>
      <c r="L163" s="535">
        <v>13</v>
      </c>
      <c r="M163" s="531">
        <v>11</v>
      </c>
      <c r="N163" s="533">
        <v>9</v>
      </c>
      <c r="O163" s="525">
        <v>11</v>
      </c>
      <c r="P163" s="535">
        <v>9</v>
      </c>
      <c r="Q163" s="531"/>
      <c r="R163" s="533"/>
      <c r="S163" s="525"/>
      <c r="T163" s="535"/>
      <c r="U163" s="531"/>
      <c r="V163" s="533"/>
      <c r="W163" s="525"/>
      <c r="X163" s="527"/>
      <c r="Y163" s="246">
        <f>IF(K163="wo","wo",IF(K163="","",SUM(AC163:AI163)))</f>
        <v>3</v>
      </c>
      <c r="Z163" s="247">
        <f>IF(L163="wo","wo",IF(L163="","",SUM(AC164:AI164)))</f>
        <v>0</v>
      </c>
      <c r="AA163" s="248" t="str">
        <f t="shared" ref="AA163" si="2097">IF(Y164="В - П","В - П",IF(Z164="В - П","В - П",IF(Z164="wo",Y164&amp;" - "&amp;Z164,IF(Y164="wo",Z164&amp;" - "&amp;Y164,IF(Y164&gt;Z164,Y164&amp;" - "&amp;Z164,IF(Z164&gt;Y164,Z164&amp;" - "&amp;Y164,""))))))</f>
        <v>3 - 0</v>
      </c>
      <c r="AB163" s="249" t="str">
        <f t="shared" si="2073"/>
        <v>(13,9,9)</v>
      </c>
      <c r="AC163" s="250">
        <f>IF(K163="","",IF(K163="wo",0,IF(L163="wo",1,IF(K163&gt;L163,1,0))))</f>
        <v>1</v>
      </c>
      <c r="AD163" s="250">
        <f>IF(M163="","",IF(M163="wo",0,IF(N163="wo",1,IF(M163&gt;N163,1,0))))</f>
        <v>1</v>
      </c>
      <c r="AE163" s="250">
        <f>IF(O163="","",IF(O163="wo",0,IF(P163="wo",1,IF(O163&gt;P163,1,0))))</f>
        <v>1</v>
      </c>
      <c r="AF163" s="250" t="str">
        <f>IF(Q163="","",IF(Q163="wo",0,IF(R163="wo",1,IF(Q163&gt;R163,1,0))))</f>
        <v/>
      </c>
      <c r="AG163" s="250" t="str">
        <f>IF(S163="","",IF(S163="wo",0,IF(T163="wo",1,IF(S163&gt;T163,1,0))))</f>
        <v/>
      </c>
      <c r="AH163" s="250" t="str">
        <f>IF(U163="","",IF(U163="wo",0,IF(V163="wo",1,IF(U163&gt;V163,1,0))))</f>
        <v/>
      </c>
      <c r="AI163" s="250" t="str">
        <f>IF(W163="","",IF(W163="wo",0,IF(X163="wo",1,IF(W163&gt;X163,1,0))))</f>
        <v/>
      </c>
      <c r="AJ163" s="251">
        <f>IF(K163="","",IF(K163="wo",0,IF(L163="wo",0,IF(K163=L163,"ERROR",IF(K163=0,"-0",IF(L163=0,0,IF(K163&gt;L163,L163,-1*K163)))))))</f>
        <v>13</v>
      </c>
      <c r="AK163" s="251" t="str">
        <f>IF(M163="","",IF(M163="wo",","&amp;0,IF(N163="wo",","&amp;0,IF(M163=N163,"ERROR",IF(M163=0,",-0",IF(N163=0,","&amp;0,IF(M163&gt;N163,","&amp;N163,","&amp;-1*M163)))))))</f>
        <v>,9</v>
      </c>
      <c r="AL163" s="251" t="str">
        <f>IF(O163="","",IF(O163="wo",","&amp;0,IF(P163="wo",","&amp;0,IF(O163=P163,"ERROR",IF(O163=0,",-0",IF(P163=0,","&amp;0,IF(O163&gt;P163,","&amp;P163,","&amp;-1*O163)))))))</f>
        <v>,9</v>
      </c>
      <c r="AM163" s="251" t="str">
        <f>IF(Q163="","",IF(Q163="wo",","&amp;0,IF(R163="wo",","&amp;0,IF(Q163=R163,"ERROR",IF(Q163=0,",-0",IF(R163=0,","&amp;0,IF(Q163&gt;R163,","&amp;R163,","&amp;-1*Q163)))))))</f>
        <v/>
      </c>
      <c r="AN163" s="251" t="str">
        <f>IF(S163="","",IF(S163="wo",","&amp;0,IF(T163="wo",","&amp;0,IF(S163=T163,"ERROR",IF(S163=0,",-0",IF(T163=0,","&amp;0,IF(S163&gt;T163,","&amp;T163,","&amp;-1*S163)))))))</f>
        <v/>
      </c>
      <c r="AO163" s="251" t="str">
        <f>IF(U163="","",IF(U163="wo",","&amp;0,IF(V163="wo",","&amp;0,IF(U163=V163,"ERROR",IF(U163=0,",-0",IF(V163=0,","&amp;0,IF(U163&gt;V163,","&amp;V163,","&amp;-1*U163)))))))</f>
        <v/>
      </c>
      <c r="AP163" s="251" t="str">
        <f>IF(W163="","",IF(W163="wo",","&amp;0,IF(X163="wo",","&amp;0,IF(W163=X163,"ERROR",IF(W163=0,",-0",IF(X163=0,","&amp;0,IF(W163&gt;X163,","&amp;X163,","&amp;-1*W163)))))))</f>
        <v/>
      </c>
      <c r="AQ163" s="238"/>
      <c r="AU163" s="262"/>
      <c r="BK163" s="293"/>
    </row>
    <row r="164" spans="1:63" s="240" customFormat="1" ht="14.1" customHeight="1" x14ac:dyDescent="0.25">
      <c r="A164" s="511"/>
      <c r="B164" s="570"/>
      <c r="C164" s="515"/>
      <c r="D164" s="566"/>
      <c r="E164" s="578"/>
      <c r="F164" s="238">
        <v>-47</v>
      </c>
      <c r="G164" s="345">
        <f>IF(Y97&lt;Z97,G97,IF(Z97&lt;Y97,G98,"-"))</f>
        <v>27</v>
      </c>
      <c r="H164" s="521"/>
      <c r="I164" s="257" t="str">
        <f>VLOOKUP(G164,[3]Список!A:V,3,FALSE)</f>
        <v xml:space="preserve">АБИЛ Тамерлан  </v>
      </c>
      <c r="J164" s="258" t="str">
        <f>VLOOKUP(G164,[3]Список!A:V,8,FALSE)</f>
        <v>г. Астана</v>
      </c>
      <c r="K164" s="526"/>
      <c r="L164" s="536"/>
      <c r="M164" s="532"/>
      <c r="N164" s="534"/>
      <c r="O164" s="526"/>
      <c r="P164" s="536"/>
      <c r="Q164" s="532"/>
      <c r="R164" s="534"/>
      <c r="S164" s="526"/>
      <c r="T164" s="536"/>
      <c r="U164" s="532"/>
      <c r="V164" s="534"/>
      <c r="W164" s="526"/>
      <c r="X164" s="528"/>
      <c r="Y164" s="259">
        <f>IF(L163="wo","В - П",IF(L163&gt;=0,SUM(AC164:AI164),""))</f>
        <v>0</v>
      </c>
      <c r="Z164" s="260">
        <f>IF(K163="wo","В - П",IF(K163&gt;=0,SUM(AC163:AI163),""))</f>
        <v>3</v>
      </c>
      <c r="AA164" s="248" t="str">
        <f>IF(G163="х","",IF(G164="х","",IF(Y163&gt;Z163,AA163&amp;" "&amp;AB163,IF(Z163&gt;Y163,AA163&amp;" "&amp;AB164,""))))</f>
        <v>3 - 0 (13,9,9)</v>
      </c>
      <c r="AB164" s="249" t="str">
        <f t="shared" si="2073"/>
        <v>(-13,-9,-9)</v>
      </c>
      <c r="AC164" s="250">
        <f>IF(L163="","",IF(L163="wo",0,IF(K163="wo",1,IF(K163&gt;L163,0,1))))</f>
        <v>0</v>
      </c>
      <c r="AD164" s="250">
        <f>IF(N163="","",IF(N163="wo",0,IF(M163="wo",1,IF(M163&gt;N163,0,1))))</f>
        <v>0</v>
      </c>
      <c r="AE164" s="250">
        <f>IF(P163="","",IF(P163="wo",0,IF(O163="wo",1,IF(O163&gt;P163,0,1))))</f>
        <v>0</v>
      </c>
      <c r="AF164" s="250" t="str">
        <f>IF(R163="","",IF(R163="wo",0,IF(Q163="wo",1,IF(Q163&gt;R163,0,1))))</f>
        <v/>
      </c>
      <c r="AG164" s="250" t="str">
        <f>IF(T163="","",IF(T163="wo",0,IF(S163="wo",1,IF(S163&gt;T163,0,1))))</f>
        <v/>
      </c>
      <c r="AH164" s="250" t="str">
        <f>IF(V163="","",IF(V163="wo",0,IF(U163="wo",1,IF(U163&gt;V163,0,1))))</f>
        <v/>
      </c>
      <c r="AI164" s="250" t="str">
        <f>IF(X163="","",IF(X163="wo",0,IF(W163="wo",1,IF(W163&gt;X163,0,1))))</f>
        <v/>
      </c>
      <c r="AJ164" s="251">
        <f>IF(K163="","",IF(K163="wo",0,IF(L163="wo",0,IF(K163=L163,"ERROR",IF(K163=0,0,IF(L163=0,"-0",IF(L163&gt;K163,K163,-1*L163)))))))</f>
        <v>-13</v>
      </c>
      <c r="AK164" s="251" t="str">
        <f>IF(M163="","",IF(M163="wo",","&amp;0,IF(N163="wo",","&amp;0,IF(M163=N163,"ERROR",IF(M163=0,",0",IF(N163=0,",-0",IF(N163&gt;M163,","&amp;M163,","&amp;-1*N163)))))))</f>
        <v>,-9</v>
      </c>
      <c r="AL164" s="251" t="str">
        <f>IF(O163="","",IF(O163="wo",","&amp;0,IF(P163="wo",","&amp;0,IF(O163=P163,"ERROR",IF(O163=0,",0",IF(P163=0,",-0",IF(P163&gt;O163,","&amp;O163,","&amp;-1*P163)))))))</f>
        <v>,-9</v>
      </c>
      <c r="AM164" s="251" t="str">
        <f>IF(Q163="","",IF(Q163="wo",","&amp;0,IF(R163="wo",","&amp;0,IF(Q163=R163,"ERROR",IF(Q163=0,",0",IF(R163=0,",-0",IF(R163&gt;Q163,","&amp;Q163,","&amp;-1*R163)))))))</f>
        <v/>
      </c>
      <c r="AN164" s="251" t="str">
        <f>IF(S163="","",IF(S163="wo",","&amp;0,IF(T163="wo",","&amp;0,IF(S163=T163,"ERROR",IF(S163=0,",0",IF(T163=0,",-0",IF(T163&gt;S163,","&amp;S163,","&amp;-1*T163)))))))</f>
        <v/>
      </c>
      <c r="AO164" s="251" t="str">
        <f>IF(U163="","",IF(U163="wo",","&amp;0,IF(V163="wo",","&amp;0,IF(U163=V163,"ERROR",IF(U163=0,",0",IF(V163=0,",-0",IF(V163&gt;U163,","&amp;U163,","&amp;-1*V163)))))))</f>
        <v/>
      </c>
      <c r="AP164" s="251" t="str">
        <f>IF(W163="","",IF(W163="wo",","&amp;0,IF(X163="wo",","&amp;0,IF(W163=X163,"ERROR",IF(W163=0,",0",IF(X163=0,",-0",IF(X163&gt;W163,","&amp;W163,","&amp;-1*X163)))))))</f>
        <v/>
      </c>
      <c r="AQ164" s="238"/>
      <c r="AU164" s="262"/>
      <c r="BK164" s="293"/>
    </row>
    <row r="165" spans="1:63" s="240" customFormat="1" ht="14.1" customHeight="1" x14ac:dyDescent="0.25">
      <c r="A165" s="510">
        <v>75</v>
      </c>
      <c r="B165" s="569" t="s">
        <v>326</v>
      </c>
      <c r="C165" s="514"/>
      <c r="D165" s="516"/>
      <c r="E165" s="556"/>
      <c r="F165" s="322"/>
      <c r="G165" s="327">
        <f>IF(Y157&gt;Z157,G157,IF(Z157&gt;Y157,G158,"-"))</f>
        <v>11</v>
      </c>
      <c r="H165" s="520" t="str">
        <f t="shared" ref="H165" si="2098">IF(K165="",IF(C165="","",IF(OR(G165="х",G166="х",NOT(ISBLANK(K165)))," ",CONCATENATE(C165,"/",D165,"/","ст. ",E165))),"")</f>
        <v/>
      </c>
      <c r="I165" s="244" t="str">
        <f>VLOOKUP(G165,[3]Список!A:V,3,FALSE)</f>
        <v xml:space="preserve">ДЖИЕНБАЕВ Темирлан  </v>
      </c>
      <c r="J165" s="245" t="str">
        <f>VLOOKUP(G165,[3]Список!A:V,8,FALSE)</f>
        <v>ВКО</v>
      </c>
      <c r="K165" s="525">
        <v>7</v>
      </c>
      <c r="L165" s="535">
        <v>11</v>
      </c>
      <c r="M165" s="531">
        <v>11</v>
      </c>
      <c r="N165" s="533">
        <v>5</v>
      </c>
      <c r="O165" s="525">
        <v>11</v>
      </c>
      <c r="P165" s="535">
        <v>9</v>
      </c>
      <c r="Q165" s="531">
        <v>11</v>
      </c>
      <c r="R165" s="533">
        <v>7</v>
      </c>
      <c r="S165" s="525"/>
      <c r="T165" s="535"/>
      <c r="U165" s="531"/>
      <c r="V165" s="533"/>
      <c r="W165" s="525"/>
      <c r="X165" s="527"/>
      <c r="Y165" s="246">
        <f>IF(K165="wo","wo",IF(K165="","",SUM(AC165:AI165)))</f>
        <v>3</v>
      </c>
      <c r="Z165" s="247">
        <f>IF(L165="wo","wo",IF(L165="","",SUM(AC166:AI166)))</f>
        <v>1</v>
      </c>
      <c r="AA165" s="248" t="str">
        <f t="shared" ref="AA165" si="2099">IF(Y166="В - П","В - П",IF(Z166="В - П","В - П",IF(Z166="wo",Y166&amp;" - "&amp;Z166,IF(Y166="wo",Z166&amp;" - "&amp;Y166,IF(Y166&gt;Z166,Y166&amp;" - "&amp;Z166,IF(Z166&gt;Y166,Z166&amp;" - "&amp;Y166,""))))))</f>
        <v>3 - 1</v>
      </c>
      <c r="AB165" s="249" t="str">
        <f t="shared" si="2073"/>
        <v>(-7,5,9,7)</v>
      </c>
      <c r="AC165" s="250">
        <f>IF(K165="","",IF(K165="wo",0,IF(L165="wo",1,IF(K165&gt;L165,1,0))))</f>
        <v>0</v>
      </c>
      <c r="AD165" s="250">
        <f>IF(M165="","",IF(M165="wo",0,IF(N165="wo",1,IF(M165&gt;N165,1,0))))</f>
        <v>1</v>
      </c>
      <c r="AE165" s="250">
        <f>IF(O165="","",IF(O165="wo",0,IF(P165="wo",1,IF(O165&gt;P165,1,0))))</f>
        <v>1</v>
      </c>
      <c r="AF165" s="250">
        <f>IF(Q165="","",IF(Q165="wo",0,IF(R165="wo",1,IF(Q165&gt;R165,1,0))))</f>
        <v>1</v>
      </c>
      <c r="AG165" s="250" t="str">
        <f>IF(S165="","",IF(S165="wo",0,IF(T165="wo",1,IF(S165&gt;T165,1,0))))</f>
        <v/>
      </c>
      <c r="AH165" s="250" t="str">
        <f>IF(U165="","",IF(U165="wo",0,IF(V165="wo",1,IF(U165&gt;V165,1,0))))</f>
        <v/>
      </c>
      <c r="AI165" s="250" t="str">
        <f>IF(W165="","",IF(W165="wo",0,IF(X165="wo",1,IF(W165&gt;X165,1,0))))</f>
        <v/>
      </c>
      <c r="AJ165" s="251">
        <f>IF(K165="","",IF(K165="wo",0,IF(L165="wo",0,IF(K165=L165,"ERROR",IF(K165=0,"-0",IF(L165=0,0,IF(K165&gt;L165,L165,-1*K165)))))))</f>
        <v>-7</v>
      </c>
      <c r="AK165" s="251" t="str">
        <f>IF(M165="","",IF(M165="wo",","&amp;0,IF(N165="wo",","&amp;0,IF(M165=N165,"ERROR",IF(M165=0,",-0",IF(N165=0,","&amp;0,IF(M165&gt;N165,","&amp;N165,","&amp;-1*M165)))))))</f>
        <v>,5</v>
      </c>
      <c r="AL165" s="251" t="str">
        <f>IF(O165="","",IF(O165="wo",","&amp;0,IF(P165="wo",","&amp;0,IF(O165=P165,"ERROR",IF(O165=0,",-0",IF(P165=0,","&amp;0,IF(O165&gt;P165,","&amp;P165,","&amp;-1*O165)))))))</f>
        <v>,9</v>
      </c>
      <c r="AM165" s="251" t="str">
        <f>IF(Q165="","",IF(Q165="wo",","&amp;0,IF(R165="wo",","&amp;0,IF(Q165=R165,"ERROR",IF(Q165=0,",-0",IF(R165=0,","&amp;0,IF(Q165&gt;R165,","&amp;R165,","&amp;-1*Q165)))))))</f>
        <v>,7</v>
      </c>
      <c r="AN165" s="251" t="str">
        <f>IF(S165="","",IF(S165="wo",","&amp;0,IF(T165="wo",","&amp;0,IF(S165=T165,"ERROR",IF(S165=0,",-0",IF(T165=0,","&amp;0,IF(S165&gt;T165,","&amp;T165,","&amp;-1*S165)))))))</f>
        <v/>
      </c>
      <c r="AO165" s="251" t="str">
        <f>IF(U165="","",IF(U165="wo",","&amp;0,IF(V165="wo",","&amp;0,IF(U165=V165,"ERROR",IF(U165=0,",-0",IF(V165=0,","&amp;0,IF(U165&gt;V165,","&amp;V165,","&amp;-1*U165)))))))</f>
        <v/>
      </c>
      <c r="AP165" s="251" t="str">
        <f>IF(W165="","",IF(W165="wo",","&amp;0,IF(X165="wo",","&amp;0,IF(W165=X165,"ERROR",IF(W165=0,",-0",IF(X165=0,","&amp;0,IF(W165&gt;X165,","&amp;X165,","&amp;-1*W165)))))))</f>
        <v/>
      </c>
      <c r="AQ165" s="238"/>
      <c r="AU165" s="262"/>
      <c r="BF165" s="293"/>
    </row>
    <row r="166" spans="1:63" s="240" customFormat="1" ht="14.1" customHeight="1" x14ac:dyDescent="0.25">
      <c r="A166" s="511"/>
      <c r="B166" s="570"/>
      <c r="C166" s="515"/>
      <c r="D166" s="517"/>
      <c r="E166" s="578"/>
      <c r="F166" s="320"/>
      <c r="G166" s="328">
        <f>IF(Y159&gt;Z159,G159,IF(Z159&gt;Y159,G160,"-"))</f>
        <v>9</v>
      </c>
      <c r="H166" s="521"/>
      <c r="I166" s="257" t="str">
        <f>VLOOKUP(G166,[3]Список!A:V,3,FALSE)</f>
        <v xml:space="preserve">НУГАЙ Нурдаулет  </v>
      </c>
      <c r="J166" s="258" t="str">
        <f>VLOOKUP(G166,[3]Список!A:V,8,FALSE)</f>
        <v>г. Шымкент</v>
      </c>
      <c r="K166" s="526"/>
      <c r="L166" s="536"/>
      <c r="M166" s="532"/>
      <c r="N166" s="534"/>
      <c r="O166" s="526"/>
      <c r="P166" s="536"/>
      <c r="Q166" s="532"/>
      <c r="R166" s="534"/>
      <c r="S166" s="526"/>
      <c r="T166" s="536"/>
      <c r="U166" s="532"/>
      <c r="V166" s="534"/>
      <c r="W166" s="526"/>
      <c r="X166" s="528"/>
      <c r="Y166" s="259">
        <f>IF(L165="wo","В - П",IF(L165&gt;=0,SUM(AC166:AI166),""))</f>
        <v>1</v>
      </c>
      <c r="Z166" s="260">
        <f>IF(K165="wo","В - П",IF(K165&gt;=0,SUM(AC165:AI165),""))</f>
        <v>3</v>
      </c>
      <c r="AA166" s="248" t="str">
        <f>IF(G165="х","",IF(G166="х","",IF(Y165&gt;Z165,AA165&amp;" "&amp;AB165,IF(Z165&gt;Y165,AA165&amp;" "&amp;AB166,""))))</f>
        <v>3 - 1 (-7,5,9,7)</v>
      </c>
      <c r="AB166" s="249" t="str">
        <f t="shared" si="2073"/>
        <v>(7,-5,-9,-7)</v>
      </c>
      <c r="AC166" s="250">
        <f>IF(L165="","",IF(L165="wo",0,IF(K165="wo",1,IF(K165&gt;L165,0,1))))</f>
        <v>1</v>
      </c>
      <c r="AD166" s="250">
        <f>IF(N165="","",IF(N165="wo",0,IF(M165="wo",1,IF(M165&gt;N165,0,1))))</f>
        <v>0</v>
      </c>
      <c r="AE166" s="250">
        <f>IF(P165="","",IF(P165="wo",0,IF(O165="wo",1,IF(O165&gt;P165,0,1))))</f>
        <v>0</v>
      </c>
      <c r="AF166" s="250">
        <f>IF(R165="","",IF(R165="wo",0,IF(Q165="wo",1,IF(Q165&gt;R165,0,1))))</f>
        <v>0</v>
      </c>
      <c r="AG166" s="250" t="str">
        <f>IF(T165="","",IF(T165="wo",0,IF(S165="wo",1,IF(S165&gt;T165,0,1))))</f>
        <v/>
      </c>
      <c r="AH166" s="250" t="str">
        <f>IF(V165="","",IF(V165="wo",0,IF(U165="wo",1,IF(U165&gt;V165,0,1))))</f>
        <v/>
      </c>
      <c r="AI166" s="250" t="str">
        <f>IF(X165="","",IF(X165="wo",0,IF(W165="wo",1,IF(W165&gt;X165,0,1))))</f>
        <v/>
      </c>
      <c r="AJ166" s="251">
        <f>IF(K165="","",IF(K165="wo",0,IF(L165="wo",0,IF(K165=L165,"ERROR",IF(K165=0,0,IF(L165=0,"-0",IF(L165&gt;K165,K165,-1*L165)))))))</f>
        <v>7</v>
      </c>
      <c r="AK166" s="251" t="str">
        <f>IF(M165="","",IF(M165="wo",","&amp;0,IF(N165="wo",","&amp;0,IF(M165=N165,"ERROR",IF(M165=0,",0",IF(N165=0,",-0",IF(N165&gt;M165,","&amp;M165,","&amp;-1*N165)))))))</f>
        <v>,-5</v>
      </c>
      <c r="AL166" s="251" t="str">
        <f>IF(O165="","",IF(O165="wo",","&amp;0,IF(P165="wo",","&amp;0,IF(O165=P165,"ERROR",IF(O165=0,",0",IF(P165=0,",-0",IF(P165&gt;O165,","&amp;O165,","&amp;-1*P165)))))))</f>
        <v>,-9</v>
      </c>
      <c r="AM166" s="251" t="str">
        <f>IF(Q165="","",IF(Q165="wo",","&amp;0,IF(R165="wo",","&amp;0,IF(Q165=R165,"ERROR",IF(Q165=0,",0",IF(R165=0,",-0",IF(R165&gt;Q165,","&amp;Q165,","&amp;-1*R165)))))))</f>
        <v>,-7</v>
      </c>
      <c r="AN166" s="251" t="str">
        <f>IF(S165="","",IF(S165="wo",","&amp;0,IF(T165="wo",","&amp;0,IF(S165=T165,"ERROR",IF(S165=0,",0",IF(T165=0,",-0",IF(T165&gt;S165,","&amp;S165,","&amp;-1*T165)))))))</f>
        <v/>
      </c>
      <c r="AO166" s="251" t="str">
        <f>IF(U165="","",IF(U165="wo",","&amp;0,IF(V165="wo",","&amp;0,IF(U165=V165,"ERROR",IF(U165=0,",0",IF(V165=0,",-0",IF(V165&gt;U165,","&amp;U165,","&amp;-1*V165)))))))</f>
        <v/>
      </c>
      <c r="AP166" s="251" t="str">
        <f>IF(W165="","",IF(W165="wo",","&amp;0,IF(X165="wo",","&amp;0,IF(W165=X165,"ERROR",IF(W165=0,",0",IF(X165=0,",-0",IF(X165&gt;W165,","&amp;W165,","&amp;-1*X165)))))))</f>
        <v/>
      </c>
      <c r="AQ166" s="238"/>
      <c r="AR166" s="261"/>
      <c r="AU166" s="262"/>
      <c r="BF166" s="293"/>
    </row>
    <row r="167" spans="1:63" s="240" customFormat="1" ht="14.1" customHeight="1" x14ac:dyDescent="0.25">
      <c r="A167" s="510">
        <v>76</v>
      </c>
      <c r="B167" s="569" t="s">
        <v>326</v>
      </c>
      <c r="C167" s="514"/>
      <c r="D167" s="516"/>
      <c r="E167" s="556"/>
      <c r="F167" s="322"/>
      <c r="G167" s="327">
        <f>IF(Y161&gt;Z161,G161,IF(Z161&gt;Y161,G162,"-"))</f>
        <v>25</v>
      </c>
      <c r="H167" s="520" t="str">
        <f t="shared" ref="H167" si="2100">IF(K167="",IF(C167="","",IF(OR(G167="х",G168="х",NOT(ISBLANK(K167)))," ",CONCATENATE(C167,"/",D167,"/","ст. ",E167))),"")</f>
        <v/>
      </c>
      <c r="I167" s="244" t="str">
        <f>VLOOKUP(G167,[3]Список!A:V,3,FALSE)</f>
        <v xml:space="preserve">НҰРТАЗИН Акнур  </v>
      </c>
      <c r="J167" s="245" t="str">
        <f>VLOOKUP(G167,[3]Список!A:V,8,FALSE)</f>
        <v>ВКО</v>
      </c>
      <c r="K167" s="525">
        <v>11</v>
      </c>
      <c r="L167" s="535">
        <v>7</v>
      </c>
      <c r="M167" s="531">
        <v>17</v>
      </c>
      <c r="N167" s="533">
        <v>15</v>
      </c>
      <c r="O167" s="525">
        <v>8</v>
      </c>
      <c r="P167" s="535">
        <v>11</v>
      </c>
      <c r="Q167" s="531">
        <v>11</v>
      </c>
      <c r="R167" s="533">
        <v>7</v>
      </c>
      <c r="S167" s="525"/>
      <c r="T167" s="535"/>
      <c r="U167" s="531"/>
      <c r="V167" s="533"/>
      <c r="W167" s="525"/>
      <c r="X167" s="527"/>
      <c r="Y167" s="246">
        <f>IF(K167="wo","wo",IF(K167="","",SUM(AC167:AI167)))</f>
        <v>3</v>
      </c>
      <c r="Z167" s="247">
        <f>IF(L167="wo","wo",IF(L167="","",SUM(AC168:AI168)))</f>
        <v>1</v>
      </c>
      <c r="AA167" s="248" t="str">
        <f t="shared" ref="AA167" si="2101">IF(Y168="В - П","В - П",IF(Z168="В - П","В - П",IF(Z168="wo",Y168&amp;" - "&amp;Z168,IF(Y168="wo",Z168&amp;" - "&amp;Y168,IF(Y168&gt;Z168,Y168&amp;" - "&amp;Z168,IF(Z168&gt;Y168,Z168&amp;" - "&amp;Y168,""))))))</f>
        <v>3 - 1</v>
      </c>
      <c r="AB167" s="249" t="str">
        <f t="shared" si="2073"/>
        <v>(7,15,-8,7)</v>
      </c>
      <c r="AC167" s="250">
        <f>IF(K167="","",IF(K167="wo",0,IF(L167="wo",1,IF(K167&gt;L167,1,0))))</f>
        <v>1</v>
      </c>
      <c r="AD167" s="250">
        <f>IF(M167="","",IF(M167="wo",0,IF(N167="wo",1,IF(M167&gt;N167,1,0))))</f>
        <v>1</v>
      </c>
      <c r="AE167" s="250">
        <f>IF(O167="","",IF(O167="wo",0,IF(P167="wo",1,IF(O167&gt;P167,1,0))))</f>
        <v>0</v>
      </c>
      <c r="AF167" s="250">
        <f>IF(Q167="","",IF(Q167="wo",0,IF(R167="wo",1,IF(Q167&gt;R167,1,0))))</f>
        <v>1</v>
      </c>
      <c r="AG167" s="250" t="str">
        <f>IF(S167="","",IF(S167="wo",0,IF(T167="wo",1,IF(S167&gt;T167,1,0))))</f>
        <v/>
      </c>
      <c r="AH167" s="250" t="str">
        <f>IF(U167="","",IF(U167="wo",0,IF(V167="wo",1,IF(U167&gt;V167,1,0))))</f>
        <v/>
      </c>
      <c r="AI167" s="250" t="str">
        <f>IF(W167="","",IF(W167="wo",0,IF(X167="wo",1,IF(W167&gt;X167,1,0))))</f>
        <v/>
      </c>
      <c r="AJ167" s="251">
        <f>IF(K167="","",IF(K167="wo",0,IF(L167="wo",0,IF(K167=L167,"ERROR",IF(K167=0,"-0",IF(L167=0,0,IF(K167&gt;L167,L167,-1*K167)))))))</f>
        <v>7</v>
      </c>
      <c r="AK167" s="251" t="str">
        <f>IF(M167="","",IF(M167="wo",","&amp;0,IF(N167="wo",","&amp;0,IF(M167=N167,"ERROR",IF(M167=0,",-0",IF(N167=0,","&amp;0,IF(M167&gt;N167,","&amp;N167,","&amp;-1*M167)))))))</f>
        <v>,15</v>
      </c>
      <c r="AL167" s="251" t="str">
        <f>IF(O167="","",IF(O167="wo",","&amp;0,IF(P167="wo",","&amp;0,IF(O167=P167,"ERROR",IF(O167=0,",-0",IF(P167=0,","&amp;0,IF(O167&gt;P167,","&amp;P167,","&amp;-1*O167)))))))</f>
        <v>,-8</v>
      </c>
      <c r="AM167" s="251" t="str">
        <f>IF(Q167="","",IF(Q167="wo",","&amp;0,IF(R167="wo",","&amp;0,IF(Q167=R167,"ERROR",IF(Q167=0,",-0",IF(R167=0,","&amp;0,IF(Q167&gt;R167,","&amp;R167,","&amp;-1*Q167)))))))</f>
        <v>,7</v>
      </c>
      <c r="AN167" s="251" t="str">
        <f>IF(S167="","",IF(S167="wo",","&amp;0,IF(T167="wo",","&amp;0,IF(S167=T167,"ERROR",IF(S167=0,",-0",IF(T167=0,","&amp;0,IF(S167&gt;T167,","&amp;T167,","&amp;-1*S167)))))))</f>
        <v/>
      </c>
      <c r="AO167" s="251" t="str">
        <f>IF(U167="","",IF(U167="wo",","&amp;0,IF(V167="wo",","&amp;0,IF(U167=V167,"ERROR",IF(U167=0,",-0",IF(V167=0,","&amp;0,IF(U167&gt;V167,","&amp;V167,","&amp;-1*U167)))))))</f>
        <v/>
      </c>
      <c r="AP167" s="251" t="str">
        <f>IF(W167="","",IF(W167="wo",","&amp;0,IF(X167="wo",","&amp;0,IF(W167=X167,"ERROR",IF(W167=0,",-0",IF(X167=0,","&amp;0,IF(W167&gt;X167,","&amp;X167,","&amp;-1*W167)))))))</f>
        <v/>
      </c>
      <c r="AQ167" s="238"/>
      <c r="AR167" s="261"/>
      <c r="AU167" s="262"/>
      <c r="BF167" s="293"/>
    </row>
    <row r="168" spans="1:63" s="240" customFormat="1" ht="14.1" customHeight="1" x14ac:dyDescent="0.25">
      <c r="A168" s="511"/>
      <c r="B168" s="570"/>
      <c r="C168" s="515"/>
      <c r="D168" s="517"/>
      <c r="E168" s="578"/>
      <c r="F168" s="320"/>
      <c r="G168" s="328">
        <f>IF(Y163&gt;Z163,G163,IF(Z163&gt;Y163,G164,"-"))</f>
        <v>29</v>
      </c>
      <c r="H168" s="521"/>
      <c r="I168" s="257" t="str">
        <f>VLOOKUP(G168,[3]Список!A:V,3,FALSE)</f>
        <v xml:space="preserve">БАЛТАШ Тамерлан  </v>
      </c>
      <c r="J168" s="258" t="str">
        <f>VLOOKUP(G168,[3]Список!A:V,8,FALSE)</f>
        <v>Костанай. обл</v>
      </c>
      <c r="K168" s="526"/>
      <c r="L168" s="536"/>
      <c r="M168" s="532"/>
      <c r="N168" s="534"/>
      <c r="O168" s="526"/>
      <c r="P168" s="536"/>
      <c r="Q168" s="532"/>
      <c r="R168" s="534"/>
      <c r="S168" s="526"/>
      <c r="T168" s="536"/>
      <c r="U168" s="532"/>
      <c r="V168" s="534"/>
      <c r="W168" s="526"/>
      <c r="X168" s="528"/>
      <c r="Y168" s="259">
        <f>IF(L167="wo","В - П",IF(L167&gt;=0,SUM(AC168:AI168),""))</f>
        <v>1</v>
      </c>
      <c r="Z168" s="260">
        <f>IF(K167="wo","В - П",IF(K167&gt;=0,SUM(AC167:AI167),""))</f>
        <v>3</v>
      </c>
      <c r="AA168" s="248" t="str">
        <f>IF(G167="х","",IF(G168="х","",IF(Y167&gt;Z167,AA167&amp;" "&amp;AB167,IF(Z167&gt;Y167,AA167&amp;" "&amp;AB168,""))))</f>
        <v>3 - 1 (7,15,-8,7)</v>
      </c>
      <c r="AB168" s="249" t="str">
        <f t="shared" si="2073"/>
        <v>(-7,-15,8,-7)</v>
      </c>
      <c r="AC168" s="250">
        <f>IF(L167="","",IF(L167="wo",0,IF(K167="wo",1,IF(K167&gt;L167,0,1))))</f>
        <v>0</v>
      </c>
      <c r="AD168" s="250">
        <f>IF(N167="","",IF(N167="wo",0,IF(M167="wo",1,IF(M167&gt;N167,0,1))))</f>
        <v>0</v>
      </c>
      <c r="AE168" s="250">
        <f>IF(P167="","",IF(P167="wo",0,IF(O167="wo",1,IF(O167&gt;P167,0,1))))</f>
        <v>1</v>
      </c>
      <c r="AF168" s="250">
        <f>IF(R167="","",IF(R167="wo",0,IF(Q167="wo",1,IF(Q167&gt;R167,0,1))))</f>
        <v>0</v>
      </c>
      <c r="AG168" s="250" t="str">
        <f>IF(T167="","",IF(T167="wo",0,IF(S167="wo",1,IF(S167&gt;T167,0,1))))</f>
        <v/>
      </c>
      <c r="AH168" s="250" t="str">
        <f>IF(V167="","",IF(V167="wo",0,IF(U167="wo",1,IF(U167&gt;V167,0,1))))</f>
        <v/>
      </c>
      <c r="AI168" s="250" t="str">
        <f>IF(X167="","",IF(X167="wo",0,IF(W167="wo",1,IF(W167&gt;X167,0,1))))</f>
        <v/>
      </c>
      <c r="AJ168" s="251">
        <f>IF(K167="","",IF(K167="wo",0,IF(L167="wo",0,IF(K167=L167,"ERROR",IF(K167=0,0,IF(L167=0,"-0",IF(L167&gt;K167,K167,-1*L167)))))))</f>
        <v>-7</v>
      </c>
      <c r="AK168" s="251" t="str">
        <f>IF(M167="","",IF(M167="wo",","&amp;0,IF(N167="wo",","&amp;0,IF(M167=N167,"ERROR",IF(M167=0,",0",IF(N167=0,",-0",IF(N167&gt;M167,","&amp;M167,","&amp;-1*N167)))))))</f>
        <v>,-15</v>
      </c>
      <c r="AL168" s="251" t="str">
        <f>IF(O167="","",IF(O167="wo",","&amp;0,IF(P167="wo",","&amp;0,IF(O167=P167,"ERROR",IF(O167=0,",0",IF(P167=0,",-0",IF(P167&gt;O167,","&amp;O167,","&amp;-1*P167)))))))</f>
        <v>,8</v>
      </c>
      <c r="AM168" s="251" t="str">
        <f>IF(Q167="","",IF(Q167="wo",","&amp;0,IF(R167="wo",","&amp;0,IF(Q167=R167,"ERROR",IF(Q167=0,",0",IF(R167=0,",-0",IF(R167&gt;Q167,","&amp;Q167,","&amp;-1*R167)))))))</f>
        <v>,-7</v>
      </c>
      <c r="AN168" s="251" t="str">
        <f>IF(S167="","",IF(S167="wo",","&amp;0,IF(T167="wo",","&amp;0,IF(S167=T167,"ERROR",IF(S167=0,",0",IF(T167=0,",-0",IF(T167&gt;S167,","&amp;S167,","&amp;-1*T167)))))))</f>
        <v/>
      </c>
      <c r="AO168" s="251" t="str">
        <f>IF(U167="","",IF(U167="wo",","&amp;0,IF(V167="wo",","&amp;0,IF(U167=V167,"ERROR",IF(U167=0,",0",IF(V167=0,",-0",IF(V167&gt;U167,","&amp;U167,","&amp;-1*V167)))))))</f>
        <v/>
      </c>
      <c r="AP168" s="251" t="str">
        <f>IF(W167="","",IF(W167="wo",","&amp;0,IF(X167="wo",","&amp;0,IF(W167=X167,"ERROR",IF(W167=0,",0",IF(X167=0,",-0",IF(X167&gt;W167,","&amp;W167,","&amp;-1*X167)))))))</f>
        <v/>
      </c>
      <c r="AQ168" s="238"/>
      <c r="AR168" s="261"/>
      <c r="AU168" s="262"/>
      <c r="BF168" s="293"/>
    </row>
    <row r="169" spans="1:63" s="240" customFormat="1" ht="14.1" customHeight="1" x14ac:dyDescent="0.25">
      <c r="A169" s="510">
        <v>77</v>
      </c>
      <c r="B169" s="569" t="s">
        <v>327</v>
      </c>
      <c r="C169" s="514"/>
      <c r="D169" s="516"/>
      <c r="E169" s="556"/>
      <c r="F169" s="322"/>
      <c r="G169" s="330">
        <f>IF(Y165&gt;Z165,G165,IF(Z165&gt;Y165,G166,"-"))</f>
        <v>11</v>
      </c>
      <c r="H169" s="520" t="str">
        <f t="shared" ref="H169" si="2102">IF(K169="",IF(C169="","",IF(OR(G169="х",G170="х",NOT(ISBLANK(K169)))," ",CONCATENATE(C169,"/",D169,"/","ст. ",E169))),"")</f>
        <v/>
      </c>
      <c r="I169" s="244" t="str">
        <f>VLOOKUP(G169,[3]Список!A:V,3,FALSE)</f>
        <v xml:space="preserve">ДЖИЕНБАЕВ Темирлан  </v>
      </c>
      <c r="J169" s="245" t="str">
        <f>VLOOKUP(G169,[3]Список!A:V,8,FALSE)</f>
        <v>ВКО</v>
      </c>
      <c r="K169" s="525">
        <v>11</v>
      </c>
      <c r="L169" s="535">
        <v>7</v>
      </c>
      <c r="M169" s="531">
        <v>11</v>
      </c>
      <c r="N169" s="533">
        <v>9</v>
      </c>
      <c r="O169" s="525">
        <v>11</v>
      </c>
      <c r="P169" s="535">
        <v>8</v>
      </c>
      <c r="Q169" s="531"/>
      <c r="R169" s="533"/>
      <c r="S169" s="525"/>
      <c r="T169" s="535"/>
      <c r="U169" s="531"/>
      <c r="V169" s="533"/>
      <c r="W169" s="525"/>
      <c r="X169" s="527"/>
      <c r="Y169" s="246">
        <f>IF(K169="wo","wo",IF(K169="","",SUM(AC169:AI169)))</f>
        <v>3</v>
      </c>
      <c r="Z169" s="247">
        <f>IF(L169="wo","wo",IF(L169="","",SUM(AC170:AI170)))</f>
        <v>0</v>
      </c>
      <c r="AA169" s="248" t="str">
        <f t="shared" ref="AA169" si="2103">IF(Y170="В - П","В - П",IF(Z170="В - П","В - П",IF(Z170="wo",Y170&amp;" - "&amp;Z170,IF(Y170="wo",Z170&amp;" - "&amp;Y170,IF(Y170&gt;Z170,Y170&amp;" - "&amp;Z170,IF(Z170&gt;Y170,Z170&amp;" - "&amp;Y170,""))))))</f>
        <v>3 - 0</v>
      </c>
      <c r="AB169" s="249" t="str">
        <f t="shared" si="2073"/>
        <v>(7,9,8)</v>
      </c>
      <c r="AC169" s="250">
        <f>IF(K169="","",IF(K169="wo",0,IF(L169="wo",1,IF(K169&gt;L169,1,0))))</f>
        <v>1</v>
      </c>
      <c r="AD169" s="250">
        <f>IF(M169="","",IF(M169="wo",0,IF(N169="wo",1,IF(M169&gt;N169,1,0))))</f>
        <v>1</v>
      </c>
      <c r="AE169" s="250">
        <f>IF(O169="","",IF(O169="wo",0,IF(P169="wo",1,IF(O169&gt;P169,1,0))))</f>
        <v>1</v>
      </c>
      <c r="AF169" s="250" t="str">
        <f>IF(Q169="","",IF(Q169="wo",0,IF(R169="wo",1,IF(Q169&gt;R169,1,0))))</f>
        <v/>
      </c>
      <c r="AG169" s="250" t="str">
        <f>IF(S169="","",IF(S169="wo",0,IF(T169="wo",1,IF(S169&gt;T169,1,0))))</f>
        <v/>
      </c>
      <c r="AH169" s="250" t="str">
        <f>IF(U169="","",IF(U169="wo",0,IF(V169="wo",1,IF(U169&gt;V169,1,0))))</f>
        <v/>
      </c>
      <c r="AI169" s="250" t="str">
        <f>IF(W169="","",IF(W169="wo",0,IF(X169="wo",1,IF(W169&gt;X169,1,0))))</f>
        <v/>
      </c>
      <c r="AJ169" s="251">
        <f>IF(K169="","",IF(K169="wo",0,IF(L169="wo",0,IF(K169=L169,"ERROR",IF(K169=0,"-0",IF(L169=0,0,IF(K169&gt;L169,L169,-1*K169)))))))</f>
        <v>7</v>
      </c>
      <c r="AK169" s="251" t="str">
        <f>IF(M169="","",IF(M169="wo",","&amp;0,IF(N169="wo",","&amp;0,IF(M169=N169,"ERROR",IF(M169=0,",-0",IF(N169=0,","&amp;0,IF(M169&gt;N169,","&amp;N169,","&amp;-1*M169)))))))</f>
        <v>,9</v>
      </c>
      <c r="AL169" s="251" t="str">
        <f>IF(O169="","",IF(O169="wo",","&amp;0,IF(P169="wo",","&amp;0,IF(O169=P169,"ERROR",IF(O169=0,",-0",IF(P169=0,","&amp;0,IF(O169&gt;P169,","&amp;P169,","&amp;-1*O169)))))))</f>
        <v>,8</v>
      </c>
      <c r="AM169" s="251" t="str">
        <f>IF(Q169="","",IF(Q169="wo",","&amp;0,IF(R169="wo",","&amp;0,IF(Q169=R169,"ERROR",IF(Q169=0,",-0",IF(R169=0,","&amp;0,IF(Q169&gt;R169,","&amp;R169,","&amp;-1*Q169)))))))</f>
        <v/>
      </c>
      <c r="AN169" s="251" t="str">
        <f>IF(S169="","",IF(S169="wo",","&amp;0,IF(T169="wo",","&amp;0,IF(S169=T169,"ERROR",IF(S169=0,",-0",IF(T169=0,","&amp;0,IF(S169&gt;T169,","&amp;T169,","&amp;-1*S169)))))))</f>
        <v/>
      </c>
      <c r="AO169" s="251" t="str">
        <f>IF(U169="","",IF(U169="wo",","&amp;0,IF(V169="wo",","&amp;0,IF(U169=V169,"ERROR",IF(U169=0,",-0",IF(V169=0,","&amp;0,IF(U169&gt;V169,","&amp;V169,","&amp;-1*U169)))))))</f>
        <v/>
      </c>
      <c r="AP169" s="251" t="str">
        <f>IF(W169="","",IF(W169="wo",","&amp;0,IF(X169="wo",","&amp;0,IF(W169=X169,"ERROR",IF(W169=0,",-0",IF(X169=0,","&amp;0,IF(W169&gt;X169,","&amp;X169,","&amp;-1*W169)))))))</f>
        <v/>
      </c>
      <c r="AQ169" s="238"/>
      <c r="AR169" s="261"/>
      <c r="AU169" s="262"/>
      <c r="BF169" s="293"/>
    </row>
    <row r="170" spans="1:63" s="240" customFormat="1" ht="14.1" customHeight="1" x14ac:dyDescent="0.25">
      <c r="A170" s="511"/>
      <c r="B170" s="570"/>
      <c r="C170" s="515"/>
      <c r="D170" s="517"/>
      <c r="E170" s="578"/>
      <c r="F170" s="320"/>
      <c r="G170" s="330">
        <f>IF(Y167&gt;Z167,G167,IF(Z167&gt;Y167,G168,"-"))</f>
        <v>25</v>
      </c>
      <c r="H170" s="521"/>
      <c r="I170" s="257" t="str">
        <f>VLOOKUP(G170,[3]Список!A:V,3,FALSE)</f>
        <v xml:space="preserve">НҰРТАЗИН Акнур  </v>
      </c>
      <c r="J170" s="258" t="str">
        <f>VLOOKUP(G170,[3]Список!A:V,8,FALSE)</f>
        <v>ВКО</v>
      </c>
      <c r="K170" s="526"/>
      <c r="L170" s="536"/>
      <c r="M170" s="532"/>
      <c r="N170" s="534"/>
      <c r="O170" s="526"/>
      <c r="P170" s="536"/>
      <c r="Q170" s="532"/>
      <c r="R170" s="534"/>
      <c r="S170" s="526"/>
      <c r="T170" s="536"/>
      <c r="U170" s="532"/>
      <c r="V170" s="534"/>
      <c r="W170" s="526"/>
      <c r="X170" s="528"/>
      <c r="Y170" s="259">
        <f>IF(L169="wo","В - П",IF(L169&gt;=0,SUM(AC170:AI170),""))</f>
        <v>0</v>
      </c>
      <c r="Z170" s="260">
        <f>IF(K169="wo","В - П",IF(K169&gt;=0,SUM(AC169:AI169),""))</f>
        <v>3</v>
      </c>
      <c r="AA170" s="248" t="str">
        <f>IF(G169="х","",IF(G170="х","",IF(Y169&gt;Z169,AA169&amp;" "&amp;AB169,IF(Z169&gt;Y169,AA169&amp;" "&amp;AB170,""))))</f>
        <v>3 - 0 (7,9,8)</v>
      </c>
      <c r="AB170" s="249" t="str">
        <f t="shared" si="2073"/>
        <v>(-7,-9,-8)</v>
      </c>
      <c r="AC170" s="250">
        <f>IF(L169="","",IF(L169="wo",0,IF(K169="wo",1,IF(K169&gt;L169,0,1))))</f>
        <v>0</v>
      </c>
      <c r="AD170" s="250">
        <f>IF(N169="","",IF(N169="wo",0,IF(M169="wo",1,IF(M169&gt;N169,0,1))))</f>
        <v>0</v>
      </c>
      <c r="AE170" s="250">
        <f>IF(P169="","",IF(P169="wo",0,IF(O169="wo",1,IF(O169&gt;P169,0,1))))</f>
        <v>0</v>
      </c>
      <c r="AF170" s="250" t="str">
        <f>IF(R169="","",IF(R169="wo",0,IF(Q169="wo",1,IF(Q169&gt;R169,0,1))))</f>
        <v/>
      </c>
      <c r="AG170" s="250" t="str">
        <f>IF(T169="","",IF(T169="wo",0,IF(S169="wo",1,IF(S169&gt;T169,0,1))))</f>
        <v/>
      </c>
      <c r="AH170" s="250" t="str">
        <f>IF(V169="","",IF(V169="wo",0,IF(U169="wo",1,IF(U169&gt;V169,0,1))))</f>
        <v/>
      </c>
      <c r="AI170" s="250" t="str">
        <f>IF(X169="","",IF(X169="wo",0,IF(W169="wo",1,IF(W169&gt;X169,0,1))))</f>
        <v/>
      </c>
      <c r="AJ170" s="251">
        <f>IF(K169="","",IF(K169="wo",0,IF(L169="wo",0,IF(K169=L169,"ERROR",IF(K169=0,0,IF(L169=0,"-0",IF(L169&gt;K169,K169,-1*L169)))))))</f>
        <v>-7</v>
      </c>
      <c r="AK170" s="251" t="str">
        <f>IF(M169="","",IF(M169="wo",","&amp;0,IF(N169="wo",","&amp;0,IF(M169=N169,"ERROR",IF(M169=0,",0",IF(N169=0,",-0",IF(N169&gt;M169,","&amp;M169,","&amp;-1*N169)))))))</f>
        <v>,-9</v>
      </c>
      <c r="AL170" s="251" t="str">
        <f>IF(O169="","",IF(O169="wo",","&amp;0,IF(P169="wo",","&amp;0,IF(O169=P169,"ERROR",IF(O169=0,",0",IF(P169=0,",-0",IF(P169&gt;O169,","&amp;O169,","&amp;-1*P169)))))))</f>
        <v>,-8</v>
      </c>
      <c r="AM170" s="251" t="str">
        <f>IF(Q169="","",IF(Q169="wo",","&amp;0,IF(R169="wo",","&amp;0,IF(Q169=R169,"ERROR",IF(Q169=0,",0",IF(R169=0,",-0",IF(R169&gt;Q169,","&amp;Q169,","&amp;-1*R169)))))))</f>
        <v/>
      </c>
      <c r="AN170" s="251" t="str">
        <f>IF(S169="","",IF(S169="wo",","&amp;0,IF(T169="wo",","&amp;0,IF(S169=T169,"ERROR",IF(S169=0,",0",IF(T169=0,",-0",IF(T169&gt;S169,","&amp;S169,","&amp;-1*T169)))))))</f>
        <v/>
      </c>
      <c r="AO170" s="251" t="str">
        <f>IF(U169="","",IF(U169="wo",","&amp;0,IF(V169="wo",","&amp;0,IF(U169=V169,"ERROR",IF(U169=0,",0",IF(V169=0,",-0",IF(V169&gt;U169,","&amp;U169,","&amp;-1*V169)))))))</f>
        <v/>
      </c>
      <c r="AP170" s="251" t="str">
        <f>IF(W169="","",IF(W169="wo",","&amp;0,IF(X169="wo",","&amp;0,IF(W169=X169,"ERROR",IF(W169=0,",0",IF(X169=0,",-0",IF(X169&gt;W169,","&amp;W169,","&amp;-1*X169)))))))</f>
        <v/>
      </c>
      <c r="AQ170" s="238"/>
      <c r="AR170" s="261"/>
      <c r="AU170" s="262"/>
      <c r="BF170" s="293"/>
    </row>
    <row r="171" spans="1:63" s="240" customFormat="1" ht="14.1" customHeight="1" x14ac:dyDescent="0.25">
      <c r="A171" s="554"/>
      <c r="B171" s="576"/>
      <c r="C171" s="556"/>
      <c r="D171" s="576"/>
      <c r="E171" s="518"/>
      <c r="F171" s="322"/>
      <c r="G171" s="346">
        <f>IF(Y169&gt;Z169,G169,IF(Z169&gt;Y169,G170,"-"))</f>
        <v>11</v>
      </c>
      <c r="H171" s="331" t="s">
        <v>328</v>
      </c>
      <c r="I171" s="244" t="str">
        <f>VLOOKUP(G171,[3]Список!A:V,3,FALSE)</f>
        <v xml:space="preserve">ДЖИЕНБАЕВ Темирлан  </v>
      </c>
      <c r="J171" s="245" t="str">
        <f>VLOOKUP(G171,[3]Список!A:V,8,FALSE)</f>
        <v>ВКО</v>
      </c>
      <c r="K171" s="579"/>
      <c r="L171" s="580"/>
      <c r="M171" s="580"/>
      <c r="N171" s="580"/>
      <c r="O171" s="580"/>
      <c r="P171" s="580"/>
      <c r="Q171" s="580"/>
      <c r="R171" s="580"/>
      <c r="S171" s="580"/>
      <c r="T171" s="580"/>
      <c r="U171" s="580"/>
      <c r="V171" s="580"/>
      <c r="W171" s="580"/>
      <c r="X171" s="581"/>
      <c r="Y171" s="246" t="str">
        <f>IF(K171="wo","wo",IF(K171="","",SUM(AC171:AI171)))</f>
        <v/>
      </c>
      <c r="Z171" s="247" t="str">
        <f>IF(L171="wo","wo",IF(L171="","",SUM(AC172:AI172)))</f>
        <v/>
      </c>
      <c r="AA171" s="248" t="str">
        <f t="shared" ref="AA171" si="2104">IF(Y172="В - П","В - П",IF(Z172="В - П","В - П",IF(Z172="wo",Y172&amp;" - "&amp;Z172,IF(Y172="wo",Z172&amp;" - "&amp;Y172,IF(Y172&gt;Z172,Y172&amp;" - "&amp;Z172,IF(Z172&gt;Y172,Z172&amp;" - "&amp;Y172,""))))))</f>
        <v/>
      </c>
      <c r="AB171" s="249" t="str">
        <f t="shared" si="2073"/>
        <v>()</v>
      </c>
      <c r="AC171" s="250" t="str">
        <f>IF(K171="","",IF(K171="wo",0,IF(L171="wo",1,IF(K171&gt;L171,1,0))))</f>
        <v/>
      </c>
      <c r="AD171" s="250" t="str">
        <f>IF(M171="","",IF(M171="wo",0,IF(N171="wo",1,IF(M171&gt;N171,1,0))))</f>
        <v/>
      </c>
      <c r="AE171" s="250" t="str">
        <f>IF(O171="","",IF(O171="wo",0,IF(P171="wo",1,IF(O171&gt;P171,1,0))))</f>
        <v/>
      </c>
      <c r="AF171" s="250" t="str">
        <f>IF(Q171="","",IF(Q171="wo",0,IF(R171="wo",1,IF(Q171&gt;R171,1,0))))</f>
        <v/>
      </c>
      <c r="AG171" s="250" t="str">
        <f>IF(S171="","",IF(S171="wo",0,IF(T171="wo",1,IF(S171&gt;T171,1,0))))</f>
        <v/>
      </c>
      <c r="AH171" s="250" t="str">
        <f>IF(U171="","",IF(U171="wo",0,IF(V171="wo",1,IF(U171&gt;V171,1,0))))</f>
        <v/>
      </c>
      <c r="AI171" s="250" t="str">
        <f>IF(W171="","",IF(W171="wo",0,IF(X171="wo",1,IF(W171&gt;X171,1,0))))</f>
        <v/>
      </c>
      <c r="AJ171" s="251" t="str">
        <f>IF(K171="","",IF(K171="wo",0,IF(L171="wo",0,IF(K171=L171,"ERROR",IF(K171=0,"-0",IF(L171=0,0,IF(K171&gt;L171,L171,-1*K171)))))))</f>
        <v/>
      </c>
      <c r="AK171" s="251" t="str">
        <f>IF(M171="","",IF(M171="wo",","&amp;0,IF(N171="wo",","&amp;0,IF(M171=N171,"ERROR",IF(M171=0,",-0",IF(N171=0,","&amp;0,IF(M171&gt;N171,","&amp;N171,","&amp;-1*M171)))))))</f>
        <v/>
      </c>
      <c r="AL171" s="251" t="str">
        <f>IF(O171="","",IF(O171="wo",","&amp;0,IF(P171="wo",","&amp;0,IF(O171=P171,"ERROR",IF(O171=0,",-0",IF(P171=0,","&amp;0,IF(O171&gt;P171,","&amp;P171,","&amp;-1*O171)))))))</f>
        <v/>
      </c>
      <c r="AM171" s="251" t="str">
        <f>IF(Q171="","",IF(Q171="wo",","&amp;0,IF(R171="wo",","&amp;0,IF(Q171=R171,"ERROR",IF(Q171=0,",-0",IF(R171=0,","&amp;0,IF(Q171&gt;R171,","&amp;R171,","&amp;-1*Q171)))))))</f>
        <v/>
      </c>
      <c r="AN171" s="251" t="str">
        <f>IF(S171="","",IF(S171="wo",","&amp;0,IF(T171="wo",","&amp;0,IF(S171=T171,"ERROR",IF(S171=0,",-0",IF(T171=0,","&amp;0,IF(S171&gt;T171,","&amp;T171,","&amp;-1*S171)))))))</f>
        <v/>
      </c>
      <c r="AO171" s="251" t="str">
        <f>IF(U171="","",IF(U171="wo",","&amp;0,IF(V171="wo",","&amp;0,IF(U171=V171,"ERROR",IF(U171=0,",-0",IF(V171=0,","&amp;0,IF(U171&gt;V171,","&amp;V171,","&amp;-1*U171)))))))</f>
        <v/>
      </c>
      <c r="AP171" s="251" t="str">
        <f>IF(W171="","",IF(W171="wo",","&amp;0,IF(X171="wo",","&amp;0,IF(W171=X171,"ERROR",IF(W171=0,",-0",IF(X171=0,","&amp;0,IF(W171&gt;X171,","&amp;X171,","&amp;-1*W171)))))))</f>
        <v/>
      </c>
      <c r="AQ171" s="238"/>
      <c r="AR171" s="261"/>
      <c r="AU171" s="262"/>
      <c r="BF171" s="293"/>
    </row>
    <row r="172" spans="1:63" s="240" customFormat="1" ht="14.1" customHeight="1" x14ac:dyDescent="0.25">
      <c r="A172" s="555"/>
      <c r="B172" s="577"/>
      <c r="C172" s="578"/>
      <c r="D172" s="577"/>
      <c r="E172" s="519"/>
      <c r="F172" s="238">
        <v>-77</v>
      </c>
      <c r="G172" s="348">
        <f>IF(Y169&lt;Z169,G169,IF(Z169&lt;Y169,G170,"-"))</f>
        <v>25</v>
      </c>
      <c r="H172" s="331" t="s">
        <v>329</v>
      </c>
      <c r="I172" s="257" t="str">
        <f>VLOOKUP(G172,[3]Список!A:V,3,FALSE)</f>
        <v xml:space="preserve">НҰРТАЗИН Акнур  </v>
      </c>
      <c r="J172" s="258" t="str">
        <f>VLOOKUP(G172,[3]Список!A:V,8,FALSE)</f>
        <v>ВКО</v>
      </c>
      <c r="K172" s="572"/>
      <c r="L172" s="573"/>
      <c r="M172" s="573"/>
      <c r="N172" s="573"/>
      <c r="O172" s="573"/>
      <c r="P172" s="573"/>
      <c r="Q172" s="573"/>
      <c r="R172" s="573"/>
      <c r="S172" s="573"/>
      <c r="T172" s="573"/>
      <c r="U172" s="573"/>
      <c r="V172" s="573"/>
      <c r="W172" s="573"/>
      <c r="X172" s="574"/>
      <c r="Y172" s="259">
        <f>IF(L171="wo","В - П",IF(L171&gt;=0,SUM(AC172:AI172),""))</f>
        <v>0</v>
      </c>
      <c r="Z172" s="260">
        <f>IF(K171="wo","В - П",IF(K171&gt;=0,SUM(AC171:AI171),""))</f>
        <v>0</v>
      </c>
      <c r="AA172" s="248" t="str">
        <f>IF(G171="х","",IF(G172="х","",IF(Y171&gt;Z171,AA171&amp;" "&amp;AB171,IF(Z171&gt;Y171,AA171&amp;" "&amp;AB172,""))))</f>
        <v/>
      </c>
      <c r="AB172" s="249" t="str">
        <f t="shared" si="2073"/>
        <v>()</v>
      </c>
      <c r="AC172" s="250" t="str">
        <f>IF(L171="","",IF(L171="wo",0,IF(K171="wo",1,IF(K171&gt;L171,0,1))))</f>
        <v/>
      </c>
      <c r="AD172" s="250" t="str">
        <f>IF(N171="","",IF(N171="wo",0,IF(M171="wo",1,IF(M171&gt;N171,0,1))))</f>
        <v/>
      </c>
      <c r="AE172" s="250" t="str">
        <f>IF(P171="","",IF(P171="wo",0,IF(O171="wo",1,IF(O171&gt;P171,0,1))))</f>
        <v/>
      </c>
      <c r="AF172" s="250" t="str">
        <f>IF(R171="","",IF(R171="wo",0,IF(Q171="wo",1,IF(Q171&gt;R171,0,1))))</f>
        <v/>
      </c>
      <c r="AG172" s="250" t="str">
        <f>IF(T171="","",IF(T171="wo",0,IF(S171="wo",1,IF(S171&gt;T171,0,1))))</f>
        <v/>
      </c>
      <c r="AH172" s="250" t="str">
        <f>IF(V171="","",IF(V171="wo",0,IF(U171="wo",1,IF(U171&gt;V171,0,1))))</f>
        <v/>
      </c>
      <c r="AI172" s="250" t="str">
        <f>IF(X171="","",IF(X171="wo",0,IF(W171="wo",1,IF(W171&gt;X171,0,1))))</f>
        <v/>
      </c>
      <c r="AJ172" s="251" t="str">
        <f>IF(K171="","",IF(K171="wo",0,IF(L171="wo",0,IF(K171=L171,"ERROR",IF(K171=0,0,IF(L171=0,"-0",IF(L171&gt;K171,K171,-1*L171)))))))</f>
        <v/>
      </c>
      <c r="AK172" s="251" t="str">
        <f>IF(M171="","",IF(M171="wo",","&amp;0,IF(N171="wo",","&amp;0,IF(M171=N171,"ERROR",IF(M171=0,",0",IF(N171=0,",-0",IF(N171&gt;M171,","&amp;M171,","&amp;-1*N171)))))))</f>
        <v/>
      </c>
      <c r="AL172" s="251" t="str">
        <f>IF(O171="","",IF(O171="wo",","&amp;0,IF(P171="wo",","&amp;0,IF(O171=P171,"ERROR",IF(O171=0,",0",IF(P171=0,",-0",IF(P171&gt;O171,","&amp;O171,","&amp;-1*P171)))))))</f>
        <v/>
      </c>
      <c r="AM172" s="251" t="str">
        <f>IF(Q171="","",IF(Q171="wo",","&amp;0,IF(R171="wo",","&amp;0,IF(Q171=R171,"ERROR",IF(Q171=0,",0",IF(R171=0,",-0",IF(R171&gt;Q171,","&amp;Q171,","&amp;-1*R171)))))))</f>
        <v/>
      </c>
      <c r="AN172" s="251" t="str">
        <f>IF(S171="","",IF(S171="wo",","&amp;0,IF(T171="wo",","&amp;0,IF(S171=T171,"ERROR",IF(S171=0,",0",IF(T171=0,",-0",IF(T171&gt;S171,","&amp;S171,","&amp;-1*T171)))))))</f>
        <v/>
      </c>
      <c r="AO172" s="251" t="str">
        <f>IF(U171="","",IF(U171="wo",","&amp;0,IF(V171="wo",","&amp;0,IF(U171=V171,"ERROR",IF(U171=0,",0",IF(V171=0,",-0",IF(V171&gt;U171,","&amp;U171,","&amp;-1*V171)))))))</f>
        <v/>
      </c>
      <c r="AP172" s="251" t="str">
        <f>IF(W171="","",IF(W171="wo",","&amp;0,IF(X171="wo",","&amp;0,IF(W171=X171,"ERROR",IF(W171=0,",0",IF(X171=0,",-0",IF(X171&gt;W171,","&amp;W171,","&amp;-1*X171)))))))</f>
        <v/>
      </c>
      <c r="AQ172" s="238"/>
      <c r="AR172" s="261"/>
      <c r="AU172" s="262"/>
      <c r="BF172" s="293"/>
    </row>
    <row r="173" spans="1:63" s="240" customFormat="1" ht="14.1" customHeight="1" x14ac:dyDescent="0.25">
      <c r="A173" s="510">
        <v>78</v>
      </c>
      <c r="B173" s="569" t="s">
        <v>330</v>
      </c>
      <c r="C173" s="514"/>
      <c r="D173" s="516"/>
      <c r="E173" s="556"/>
      <c r="F173" s="238">
        <v>-75</v>
      </c>
      <c r="G173" s="350">
        <f>IF(Y165&lt;Z165,G165,IF(Z165&lt;Y165,G166,"-"))</f>
        <v>9</v>
      </c>
      <c r="H173" s="520" t="str">
        <f>IF(K173="",IF(C173="","",IF(OR(G173="х",G174="х",NOT(ISBLANK(K173)))," ",CONCATENATE(C173,"/",D173,"/","ст. ",E173))),"")</f>
        <v/>
      </c>
      <c r="I173" s="244" t="str">
        <f>VLOOKUP(G173,[3]Список!A:V,3,FALSE)</f>
        <v xml:space="preserve">НУГАЙ Нурдаулет  </v>
      </c>
      <c r="J173" s="245" t="str">
        <f>VLOOKUP(G173,[3]Список!A:V,8,FALSE)</f>
        <v>г. Шымкент</v>
      </c>
      <c r="K173" s="525">
        <v>11</v>
      </c>
      <c r="L173" s="535">
        <v>8</v>
      </c>
      <c r="M173" s="531">
        <v>11</v>
      </c>
      <c r="N173" s="533">
        <v>7</v>
      </c>
      <c r="O173" s="525">
        <v>11</v>
      </c>
      <c r="P173" s="535">
        <v>8</v>
      </c>
      <c r="Q173" s="531"/>
      <c r="R173" s="533"/>
      <c r="S173" s="525"/>
      <c r="T173" s="535"/>
      <c r="U173" s="531"/>
      <c r="V173" s="533"/>
      <c r="W173" s="525"/>
      <c r="X173" s="527"/>
      <c r="Y173" s="246">
        <f>IF(K173="wo","wo",IF(K173="","",SUM(AC173:AI173)))</f>
        <v>3</v>
      </c>
      <c r="Z173" s="247">
        <f>IF(L173="wo","wo",IF(L173="","",SUM(AC174:AI174)))</f>
        <v>0</v>
      </c>
      <c r="AA173" s="248" t="str">
        <f t="shared" ref="AA173" si="2105">IF(Y174="В - П","В - П",IF(Z174="В - П","В - П",IF(Z174="wo",Y174&amp;" - "&amp;Z174,IF(Y174="wo",Z174&amp;" - "&amp;Y174,IF(Y174&gt;Z174,Y174&amp;" - "&amp;Z174,IF(Z174&gt;Y174,Z174&amp;" - "&amp;Y174,""))))))</f>
        <v>3 - 0</v>
      </c>
      <c r="AB173" s="249" t="str">
        <f t="shared" si="2073"/>
        <v>(8,7,8)</v>
      </c>
      <c r="AC173" s="250">
        <f>IF(K173="","",IF(K173="wo",0,IF(L173="wo",1,IF(K173&gt;L173,1,0))))</f>
        <v>1</v>
      </c>
      <c r="AD173" s="250">
        <f>IF(M173="","",IF(M173="wo",0,IF(N173="wo",1,IF(M173&gt;N173,1,0))))</f>
        <v>1</v>
      </c>
      <c r="AE173" s="250">
        <f>IF(O173="","",IF(O173="wo",0,IF(P173="wo",1,IF(O173&gt;P173,1,0))))</f>
        <v>1</v>
      </c>
      <c r="AF173" s="250" t="str">
        <f>IF(Q173="","",IF(Q173="wo",0,IF(R173="wo",1,IF(Q173&gt;R173,1,0))))</f>
        <v/>
      </c>
      <c r="AG173" s="250" t="str">
        <f>IF(S173="","",IF(S173="wo",0,IF(T173="wo",1,IF(S173&gt;T173,1,0))))</f>
        <v/>
      </c>
      <c r="AH173" s="250" t="str">
        <f>IF(U173="","",IF(U173="wo",0,IF(V173="wo",1,IF(U173&gt;V173,1,0))))</f>
        <v/>
      </c>
      <c r="AI173" s="250" t="str">
        <f>IF(W173="","",IF(W173="wo",0,IF(X173="wo",1,IF(W173&gt;X173,1,0))))</f>
        <v/>
      </c>
      <c r="AJ173" s="251">
        <f>IF(K173="","",IF(K173="wo",0,IF(L173="wo",0,IF(K173=L173,"ERROR",IF(K173=0,"-0",IF(L173=0,0,IF(K173&gt;L173,L173,-1*K173)))))))</f>
        <v>8</v>
      </c>
      <c r="AK173" s="251" t="str">
        <f>IF(M173="","",IF(M173="wo",","&amp;0,IF(N173="wo",","&amp;0,IF(M173=N173,"ERROR",IF(M173=0,",-0",IF(N173=0,","&amp;0,IF(M173&gt;N173,","&amp;N173,","&amp;-1*M173)))))))</f>
        <v>,7</v>
      </c>
      <c r="AL173" s="251" t="str">
        <f>IF(O173="","",IF(O173="wo",","&amp;0,IF(P173="wo",","&amp;0,IF(O173=P173,"ERROR",IF(O173=0,",-0",IF(P173=0,","&amp;0,IF(O173&gt;P173,","&amp;P173,","&amp;-1*O173)))))))</f>
        <v>,8</v>
      </c>
      <c r="AM173" s="251" t="str">
        <f>IF(Q173="","",IF(Q173="wo",","&amp;0,IF(R173="wo",","&amp;0,IF(Q173=R173,"ERROR",IF(Q173=0,",-0",IF(R173=0,","&amp;0,IF(Q173&gt;R173,","&amp;R173,","&amp;-1*Q173)))))))</f>
        <v/>
      </c>
      <c r="AN173" s="251" t="str">
        <f>IF(S173="","",IF(S173="wo",","&amp;0,IF(T173="wo",","&amp;0,IF(S173=T173,"ERROR",IF(S173=0,",-0",IF(T173=0,","&amp;0,IF(S173&gt;T173,","&amp;T173,","&amp;-1*S173)))))))</f>
        <v/>
      </c>
      <c r="AO173" s="251" t="str">
        <f>IF(U173="","",IF(U173="wo",","&amp;0,IF(V173="wo",","&amp;0,IF(U173=V173,"ERROR",IF(U173=0,",-0",IF(V173=0,","&amp;0,IF(U173&gt;V173,","&amp;V173,","&amp;-1*U173)))))))</f>
        <v/>
      </c>
      <c r="AP173" s="251" t="str">
        <f>IF(W173="","",IF(W173="wo",","&amp;0,IF(X173="wo",","&amp;0,IF(W173=X173,"ERROR",IF(W173=0,",-0",IF(X173=0,","&amp;0,IF(W173&gt;X173,","&amp;X173,","&amp;-1*W173)))))))</f>
        <v/>
      </c>
      <c r="AQ173" s="238"/>
      <c r="AR173" s="261"/>
      <c r="AU173" s="262"/>
      <c r="BF173" s="293"/>
    </row>
    <row r="174" spans="1:63" s="240" customFormat="1" ht="14.1" customHeight="1" x14ac:dyDescent="0.25">
      <c r="A174" s="511"/>
      <c r="B174" s="570"/>
      <c r="C174" s="515"/>
      <c r="D174" s="517"/>
      <c r="E174" s="578"/>
      <c r="F174" s="238">
        <v>-76</v>
      </c>
      <c r="G174" s="348">
        <f>IF(Y167&lt;Z167,G167,IF(Z167&lt;Y167,G168,"-"))</f>
        <v>29</v>
      </c>
      <c r="H174" s="521"/>
      <c r="I174" s="257" t="str">
        <f>VLOOKUP(G174,[3]Список!A:V,3,FALSE)</f>
        <v xml:space="preserve">БАЛТАШ Тамерлан  </v>
      </c>
      <c r="J174" s="258" t="str">
        <f>VLOOKUP(G174,[3]Список!A:V,8,FALSE)</f>
        <v>Костанай. обл</v>
      </c>
      <c r="K174" s="526"/>
      <c r="L174" s="536"/>
      <c r="M174" s="532"/>
      <c r="N174" s="534"/>
      <c r="O174" s="526"/>
      <c r="P174" s="536"/>
      <c r="Q174" s="532"/>
      <c r="R174" s="534"/>
      <c r="S174" s="526"/>
      <c r="T174" s="536"/>
      <c r="U174" s="532"/>
      <c r="V174" s="534"/>
      <c r="W174" s="526"/>
      <c r="X174" s="528"/>
      <c r="Y174" s="259">
        <f>IF(L173="wo","В - П",IF(L173&gt;=0,SUM(AC174:AI174),""))</f>
        <v>0</v>
      </c>
      <c r="Z174" s="260">
        <f>IF(K173="wo","В - П",IF(K173&gt;=0,SUM(AC173:AI173),""))</f>
        <v>3</v>
      </c>
      <c r="AA174" s="248" t="str">
        <f>IF(G173="х","",IF(G174="х","",IF(Y173&gt;Z173,AA173&amp;" "&amp;AB173,IF(Z173&gt;Y173,AA173&amp;" "&amp;AB174,""))))</f>
        <v>3 - 0 (8,7,8)</v>
      </c>
      <c r="AB174" s="249" t="str">
        <f t="shared" si="2073"/>
        <v>(-8,-7,-8)</v>
      </c>
      <c r="AC174" s="250">
        <f>IF(L173="","",IF(L173="wo",0,IF(K173="wo",1,IF(K173&gt;L173,0,1))))</f>
        <v>0</v>
      </c>
      <c r="AD174" s="250">
        <f>IF(N173="","",IF(N173="wo",0,IF(M173="wo",1,IF(M173&gt;N173,0,1))))</f>
        <v>0</v>
      </c>
      <c r="AE174" s="250">
        <f>IF(P173="","",IF(P173="wo",0,IF(O173="wo",1,IF(O173&gt;P173,0,1))))</f>
        <v>0</v>
      </c>
      <c r="AF174" s="250" t="str">
        <f>IF(R173="","",IF(R173="wo",0,IF(Q173="wo",1,IF(Q173&gt;R173,0,1))))</f>
        <v/>
      </c>
      <c r="AG174" s="250" t="str">
        <f>IF(T173="","",IF(T173="wo",0,IF(S173="wo",1,IF(S173&gt;T173,0,1))))</f>
        <v/>
      </c>
      <c r="AH174" s="250" t="str">
        <f>IF(V173="","",IF(V173="wo",0,IF(U173="wo",1,IF(U173&gt;V173,0,1))))</f>
        <v/>
      </c>
      <c r="AI174" s="250" t="str">
        <f>IF(X173="","",IF(X173="wo",0,IF(W173="wo",1,IF(W173&gt;X173,0,1))))</f>
        <v/>
      </c>
      <c r="AJ174" s="251">
        <f>IF(K173="","",IF(K173="wo",0,IF(L173="wo",0,IF(K173=L173,"ERROR",IF(K173=0,0,IF(L173=0,"-0",IF(L173&gt;K173,K173,-1*L173)))))))</f>
        <v>-8</v>
      </c>
      <c r="AK174" s="251" t="str">
        <f>IF(M173="","",IF(M173="wo",","&amp;0,IF(N173="wo",","&amp;0,IF(M173=N173,"ERROR",IF(M173=0,",0",IF(N173=0,",-0",IF(N173&gt;M173,","&amp;M173,","&amp;-1*N173)))))))</f>
        <v>,-7</v>
      </c>
      <c r="AL174" s="251" t="str">
        <f>IF(O173="","",IF(O173="wo",","&amp;0,IF(P173="wo",","&amp;0,IF(O173=P173,"ERROR",IF(O173=0,",0",IF(P173=0,",-0",IF(P173&gt;O173,","&amp;O173,","&amp;-1*P173)))))))</f>
        <v>,-8</v>
      </c>
      <c r="AM174" s="251" t="str">
        <f>IF(Q173="","",IF(Q173="wo",","&amp;0,IF(R173="wo",","&amp;0,IF(Q173=R173,"ERROR",IF(Q173=0,",0",IF(R173=0,",-0",IF(R173&gt;Q173,","&amp;Q173,","&amp;-1*R173)))))))</f>
        <v/>
      </c>
      <c r="AN174" s="251" t="str">
        <f>IF(S173="","",IF(S173="wo",","&amp;0,IF(T173="wo",","&amp;0,IF(S173=T173,"ERROR",IF(S173=0,",0",IF(T173=0,",-0",IF(T173&gt;S173,","&amp;S173,","&amp;-1*T173)))))))</f>
        <v/>
      </c>
      <c r="AO174" s="251" t="str">
        <f>IF(U173="","",IF(U173="wo",","&amp;0,IF(V173="wo",","&amp;0,IF(U173=V173,"ERROR",IF(U173=0,",0",IF(V173=0,",-0",IF(V173&gt;U173,","&amp;U173,","&amp;-1*V173)))))))</f>
        <v/>
      </c>
      <c r="AP174" s="251" t="str">
        <f>IF(W173="","",IF(W173="wo",","&amp;0,IF(X173="wo",","&amp;0,IF(W173=X173,"ERROR",IF(W173=0,",0",IF(X173=0,",-0",IF(X173&gt;W173,","&amp;W173,","&amp;-1*X173)))))))</f>
        <v/>
      </c>
      <c r="AQ174" s="238"/>
      <c r="AR174" s="261"/>
      <c r="AU174" s="262"/>
      <c r="BF174" s="293"/>
    </row>
    <row r="175" spans="1:63" s="240" customFormat="1" ht="14.1" customHeight="1" x14ac:dyDescent="0.25">
      <c r="A175" s="554"/>
      <c r="B175" s="576"/>
      <c r="C175" s="556"/>
      <c r="D175" s="576"/>
      <c r="E175" s="518"/>
      <c r="F175" s="322"/>
      <c r="G175" s="346">
        <f>IF(Y173&gt;Z173,G173,IF(Z173&gt;Y173,G174,"-"))</f>
        <v>9</v>
      </c>
      <c r="H175" s="331" t="s">
        <v>331</v>
      </c>
      <c r="I175" s="244" t="str">
        <f>VLOOKUP(G175,[3]Список!A:V,3,FALSE)</f>
        <v xml:space="preserve">НУГАЙ Нурдаулет  </v>
      </c>
      <c r="J175" s="245" t="str">
        <f>VLOOKUP(G175,[3]Список!A:V,8,FALSE)</f>
        <v>г. Шымкент</v>
      </c>
      <c r="K175" s="579"/>
      <c r="L175" s="580"/>
      <c r="M175" s="580"/>
      <c r="N175" s="580"/>
      <c r="O175" s="580"/>
      <c r="P175" s="580"/>
      <c r="Q175" s="580"/>
      <c r="R175" s="580"/>
      <c r="S175" s="580"/>
      <c r="T175" s="580"/>
      <c r="U175" s="580"/>
      <c r="V175" s="580"/>
      <c r="W175" s="580"/>
      <c r="X175" s="581"/>
      <c r="Y175" s="246" t="str">
        <f>IF(K175="wo","wo",IF(K175="","",SUM(AC175:AI175)))</f>
        <v/>
      </c>
      <c r="Z175" s="247" t="str">
        <f>IF(L175="wo","wo",IF(L175="","",SUM(AC176:AI176)))</f>
        <v/>
      </c>
      <c r="AA175" s="248" t="str">
        <f t="shared" ref="AA175" si="2106">IF(Y176="В - П","В - П",IF(Z176="В - П","В - П",IF(Z176="wo",Y176&amp;" - "&amp;Z176,IF(Y176="wo",Z176&amp;" - "&amp;Y176,IF(Y176&gt;Z176,Y176&amp;" - "&amp;Z176,IF(Z176&gt;Y176,Z176&amp;" - "&amp;Y176,""))))))</f>
        <v/>
      </c>
      <c r="AB175" s="249" t="str">
        <f t="shared" si="2073"/>
        <v>()</v>
      </c>
      <c r="AC175" s="250" t="str">
        <f>IF(K175="","",IF(K175="wo",0,IF(L175="wo",1,IF(K175&gt;L175,1,0))))</f>
        <v/>
      </c>
      <c r="AD175" s="250" t="str">
        <f>IF(M175="","",IF(M175="wo",0,IF(N175="wo",1,IF(M175&gt;N175,1,0))))</f>
        <v/>
      </c>
      <c r="AE175" s="250" t="str">
        <f>IF(O175="","",IF(O175="wo",0,IF(P175="wo",1,IF(O175&gt;P175,1,0))))</f>
        <v/>
      </c>
      <c r="AF175" s="250" t="str">
        <f>IF(Q175="","",IF(Q175="wo",0,IF(R175="wo",1,IF(Q175&gt;R175,1,0))))</f>
        <v/>
      </c>
      <c r="AG175" s="250" t="str">
        <f>IF(S175="","",IF(S175="wo",0,IF(T175="wo",1,IF(S175&gt;T175,1,0))))</f>
        <v/>
      </c>
      <c r="AH175" s="250" t="str">
        <f>IF(U175="","",IF(U175="wo",0,IF(V175="wo",1,IF(U175&gt;V175,1,0))))</f>
        <v/>
      </c>
      <c r="AI175" s="250" t="str">
        <f>IF(W175="","",IF(W175="wo",0,IF(X175="wo",1,IF(W175&gt;X175,1,0))))</f>
        <v/>
      </c>
      <c r="AJ175" s="251" t="str">
        <f>IF(K175="","",IF(K175="wo",0,IF(L175="wo",0,IF(K175=L175,"ERROR",IF(K175=0,"-0",IF(L175=0,0,IF(K175&gt;L175,L175,-1*K175)))))))</f>
        <v/>
      </c>
      <c r="AK175" s="251" t="str">
        <f>IF(M175="","",IF(M175="wo",","&amp;0,IF(N175="wo",","&amp;0,IF(M175=N175,"ERROR",IF(M175=0,",-0",IF(N175=0,","&amp;0,IF(M175&gt;N175,","&amp;N175,","&amp;-1*M175)))))))</f>
        <v/>
      </c>
      <c r="AL175" s="251" t="str">
        <f>IF(O175="","",IF(O175="wo",","&amp;0,IF(P175="wo",","&amp;0,IF(O175=P175,"ERROR",IF(O175=0,",-0",IF(P175=0,","&amp;0,IF(O175&gt;P175,","&amp;P175,","&amp;-1*O175)))))))</f>
        <v/>
      </c>
      <c r="AM175" s="251" t="str">
        <f>IF(Q175="","",IF(Q175="wo",","&amp;0,IF(R175="wo",","&amp;0,IF(Q175=R175,"ERROR",IF(Q175=0,",-0",IF(R175=0,","&amp;0,IF(Q175&gt;R175,","&amp;R175,","&amp;-1*Q175)))))))</f>
        <v/>
      </c>
      <c r="AN175" s="251" t="str">
        <f>IF(S175="","",IF(S175="wo",","&amp;0,IF(T175="wo",","&amp;0,IF(S175=T175,"ERROR",IF(S175=0,",-0",IF(T175=0,","&amp;0,IF(S175&gt;T175,","&amp;T175,","&amp;-1*S175)))))))</f>
        <v/>
      </c>
      <c r="AO175" s="251" t="str">
        <f>IF(U175="","",IF(U175="wo",","&amp;0,IF(V175="wo",","&amp;0,IF(U175=V175,"ERROR",IF(U175=0,",-0",IF(V175=0,","&amp;0,IF(U175&gt;V175,","&amp;V175,","&amp;-1*U175)))))))</f>
        <v/>
      </c>
      <c r="AP175" s="251" t="str">
        <f>IF(W175="","",IF(W175="wo",","&amp;0,IF(X175="wo",","&amp;0,IF(W175=X175,"ERROR",IF(W175=0,",-0",IF(X175=0,","&amp;0,IF(W175&gt;X175,","&amp;X175,","&amp;-1*W175)))))))</f>
        <v/>
      </c>
      <c r="AQ175" s="238"/>
      <c r="AR175" s="261"/>
      <c r="AU175" s="262"/>
      <c r="BF175" s="293"/>
    </row>
    <row r="176" spans="1:63" s="240" customFormat="1" ht="14.1" customHeight="1" x14ac:dyDescent="0.25">
      <c r="A176" s="555"/>
      <c r="B176" s="577"/>
      <c r="C176" s="578"/>
      <c r="D176" s="577"/>
      <c r="E176" s="519"/>
      <c r="F176" s="238">
        <v>-78</v>
      </c>
      <c r="G176" s="348">
        <f>IF(Y173&lt;Z173,G173,IF(Z173&lt;Y173,G174,"-"))</f>
        <v>29</v>
      </c>
      <c r="H176" s="331" t="s">
        <v>332</v>
      </c>
      <c r="I176" s="257" t="str">
        <f>VLOOKUP(G176,[3]Список!A:V,3,FALSE)</f>
        <v xml:space="preserve">БАЛТАШ Тамерлан  </v>
      </c>
      <c r="J176" s="258" t="str">
        <f>VLOOKUP(G176,[3]Список!A:V,8,FALSE)</f>
        <v>Костанай. обл</v>
      </c>
      <c r="K176" s="572"/>
      <c r="L176" s="573"/>
      <c r="M176" s="573"/>
      <c r="N176" s="573"/>
      <c r="O176" s="573"/>
      <c r="P176" s="573"/>
      <c r="Q176" s="573"/>
      <c r="R176" s="573"/>
      <c r="S176" s="573"/>
      <c r="T176" s="573"/>
      <c r="U176" s="573"/>
      <c r="V176" s="573"/>
      <c r="W176" s="573"/>
      <c r="X176" s="574"/>
      <c r="Y176" s="259">
        <f>IF(L175="wo","В - П",IF(L175&gt;=0,SUM(AC176:AI176),""))</f>
        <v>0</v>
      </c>
      <c r="Z176" s="260">
        <f>IF(K175="wo","В - П",IF(K175&gt;=0,SUM(AC175:AI175),""))</f>
        <v>0</v>
      </c>
      <c r="AA176" s="248" t="str">
        <f>IF(G175="х","",IF(G176="х","",IF(Y175&gt;Z175,AA175&amp;" "&amp;AB175,IF(Z175&gt;Y175,AA175&amp;" "&amp;AB176,""))))</f>
        <v/>
      </c>
      <c r="AB176" s="249" t="str">
        <f t="shared" si="2073"/>
        <v>()</v>
      </c>
      <c r="AC176" s="250" t="str">
        <f>IF(L175="","",IF(L175="wo",0,IF(K175="wo",1,IF(K175&gt;L175,0,1))))</f>
        <v/>
      </c>
      <c r="AD176" s="250" t="str">
        <f>IF(N175="","",IF(N175="wo",0,IF(M175="wo",1,IF(M175&gt;N175,0,1))))</f>
        <v/>
      </c>
      <c r="AE176" s="250" t="str">
        <f>IF(P175="","",IF(P175="wo",0,IF(O175="wo",1,IF(O175&gt;P175,0,1))))</f>
        <v/>
      </c>
      <c r="AF176" s="250" t="str">
        <f>IF(R175="","",IF(R175="wo",0,IF(Q175="wo",1,IF(Q175&gt;R175,0,1))))</f>
        <v/>
      </c>
      <c r="AG176" s="250" t="str">
        <f>IF(T175="","",IF(T175="wo",0,IF(S175="wo",1,IF(S175&gt;T175,0,1))))</f>
        <v/>
      </c>
      <c r="AH176" s="250" t="str">
        <f>IF(V175="","",IF(V175="wo",0,IF(U175="wo",1,IF(U175&gt;V175,0,1))))</f>
        <v/>
      </c>
      <c r="AI176" s="250" t="str">
        <f>IF(X175="","",IF(X175="wo",0,IF(W175="wo",1,IF(W175&gt;X175,0,1))))</f>
        <v/>
      </c>
      <c r="AJ176" s="251" t="str">
        <f>IF(K175="","",IF(K175="wo",0,IF(L175="wo",0,IF(K175=L175,"ERROR",IF(K175=0,0,IF(L175=0,"-0",IF(L175&gt;K175,K175,-1*L175)))))))</f>
        <v/>
      </c>
      <c r="AK176" s="251" t="str">
        <f>IF(M175="","",IF(M175="wo",","&amp;0,IF(N175="wo",","&amp;0,IF(M175=N175,"ERROR",IF(M175=0,",0",IF(N175=0,",-0",IF(N175&gt;M175,","&amp;M175,","&amp;-1*N175)))))))</f>
        <v/>
      </c>
      <c r="AL176" s="251" t="str">
        <f>IF(O175="","",IF(O175="wo",","&amp;0,IF(P175="wo",","&amp;0,IF(O175=P175,"ERROR",IF(O175=0,",0",IF(P175=0,",-0",IF(P175&gt;O175,","&amp;O175,","&amp;-1*P175)))))))</f>
        <v/>
      </c>
      <c r="AM176" s="251" t="str">
        <f>IF(Q175="","",IF(Q175="wo",","&amp;0,IF(R175="wo",","&amp;0,IF(Q175=R175,"ERROR",IF(Q175=0,",0",IF(R175=0,",-0",IF(R175&gt;Q175,","&amp;Q175,","&amp;-1*R175)))))))</f>
        <v/>
      </c>
      <c r="AN176" s="251" t="str">
        <f>IF(S175="","",IF(S175="wo",","&amp;0,IF(T175="wo",","&amp;0,IF(S175=T175,"ERROR",IF(S175=0,",0",IF(T175=0,",-0",IF(T175&gt;S175,","&amp;S175,","&amp;-1*T175)))))))</f>
        <v/>
      </c>
      <c r="AO176" s="251" t="str">
        <f>IF(U175="","",IF(U175="wo",","&amp;0,IF(V175="wo",","&amp;0,IF(U175=V175,"ERROR",IF(U175=0,",0",IF(V175=0,",-0",IF(V175&gt;U175,","&amp;U175,","&amp;-1*V175)))))))</f>
        <v/>
      </c>
      <c r="AP176" s="251" t="str">
        <f>IF(W175="","",IF(W175="wo",","&amp;0,IF(X175="wo",","&amp;0,IF(W175=X175,"ERROR",IF(W175=0,",0",IF(X175=0,",-0",IF(X175&gt;W175,","&amp;W175,","&amp;-1*X175)))))))</f>
        <v/>
      </c>
      <c r="AQ176" s="238"/>
      <c r="AR176" s="261"/>
      <c r="AU176" s="262"/>
      <c r="BF176" s="293"/>
    </row>
    <row r="177" spans="1:58" s="240" customFormat="1" ht="14.1" customHeight="1" x14ac:dyDescent="0.25">
      <c r="A177" s="510">
        <v>79</v>
      </c>
      <c r="B177" s="569" t="s">
        <v>333</v>
      </c>
      <c r="C177" s="514"/>
      <c r="D177" s="516"/>
      <c r="E177" s="556"/>
      <c r="F177" s="238">
        <v>-71</v>
      </c>
      <c r="G177" s="334">
        <f>IF(Y157&lt;Z157,G157,IF(Z157&lt;Y157,G158,"-"))</f>
        <v>22</v>
      </c>
      <c r="H177" s="520" t="str">
        <f t="shared" ref="H177" si="2107">IF(K177="",IF(C177="","",IF(OR(G177="х",G178="х",NOT(ISBLANK(K177)))," ",CONCATENATE(C177,"/",D177,"/","ст. ",E177))),"")</f>
        <v/>
      </c>
      <c r="I177" s="244" t="str">
        <f>VLOOKUP(G177,[3]Список!A:V,3,FALSE)</f>
        <v xml:space="preserve">СИПАЧЕВ Артем  </v>
      </c>
      <c r="J177" s="245" t="str">
        <f>VLOOKUP(G177,[3]Список!A:V,8,FALSE)</f>
        <v>Костанай. обл</v>
      </c>
      <c r="K177" s="525">
        <v>4</v>
      </c>
      <c r="L177" s="535">
        <v>11</v>
      </c>
      <c r="M177" s="531">
        <v>4</v>
      </c>
      <c r="N177" s="533">
        <v>11</v>
      </c>
      <c r="O177" s="525">
        <v>9</v>
      </c>
      <c r="P177" s="535">
        <v>11</v>
      </c>
      <c r="Q177" s="531"/>
      <c r="R177" s="533"/>
      <c r="S177" s="525"/>
      <c r="T177" s="535"/>
      <c r="U177" s="531"/>
      <c r="V177" s="533"/>
      <c r="W177" s="525"/>
      <c r="X177" s="527"/>
      <c r="Y177" s="246">
        <f>IF(K177="wo","wo",IF(K177="","",SUM(AC177:AI177)))</f>
        <v>0</v>
      </c>
      <c r="Z177" s="247">
        <f>IF(L177="wo","wo",IF(L177="","",SUM(AC178:AI178)))</f>
        <v>3</v>
      </c>
      <c r="AA177" s="248" t="str">
        <f t="shared" ref="AA177" si="2108">IF(Y178="В - П","В - П",IF(Z178="В - П","В - П",IF(Z178="wo",Y178&amp;" - "&amp;Z178,IF(Y178="wo",Z178&amp;" - "&amp;Y178,IF(Y178&gt;Z178,Y178&amp;" - "&amp;Z178,IF(Z178&gt;Y178,Z178&amp;" - "&amp;Y178,""))))))</f>
        <v>3 - 0</v>
      </c>
      <c r="AB177" s="249" t="str">
        <f t="shared" si="2073"/>
        <v>(-4,-4,-9)</v>
      </c>
      <c r="AC177" s="250">
        <f>IF(K177="","",IF(K177="wo",0,IF(L177="wo",1,IF(K177&gt;L177,1,0))))</f>
        <v>0</v>
      </c>
      <c r="AD177" s="250">
        <f>IF(M177="","",IF(M177="wo",0,IF(N177="wo",1,IF(M177&gt;N177,1,0))))</f>
        <v>0</v>
      </c>
      <c r="AE177" s="250">
        <f>IF(O177="","",IF(O177="wo",0,IF(P177="wo",1,IF(O177&gt;P177,1,0))))</f>
        <v>0</v>
      </c>
      <c r="AF177" s="250" t="str">
        <f>IF(Q177="","",IF(Q177="wo",0,IF(R177="wo",1,IF(Q177&gt;R177,1,0))))</f>
        <v/>
      </c>
      <c r="AG177" s="250" t="str">
        <f>IF(S177="","",IF(S177="wo",0,IF(T177="wo",1,IF(S177&gt;T177,1,0))))</f>
        <v/>
      </c>
      <c r="AH177" s="250" t="str">
        <f>IF(U177="","",IF(U177="wo",0,IF(V177="wo",1,IF(U177&gt;V177,1,0))))</f>
        <v/>
      </c>
      <c r="AI177" s="250" t="str">
        <f>IF(W177="","",IF(W177="wo",0,IF(X177="wo",1,IF(W177&gt;X177,1,0))))</f>
        <v/>
      </c>
      <c r="AJ177" s="251">
        <f>IF(K177="","",IF(K177="wo",0,IF(L177="wo",0,IF(K177=L177,"ERROR",IF(K177=0,"-0",IF(L177=0,0,IF(K177&gt;L177,L177,-1*K177)))))))</f>
        <v>-4</v>
      </c>
      <c r="AK177" s="251" t="str">
        <f>IF(M177="","",IF(M177="wo",","&amp;0,IF(N177="wo",","&amp;0,IF(M177=N177,"ERROR",IF(M177=0,",-0",IF(N177=0,","&amp;0,IF(M177&gt;N177,","&amp;N177,","&amp;-1*M177)))))))</f>
        <v>,-4</v>
      </c>
      <c r="AL177" s="251" t="str">
        <f>IF(O177="","",IF(O177="wo",","&amp;0,IF(P177="wo",","&amp;0,IF(O177=P177,"ERROR",IF(O177=0,",-0",IF(P177=0,","&amp;0,IF(O177&gt;P177,","&amp;P177,","&amp;-1*O177)))))))</f>
        <v>,-9</v>
      </c>
      <c r="AM177" s="251" t="str">
        <f>IF(Q177="","",IF(Q177="wo",","&amp;0,IF(R177="wo",","&amp;0,IF(Q177=R177,"ERROR",IF(Q177=0,",-0",IF(R177=0,","&amp;0,IF(Q177&gt;R177,","&amp;R177,","&amp;-1*Q177)))))))</f>
        <v/>
      </c>
      <c r="AN177" s="251" t="str">
        <f>IF(S177="","",IF(S177="wo",","&amp;0,IF(T177="wo",","&amp;0,IF(S177=T177,"ERROR",IF(S177=0,",-0",IF(T177=0,","&amp;0,IF(S177&gt;T177,","&amp;T177,","&amp;-1*S177)))))))</f>
        <v/>
      </c>
      <c r="AO177" s="251" t="str">
        <f>IF(U177="","",IF(U177="wo",","&amp;0,IF(V177="wo",","&amp;0,IF(U177=V177,"ERROR",IF(U177=0,",-0",IF(V177=0,","&amp;0,IF(U177&gt;V177,","&amp;V177,","&amp;-1*U177)))))))</f>
        <v/>
      </c>
      <c r="AP177" s="251" t="str">
        <f>IF(W177="","",IF(W177="wo",","&amp;0,IF(X177="wo",","&amp;0,IF(W177=X177,"ERROR",IF(W177=0,",-0",IF(X177=0,","&amp;0,IF(W177&gt;X177,","&amp;X177,","&amp;-1*W177)))))))</f>
        <v/>
      </c>
      <c r="AQ177" s="238"/>
      <c r="AR177" s="261"/>
      <c r="AU177" s="262"/>
      <c r="BF177" s="293"/>
    </row>
    <row r="178" spans="1:58" s="240" customFormat="1" ht="14.1" customHeight="1" x14ac:dyDescent="0.25">
      <c r="A178" s="511"/>
      <c r="B178" s="570"/>
      <c r="C178" s="515"/>
      <c r="D178" s="517"/>
      <c r="E178" s="578"/>
      <c r="F178" s="238">
        <v>-72</v>
      </c>
      <c r="G178" s="345">
        <f>IF(Y159&lt;Z159,G159,IF(Z159&lt;Y159,G160,"-"))</f>
        <v>14</v>
      </c>
      <c r="H178" s="521"/>
      <c r="I178" s="257" t="str">
        <f>VLOOKUP(G178,[3]Список!A:V,3,FALSE)</f>
        <v xml:space="preserve">ХАРКИ Абдул-Маджид  </v>
      </c>
      <c r="J178" s="258" t="str">
        <f>VLOOKUP(G178,[3]Список!A:V,8,FALSE)</f>
        <v>Жамбылск. обл.</v>
      </c>
      <c r="K178" s="526"/>
      <c r="L178" s="536"/>
      <c r="M178" s="532"/>
      <c r="N178" s="534"/>
      <c r="O178" s="526"/>
      <c r="P178" s="536"/>
      <c r="Q178" s="532"/>
      <c r="R178" s="534"/>
      <c r="S178" s="526"/>
      <c r="T178" s="536"/>
      <c r="U178" s="532"/>
      <c r="V178" s="534"/>
      <c r="W178" s="526"/>
      <c r="X178" s="528"/>
      <c r="Y178" s="259">
        <f>IF(L177="wo","В - П",IF(L177&gt;=0,SUM(AC178:AI178),""))</f>
        <v>3</v>
      </c>
      <c r="Z178" s="260">
        <f>IF(K177="wo","В - П",IF(K177&gt;=0,SUM(AC177:AI177),""))</f>
        <v>0</v>
      </c>
      <c r="AA178" s="248" t="str">
        <f>IF(G177="х","",IF(G178="х","",IF(Y177&gt;Z177,AA177&amp;" "&amp;AB177,IF(Z177&gt;Y177,AA177&amp;" "&amp;AB178,""))))</f>
        <v>3 - 0 (4,4,9)</v>
      </c>
      <c r="AB178" s="249" t="str">
        <f t="shared" si="2073"/>
        <v>(4,4,9)</v>
      </c>
      <c r="AC178" s="250">
        <f>IF(L177="","",IF(L177="wo",0,IF(K177="wo",1,IF(K177&gt;L177,0,1))))</f>
        <v>1</v>
      </c>
      <c r="AD178" s="250">
        <f>IF(N177="","",IF(N177="wo",0,IF(M177="wo",1,IF(M177&gt;N177,0,1))))</f>
        <v>1</v>
      </c>
      <c r="AE178" s="250">
        <f>IF(P177="","",IF(P177="wo",0,IF(O177="wo",1,IF(O177&gt;P177,0,1))))</f>
        <v>1</v>
      </c>
      <c r="AF178" s="250" t="str">
        <f>IF(R177="","",IF(R177="wo",0,IF(Q177="wo",1,IF(Q177&gt;R177,0,1))))</f>
        <v/>
      </c>
      <c r="AG178" s="250" t="str">
        <f>IF(T177="","",IF(T177="wo",0,IF(S177="wo",1,IF(S177&gt;T177,0,1))))</f>
        <v/>
      </c>
      <c r="AH178" s="250" t="str">
        <f>IF(V177="","",IF(V177="wo",0,IF(U177="wo",1,IF(U177&gt;V177,0,1))))</f>
        <v/>
      </c>
      <c r="AI178" s="250" t="str">
        <f>IF(X177="","",IF(X177="wo",0,IF(W177="wo",1,IF(W177&gt;X177,0,1))))</f>
        <v/>
      </c>
      <c r="AJ178" s="251">
        <f>IF(K177="","",IF(K177="wo",0,IF(L177="wo",0,IF(K177=L177,"ERROR",IF(K177=0,0,IF(L177=0,"-0",IF(L177&gt;K177,K177,-1*L177)))))))</f>
        <v>4</v>
      </c>
      <c r="AK178" s="251" t="str">
        <f>IF(M177="","",IF(M177="wo",","&amp;0,IF(N177="wo",","&amp;0,IF(M177=N177,"ERROR",IF(M177=0,",0",IF(N177=0,",-0",IF(N177&gt;M177,","&amp;M177,","&amp;-1*N177)))))))</f>
        <v>,4</v>
      </c>
      <c r="AL178" s="251" t="str">
        <f>IF(O177="","",IF(O177="wo",","&amp;0,IF(P177="wo",","&amp;0,IF(O177=P177,"ERROR",IF(O177=0,",0",IF(P177=0,",-0",IF(P177&gt;O177,","&amp;O177,","&amp;-1*P177)))))))</f>
        <v>,9</v>
      </c>
      <c r="AM178" s="251" t="str">
        <f>IF(Q177="","",IF(Q177="wo",","&amp;0,IF(R177="wo",","&amp;0,IF(Q177=R177,"ERROR",IF(Q177=0,",0",IF(R177=0,",-0",IF(R177&gt;Q177,","&amp;Q177,","&amp;-1*R177)))))))</f>
        <v/>
      </c>
      <c r="AN178" s="251" t="str">
        <f>IF(S177="","",IF(S177="wo",","&amp;0,IF(T177="wo",","&amp;0,IF(S177=T177,"ERROR",IF(S177=0,",0",IF(T177=0,",-0",IF(T177&gt;S177,","&amp;S177,","&amp;-1*T177)))))))</f>
        <v/>
      </c>
      <c r="AO178" s="251" t="str">
        <f>IF(U177="","",IF(U177="wo",","&amp;0,IF(V177="wo",","&amp;0,IF(U177=V177,"ERROR",IF(U177=0,",0",IF(V177=0,",-0",IF(V177&gt;U177,","&amp;U177,","&amp;-1*V177)))))))</f>
        <v/>
      </c>
      <c r="AP178" s="251" t="str">
        <f>IF(W177="","",IF(W177="wo",","&amp;0,IF(X177="wo",","&amp;0,IF(W177=X177,"ERROR",IF(W177=0,",0",IF(X177=0,",-0",IF(X177&gt;W177,","&amp;W177,","&amp;-1*X177)))))))</f>
        <v/>
      </c>
      <c r="AQ178" s="238"/>
      <c r="AR178" s="261"/>
      <c r="AU178" s="262"/>
      <c r="BF178" s="293"/>
    </row>
    <row r="179" spans="1:58" s="240" customFormat="1" ht="14.1" customHeight="1" x14ac:dyDescent="0.25">
      <c r="A179" s="510">
        <v>80</v>
      </c>
      <c r="B179" s="569" t="s">
        <v>333</v>
      </c>
      <c r="C179" s="514"/>
      <c r="D179" s="516"/>
      <c r="E179" s="556"/>
      <c r="F179" s="238">
        <v>-73</v>
      </c>
      <c r="G179" s="334">
        <f>IF(Y161&lt;Z161,G161,IF(Z161&lt;Y161,G162,"-"))</f>
        <v>28</v>
      </c>
      <c r="H179" s="520" t="str">
        <f t="shared" ref="H179" si="2109">IF(K179="",IF(C179="","",IF(OR(G179="х",G180="х",NOT(ISBLANK(K179)))," ",CONCATENATE(C179,"/",D179,"/","ст. ",E179))),"")</f>
        <v/>
      </c>
      <c r="I179" s="244" t="str">
        <f>VLOOKUP(G179,[3]Список!A:V,3,FALSE)</f>
        <v xml:space="preserve">МОМИНЖАНОВ Атхамбек </v>
      </c>
      <c r="J179" s="245" t="str">
        <f>VLOOKUP(G179,[3]Список!A:V,8,FALSE)</f>
        <v>г. Шымкент</v>
      </c>
      <c r="K179" s="525">
        <v>12</v>
      </c>
      <c r="L179" s="535">
        <v>10</v>
      </c>
      <c r="M179" s="531">
        <v>9</v>
      </c>
      <c r="N179" s="533">
        <v>11</v>
      </c>
      <c r="O179" s="525">
        <v>11</v>
      </c>
      <c r="P179" s="535">
        <v>5</v>
      </c>
      <c r="Q179" s="531">
        <v>11</v>
      </c>
      <c r="R179" s="533">
        <v>5</v>
      </c>
      <c r="S179" s="525"/>
      <c r="T179" s="535"/>
      <c r="U179" s="531"/>
      <c r="V179" s="533"/>
      <c r="W179" s="525"/>
      <c r="X179" s="527"/>
      <c r="Y179" s="246">
        <f>IF(K179="wo","wo",IF(K179="","",SUM(AC179:AI179)))</f>
        <v>3</v>
      </c>
      <c r="Z179" s="247">
        <f>IF(L179="wo","wo",IF(L179="","",SUM(AC180:AI180)))</f>
        <v>1</v>
      </c>
      <c r="AA179" s="248" t="str">
        <f t="shared" ref="AA179" si="2110">IF(Y180="В - П","В - П",IF(Z180="В - П","В - П",IF(Z180="wo",Y180&amp;" - "&amp;Z180,IF(Y180="wo",Z180&amp;" - "&amp;Y180,IF(Y180&gt;Z180,Y180&amp;" - "&amp;Z180,IF(Z180&gt;Y180,Z180&amp;" - "&amp;Y180,""))))))</f>
        <v>3 - 1</v>
      </c>
      <c r="AB179" s="249" t="str">
        <f t="shared" si="2073"/>
        <v>(10,-9,5,5)</v>
      </c>
      <c r="AC179" s="250">
        <f>IF(K179="","",IF(K179="wo",0,IF(L179="wo",1,IF(K179&gt;L179,1,0))))</f>
        <v>1</v>
      </c>
      <c r="AD179" s="250">
        <f>IF(M179="","",IF(M179="wo",0,IF(N179="wo",1,IF(M179&gt;N179,1,0))))</f>
        <v>0</v>
      </c>
      <c r="AE179" s="250">
        <f>IF(O179="","",IF(O179="wo",0,IF(P179="wo",1,IF(O179&gt;P179,1,0))))</f>
        <v>1</v>
      </c>
      <c r="AF179" s="250">
        <f>IF(Q179="","",IF(Q179="wo",0,IF(R179="wo",1,IF(Q179&gt;R179,1,0))))</f>
        <v>1</v>
      </c>
      <c r="AG179" s="250" t="str">
        <f>IF(S179="","",IF(S179="wo",0,IF(T179="wo",1,IF(S179&gt;T179,1,0))))</f>
        <v/>
      </c>
      <c r="AH179" s="250" t="str">
        <f>IF(U179="","",IF(U179="wo",0,IF(V179="wo",1,IF(U179&gt;V179,1,0))))</f>
        <v/>
      </c>
      <c r="AI179" s="250" t="str">
        <f>IF(W179="","",IF(W179="wo",0,IF(X179="wo",1,IF(W179&gt;X179,1,0))))</f>
        <v/>
      </c>
      <c r="AJ179" s="251">
        <f>IF(K179="","",IF(K179="wo",0,IF(L179="wo",0,IF(K179=L179,"ERROR",IF(K179=0,"-0",IF(L179=0,0,IF(K179&gt;L179,L179,-1*K179)))))))</f>
        <v>10</v>
      </c>
      <c r="AK179" s="251" t="str">
        <f>IF(M179="","",IF(M179="wo",","&amp;0,IF(N179="wo",","&amp;0,IF(M179=N179,"ERROR",IF(M179=0,",-0",IF(N179=0,","&amp;0,IF(M179&gt;N179,","&amp;N179,","&amp;-1*M179)))))))</f>
        <v>,-9</v>
      </c>
      <c r="AL179" s="251" t="str">
        <f>IF(O179="","",IF(O179="wo",","&amp;0,IF(P179="wo",","&amp;0,IF(O179=P179,"ERROR",IF(O179=0,",-0",IF(P179=0,","&amp;0,IF(O179&gt;P179,","&amp;P179,","&amp;-1*O179)))))))</f>
        <v>,5</v>
      </c>
      <c r="AM179" s="251" t="str">
        <f>IF(Q179="","",IF(Q179="wo",","&amp;0,IF(R179="wo",","&amp;0,IF(Q179=R179,"ERROR",IF(Q179=0,",-0",IF(R179=0,","&amp;0,IF(Q179&gt;R179,","&amp;R179,","&amp;-1*Q179)))))))</f>
        <v>,5</v>
      </c>
      <c r="AN179" s="251" t="str">
        <f>IF(S179="","",IF(S179="wo",","&amp;0,IF(T179="wo",","&amp;0,IF(S179=T179,"ERROR",IF(S179=0,",-0",IF(T179=0,","&amp;0,IF(S179&gt;T179,","&amp;T179,","&amp;-1*S179)))))))</f>
        <v/>
      </c>
      <c r="AO179" s="251" t="str">
        <f>IF(U179="","",IF(U179="wo",","&amp;0,IF(V179="wo",","&amp;0,IF(U179=V179,"ERROR",IF(U179=0,",-0",IF(V179=0,","&amp;0,IF(U179&gt;V179,","&amp;V179,","&amp;-1*U179)))))))</f>
        <v/>
      </c>
      <c r="AP179" s="251" t="str">
        <f>IF(W179="","",IF(W179="wo",","&amp;0,IF(X179="wo",","&amp;0,IF(W179=X179,"ERROR",IF(W179=0,",-0",IF(X179=0,","&amp;0,IF(W179&gt;X179,","&amp;X179,","&amp;-1*W179)))))))</f>
        <v/>
      </c>
      <c r="AQ179" s="238"/>
      <c r="AR179" s="261"/>
      <c r="AU179" s="262"/>
      <c r="BF179" s="293"/>
    </row>
    <row r="180" spans="1:58" s="240" customFormat="1" ht="14.1" customHeight="1" x14ac:dyDescent="0.25">
      <c r="A180" s="511"/>
      <c r="B180" s="570"/>
      <c r="C180" s="515"/>
      <c r="D180" s="517"/>
      <c r="E180" s="578"/>
      <c r="F180" s="238">
        <v>-74</v>
      </c>
      <c r="G180" s="345">
        <f>IF(Y163&lt;Z163,G163,IF(Z163&lt;Y163,G164,"-"))</f>
        <v>27</v>
      </c>
      <c r="H180" s="521"/>
      <c r="I180" s="257" t="str">
        <f>VLOOKUP(G180,[3]Список!A:V,3,FALSE)</f>
        <v xml:space="preserve">АБИЛ Тамерлан  </v>
      </c>
      <c r="J180" s="258" t="str">
        <f>VLOOKUP(G180,[3]Список!A:V,8,FALSE)</f>
        <v>г. Астана</v>
      </c>
      <c r="K180" s="526"/>
      <c r="L180" s="536"/>
      <c r="M180" s="532"/>
      <c r="N180" s="534"/>
      <c r="O180" s="526"/>
      <c r="P180" s="536"/>
      <c r="Q180" s="532"/>
      <c r="R180" s="534"/>
      <c r="S180" s="526"/>
      <c r="T180" s="536"/>
      <c r="U180" s="532"/>
      <c r="V180" s="534"/>
      <c r="W180" s="526"/>
      <c r="X180" s="528"/>
      <c r="Y180" s="259">
        <f>IF(L179="wo","В - П",IF(L179&gt;=0,SUM(AC180:AI180),""))</f>
        <v>1</v>
      </c>
      <c r="Z180" s="260">
        <f>IF(K179="wo","В - П",IF(K179&gt;=0,SUM(AC179:AI179),""))</f>
        <v>3</v>
      </c>
      <c r="AA180" s="248" t="str">
        <f>IF(G179="х","",IF(G180="х","",IF(Y179&gt;Z179,AA179&amp;" "&amp;AB179,IF(Z179&gt;Y179,AA179&amp;" "&amp;AB180,""))))</f>
        <v>3 - 1 (10,-9,5,5)</v>
      </c>
      <c r="AB180" s="249" t="str">
        <f t="shared" si="2073"/>
        <v>(-10,9,-5,-5)</v>
      </c>
      <c r="AC180" s="250">
        <f>IF(L179="","",IF(L179="wo",0,IF(K179="wo",1,IF(K179&gt;L179,0,1))))</f>
        <v>0</v>
      </c>
      <c r="AD180" s="250">
        <f>IF(N179="","",IF(N179="wo",0,IF(M179="wo",1,IF(M179&gt;N179,0,1))))</f>
        <v>1</v>
      </c>
      <c r="AE180" s="250">
        <f>IF(P179="","",IF(P179="wo",0,IF(O179="wo",1,IF(O179&gt;P179,0,1))))</f>
        <v>0</v>
      </c>
      <c r="AF180" s="250">
        <f>IF(R179="","",IF(R179="wo",0,IF(Q179="wo",1,IF(Q179&gt;R179,0,1))))</f>
        <v>0</v>
      </c>
      <c r="AG180" s="250" t="str">
        <f>IF(T179="","",IF(T179="wo",0,IF(S179="wo",1,IF(S179&gt;T179,0,1))))</f>
        <v/>
      </c>
      <c r="AH180" s="250" t="str">
        <f>IF(V179="","",IF(V179="wo",0,IF(U179="wo",1,IF(U179&gt;V179,0,1))))</f>
        <v/>
      </c>
      <c r="AI180" s="250" t="str">
        <f>IF(X179="","",IF(X179="wo",0,IF(W179="wo",1,IF(W179&gt;X179,0,1))))</f>
        <v/>
      </c>
      <c r="AJ180" s="251">
        <f>IF(K179="","",IF(K179="wo",0,IF(L179="wo",0,IF(K179=L179,"ERROR",IF(K179=0,0,IF(L179=0,"-0",IF(L179&gt;K179,K179,-1*L179)))))))</f>
        <v>-10</v>
      </c>
      <c r="AK180" s="251" t="str">
        <f>IF(M179="","",IF(M179="wo",","&amp;0,IF(N179="wo",","&amp;0,IF(M179=N179,"ERROR",IF(M179=0,",0",IF(N179=0,",-0",IF(N179&gt;M179,","&amp;M179,","&amp;-1*N179)))))))</f>
        <v>,9</v>
      </c>
      <c r="AL180" s="251" t="str">
        <f>IF(O179="","",IF(O179="wo",","&amp;0,IF(P179="wo",","&amp;0,IF(O179=P179,"ERROR",IF(O179=0,",0",IF(P179=0,",-0",IF(P179&gt;O179,","&amp;O179,","&amp;-1*P179)))))))</f>
        <v>,-5</v>
      </c>
      <c r="AM180" s="251" t="str">
        <f>IF(Q179="","",IF(Q179="wo",","&amp;0,IF(R179="wo",","&amp;0,IF(Q179=R179,"ERROR",IF(Q179=0,",0",IF(R179=0,",-0",IF(R179&gt;Q179,","&amp;Q179,","&amp;-1*R179)))))))</f>
        <v>,-5</v>
      </c>
      <c r="AN180" s="251" t="str">
        <f>IF(S179="","",IF(S179="wo",","&amp;0,IF(T179="wo",","&amp;0,IF(S179=T179,"ERROR",IF(S179=0,",0",IF(T179=0,",-0",IF(T179&gt;S179,","&amp;S179,","&amp;-1*T179)))))))</f>
        <v/>
      </c>
      <c r="AO180" s="251" t="str">
        <f>IF(U179="","",IF(U179="wo",","&amp;0,IF(V179="wo",","&amp;0,IF(U179=V179,"ERROR",IF(U179=0,",0",IF(V179=0,",-0",IF(V179&gt;U179,","&amp;U179,","&amp;-1*V179)))))))</f>
        <v/>
      </c>
      <c r="AP180" s="251" t="str">
        <f>IF(W179="","",IF(W179="wo",","&amp;0,IF(X179="wo",","&amp;0,IF(W179=X179,"ERROR",IF(W179=0,",0",IF(X179=0,",-0",IF(X179&gt;W179,","&amp;W179,","&amp;-1*X179)))))))</f>
        <v/>
      </c>
      <c r="AQ180" s="238"/>
      <c r="AR180" s="261"/>
      <c r="AU180" s="262"/>
      <c r="BF180" s="293"/>
    </row>
    <row r="181" spans="1:58" s="240" customFormat="1" ht="14.1" customHeight="1" x14ac:dyDescent="0.25">
      <c r="A181" s="510">
        <v>81</v>
      </c>
      <c r="B181" s="569" t="s">
        <v>334</v>
      </c>
      <c r="C181" s="514"/>
      <c r="D181" s="516"/>
      <c r="E181" s="556"/>
      <c r="F181" s="322"/>
      <c r="G181" s="330">
        <f>IF(Y177&gt;Z177,G177,IF(Z177&gt;Y177,G178,"-"))</f>
        <v>14</v>
      </c>
      <c r="H181" s="520" t="str">
        <f t="shared" ref="H181" si="2111">IF(K181="",IF(C181="","",IF(OR(G181="х",G182="х",NOT(ISBLANK(K181)))," ",CONCATENATE(C181,"/",D181,"/","ст. ",E181))),"")</f>
        <v/>
      </c>
      <c r="I181" s="244" t="str">
        <f>VLOOKUP(G181,[3]Список!A:V,3,FALSE)</f>
        <v xml:space="preserve">ХАРКИ Абдул-Маджид  </v>
      </c>
      <c r="J181" s="245" t="str">
        <f>VLOOKUP(G181,[3]Список!A:V,8,FALSE)</f>
        <v>Жамбылск. обл.</v>
      </c>
      <c r="K181" s="525">
        <v>9</v>
      </c>
      <c r="L181" s="535">
        <v>11</v>
      </c>
      <c r="M181" s="531">
        <v>5</v>
      </c>
      <c r="N181" s="533">
        <v>11</v>
      </c>
      <c r="O181" s="525">
        <v>5</v>
      </c>
      <c r="P181" s="535">
        <v>11</v>
      </c>
      <c r="Q181" s="531"/>
      <c r="R181" s="533"/>
      <c r="S181" s="525"/>
      <c r="T181" s="535"/>
      <c r="U181" s="531"/>
      <c r="V181" s="533"/>
      <c r="W181" s="525"/>
      <c r="X181" s="527"/>
      <c r="Y181" s="246">
        <f>IF(K181="wo","wo",IF(K181="","",SUM(AC181:AI181)))</f>
        <v>0</v>
      </c>
      <c r="Z181" s="247">
        <f>IF(L181="wo","wo",IF(L181="","",SUM(AC182:AI182)))</f>
        <v>3</v>
      </c>
      <c r="AA181" s="248" t="str">
        <f t="shared" ref="AA181" si="2112">IF(Y182="В - П","В - П",IF(Z182="В - П","В - П",IF(Z182="wo",Y182&amp;" - "&amp;Z182,IF(Y182="wo",Z182&amp;" - "&amp;Y182,IF(Y182&gt;Z182,Y182&amp;" - "&amp;Z182,IF(Z182&gt;Y182,Z182&amp;" - "&amp;Y182,""))))))</f>
        <v>3 - 0</v>
      </c>
      <c r="AB181" s="249" t="str">
        <f t="shared" si="2073"/>
        <v>(-9,-5,-5)</v>
      </c>
      <c r="AC181" s="250">
        <f>IF(K181="","",IF(K181="wo",0,IF(L181="wo",1,IF(K181&gt;L181,1,0))))</f>
        <v>0</v>
      </c>
      <c r="AD181" s="250">
        <f>IF(M181="","",IF(M181="wo",0,IF(N181="wo",1,IF(M181&gt;N181,1,0))))</f>
        <v>0</v>
      </c>
      <c r="AE181" s="250">
        <f>IF(O181="","",IF(O181="wo",0,IF(P181="wo",1,IF(O181&gt;P181,1,0))))</f>
        <v>0</v>
      </c>
      <c r="AF181" s="250" t="str">
        <f>IF(Q181="","",IF(Q181="wo",0,IF(R181="wo",1,IF(Q181&gt;R181,1,0))))</f>
        <v/>
      </c>
      <c r="AG181" s="250" t="str">
        <f>IF(S181="","",IF(S181="wo",0,IF(T181="wo",1,IF(S181&gt;T181,1,0))))</f>
        <v/>
      </c>
      <c r="AH181" s="250" t="str">
        <f>IF(U181="","",IF(U181="wo",0,IF(V181="wo",1,IF(U181&gt;V181,1,0))))</f>
        <v/>
      </c>
      <c r="AI181" s="250" t="str">
        <f>IF(W181="","",IF(W181="wo",0,IF(X181="wo",1,IF(W181&gt;X181,1,0))))</f>
        <v/>
      </c>
      <c r="AJ181" s="251">
        <f>IF(K181="","",IF(K181="wo",0,IF(L181="wo",0,IF(K181=L181,"ERROR",IF(K181=0,"-0",IF(L181=0,0,IF(K181&gt;L181,L181,-1*K181)))))))</f>
        <v>-9</v>
      </c>
      <c r="AK181" s="251" t="str">
        <f>IF(M181="","",IF(M181="wo",","&amp;0,IF(N181="wo",","&amp;0,IF(M181=N181,"ERROR",IF(M181=0,",-0",IF(N181=0,","&amp;0,IF(M181&gt;N181,","&amp;N181,","&amp;-1*M181)))))))</f>
        <v>,-5</v>
      </c>
      <c r="AL181" s="251" t="str">
        <f>IF(O181="","",IF(O181="wo",","&amp;0,IF(P181="wo",","&amp;0,IF(O181=P181,"ERROR",IF(O181=0,",-0",IF(P181=0,","&amp;0,IF(O181&gt;P181,","&amp;P181,","&amp;-1*O181)))))))</f>
        <v>,-5</v>
      </c>
      <c r="AM181" s="251" t="str">
        <f>IF(Q181="","",IF(Q181="wo",","&amp;0,IF(R181="wo",","&amp;0,IF(Q181=R181,"ERROR",IF(Q181=0,",-0",IF(R181=0,","&amp;0,IF(Q181&gt;R181,","&amp;R181,","&amp;-1*Q181)))))))</f>
        <v/>
      </c>
      <c r="AN181" s="251" t="str">
        <f>IF(S181="","",IF(S181="wo",","&amp;0,IF(T181="wo",","&amp;0,IF(S181=T181,"ERROR",IF(S181=0,",-0",IF(T181=0,","&amp;0,IF(S181&gt;T181,","&amp;T181,","&amp;-1*S181)))))))</f>
        <v/>
      </c>
      <c r="AO181" s="251" t="str">
        <f>IF(U181="","",IF(U181="wo",","&amp;0,IF(V181="wo",","&amp;0,IF(U181=V181,"ERROR",IF(U181=0,",-0",IF(V181=0,","&amp;0,IF(U181&gt;V181,","&amp;V181,","&amp;-1*U181)))))))</f>
        <v/>
      </c>
      <c r="AP181" s="251" t="str">
        <f>IF(W181="","",IF(W181="wo",","&amp;0,IF(X181="wo",","&amp;0,IF(W181=X181,"ERROR",IF(W181=0,",-0",IF(X181=0,","&amp;0,IF(W181&gt;X181,","&amp;X181,","&amp;-1*W181)))))))</f>
        <v/>
      </c>
      <c r="AQ181" s="238"/>
      <c r="AR181" s="261"/>
      <c r="AU181" s="262"/>
      <c r="BF181" s="293"/>
    </row>
    <row r="182" spans="1:58" s="240" customFormat="1" ht="14.1" customHeight="1" x14ac:dyDescent="0.25">
      <c r="A182" s="511"/>
      <c r="B182" s="570"/>
      <c r="C182" s="515"/>
      <c r="D182" s="517"/>
      <c r="E182" s="578"/>
      <c r="F182" s="320"/>
      <c r="G182" s="330">
        <f>IF(Y179&gt;Z179,G179,IF(Z179&gt;Y179,G180,"-"))</f>
        <v>28</v>
      </c>
      <c r="H182" s="521"/>
      <c r="I182" s="257" t="str">
        <f>VLOOKUP(G182,[3]Список!A:V,3,FALSE)</f>
        <v xml:space="preserve">МОМИНЖАНОВ Атхамбек </v>
      </c>
      <c r="J182" s="258" t="str">
        <f>VLOOKUP(G182,[3]Список!A:V,8,FALSE)</f>
        <v>г. Шымкент</v>
      </c>
      <c r="K182" s="526"/>
      <c r="L182" s="536"/>
      <c r="M182" s="532"/>
      <c r="N182" s="534"/>
      <c r="O182" s="526"/>
      <c r="P182" s="536"/>
      <c r="Q182" s="532"/>
      <c r="R182" s="534"/>
      <c r="S182" s="526"/>
      <c r="T182" s="536"/>
      <c r="U182" s="532"/>
      <c r="V182" s="534"/>
      <c r="W182" s="526"/>
      <c r="X182" s="528"/>
      <c r="Y182" s="259">
        <f>IF(L181="wo","В - П",IF(L181&gt;=0,SUM(AC182:AI182),""))</f>
        <v>3</v>
      </c>
      <c r="Z182" s="260">
        <f>IF(K181="wo","В - П",IF(K181&gt;=0,SUM(AC181:AI181),""))</f>
        <v>0</v>
      </c>
      <c r="AA182" s="248" t="str">
        <f>IF(G181="х","",IF(G182="х","",IF(Y181&gt;Z181,AA181&amp;" "&amp;AB181,IF(Z181&gt;Y181,AA181&amp;" "&amp;AB182,""))))</f>
        <v>3 - 0 (9,5,5)</v>
      </c>
      <c r="AB182" s="249" t="str">
        <f t="shared" si="2073"/>
        <v>(9,5,5)</v>
      </c>
      <c r="AC182" s="250">
        <f>IF(L181="","",IF(L181="wo",0,IF(K181="wo",1,IF(K181&gt;L181,0,1))))</f>
        <v>1</v>
      </c>
      <c r="AD182" s="250">
        <f>IF(N181="","",IF(N181="wo",0,IF(M181="wo",1,IF(M181&gt;N181,0,1))))</f>
        <v>1</v>
      </c>
      <c r="AE182" s="250">
        <f>IF(P181="","",IF(P181="wo",0,IF(O181="wo",1,IF(O181&gt;P181,0,1))))</f>
        <v>1</v>
      </c>
      <c r="AF182" s="250" t="str">
        <f>IF(R181="","",IF(R181="wo",0,IF(Q181="wo",1,IF(Q181&gt;R181,0,1))))</f>
        <v/>
      </c>
      <c r="AG182" s="250" t="str">
        <f>IF(T181="","",IF(T181="wo",0,IF(S181="wo",1,IF(S181&gt;T181,0,1))))</f>
        <v/>
      </c>
      <c r="AH182" s="250" t="str">
        <f>IF(V181="","",IF(V181="wo",0,IF(U181="wo",1,IF(U181&gt;V181,0,1))))</f>
        <v/>
      </c>
      <c r="AI182" s="250" t="str">
        <f>IF(X181="","",IF(X181="wo",0,IF(W181="wo",1,IF(W181&gt;X181,0,1))))</f>
        <v/>
      </c>
      <c r="AJ182" s="251">
        <f>IF(K181="","",IF(K181="wo",0,IF(L181="wo",0,IF(K181=L181,"ERROR",IF(K181=0,0,IF(L181=0,"-0",IF(L181&gt;K181,K181,-1*L181)))))))</f>
        <v>9</v>
      </c>
      <c r="AK182" s="251" t="str">
        <f>IF(M181="","",IF(M181="wo",","&amp;0,IF(N181="wo",","&amp;0,IF(M181=N181,"ERROR",IF(M181=0,",0",IF(N181=0,",-0",IF(N181&gt;M181,","&amp;M181,","&amp;-1*N181)))))))</f>
        <v>,5</v>
      </c>
      <c r="AL182" s="251" t="str">
        <f>IF(O181="","",IF(O181="wo",","&amp;0,IF(P181="wo",","&amp;0,IF(O181=P181,"ERROR",IF(O181=0,",0",IF(P181=0,",-0",IF(P181&gt;O181,","&amp;O181,","&amp;-1*P181)))))))</f>
        <v>,5</v>
      </c>
      <c r="AM182" s="251" t="str">
        <f>IF(Q181="","",IF(Q181="wo",","&amp;0,IF(R181="wo",","&amp;0,IF(Q181=R181,"ERROR",IF(Q181=0,",0",IF(R181=0,",-0",IF(R181&gt;Q181,","&amp;Q181,","&amp;-1*R181)))))))</f>
        <v/>
      </c>
      <c r="AN182" s="251" t="str">
        <f>IF(S181="","",IF(S181="wo",","&amp;0,IF(T181="wo",","&amp;0,IF(S181=T181,"ERROR",IF(S181=0,",0",IF(T181=0,",-0",IF(T181&gt;S181,","&amp;S181,","&amp;-1*T181)))))))</f>
        <v/>
      </c>
      <c r="AO182" s="251" t="str">
        <f>IF(U181="","",IF(U181="wo",","&amp;0,IF(V181="wo",","&amp;0,IF(U181=V181,"ERROR",IF(U181=0,",0",IF(V181=0,",-0",IF(V181&gt;U181,","&amp;U181,","&amp;-1*V181)))))))</f>
        <v/>
      </c>
      <c r="AP182" s="251" t="str">
        <f>IF(W181="","",IF(W181="wo",","&amp;0,IF(X181="wo",","&amp;0,IF(W181=X181,"ERROR",IF(W181=0,",0",IF(X181=0,",-0",IF(X181&gt;W181,","&amp;W181,","&amp;-1*X181)))))))</f>
        <v/>
      </c>
      <c r="AQ182" s="238"/>
      <c r="AR182" s="261"/>
      <c r="AU182" s="262"/>
      <c r="BF182" s="293"/>
    </row>
    <row r="183" spans="1:58" s="240" customFormat="1" ht="14.1" customHeight="1" x14ac:dyDescent="0.25">
      <c r="A183" s="554"/>
      <c r="B183" s="576"/>
      <c r="C183" s="556"/>
      <c r="D183" s="576"/>
      <c r="E183" s="518"/>
      <c r="F183" s="322"/>
      <c r="G183" s="346">
        <f>IF(Y181&gt;Z181,G181,IF(Z181&gt;Y181,G182,"-"))</f>
        <v>28</v>
      </c>
      <c r="H183" s="331" t="s">
        <v>335</v>
      </c>
      <c r="I183" s="244" t="str">
        <f>VLOOKUP(G183,[3]Список!A:V,3,FALSE)</f>
        <v xml:space="preserve">МОМИНЖАНОВ Атхамбек </v>
      </c>
      <c r="J183" s="245" t="str">
        <f>VLOOKUP(G183,[3]Список!A:V,8,FALSE)</f>
        <v>г. Шымкент</v>
      </c>
      <c r="K183" s="579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1"/>
      <c r="Y183" s="246" t="str">
        <f>IF(K183="wo","wo",IF(K183="","",SUM(AC183:AI183)))</f>
        <v/>
      </c>
      <c r="Z183" s="247" t="str">
        <f>IF(L183="wo","wo",IF(L183="","",SUM(AC184:AI184)))</f>
        <v/>
      </c>
      <c r="AA183" s="248" t="str">
        <f t="shared" ref="AA183" si="2113">IF(Y184="В - П","В - П",IF(Z184="В - П","В - П",IF(Z184="wo",Y184&amp;" - "&amp;Z184,IF(Y184="wo",Z184&amp;" - "&amp;Y184,IF(Y184&gt;Z184,Y184&amp;" - "&amp;Z184,IF(Z184&gt;Y184,Z184&amp;" - "&amp;Y184,""))))))</f>
        <v/>
      </c>
      <c r="AB183" s="249" t="str">
        <f t="shared" si="2073"/>
        <v>()</v>
      </c>
      <c r="AC183" s="250" t="str">
        <f>IF(K183="","",IF(K183="wo",0,IF(L183="wo",1,IF(K183&gt;L183,1,0))))</f>
        <v/>
      </c>
      <c r="AD183" s="250" t="str">
        <f>IF(M183="","",IF(M183="wo",0,IF(N183="wo",1,IF(M183&gt;N183,1,0))))</f>
        <v/>
      </c>
      <c r="AE183" s="250" t="str">
        <f>IF(O183="","",IF(O183="wo",0,IF(P183="wo",1,IF(O183&gt;P183,1,0))))</f>
        <v/>
      </c>
      <c r="AF183" s="250" t="str">
        <f>IF(Q183="","",IF(Q183="wo",0,IF(R183="wo",1,IF(Q183&gt;R183,1,0))))</f>
        <v/>
      </c>
      <c r="AG183" s="250" t="str">
        <f>IF(S183="","",IF(S183="wo",0,IF(T183="wo",1,IF(S183&gt;T183,1,0))))</f>
        <v/>
      </c>
      <c r="AH183" s="250" t="str">
        <f>IF(U183="","",IF(U183="wo",0,IF(V183="wo",1,IF(U183&gt;V183,1,0))))</f>
        <v/>
      </c>
      <c r="AI183" s="250" t="str">
        <f>IF(W183="","",IF(W183="wo",0,IF(X183="wo",1,IF(W183&gt;X183,1,0))))</f>
        <v/>
      </c>
      <c r="AJ183" s="251" t="str">
        <f>IF(K183="","",IF(K183="wo",0,IF(L183="wo",0,IF(K183=L183,"ERROR",IF(K183=0,"-0",IF(L183=0,0,IF(K183&gt;L183,L183,-1*K183)))))))</f>
        <v/>
      </c>
      <c r="AK183" s="251" t="str">
        <f>IF(M183="","",IF(M183="wo",","&amp;0,IF(N183="wo",","&amp;0,IF(M183=N183,"ERROR",IF(M183=0,",-0",IF(N183=0,","&amp;0,IF(M183&gt;N183,","&amp;N183,","&amp;-1*M183)))))))</f>
        <v/>
      </c>
      <c r="AL183" s="251" t="str">
        <f>IF(O183="","",IF(O183="wo",","&amp;0,IF(P183="wo",","&amp;0,IF(O183=P183,"ERROR",IF(O183=0,",-0",IF(P183=0,","&amp;0,IF(O183&gt;P183,","&amp;P183,","&amp;-1*O183)))))))</f>
        <v/>
      </c>
      <c r="AM183" s="251" t="str">
        <f>IF(Q183="","",IF(Q183="wo",","&amp;0,IF(R183="wo",","&amp;0,IF(Q183=R183,"ERROR",IF(Q183=0,",-0",IF(R183=0,","&amp;0,IF(Q183&gt;R183,","&amp;R183,","&amp;-1*Q183)))))))</f>
        <v/>
      </c>
      <c r="AN183" s="251" t="str">
        <f>IF(S183="","",IF(S183="wo",","&amp;0,IF(T183="wo",","&amp;0,IF(S183=T183,"ERROR",IF(S183=0,",-0",IF(T183=0,","&amp;0,IF(S183&gt;T183,","&amp;T183,","&amp;-1*S183)))))))</f>
        <v/>
      </c>
      <c r="AO183" s="251" t="str">
        <f>IF(U183="","",IF(U183="wo",","&amp;0,IF(V183="wo",","&amp;0,IF(U183=V183,"ERROR",IF(U183=0,",-0",IF(V183=0,","&amp;0,IF(U183&gt;V183,","&amp;V183,","&amp;-1*U183)))))))</f>
        <v/>
      </c>
      <c r="AP183" s="251" t="str">
        <f>IF(W183="","",IF(W183="wo",","&amp;0,IF(X183="wo",","&amp;0,IF(W183=X183,"ERROR",IF(W183=0,",-0",IF(X183=0,","&amp;0,IF(W183&gt;X183,","&amp;X183,","&amp;-1*W183)))))))</f>
        <v/>
      </c>
      <c r="AQ183" s="238"/>
      <c r="AR183" s="261"/>
      <c r="AU183" s="262"/>
      <c r="BF183" s="293"/>
    </row>
    <row r="184" spans="1:58" s="240" customFormat="1" ht="14.1" customHeight="1" x14ac:dyDescent="0.25">
      <c r="A184" s="555"/>
      <c r="B184" s="577"/>
      <c r="C184" s="578"/>
      <c r="D184" s="577"/>
      <c r="E184" s="519"/>
      <c r="F184" s="238">
        <v>-81</v>
      </c>
      <c r="G184" s="348">
        <f>IF(Y181&lt;Z181,G181,IF(Z181&lt;Y181,G182,"-"))</f>
        <v>14</v>
      </c>
      <c r="H184" s="331" t="s">
        <v>336</v>
      </c>
      <c r="I184" s="257" t="str">
        <f>VLOOKUP(G184,[3]Список!A:V,3,FALSE)</f>
        <v xml:space="preserve">ХАРКИ Абдул-Маджид  </v>
      </c>
      <c r="J184" s="258" t="str">
        <f>VLOOKUP(G184,[3]Список!A:V,8,FALSE)</f>
        <v>Жамбылск. обл.</v>
      </c>
      <c r="K184" s="572"/>
      <c r="L184" s="573"/>
      <c r="M184" s="573"/>
      <c r="N184" s="573"/>
      <c r="O184" s="573"/>
      <c r="P184" s="573"/>
      <c r="Q184" s="573"/>
      <c r="R184" s="573"/>
      <c r="S184" s="573"/>
      <c r="T184" s="573"/>
      <c r="U184" s="573"/>
      <c r="V184" s="573"/>
      <c r="W184" s="573"/>
      <c r="X184" s="574"/>
      <c r="Y184" s="259">
        <f>IF(L183="wo","В - П",IF(L183&gt;=0,SUM(AC184:AI184),""))</f>
        <v>0</v>
      </c>
      <c r="Z184" s="260">
        <f>IF(K183="wo","В - П",IF(K183&gt;=0,SUM(AC183:AI183),""))</f>
        <v>0</v>
      </c>
      <c r="AA184" s="248" t="str">
        <f>IF(G183="х","",IF(G184="х","",IF(Y183&gt;Z183,AA183&amp;" "&amp;AB183,IF(Z183&gt;Y183,AA183&amp;" "&amp;AB184,""))))</f>
        <v/>
      </c>
      <c r="AB184" s="249" t="str">
        <f t="shared" si="2073"/>
        <v>()</v>
      </c>
      <c r="AC184" s="250" t="str">
        <f>IF(L183="","",IF(L183="wo",0,IF(K183="wo",1,IF(K183&gt;L183,0,1))))</f>
        <v/>
      </c>
      <c r="AD184" s="250" t="str">
        <f>IF(N183="","",IF(N183="wo",0,IF(M183="wo",1,IF(M183&gt;N183,0,1))))</f>
        <v/>
      </c>
      <c r="AE184" s="250" t="str">
        <f>IF(P183="","",IF(P183="wo",0,IF(O183="wo",1,IF(O183&gt;P183,0,1))))</f>
        <v/>
      </c>
      <c r="AF184" s="250" t="str">
        <f>IF(R183="","",IF(R183="wo",0,IF(Q183="wo",1,IF(Q183&gt;R183,0,1))))</f>
        <v/>
      </c>
      <c r="AG184" s="250" t="str">
        <f>IF(T183="","",IF(T183="wo",0,IF(S183="wo",1,IF(S183&gt;T183,0,1))))</f>
        <v/>
      </c>
      <c r="AH184" s="250" t="str">
        <f>IF(V183="","",IF(V183="wo",0,IF(U183="wo",1,IF(U183&gt;V183,0,1))))</f>
        <v/>
      </c>
      <c r="AI184" s="250" t="str">
        <f>IF(X183="","",IF(X183="wo",0,IF(W183="wo",1,IF(W183&gt;X183,0,1))))</f>
        <v/>
      </c>
      <c r="AJ184" s="251" t="str">
        <f>IF(K183="","",IF(K183="wo",0,IF(L183="wo",0,IF(K183=L183,"ERROR",IF(K183=0,0,IF(L183=0,"-0",IF(L183&gt;K183,K183,-1*L183)))))))</f>
        <v/>
      </c>
      <c r="AK184" s="251" t="str">
        <f>IF(M183="","",IF(M183="wo",","&amp;0,IF(N183="wo",","&amp;0,IF(M183=N183,"ERROR",IF(M183=0,",0",IF(N183=0,",-0",IF(N183&gt;M183,","&amp;M183,","&amp;-1*N183)))))))</f>
        <v/>
      </c>
      <c r="AL184" s="251" t="str">
        <f>IF(O183="","",IF(O183="wo",","&amp;0,IF(P183="wo",","&amp;0,IF(O183=P183,"ERROR",IF(O183=0,",0",IF(P183=0,",-0",IF(P183&gt;O183,","&amp;O183,","&amp;-1*P183)))))))</f>
        <v/>
      </c>
      <c r="AM184" s="251" t="str">
        <f>IF(Q183="","",IF(Q183="wo",","&amp;0,IF(R183="wo",","&amp;0,IF(Q183=R183,"ERROR",IF(Q183=0,",0",IF(R183=0,",-0",IF(R183&gt;Q183,","&amp;Q183,","&amp;-1*R183)))))))</f>
        <v/>
      </c>
      <c r="AN184" s="251" t="str">
        <f>IF(S183="","",IF(S183="wo",","&amp;0,IF(T183="wo",","&amp;0,IF(S183=T183,"ERROR",IF(S183=0,",0",IF(T183=0,",-0",IF(T183&gt;S183,","&amp;S183,","&amp;-1*T183)))))))</f>
        <v/>
      </c>
      <c r="AO184" s="251" t="str">
        <f>IF(U183="","",IF(U183="wo",","&amp;0,IF(V183="wo",","&amp;0,IF(U183=V183,"ERROR",IF(U183=0,",0",IF(V183=0,",-0",IF(V183&gt;U183,","&amp;U183,","&amp;-1*V183)))))))</f>
        <v/>
      </c>
      <c r="AP184" s="251" t="str">
        <f>IF(W183="","",IF(W183="wo",","&amp;0,IF(X183="wo",","&amp;0,IF(W183=X183,"ERROR",IF(W183=0,",0",IF(X183=0,",-0",IF(X183&gt;W183,","&amp;W183,","&amp;-1*X183)))))))</f>
        <v/>
      </c>
      <c r="AQ184" s="238"/>
      <c r="AU184" s="262"/>
      <c r="BF184" s="293"/>
    </row>
    <row r="185" spans="1:58" s="240" customFormat="1" ht="14.1" customHeight="1" x14ac:dyDescent="0.25">
      <c r="A185" s="510">
        <v>82</v>
      </c>
      <c r="B185" s="569" t="s">
        <v>337</v>
      </c>
      <c r="C185" s="514"/>
      <c r="D185" s="516"/>
      <c r="E185" s="556"/>
      <c r="F185" s="238">
        <v>-79</v>
      </c>
      <c r="G185" s="350">
        <f>IF(Y177&lt;Z177,G177,IF(Z177&lt;Y177,G178,"-"))</f>
        <v>22</v>
      </c>
      <c r="H185" s="520" t="str">
        <f>IF(K185="",IF(C185="","",IF(OR(G185="х",G186="х",NOT(ISBLANK(K185)))," ",CONCATENATE(C185,"/",D185,"/","ст. ",E185))),"")</f>
        <v/>
      </c>
      <c r="I185" s="244" t="str">
        <f>VLOOKUP(G185,[3]Список!A:V,3,FALSE)</f>
        <v xml:space="preserve">СИПАЧЕВ Артем  </v>
      </c>
      <c r="J185" s="245" t="str">
        <f>VLOOKUP(G185,[3]Список!A:V,8,FALSE)</f>
        <v>Костанай. обл</v>
      </c>
      <c r="K185" s="525">
        <v>3</v>
      </c>
      <c r="L185" s="535">
        <v>11</v>
      </c>
      <c r="M185" s="531">
        <v>7</v>
      </c>
      <c r="N185" s="533">
        <v>11</v>
      </c>
      <c r="O185" s="525">
        <v>1</v>
      </c>
      <c r="P185" s="535">
        <v>11</v>
      </c>
      <c r="Q185" s="531"/>
      <c r="R185" s="533"/>
      <c r="S185" s="525"/>
      <c r="T185" s="535"/>
      <c r="U185" s="531"/>
      <c r="V185" s="533"/>
      <c r="W185" s="525"/>
      <c r="X185" s="527"/>
      <c r="Y185" s="246">
        <f>IF(K185="wo","wo",IF(K185="","",SUM(AC185:AI185)))</f>
        <v>0</v>
      </c>
      <c r="Z185" s="247">
        <f>IF(L185="wo","wo",IF(L185="","",SUM(AC186:AI186)))</f>
        <v>3</v>
      </c>
      <c r="AA185" s="248" t="str">
        <f t="shared" ref="AA185" si="2114">IF(Y186="В - П","В - П",IF(Z186="В - П","В - П",IF(Z186="wo",Y186&amp;" - "&amp;Z186,IF(Y186="wo",Z186&amp;" - "&amp;Y186,IF(Y186&gt;Z186,Y186&amp;" - "&amp;Z186,IF(Z186&gt;Y186,Z186&amp;" - "&amp;Y186,""))))))</f>
        <v>3 - 0</v>
      </c>
      <c r="AB185" s="249" t="str">
        <f t="shared" si="2073"/>
        <v>(-3,-7,-1)</v>
      </c>
      <c r="AC185" s="250">
        <f>IF(K185="","",IF(K185="wo",0,IF(L185="wo",1,IF(K185&gt;L185,1,0))))</f>
        <v>0</v>
      </c>
      <c r="AD185" s="250">
        <f>IF(M185="","",IF(M185="wo",0,IF(N185="wo",1,IF(M185&gt;N185,1,0))))</f>
        <v>0</v>
      </c>
      <c r="AE185" s="250">
        <f>IF(O185="","",IF(O185="wo",0,IF(P185="wo",1,IF(O185&gt;P185,1,0))))</f>
        <v>0</v>
      </c>
      <c r="AF185" s="250" t="str">
        <f>IF(Q185="","",IF(Q185="wo",0,IF(R185="wo",1,IF(Q185&gt;R185,1,0))))</f>
        <v/>
      </c>
      <c r="AG185" s="250" t="str">
        <f>IF(S185="","",IF(S185="wo",0,IF(T185="wo",1,IF(S185&gt;T185,1,0))))</f>
        <v/>
      </c>
      <c r="AH185" s="250" t="str">
        <f>IF(U185="","",IF(U185="wo",0,IF(V185="wo",1,IF(U185&gt;V185,1,0))))</f>
        <v/>
      </c>
      <c r="AI185" s="250" t="str">
        <f>IF(W185="","",IF(W185="wo",0,IF(X185="wo",1,IF(W185&gt;X185,1,0))))</f>
        <v/>
      </c>
      <c r="AJ185" s="251">
        <f>IF(K185="","",IF(K185="wo",0,IF(L185="wo",0,IF(K185=L185,"ERROR",IF(K185=0,"-0",IF(L185=0,0,IF(K185&gt;L185,L185,-1*K185)))))))</f>
        <v>-3</v>
      </c>
      <c r="AK185" s="251" t="str">
        <f>IF(M185="","",IF(M185="wo",","&amp;0,IF(N185="wo",","&amp;0,IF(M185=N185,"ERROR",IF(M185=0,",-0",IF(N185=0,","&amp;0,IF(M185&gt;N185,","&amp;N185,","&amp;-1*M185)))))))</f>
        <v>,-7</v>
      </c>
      <c r="AL185" s="251" t="str">
        <f>IF(O185="","",IF(O185="wo",","&amp;0,IF(P185="wo",","&amp;0,IF(O185=P185,"ERROR",IF(O185=0,",-0",IF(P185=0,","&amp;0,IF(O185&gt;P185,","&amp;P185,","&amp;-1*O185)))))))</f>
        <v>,-1</v>
      </c>
      <c r="AM185" s="251" t="str">
        <f>IF(Q185="","",IF(Q185="wo",","&amp;0,IF(R185="wo",","&amp;0,IF(Q185=R185,"ERROR",IF(Q185=0,",-0",IF(R185=0,","&amp;0,IF(Q185&gt;R185,","&amp;R185,","&amp;-1*Q185)))))))</f>
        <v/>
      </c>
      <c r="AN185" s="251" t="str">
        <f>IF(S185="","",IF(S185="wo",","&amp;0,IF(T185="wo",","&amp;0,IF(S185=T185,"ERROR",IF(S185=0,",-0",IF(T185=0,","&amp;0,IF(S185&gt;T185,","&amp;T185,","&amp;-1*S185)))))))</f>
        <v/>
      </c>
      <c r="AO185" s="251" t="str">
        <f>IF(U185="","",IF(U185="wo",","&amp;0,IF(V185="wo",","&amp;0,IF(U185=V185,"ERROR",IF(U185=0,",-0",IF(V185=0,","&amp;0,IF(U185&gt;V185,","&amp;V185,","&amp;-1*U185)))))))</f>
        <v/>
      </c>
      <c r="AP185" s="251" t="str">
        <f>IF(W185="","",IF(W185="wo",","&amp;0,IF(X185="wo",","&amp;0,IF(W185=X185,"ERROR",IF(W185=0,",-0",IF(X185=0,","&amp;0,IF(W185&gt;X185,","&amp;X185,","&amp;-1*W185)))))))</f>
        <v/>
      </c>
      <c r="AQ185" s="238"/>
      <c r="AU185" s="262"/>
      <c r="BF185" s="293"/>
    </row>
    <row r="186" spans="1:58" s="240" customFormat="1" ht="14.1" customHeight="1" x14ac:dyDescent="0.25">
      <c r="A186" s="511"/>
      <c r="B186" s="570"/>
      <c r="C186" s="515"/>
      <c r="D186" s="517"/>
      <c r="E186" s="578"/>
      <c r="F186" s="238">
        <v>-80</v>
      </c>
      <c r="G186" s="348">
        <f>IF(Y179&lt;Z179,G179,IF(Z179&lt;Y179,G180,"-"))</f>
        <v>27</v>
      </c>
      <c r="H186" s="521"/>
      <c r="I186" s="257" t="str">
        <f>VLOOKUP(G186,[3]Список!A:V,3,FALSE)</f>
        <v xml:space="preserve">АБИЛ Тамерлан  </v>
      </c>
      <c r="J186" s="258" t="str">
        <f>VLOOKUP(G186,[3]Список!A:V,8,FALSE)</f>
        <v>г. Астана</v>
      </c>
      <c r="K186" s="526"/>
      <c r="L186" s="536"/>
      <c r="M186" s="532"/>
      <c r="N186" s="534"/>
      <c r="O186" s="526"/>
      <c r="P186" s="536"/>
      <c r="Q186" s="532"/>
      <c r="R186" s="534"/>
      <c r="S186" s="526"/>
      <c r="T186" s="536"/>
      <c r="U186" s="532"/>
      <c r="V186" s="534"/>
      <c r="W186" s="526"/>
      <c r="X186" s="528"/>
      <c r="Y186" s="259">
        <f>IF(L185="wo","В - П",IF(L185&gt;=0,SUM(AC186:AI186),""))</f>
        <v>3</v>
      </c>
      <c r="Z186" s="260">
        <f>IF(K185="wo","В - П",IF(K185&gt;=0,SUM(AC185:AI185),""))</f>
        <v>0</v>
      </c>
      <c r="AA186" s="248" t="str">
        <f>IF(G185="х","",IF(G186="х","",IF(Y185&gt;Z185,AA185&amp;" "&amp;AB185,IF(Z185&gt;Y185,AA185&amp;" "&amp;AB186,""))))</f>
        <v>3 - 0 (3,7,1)</v>
      </c>
      <c r="AB186" s="249" t="str">
        <f t="shared" si="2073"/>
        <v>(3,7,1)</v>
      </c>
      <c r="AC186" s="250">
        <f>IF(L185="","",IF(L185="wo",0,IF(K185="wo",1,IF(K185&gt;L185,0,1))))</f>
        <v>1</v>
      </c>
      <c r="AD186" s="250">
        <f>IF(N185="","",IF(N185="wo",0,IF(M185="wo",1,IF(M185&gt;N185,0,1))))</f>
        <v>1</v>
      </c>
      <c r="AE186" s="250">
        <f>IF(P185="","",IF(P185="wo",0,IF(O185="wo",1,IF(O185&gt;P185,0,1))))</f>
        <v>1</v>
      </c>
      <c r="AF186" s="250" t="str">
        <f>IF(R185="","",IF(R185="wo",0,IF(Q185="wo",1,IF(Q185&gt;R185,0,1))))</f>
        <v/>
      </c>
      <c r="AG186" s="250" t="str">
        <f>IF(T185="","",IF(T185="wo",0,IF(S185="wo",1,IF(S185&gt;T185,0,1))))</f>
        <v/>
      </c>
      <c r="AH186" s="250" t="str">
        <f>IF(V185="","",IF(V185="wo",0,IF(U185="wo",1,IF(U185&gt;V185,0,1))))</f>
        <v/>
      </c>
      <c r="AI186" s="250" t="str">
        <f>IF(X185="","",IF(X185="wo",0,IF(W185="wo",1,IF(W185&gt;X185,0,1))))</f>
        <v/>
      </c>
      <c r="AJ186" s="251">
        <f>IF(K185="","",IF(K185="wo",0,IF(L185="wo",0,IF(K185=L185,"ERROR",IF(K185=0,0,IF(L185=0,"-0",IF(L185&gt;K185,K185,-1*L185)))))))</f>
        <v>3</v>
      </c>
      <c r="AK186" s="251" t="str">
        <f>IF(M185="","",IF(M185="wo",","&amp;0,IF(N185="wo",","&amp;0,IF(M185=N185,"ERROR",IF(M185=0,",0",IF(N185=0,",-0",IF(N185&gt;M185,","&amp;M185,","&amp;-1*N185)))))))</f>
        <v>,7</v>
      </c>
      <c r="AL186" s="251" t="str">
        <f>IF(O185="","",IF(O185="wo",","&amp;0,IF(P185="wo",","&amp;0,IF(O185=P185,"ERROR",IF(O185=0,",0",IF(P185=0,",-0",IF(P185&gt;O185,","&amp;O185,","&amp;-1*P185)))))))</f>
        <v>,1</v>
      </c>
      <c r="AM186" s="251" t="str">
        <f>IF(Q185="","",IF(Q185="wo",","&amp;0,IF(R185="wo",","&amp;0,IF(Q185=R185,"ERROR",IF(Q185=0,",0",IF(R185=0,",-0",IF(R185&gt;Q185,","&amp;Q185,","&amp;-1*R185)))))))</f>
        <v/>
      </c>
      <c r="AN186" s="251" t="str">
        <f>IF(S185="","",IF(S185="wo",","&amp;0,IF(T185="wo",","&amp;0,IF(S185=T185,"ERROR",IF(S185=0,",0",IF(T185=0,",-0",IF(T185&gt;S185,","&amp;S185,","&amp;-1*T185)))))))</f>
        <v/>
      </c>
      <c r="AO186" s="251" t="str">
        <f>IF(U185="","",IF(U185="wo",","&amp;0,IF(V185="wo",","&amp;0,IF(U185=V185,"ERROR",IF(U185=0,",0",IF(V185=0,",-0",IF(V185&gt;U185,","&amp;U185,","&amp;-1*V185)))))))</f>
        <v/>
      </c>
      <c r="AP186" s="251" t="str">
        <f>IF(W185="","",IF(W185="wo",","&amp;0,IF(X185="wo",","&amp;0,IF(W185=X185,"ERROR",IF(W185=0,",0",IF(X185=0,",-0",IF(X185&gt;W185,","&amp;W185,","&amp;-1*X185)))))))</f>
        <v/>
      </c>
      <c r="AQ186" s="238"/>
      <c r="AU186" s="262"/>
      <c r="BF186" s="293"/>
    </row>
    <row r="187" spans="1:58" s="240" customFormat="1" ht="14.1" customHeight="1" x14ac:dyDescent="0.25">
      <c r="A187" s="554"/>
      <c r="B187" s="576"/>
      <c r="C187" s="556"/>
      <c r="D187" s="576"/>
      <c r="E187" s="518"/>
      <c r="F187" s="322"/>
      <c r="G187" s="346">
        <f>IF(Y185&gt;Z185,G185,IF(Z185&gt;Y185,G186,"-"))</f>
        <v>27</v>
      </c>
      <c r="H187" s="331" t="s">
        <v>338</v>
      </c>
      <c r="I187" s="244" t="str">
        <f>VLOOKUP(G187,[3]Список!A:V,3,FALSE)</f>
        <v xml:space="preserve">АБИЛ Тамерлан  </v>
      </c>
      <c r="J187" s="245" t="str">
        <f>VLOOKUP(G187,[3]Список!A:V,8,FALSE)</f>
        <v>г. Астана</v>
      </c>
      <c r="K187" s="579"/>
      <c r="L187" s="580"/>
      <c r="M187" s="580"/>
      <c r="N187" s="580"/>
      <c r="O187" s="580"/>
      <c r="P187" s="580"/>
      <c r="Q187" s="580"/>
      <c r="R187" s="580"/>
      <c r="S187" s="580"/>
      <c r="T187" s="580"/>
      <c r="U187" s="580"/>
      <c r="V187" s="580"/>
      <c r="W187" s="580"/>
      <c r="X187" s="581"/>
      <c r="Y187" s="246" t="str">
        <f>IF(K187="wo","wo",IF(K187="","",SUM(AC187:AI187)))</f>
        <v/>
      </c>
      <c r="Z187" s="247" t="str">
        <f>IF(L187="wo","wo",IF(L187="","",SUM(AC188:AI188)))</f>
        <v/>
      </c>
      <c r="AA187" s="248" t="str">
        <f t="shared" ref="AA187" si="2115">IF(Y188="В - П","В - П",IF(Z188="В - П","В - П",IF(Z188="wo",Y188&amp;" - "&amp;Z188,IF(Y188="wo",Z188&amp;" - "&amp;Y188,IF(Y188&gt;Z188,Y188&amp;" - "&amp;Z188,IF(Z188&gt;Y188,Z188&amp;" - "&amp;Y188,""))))))</f>
        <v/>
      </c>
      <c r="AB187" s="249" t="str">
        <f t="shared" si="2073"/>
        <v>()</v>
      </c>
      <c r="AC187" s="250" t="str">
        <f>IF(K187="","",IF(K187="wo",0,IF(L187="wo",1,IF(K187&gt;L187,1,0))))</f>
        <v/>
      </c>
      <c r="AD187" s="250" t="str">
        <f>IF(M187="","",IF(M187="wo",0,IF(N187="wo",1,IF(M187&gt;N187,1,0))))</f>
        <v/>
      </c>
      <c r="AE187" s="250" t="str">
        <f>IF(O187="","",IF(O187="wo",0,IF(P187="wo",1,IF(O187&gt;P187,1,0))))</f>
        <v/>
      </c>
      <c r="AF187" s="250" t="str">
        <f>IF(Q187="","",IF(Q187="wo",0,IF(R187="wo",1,IF(Q187&gt;R187,1,0))))</f>
        <v/>
      </c>
      <c r="AG187" s="250" t="str">
        <f>IF(S187="","",IF(S187="wo",0,IF(T187="wo",1,IF(S187&gt;T187,1,0))))</f>
        <v/>
      </c>
      <c r="AH187" s="250" t="str">
        <f>IF(U187="","",IF(U187="wo",0,IF(V187="wo",1,IF(U187&gt;V187,1,0))))</f>
        <v/>
      </c>
      <c r="AI187" s="250" t="str">
        <f>IF(W187="","",IF(W187="wo",0,IF(X187="wo",1,IF(W187&gt;X187,1,0))))</f>
        <v/>
      </c>
      <c r="AJ187" s="251" t="str">
        <f>IF(K187="","",IF(K187="wo",0,IF(L187="wo",0,IF(K187=L187,"ERROR",IF(K187=0,"-0",IF(L187=0,0,IF(K187&gt;L187,L187,-1*K187)))))))</f>
        <v/>
      </c>
      <c r="AK187" s="251" t="str">
        <f>IF(M187="","",IF(M187="wo",","&amp;0,IF(N187="wo",","&amp;0,IF(M187=N187,"ERROR",IF(M187=0,",-0",IF(N187=0,","&amp;0,IF(M187&gt;N187,","&amp;N187,","&amp;-1*M187)))))))</f>
        <v/>
      </c>
      <c r="AL187" s="251" t="str">
        <f>IF(O187="","",IF(O187="wo",","&amp;0,IF(P187="wo",","&amp;0,IF(O187=P187,"ERROR",IF(O187=0,",-0",IF(P187=0,","&amp;0,IF(O187&gt;P187,","&amp;P187,","&amp;-1*O187)))))))</f>
        <v/>
      </c>
      <c r="AM187" s="251" t="str">
        <f>IF(Q187="","",IF(Q187="wo",","&amp;0,IF(R187="wo",","&amp;0,IF(Q187=R187,"ERROR",IF(Q187=0,",-0",IF(R187=0,","&amp;0,IF(Q187&gt;R187,","&amp;R187,","&amp;-1*Q187)))))))</f>
        <v/>
      </c>
      <c r="AN187" s="251" t="str">
        <f>IF(S187="","",IF(S187="wo",","&amp;0,IF(T187="wo",","&amp;0,IF(S187=T187,"ERROR",IF(S187=0,",-0",IF(T187=0,","&amp;0,IF(S187&gt;T187,","&amp;T187,","&amp;-1*S187)))))))</f>
        <v/>
      </c>
      <c r="AO187" s="251" t="str">
        <f>IF(U187="","",IF(U187="wo",","&amp;0,IF(V187="wo",","&amp;0,IF(U187=V187,"ERROR",IF(U187=0,",-0",IF(V187=0,","&amp;0,IF(U187&gt;V187,","&amp;V187,","&amp;-1*U187)))))))</f>
        <v/>
      </c>
      <c r="AP187" s="251" t="str">
        <f>IF(W187="","",IF(W187="wo",","&amp;0,IF(X187="wo",","&amp;0,IF(W187=X187,"ERROR",IF(W187=0,",-0",IF(X187=0,","&amp;0,IF(W187&gt;X187,","&amp;X187,","&amp;-1*W187)))))))</f>
        <v/>
      </c>
      <c r="AQ187" s="238"/>
      <c r="AT187" s="262"/>
      <c r="AU187" s="262"/>
      <c r="BF187" s="293"/>
    </row>
    <row r="188" spans="1:58" s="240" customFormat="1" ht="14.1" customHeight="1" x14ac:dyDescent="0.25">
      <c r="A188" s="555"/>
      <c r="B188" s="577"/>
      <c r="C188" s="578"/>
      <c r="D188" s="577"/>
      <c r="E188" s="519"/>
      <c r="F188" s="238">
        <v>-82</v>
      </c>
      <c r="G188" s="348">
        <f>IF(Y185&lt;Z185,G185,IF(Z185&lt;Y185,G186,"-"))</f>
        <v>22</v>
      </c>
      <c r="H188" s="331" t="s">
        <v>339</v>
      </c>
      <c r="I188" s="257" t="str">
        <f>VLOOKUP(G188,[3]Список!A:V,3,FALSE)</f>
        <v xml:space="preserve">СИПАЧЕВ Артем  </v>
      </c>
      <c r="J188" s="258" t="str">
        <f>VLOOKUP(G188,[3]Список!A:V,8,FALSE)</f>
        <v>Костанай. обл</v>
      </c>
      <c r="K188" s="572"/>
      <c r="L188" s="573"/>
      <c r="M188" s="573"/>
      <c r="N188" s="573"/>
      <c r="O188" s="573"/>
      <c r="P188" s="573"/>
      <c r="Q188" s="573"/>
      <c r="R188" s="573"/>
      <c r="S188" s="573"/>
      <c r="T188" s="573"/>
      <c r="U188" s="573"/>
      <c r="V188" s="573"/>
      <c r="W188" s="573"/>
      <c r="X188" s="574"/>
      <c r="Y188" s="259">
        <f>IF(L187="wo","В - П",IF(L187&gt;=0,SUM(AC188:AI188),""))</f>
        <v>0</v>
      </c>
      <c r="Z188" s="260">
        <f>IF(K187="wo","В - П",IF(K187&gt;=0,SUM(AC187:AI187),""))</f>
        <v>0</v>
      </c>
      <c r="AA188" s="248" t="str">
        <f>IF(G187="х","",IF(G188="х","",IF(Y187&gt;Z187,AA187&amp;" "&amp;AB187,IF(Z187&gt;Y187,AA187&amp;" "&amp;AB188,""))))</f>
        <v/>
      </c>
      <c r="AB188" s="249" t="str">
        <f t="shared" si="2073"/>
        <v>()</v>
      </c>
      <c r="AC188" s="250" t="str">
        <f>IF(L187="","",IF(L187="wo",0,IF(K187="wo",1,IF(K187&gt;L187,0,1))))</f>
        <v/>
      </c>
      <c r="AD188" s="250" t="str">
        <f>IF(N187="","",IF(N187="wo",0,IF(M187="wo",1,IF(M187&gt;N187,0,1))))</f>
        <v/>
      </c>
      <c r="AE188" s="250" t="str">
        <f>IF(P187="","",IF(P187="wo",0,IF(O187="wo",1,IF(O187&gt;P187,0,1))))</f>
        <v/>
      </c>
      <c r="AF188" s="250" t="str">
        <f>IF(R187="","",IF(R187="wo",0,IF(Q187="wo",1,IF(Q187&gt;R187,0,1))))</f>
        <v/>
      </c>
      <c r="AG188" s="250" t="str">
        <f>IF(T187="","",IF(T187="wo",0,IF(S187="wo",1,IF(S187&gt;T187,0,1))))</f>
        <v/>
      </c>
      <c r="AH188" s="250" t="str">
        <f>IF(V187="","",IF(V187="wo",0,IF(U187="wo",1,IF(U187&gt;V187,0,1))))</f>
        <v/>
      </c>
      <c r="AI188" s="250" t="str">
        <f>IF(X187="","",IF(X187="wo",0,IF(W187="wo",1,IF(W187&gt;X187,0,1))))</f>
        <v/>
      </c>
      <c r="AJ188" s="251" t="str">
        <f>IF(K187="","",IF(K187="wo",0,IF(L187="wo",0,IF(K187=L187,"ERROR",IF(K187=0,0,IF(L187=0,"-0",IF(L187&gt;K187,K187,-1*L187)))))))</f>
        <v/>
      </c>
      <c r="AK188" s="251" t="str">
        <f>IF(M187="","",IF(M187="wo",","&amp;0,IF(N187="wo",","&amp;0,IF(M187=N187,"ERROR",IF(M187=0,",0",IF(N187=0,",-0",IF(N187&gt;M187,","&amp;M187,","&amp;-1*N187)))))))</f>
        <v/>
      </c>
      <c r="AL188" s="251" t="str">
        <f>IF(O187="","",IF(O187="wo",","&amp;0,IF(P187="wo",","&amp;0,IF(O187=P187,"ERROR",IF(O187=0,",0",IF(P187=0,",-0",IF(P187&gt;O187,","&amp;O187,","&amp;-1*P187)))))))</f>
        <v/>
      </c>
      <c r="AM188" s="251" t="str">
        <f>IF(Q187="","",IF(Q187="wo",","&amp;0,IF(R187="wo",","&amp;0,IF(Q187=R187,"ERROR",IF(Q187=0,",0",IF(R187=0,",-0",IF(R187&gt;Q187,","&amp;Q187,","&amp;-1*R187)))))))</f>
        <v/>
      </c>
      <c r="AN188" s="251" t="str">
        <f>IF(S187="","",IF(S187="wo",","&amp;0,IF(T187="wo",","&amp;0,IF(S187=T187,"ERROR",IF(S187=0,",0",IF(T187=0,",-0",IF(T187&gt;S187,","&amp;S187,","&amp;-1*T187)))))))</f>
        <v/>
      </c>
      <c r="AO188" s="251" t="str">
        <f>IF(U187="","",IF(U187="wo",","&amp;0,IF(V187="wo",","&amp;0,IF(U187=V187,"ERROR",IF(U187=0,",0",IF(V187=0,",-0",IF(V187&gt;U187,","&amp;U187,","&amp;-1*V187)))))))</f>
        <v/>
      </c>
      <c r="AP188" s="251" t="str">
        <f>IF(W187="","",IF(W187="wo",","&amp;0,IF(X187="wo",","&amp;0,IF(W187=X187,"ERROR",IF(W187=0,",0",IF(X187=0,",-0",IF(X187&gt;W187,","&amp;W187,","&amp;-1*X187)))))))</f>
        <v/>
      </c>
      <c r="AQ188" s="238"/>
      <c r="AT188" s="262"/>
      <c r="AU188" s="262"/>
      <c r="BF188" s="293"/>
    </row>
    <row r="189" spans="1:58" s="240" customFormat="1" ht="14.1" customHeight="1" x14ac:dyDescent="0.25">
      <c r="A189" s="510">
        <v>83</v>
      </c>
      <c r="B189" s="569" t="s">
        <v>340</v>
      </c>
      <c r="C189" s="514"/>
      <c r="D189" s="516"/>
      <c r="E189" s="556"/>
      <c r="F189" s="238">
        <v>-32</v>
      </c>
      <c r="G189" s="345">
        <f>IF(Y67&lt;Z67,G67,IF(Z67&lt;Y67,G68,"-"))</f>
        <v>37</v>
      </c>
      <c r="H189" s="520" t="str">
        <f t="shared" ref="H189" si="2116">IF(K189="",IF(C189="","",IF(OR(G189="х",G190="х",NOT(ISBLANK(K189)))," ",CONCATENATE(C189,"/",D189,"/","ст. ",E189))),"")</f>
        <v/>
      </c>
      <c r="I189" s="244" t="str">
        <f>VLOOKUP(G189,[3]Список!A:V,3,FALSE)</f>
        <v xml:space="preserve">МАГЗУМБЕКОВ Асылхан  </v>
      </c>
      <c r="J189" s="245" t="str">
        <f>VLOOKUP(G189,[3]Список!A:V,8,FALSE)</f>
        <v>Карагандин. обл.</v>
      </c>
      <c r="K189" s="525">
        <v>11</v>
      </c>
      <c r="L189" s="535">
        <v>8</v>
      </c>
      <c r="M189" s="531">
        <v>7</v>
      </c>
      <c r="N189" s="533">
        <v>11</v>
      </c>
      <c r="O189" s="525">
        <v>2</v>
      </c>
      <c r="P189" s="535">
        <v>11</v>
      </c>
      <c r="Q189" s="531">
        <v>7</v>
      </c>
      <c r="R189" s="533">
        <v>11</v>
      </c>
      <c r="S189" s="525"/>
      <c r="T189" s="535"/>
      <c r="U189" s="531"/>
      <c r="V189" s="533"/>
      <c r="W189" s="525"/>
      <c r="X189" s="527"/>
      <c r="Y189" s="246">
        <f>IF(K189="wo","wo",IF(K189="","",SUM(AC189:AI189)))</f>
        <v>1</v>
      </c>
      <c r="Z189" s="247">
        <f>IF(L189="wo","wo",IF(L189="","",SUM(AC190:AI190)))</f>
        <v>3</v>
      </c>
      <c r="AA189" s="248" t="str">
        <f t="shared" ref="AA189" si="2117">IF(Y190="В - П","В - П",IF(Z190="В - П","В - П",IF(Z190="wo",Y190&amp;" - "&amp;Z190,IF(Y190="wo",Z190&amp;" - "&amp;Y190,IF(Y190&gt;Z190,Y190&amp;" - "&amp;Z190,IF(Z190&gt;Y190,Z190&amp;" - "&amp;Y190,""))))))</f>
        <v>3 - 1</v>
      </c>
      <c r="AB189" s="249" t="str">
        <f t="shared" si="2073"/>
        <v>(8,-7,-2,-7)</v>
      </c>
      <c r="AC189" s="250">
        <f>IF(K189="","",IF(K189="wo",0,IF(L189="wo",1,IF(K189&gt;L189,1,0))))</f>
        <v>1</v>
      </c>
      <c r="AD189" s="250">
        <f>IF(M189="","",IF(M189="wo",0,IF(N189="wo",1,IF(M189&gt;N189,1,0))))</f>
        <v>0</v>
      </c>
      <c r="AE189" s="250">
        <f>IF(O189="","",IF(O189="wo",0,IF(P189="wo",1,IF(O189&gt;P189,1,0))))</f>
        <v>0</v>
      </c>
      <c r="AF189" s="250">
        <f>IF(Q189="","",IF(Q189="wo",0,IF(R189="wo",1,IF(Q189&gt;R189,1,0))))</f>
        <v>0</v>
      </c>
      <c r="AG189" s="250" t="str">
        <f>IF(S189="","",IF(S189="wo",0,IF(T189="wo",1,IF(S189&gt;T189,1,0))))</f>
        <v/>
      </c>
      <c r="AH189" s="250" t="str">
        <f>IF(U189="","",IF(U189="wo",0,IF(V189="wo",1,IF(U189&gt;V189,1,0))))</f>
        <v/>
      </c>
      <c r="AI189" s="250" t="str">
        <f>IF(W189="","",IF(W189="wo",0,IF(X189="wo",1,IF(W189&gt;X189,1,0))))</f>
        <v/>
      </c>
      <c r="AJ189" s="251">
        <f>IF(K189="","",IF(K189="wo",0,IF(L189="wo",0,IF(K189=L189,"ERROR",IF(K189=0,"-0",IF(L189=0,0,IF(K189&gt;L189,L189,-1*K189)))))))</f>
        <v>8</v>
      </c>
      <c r="AK189" s="251" t="str">
        <f>IF(M189="","",IF(M189="wo",","&amp;0,IF(N189="wo",","&amp;0,IF(M189=N189,"ERROR",IF(M189=0,",-0",IF(N189=0,","&amp;0,IF(M189&gt;N189,","&amp;N189,","&amp;-1*M189)))))))</f>
        <v>,-7</v>
      </c>
      <c r="AL189" s="251" t="str">
        <f>IF(O189="","",IF(O189="wo",","&amp;0,IF(P189="wo",","&amp;0,IF(O189=P189,"ERROR",IF(O189=0,",-0",IF(P189=0,","&amp;0,IF(O189&gt;P189,","&amp;P189,","&amp;-1*O189)))))))</f>
        <v>,-2</v>
      </c>
      <c r="AM189" s="251" t="str">
        <f>IF(Q189="","",IF(Q189="wo",","&amp;0,IF(R189="wo",","&amp;0,IF(Q189=R189,"ERROR",IF(Q189=0,",-0",IF(R189=0,","&amp;0,IF(Q189&gt;R189,","&amp;R189,","&amp;-1*Q189)))))))</f>
        <v>,-7</v>
      </c>
      <c r="AN189" s="251" t="str">
        <f>IF(S189="","",IF(S189="wo",","&amp;0,IF(T189="wo",","&amp;0,IF(S189=T189,"ERROR",IF(S189=0,",-0",IF(T189=0,","&amp;0,IF(S189&gt;T189,","&amp;T189,","&amp;-1*S189)))))))</f>
        <v/>
      </c>
      <c r="AO189" s="251" t="str">
        <f>IF(U189="","",IF(U189="wo",","&amp;0,IF(V189="wo",","&amp;0,IF(U189=V189,"ERROR",IF(U189=0,",-0",IF(V189=0,","&amp;0,IF(U189&gt;V189,","&amp;V189,","&amp;-1*U189)))))))</f>
        <v/>
      </c>
      <c r="AP189" s="251" t="str">
        <f>IF(W189="","",IF(W189="wo",","&amp;0,IF(X189="wo",","&amp;0,IF(W189=X189,"ERROR",IF(W189=0,",-0",IF(X189=0,","&amp;0,IF(W189&gt;X189,","&amp;X189,","&amp;-1*W189)))))))</f>
        <v/>
      </c>
      <c r="AQ189" s="238"/>
      <c r="AT189" s="262"/>
      <c r="AU189" s="262"/>
      <c r="BF189" s="293"/>
    </row>
    <row r="190" spans="1:58" s="240" customFormat="1" ht="14.1" customHeight="1" x14ac:dyDescent="0.25">
      <c r="A190" s="511"/>
      <c r="B190" s="570"/>
      <c r="C190" s="515"/>
      <c r="D190" s="517"/>
      <c r="E190" s="578"/>
      <c r="F190" s="238">
        <v>-33</v>
      </c>
      <c r="G190" s="345">
        <f>IF(Y69&lt;Z69,G69,IF(Z69&lt;Y69,G70,"-"))</f>
        <v>24</v>
      </c>
      <c r="H190" s="521"/>
      <c r="I190" s="257" t="str">
        <f>VLOOKUP(G190,[3]Список!A:V,3,FALSE)</f>
        <v xml:space="preserve">ТОҚТАРХАН Тілек  </v>
      </c>
      <c r="J190" s="258" t="str">
        <f>VLOOKUP(G190,[3]Список!A:V,8,FALSE)</f>
        <v>Абайская обл.</v>
      </c>
      <c r="K190" s="526"/>
      <c r="L190" s="536"/>
      <c r="M190" s="532"/>
      <c r="N190" s="534"/>
      <c r="O190" s="526"/>
      <c r="P190" s="536"/>
      <c r="Q190" s="532"/>
      <c r="R190" s="534"/>
      <c r="S190" s="526"/>
      <c r="T190" s="536"/>
      <c r="U190" s="532"/>
      <c r="V190" s="534"/>
      <c r="W190" s="526"/>
      <c r="X190" s="528"/>
      <c r="Y190" s="259">
        <f>IF(L189="wo","В - П",IF(L189&gt;=0,SUM(AC190:AI190),""))</f>
        <v>3</v>
      </c>
      <c r="Z190" s="260">
        <f>IF(K189="wo","В - П",IF(K189&gt;=0,SUM(AC189:AI189),""))</f>
        <v>1</v>
      </c>
      <c r="AA190" s="248" t="str">
        <f>IF(G189="х","",IF(G190="х","",IF(Y189&gt;Z189,AA189&amp;" "&amp;AB189,IF(Z189&gt;Y189,AA189&amp;" "&amp;AB190,""))))</f>
        <v>3 - 1 (-8,7,2,7)</v>
      </c>
      <c r="AB190" s="249" t="str">
        <f t="shared" si="2073"/>
        <v>(-8,7,2,7)</v>
      </c>
      <c r="AC190" s="250">
        <f>IF(L189="","",IF(L189="wo",0,IF(K189="wo",1,IF(K189&gt;L189,0,1))))</f>
        <v>0</v>
      </c>
      <c r="AD190" s="250">
        <f>IF(N189="","",IF(N189="wo",0,IF(M189="wo",1,IF(M189&gt;N189,0,1))))</f>
        <v>1</v>
      </c>
      <c r="AE190" s="250">
        <f>IF(P189="","",IF(P189="wo",0,IF(O189="wo",1,IF(O189&gt;P189,0,1))))</f>
        <v>1</v>
      </c>
      <c r="AF190" s="250">
        <f>IF(R189="","",IF(R189="wo",0,IF(Q189="wo",1,IF(Q189&gt;R189,0,1))))</f>
        <v>1</v>
      </c>
      <c r="AG190" s="250" t="str">
        <f>IF(T189="","",IF(T189="wo",0,IF(S189="wo",1,IF(S189&gt;T189,0,1))))</f>
        <v/>
      </c>
      <c r="AH190" s="250" t="str">
        <f>IF(V189="","",IF(V189="wo",0,IF(U189="wo",1,IF(U189&gt;V189,0,1))))</f>
        <v/>
      </c>
      <c r="AI190" s="250" t="str">
        <f>IF(X189="","",IF(X189="wo",0,IF(W189="wo",1,IF(W189&gt;X189,0,1))))</f>
        <v/>
      </c>
      <c r="AJ190" s="251">
        <f>IF(K189="","",IF(K189="wo",0,IF(L189="wo",0,IF(K189=L189,"ERROR",IF(K189=0,0,IF(L189=0,"-0",IF(L189&gt;K189,K189,-1*L189)))))))</f>
        <v>-8</v>
      </c>
      <c r="AK190" s="251" t="str">
        <f>IF(M189="","",IF(M189="wo",","&amp;0,IF(N189="wo",","&amp;0,IF(M189=N189,"ERROR",IF(M189=0,",0",IF(N189=0,",-0",IF(N189&gt;M189,","&amp;M189,","&amp;-1*N189)))))))</f>
        <v>,7</v>
      </c>
      <c r="AL190" s="251" t="str">
        <f>IF(O189="","",IF(O189="wo",","&amp;0,IF(P189="wo",","&amp;0,IF(O189=P189,"ERROR",IF(O189=0,",0",IF(P189=0,",-0",IF(P189&gt;O189,","&amp;O189,","&amp;-1*P189)))))))</f>
        <v>,2</v>
      </c>
      <c r="AM190" s="251" t="str">
        <f>IF(Q189="","",IF(Q189="wo",","&amp;0,IF(R189="wo",","&amp;0,IF(Q189=R189,"ERROR",IF(Q189=0,",0",IF(R189=0,",-0",IF(R189&gt;Q189,","&amp;Q189,","&amp;-1*R189)))))))</f>
        <v>,7</v>
      </c>
      <c r="AN190" s="251" t="str">
        <f>IF(S189="","",IF(S189="wo",","&amp;0,IF(T189="wo",","&amp;0,IF(S189=T189,"ERROR",IF(S189=0,",0",IF(T189=0,",-0",IF(T189&gt;S189,","&amp;S189,","&amp;-1*T189)))))))</f>
        <v/>
      </c>
      <c r="AO190" s="251" t="str">
        <f>IF(U189="","",IF(U189="wo",","&amp;0,IF(V189="wo",","&amp;0,IF(U189=V189,"ERROR",IF(U189=0,",0",IF(V189=0,",-0",IF(V189&gt;U189,","&amp;U189,","&amp;-1*V189)))))))</f>
        <v/>
      </c>
      <c r="AP190" s="251" t="str">
        <f>IF(W189="","",IF(W189="wo",","&amp;0,IF(X189="wo",","&amp;0,IF(W189=X189,"ERROR",IF(W189=0,",0",IF(X189=0,",-0",IF(X189&gt;W189,","&amp;W189,","&amp;-1*X189)))))))</f>
        <v/>
      </c>
      <c r="AQ190" s="238"/>
      <c r="AR190" s="261"/>
      <c r="AT190" s="262"/>
      <c r="AU190" s="262"/>
      <c r="BF190" s="293"/>
    </row>
    <row r="191" spans="1:58" s="240" customFormat="1" ht="14.1" customHeight="1" x14ac:dyDescent="0.25">
      <c r="A191" s="510">
        <v>84</v>
      </c>
      <c r="B191" s="569" t="s">
        <v>340</v>
      </c>
      <c r="C191" s="514"/>
      <c r="D191" s="516"/>
      <c r="E191" s="556"/>
      <c r="F191" s="238">
        <v>-34</v>
      </c>
      <c r="G191" s="345">
        <f>IF(Y71&lt;Z71,G71,IF(Z71&lt;Y71,G72,"-"))</f>
        <v>26</v>
      </c>
      <c r="H191" s="520" t="str">
        <f t="shared" ref="H191" si="2118">IF(K191="",IF(C191="","",IF(OR(G191="х",G192="х",NOT(ISBLANK(K191)))," ",CONCATENATE(C191,"/",D191,"/","ст. ",E191))),"")</f>
        <v/>
      </c>
      <c r="I191" s="244" t="str">
        <f>VLOOKUP(G191,[3]Список!A:V,3,FALSE)</f>
        <v xml:space="preserve">АБДЫХАЛЫК Нурхат  </v>
      </c>
      <c r="J191" s="245" t="str">
        <f>VLOOKUP(G191,[3]Список!A:V,8,FALSE)</f>
        <v>г. Алматы</v>
      </c>
      <c r="K191" s="525">
        <v>11</v>
      </c>
      <c r="L191" s="535">
        <v>5</v>
      </c>
      <c r="M191" s="531">
        <v>7</v>
      </c>
      <c r="N191" s="533">
        <v>11</v>
      </c>
      <c r="O191" s="525">
        <v>8</v>
      </c>
      <c r="P191" s="535">
        <v>11</v>
      </c>
      <c r="Q191" s="531">
        <v>11</v>
      </c>
      <c r="R191" s="533">
        <v>9</v>
      </c>
      <c r="S191" s="525">
        <v>6</v>
      </c>
      <c r="T191" s="535">
        <v>11</v>
      </c>
      <c r="U191" s="531"/>
      <c r="V191" s="533"/>
      <c r="W191" s="525"/>
      <c r="X191" s="527"/>
      <c r="Y191" s="246">
        <f>IF(K191="wo","wo",IF(K191="","",SUM(AC191:AI191)))</f>
        <v>2</v>
      </c>
      <c r="Z191" s="247">
        <f>IF(L191="wo","wo",IF(L191="","",SUM(AC192:AI192)))</f>
        <v>3</v>
      </c>
      <c r="AA191" s="248" t="str">
        <f t="shared" ref="AA191" si="2119">IF(Y192="В - П","В - П",IF(Z192="В - П","В - П",IF(Z192="wo",Y192&amp;" - "&amp;Z192,IF(Y192="wo",Z192&amp;" - "&amp;Y192,IF(Y192&gt;Z192,Y192&amp;" - "&amp;Z192,IF(Z192&gt;Y192,Z192&amp;" - "&amp;Y192,""))))))</f>
        <v>3 - 2</v>
      </c>
      <c r="AB191" s="249" t="str">
        <f t="shared" si="2073"/>
        <v>(5,-7,-8,9,-6)</v>
      </c>
      <c r="AC191" s="250">
        <f>IF(K191="","",IF(K191="wo",0,IF(L191="wo",1,IF(K191&gt;L191,1,0))))</f>
        <v>1</v>
      </c>
      <c r="AD191" s="250">
        <f>IF(M191="","",IF(M191="wo",0,IF(N191="wo",1,IF(M191&gt;N191,1,0))))</f>
        <v>0</v>
      </c>
      <c r="AE191" s="250">
        <f>IF(O191="","",IF(O191="wo",0,IF(P191="wo",1,IF(O191&gt;P191,1,0))))</f>
        <v>0</v>
      </c>
      <c r="AF191" s="250">
        <f>IF(Q191="","",IF(Q191="wo",0,IF(R191="wo",1,IF(Q191&gt;R191,1,0))))</f>
        <v>1</v>
      </c>
      <c r="AG191" s="250">
        <f>IF(S191="","",IF(S191="wo",0,IF(T191="wo",1,IF(S191&gt;T191,1,0))))</f>
        <v>0</v>
      </c>
      <c r="AH191" s="250" t="str">
        <f>IF(U191="","",IF(U191="wo",0,IF(V191="wo",1,IF(U191&gt;V191,1,0))))</f>
        <v/>
      </c>
      <c r="AI191" s="250" t="str">
        <f>IF(W191="","",IF(W191="wo",0,IF(X191="wo",1,IF(W191&gt;X191,1,0))))</f>
        <v/>
      </c>
      <c r="AJ191" s="251">
        <f>IF(K191="","",IF(K191="wo",0,IF(L191="wo",0,IF(K191=L191,"ERROR",IF(K191=0,"-0",IF(L191=0,0,IF(K191&gt;L191,L191,-1*K191)))))))</f>
        <v>5</v>
      </c>
      <c r="AK191" s="251" t="str">
        <f>IF(M191="","",IF(M191="wo",","&amp;0,IF(N191="wo",","&amp;0,IF(M191=N191,"ERROR",IF(M191=0,",-0",IF(N191=0,","&amp;0,IF(M191&gt;N191,","&amp;N191,","&amp;-1*M191)))))))</f>
        <v>,-7</v>
      </c>
      <c r="AL191" s="251" t="str">
        <f>IF(O191="","",IF(O191="wo",","&amp;0,IF(P191="wo",","&amp;0,IF(O191=P191,"ERROR",IF(O191=0,",-0",IF(P191=0,","&amp;0,IF(O191&gt;P191,","&amp;P191,","&amp;-1*O191)))))))</f>
        <v>,-8</v>
      </c>
      <c r="AM191" s="251" t="str">
        <f>IF(Q191="","",IF(Q191="wo",","&amp;0,IF(R191="wo",","&amp;0,IF(Q191=R191,"ERROR",IF(Q191=0,",-0",IF(R191=0,","&amp;0,IF(Q191&gt;R191,","&amp;R191,","&amp;-1*Q191)))))))</f>
        <v>,9</v>
      </c>
      <c r="AN191" s="251" t="str">
        <f>IF(S191="","",IF(S191="wo",","&amp;0,IF(T191="wo",","&amp;0,IF(S191=T191,"ERROR",IF(S191=0,",-0",IF(T191=0,","&amp;0,IF(S191&gt;T191,","&amp;T191,","&amp;-1*S191)))))))</f>
        <v>,-6</v>
      </c>
      <c r="AO191" s="251" t="str">
        <f>IF(U191="","",IF(U191="wo",","&amp;0,IF(V191="wo",","&amp;0,IF(U191=V191,"ERROR",IF(U191=0,",-0",IF(V191=0,","&amp;0,IF(U191&gt;V191,","&amp;V191,","&amp;-1*U191)))))))</f>
        <v/>
      </c>
      <c r="AP191" s="251" t="str">
        <f>IF(W191="","",IF(W191="wo",","&amp;0,IF(X191="wo",","&amp;0,IF(W191=X191,"ERROR",IF(W191=0,",-0",IF(X191=0,","&amp;0,IF(W191&gt;X191,","&amp;X191,","&amp;-1*W191)))))))</f>
        <v/>
      </c>
      <c r="AQ191" s="238"/>
      <c r="AR191" s="261"/>
      <c r="AU191" s="262"/>
      <c r="BF191" s="293"/>
    </row>
    <row r="192" spans="1:58" s="240" customFormat="1" ht="14.1" customHeight="1" x14ac:dyDescent="0.25">
      <c r="A192" s="511"/>
      <c r="B192" s="570"/>
      <c r="C192" s="515"/>
      <c r="D192" s="517"/>
      <c r="E192" s="578"/>
      <c r="F192" s="238">
        <v>-35</v>
      </c>
      <c r="G192" s="345">
        <f>IF(Y73&lt;Z73,G73,IF(Z73&lt;Y73,G74,"-"))</f>
        <v>30</v>
      </c>
      <c r="H192" s="521"/>
      <c r="I192" s="257" t="str">
        <f>VLOOKUP(G192,[3]Список!A:V,3,FALSE)</f>
        <v xml:space="preserve">КУРБАНТАЕВ Мухаммадали  </v>
      </c>
      <c r="J192" s="258" t="str">
        <f>VLOOKUP(G192,[3]Список!A:V,8,FALSE)</f>
        <v>г. Шымкент</v>
      </c>
      <c r="K192" s="526"/>
      <c r="L192" s="536"/>
      <c r="M192" s="532"/>
      <c r="N192" s="534"/>
      <c r="O192" s="526"/>
      <c r="P192" s="536"/>
      <c r="Q192" s="532"/>
      <c r="R192" s="534"/>
      <c r="S192" s="526"/>
      <c r="T192" s="536"/>
      <c r="U192" s="532"/>
      <c r="V192" s="534"/>
      <c r="W192" s="526"/>
      <c r="X192" s="528"/>
      <c r="Y192" s="259">
        <f>IF(L191="wo","В - П",IF(L191&gt;=0,SUM(AC192:AI192),""))</f>
        <v>3</v>
      </c>
      <c r="Z192" s="260">
        <f>IF(K191="wo","В - П",IF(K191&gt;=0,SUM(AC191:AI191),""))</f>
        <v>2</v>
      </c>
      <c r="AA192" s="248" t="str">
        <f>IF(G191="х","",IF(G192="х","",IF(Y191&gt;Z191,AA191&amp;" "&amp;AB191,IF(Z191&gt;Y191,AA191&amp;" "&amp;AB192,""))))</f>
        <v>3 - 2 (-5,7,8,-9,6)</v>
      </c>
      <c r="AB192" s="249" t="str">
        <f t="shared" si="2073"/>
        <v>(-5,7,8,-9,6)</v>
      </c>
      <c r="AC192" s="250">
        <f>IF(L191="","",IF(L191="wo",0,IF(K191="wo",1,IF(K191&gt;L191,0,1))))</f>
        <v>0</v>
      </c>
      <c r="AD192" s="250">
        <f>IF(N191="","",IF(N191="wo",0,IF(M191="wo",1,IF(M191&gt;N191,0,1))))</f>
        <v>1</v>
      </c>
      <c r="AE192" s="250">
        <f>IF(P191="","",IF(P191="wo",0,IF(O191="wo",1,IF(O191&gt;P191,0,1))))</f>
        <v>1</v>
      </c>
      <c r="AF192" s="250">
        <f>IF(R191="","",IF(R191="wo",0,IF(Q191="wo",1,IF(Q191&gt;R191,0,1))))</f>
        <v>0</v>
      </c>
      <c r="AG192" s="250">
        <f>IF(T191="","",IF(T191="wo",0,IF(S191="wo",1,IF(S191&gt;T191,0,1))))</f>
        <v>1</v>
      </c>
      <c r="AH192" s="250" t="str">
        <f>IF(V191="","",IF(V191="wo",0,IF(U191="wo",1,IF(U191&gt;V191,0,1))))</f>
        <v/>
      </c>
      <c r="AI192" s="250" t="str">
        <f>IF(X191="","",IF(X191="wo",0,IF(W191="wo",1,IF(W191&gt;X191,0,1))))</f>
        <v/>
      </c>
      <c r="AJ192" s="251">
        <f>IF(K191="","",IF(K191="wo",0,IF(L191="wo",0,IF(K191=L191,"ERROR",IF(K191=0,0,IF(L191=0,"-0",IF(L191&gt;K191,K191,-1*L191)))))))</f>
        <v>-5</v>
      </c>
      <c r="AK192" s="251" t="str">
        <f>IF(M191="","",IF(M191="wo",","&amp;0,IF(N191="wo",","&amp;0,IF(M191=N191,"ERROR",IF(M191=0,",0",IF(N191=0,",-0",IF(N191&gt;M191,","&amp;M191,","&amp;-1*N191)))))))</f>
        <v>,7</v>
      </c>
      <c r="AL192" s="251" t="str">
        <f>IF(O191="","",IF(O191="wo",","&amp;0,IF(P191="wo",","&amp;0,IF(O191=P191,"ERROR",IF(O191=0,",0",IF(P191=0,",-0",IF(P191&gt;O191,","&amp;O191,","&amp;-1*P191)))))))</f>
        <v>,8</v>
      </c>
      <c r="AM192" s="251" t="str">
        <f>IF(Q191="","",IF(Q191="wo",","&amp;0,IF(R191="wo",","&amp;0,IF(Q191=R191,"ERROR",IF(Q191=0,",0",IF(R191=0,",-0",IF(R191&gt;Q191,","&amp;Q191,","&amp;-1*R191)))))))</f>
        <v>,-9</v>
      </c>
      <c r="AN192" s="251" t="str">
        <f>IF(S191="","",IF(S191="wo",","&amp;0,IF(T191="wo",","&amp;0,IF(S191=T191,"ERROR",IF(S191=0,",0",IF(T191=0,",-0",IF(T191&gt;S191,","&amp;S191,","&amp;-1*T191)))))))</f>
        <v>,6</v>
      </c>
      <c r="AO192" s="251" t="str">
        <f>IF(U191="","",IF(U191="wo",","&amp;0,IF(V191="wo",","&amp;0,IF(U191=V191,"ERROR",IF(U191=0,",0",IF(V191=0,",-0",IF(V191&gt;U191,","&amp;U191,","&amp;-1*V191)))))))</f>
        <v/>
      </c>
      <c r="AP192" s="251" t="str">
        <f>IF(W191="","",IF(W191="wo",","&amp;0,IF(X191="wo",","&amp;0,IF(W191=X191,"ERROR",IF(W191=0,",0",IF(X191=0,",-0",IF(X191&gt;W191,","&amp;W191,","&amp;-1*X191)))))))</f>
        <v/>
      </c>
      <c r="AQ192" s="238"/>
      <c r="AR192" s="261"/>
      <c r="AU192" s="262"/>
      <c r="BF192" s="293"/>
    </row>
    <row r="193" spans="1:58" s="240" customFormat="1" ht="14.1" customHeight="1" x14ac:dyDescent="0.25">
      <c r="A193" s="510">
        <v>85</v>
      </c>
      <c r="B193" s="569" t="s">
        <v>340</v>
      </c>
      <c r="C193" s="514"/>
      <c r="D193" s="516"/>
      <c r="E193" s="556"/>
      <c r="F193" s="238">
        <v>-36</v>
      </c>
      <c r="G193" s="334">
        <f>IF(Y75&lt;Z75,G75,IF(Z75&lt;Y75,G76,"-"))</f>
        <v>23</v>
      </c>
      <c r="H193" s="520" t="str">
        <f t="shared" ref="H193" si="2120">IF(K193="",IF(C193="","",IF(OR(G193="х",G194="х",NOT(ISBLANK(K193)))," ",CONCATENATE(C193,"/",D193,"/","ст. ",E193))),"")</f>
        <v/>
      </c>
      <c r="I193" s="244" t="str">
        <f>VLOOKUP(G193,[3]Список!A:V,3,FALSE)</f>
        <v xml:space="preserve">ИНЫРБАЕВ Алишер  </v>
      </c>
      <c r="J193" s="245" t="str">
        <f>VLOOKUP(G193,[3]Список!A:V,8,FALSE)</f>
        <v>Павлодар. обл.</v>
      </c>
      <c r="K193" s="525">
        <v>2</v>
      </c>
      <c r="L193" s="535">
        <v>11</v>
      </c>
      <c r="M193" s="531">
        <v>11</v>
      </c>
      <c r="N193" s="533">
        <v>5</v>
      </c>
      <c r="O193" s="525">
        <v>12</v>
      </c>
      <c r="P193" s="535">
        <v>10</v>
      </c>
      <c r="Q193" s="531">
        <v>11</v>
      </c>
      <c r="R193" s="533">
        <v>5</v>
      </c>
      <c r="S193" s="525"/>
      <c r="T193" s="535"/>
      <c r="U193" s="531"/>
      <c r="V193" s="533"/>
      <c r="W193" s="525"/>
      <c r="X193" s="527"/>
      <c r="Y193" s="246">
        <f>IF(K193="wo","wo",IF(K193="","",SUM(AC193:AI193)))</f>
        <v>3</v>
      </c>
      <c r="Z193" s="247">
        <f>IF(L193="wo","wo",IF(L193="","",SUM(AC194:AI194)))</f>
        <v>1</v>
      </c>
      <c r="AA193" s="248" t="str">
        <f t="shared" ref="AA193" si="2121">IF(Y194="В - П","В - П",IF(Z194="В - П","В - П",IF(Z194="wo",Y194&amp;" - "&amp;Z194,IF(Y194="wo",Z194&amp;" - "&amp;Y194,IF(Y194&gt;Z194,Y194&amp;" - "&amp;Z194,IF(Z194&gt;Y194,Z194&amp;" - "&amp;Y194,""))))))</f>
        <v>3 - 1</v>
      </c>
      <c r="AB193" s="249" t="str">
        <f t="shared" si="2073"/>
        <v>(-2,5,10,5)</v>
      </c>
      <c r="AC193" s="250">
        <f>IF(K193="","",IF(K193="wo",0,IF(L193="wo",1,IF(K193&gt;L193,1,0))))</f>
        <v>0</v>
      </c>
      <c r="AD193" s="250">
        <f>IF(M193="","",IF(M193="wo",0,IF(N193="wo",1,IF(M193&gt;N193,1,0))))</f>
        <v>1</v>
      </c>
      <c r="AE193" s="250">
        <f>IF(O193="","",IF(O193="wo",0,IF(P193="wo",1,IF(O193&gt;P193,1,0))))</f>
        <v>1</v>
      </c>
      <c r="AF193" s="250">
        <f>IF(Q193="","",IF(Q193="wo",0,IF(R193="wo",1,IF(Q193&gt;R193,1,0))))</f>
        <v>1</v>
      </c>
      <c r="AG193" s="250" t="str">
        <f>IF(S193="","",IF(S193="wo",0,IF(T193="wo",1,IF(S193&gt;T193,1,0))))</f>
        <v/>
      </c>
      <c r="AH193" s="250" t="str">
        <f>IF(U193="","",IF(U193="wo",0,IF(V193="wo",1,IF(U193&gt;V193,1,0))))</f>
        <v/>
      </c>
      <c r="AI193" s="250" t="str">
        <f>IF(W193="","",IF(W193="wo",0,IF(X193="wo",1,IF(W193&gt;X193,1,0))))</f>
        <v/>
      </c>
      <c r="AJ193" s="251">
        <f>IF(K193="","",IF(K193="wo",0,IF(L193="wo",0,IF(K193=L193,"ERROR",IF(K193=0,"-0",IF(L193=0,0,IF(K193&gt;L193,L193,-1*K193)))))))</f>
        <v>-2</v>
      </c>
      <c r="AK193" s="251" t="str">
        <f>IF(M193="","",IF(M193="wo",","&amp;0,IF(N193="wo",","&amp;0,IF(M193=N193,"ERROR",IF(M193=0,",-0",IF(N193=0,","&amp;0,IF(M193&gt;N193,","&amp;N193,","&amp;-1*M193)))))))</f>
        <v>,5</v>
      </c>
      <c r="AL193" s="251" t="str">
        <f>IF(O193="","",IF(O193="wo",","&amp;0,IF(P193="wo",","&amp;0,IF(O193=P193,"ERROR",IF(O193=0,",-0",IF(P193=0,","&amp;0,IF(O193&gt;P193,","&amp;P193,","&amp;-1*O193)))))))</f>
        <v>,10</v>
      </c>
      <c r="AM193" s="251" t="str">
        <f>IF(Q193="","",IF(Q193="wo",","&amp;0,IF(R193="wo",","&amp;0,IF(Q193=R193,"ERROR",IF(Q193=0,",-0",IF(R193=0,","&amp;0,IF(Q193&gt;R193,","&amp;R193,","&amp;-1*Q193)))))))</f>
        <v>,5</v>
      </c>
      <c r="AN193" s="251" t="str">
        <f>IF(S193="","",IF(S193="wo",","&amp;0,IF(T193="wo",","&amp;0,IF(S193=T193,"ERROR",IF(S193=0,",-0",IF(T193=0,","&amp;0,IF(S193&gt;T193,","&amp;T193,","&amp;-1*S193)))))))</f>
        <v/>
      </c>
      <c r="AO193" s="251" t="str">
        <f>IF(U193="","",IF(U193="wo",","&amp;0,IF(V193="wo",","&amp;0,IF(U193=V193,"ERROR",IF(U193=0,",-0",IF(V193=0,","&amp;0,IF(U193&gt;V193,","&amp;V193,","&amp;-1*U193)))))))</f>
        <v/>
      </c>
      <c r="AP193" s="251" t="str">
        <f>IF(W193="","",IF(W193="wo",","&amp;0,IF(X193="wo",","&amp;0,IF(W193=X193,"ERROR",IF(W193=0,",-0",IF(X193=0,","&amp;0,IF(W193&gt;X193,","&amp;X193,","&amp;-1*W193)))))))</f>
        <v/>
      </c>
      <c r="AQ193" s="238"/>
      <c r="AR193" s="261"/>
      <c r="AU193" s="262"/>
      <c r="BF193" s="293"/>
    </row>
    <row r="194" spans="1:58" s="240" customFormat="1" ht="14.1" customHeight="1" x14ac:dyDescent="0.25">
      <c r="A194" s="511"/>
      <c r="B194" s="570"/>
      <c r="C194" s="515"/>
      <c r="D194" s="517"/>
      <c r="E194" s="578"/>
      <c r="F194" s="238">
        <v>-37</v>
      </c>
      <c r="G194" s="345">
        <f>IF(Y77&lt;Z77,G77,IF(Z77&lt;Y77,G78,"-"))</f>
        <v>34</v>
      </c>
      <c r="H194" s="521"/>
      <c r="I194" s="257" t="str">
        <f>VLOOKUP(G194,[3]Список!A:V,3,FALSE)</f>
        <v xml:space="preserve">ЖОЛДЫБАЙ Нұржігіт  </v>
      </c>
      <c r="J194" s="258" t="str">
        <f>VLOOKUP(G194,[3]Список!A:V,8,FALSE)</f>
        <v>Туркестан. обл.</v>
      </c>
      <c r="K194" s="526"/>
      <c r="L194" s="536"/>
      <c r="M194" s="532"/>
      <c r="N194" s="534"/>
      <c r="O194" s="526"/>
      <c r="P194" s="536"/>
      <c r="Q194" s="532"/>
      <c r="R194" s="534"/>
      <c r="S194" s="526"/>
      <c r="T194" s="536"/>
      <c r="U194" s="532"/>
      <c r="V194" s="534"/>
      <c r="W194" s="526"/>
      <c r="X194" s="528"/>
      <c r="Y194" s="259">
        <f>IF(L193="wo","В - П",IF(L193&gt;=0,SUM(AC194:AI194),""))</f>
        <v>1</v>
      </c>
      <c r="Z194" s="260">
        <f>IF(K193="wo","В - П",IF(K193&gt;=0,SUM(AC193:AI193),""))</f>
        <v>3</v>
      </c>
      <c r="AA194" s="248" t="str">
        <f>IF(G193="х","",IF(G194="х","",IF(Y193&gt;Z193,AA193&amp;" "&amp;AB193,IF(Z193&gt;Y193,AA193&amp;" "&amp;AB194,""))))</f>
        <v>3 - 1 (-2,5,10,5)</v>
      </c>
      <c r="AB194" s="249" t="str">
        <f t="shared" si="2073"/>
        <v>(2,-5,-10,-5)</v>
      </c>
      <c r="AC194" s="250">
        <f>IF(L193="","",IF(L193="wo",0,IF(K193="wo",1,IF(K193&gt;L193,0,1))))</f>
        <v>1</v>
      </c>
      <c r="AD194" s="250">
        <f>IF(N193="","",IF(N193="wo",0,IF(M193="wo",1,IF(M193&gt;N193,0,1))))</f>
        <v>0</v>
      </c>
      <c r="AE194" s="250">
        <f>IF(P193="","",IF(P193="wo",0,IF(O193="wo",1,IF(O193&gt;P193,0,1))))</f>
        <v>0</v>
      </c>
      <c r="AF194" s="250">
        <f>IF(R193="","",IF(R193="wo",0,IF(Q193="wo",1,IF(Q193&gt;R193,0,1))))</f>
        <v>0</v>
      </c>
      <c r="AG194" s="250" t="str">
        <f>IF(T193="","",IF(T193="wo",0,IF(S193="wo",1,IF(S193&gt;T193,0,1))))</f>
        <v/>
      </c>
      <c r="AH194" s="250" t="str">
        <f>IF(V193="","",IF(V193="wo",0,IF(U193="wo",1,IF(U193&gt;V193,0,1))))</f>
        <v/>
      </c>
      <c r="AI194" s="250" t="str">
        <f>IF(X193="","",IF(X193="wo",0,IF(W193="wo",1,IF(W193&gt;X193,0,1))))</f>
        <v/>
      </c>
      <c r="AJ194" s="251">
        <f>IF(K193="","",IF(K193="wo",0,IF(L193="wo",0,IF(K193=L193,"ERROR",IF(K193=0,0,IF(L193=0,"-0",IF(L193&gt;K193,K193,-1*L193)))))))</f>
        <v>2</v>
      </c>
      <c r="AK194" s="251" t="str">
        <f>IF(M193="","",IF(M193="wo",","&amp;0,IF(N193="wo",","&amp;0,IF(M193=N193,"ERROR",IF(M193=0,",0",IF(N193=0,",-0",IF(N193&gt;M193,","&amp;M193,","&amp;-1*N193)))))))</f>
        <v>,-5</v>
      </c>
      <c r="AL194" s="251" t="str">
        <f>IF(O193="","",IF(O193="wo",","&amp;0,IF(P193="wo",","&amp;0,IF(O193=P193,"ERROR",IF(O193=0,",0",IF(P193=0,",-0",IF(P193&gt;O193,","&amp;O193,","&amp;-1*P193)))))))</f>
        <v>,-10</v>
      </c>
      <c r="AM194" s="251" t="str">
        <f>IF(Q193="","",IF(Q193="wo",","&amp;0,IF(R193="wo",","&amp;0,IF(Q193=R193,"ERROR",IF(Q193=0,",0",IF(R193=0,",-0",IF(R193&gt;Q193,","&amp;Q193,","&amp;-1*R193)))))))</f>
        <v>,-5</v>
      </c>
      <c r="AN194" s="251" t="str">
        <f>IF(S193="","",IF(S193="wo",","&amp;0,IF(T193="wo",","&amp;0,IF(S193=T193,"ERROR",IF(S193=0,",0",IF(T193=0,",-0",IF(T193&gt;S193,","&amp;S193,","&amp;-1*T193)))))))</f>
        <v/>
      </c>
      <c r="AO194" s="251" t="str">
        <f>IF(U193="","",IF(U193="wo",","&amp;0,IF(V193="wo",","&amp;0,IF(U193=V193,"ERROR",IF(U193=0,",0",IF(V193=0,",-0",IF(V193&gt;U193,","&amp;U193,","&amp;-1*V193)))))))</f>
        <v/>
      </c>
      <c r="AP194" s="251" t="str">
        <f>IF(W193="","",IF(W193="wo",","&amp;0,IF(X193="wo",","&amp;0,IF(W193=X193,"ERROR",IF(W193=0,",0",IF(X193=0,",-0",IF(X193&gt;W193,","&amp;W193,","&amp;-1*X193)))))))</f>
        <v/>
      </c>
      <c r="AQ194" s="238"/>
      <c r="AR194" s="261"/>
      <c r="AU194" s="262"/>
      <c r="BF194" s="293"/>
    </row>
    <row r="195" spans="1:58" s="240" customFormat="1" ht="14.1" customHeight="1" x14ac:dyDescent="0.25">
      <c r="A195" s="510">
        <v>86</v>
      </c>
      <c r="B195" s="569" t="s">
        <v>340</v>
      </c>
      <c r="C195" s="514"/>
      <c r="D195" s="516"/>
      <c r="E195" s="556"/>
      <c r="F195" s="238">
        <v>-38</v>
      </c>
      <c r="G195" s="334">
        <f>IF(Y79&lt;Z79,G79,IF(Z79&lt;Y79,G80,"-"))</f>
        <v>16</v>
      </c>
      <c r="H195" s="520" t="str">
        <f t="shared" ref="H195" si="2122">IF(K195="",IF(C195="","",IF(OR(G195="х",G196="х",NOT(ISBLANK(K195)))," ",CONCATENATE(C195,"/",D195,"/","ст. ",E195))),"")</f>
        <v/>
      </c>
      <c r="I195" s="244" t="str">
        <f>VLOOKUP(G195,[3]Список!A:V,3,FALSE)</f>
        <v xml:space="preserve">ХАЗКЕН Адиль  </v>
      </c>
      <c r="J195" s="245" t="str">
        <f>VLOOKUP(G195,[3]Список!A:V,8,FALSE)</f>
        <v>Павлодар. обл.</v>
      </c>
      <c r="K195" s="525">
        <v>11</v>
      </c>
      <c r="L195" s="535">
        <v>5</v>
      </c>
      <c r="M195" s="531">
        <v>8</v>
      </c>
      <c r="N195" s="533">
        <v>11</v>
      </c>
      <c r="O195" s="525">
        <v>11</v>
      </c>
      <c r="P195" s="535">
        <v>9</v>
      </c>
      <c r="Q195" s="531">
        <v>11</v>
      </c>
      <c r="R195" s="533">
        <v>4</v>
      </c>
      <c r="S195" s="525"/>
      <c r="T195" s="535"/>
      <c r="U195" s="531"/>
      <c r="V195" s="533"/>
      <c r="W195" s="525"/>
      <c r="X195" s="527"/>
      <c r="Y195" s="246">
        <f>IF(K195="wo","wo",IF(K195="","",SUM(AC195:AI195)))</f>
        <v>3</v>
      </c>
      <c r="Z195" s="247">
        <f>IF(L195="wo","wo",IF(L195="","",SUM(AC196:AI196)))</f>
        <v>1</v>
      </c>
      <c r="AA195" s="248" t="str">
        <f t="shared" ref="AA195" si="2123">IF(Y196="В - П","В - П",IF(Z196="В - П","В - П",IF(Z196="wo",Y196&amp;" - "&amp;Z196,IF(Y196="wo",Z196&amp;" - "&amp;Y196,IF(Y196&gt;Z196,Y196&amp;" - "&amp;Z196,IF(Z196&gt;Y196,Z196&amp;" - "&amp;Y196,""))))))</f>
        <v>3 - 1</v>
      </c>
      <c r="AB195" s="249" t="str">
        <f t="shared" si="2073"/>
        <v>(5,-8,9,4)</v>
      </c>
      <c r="AC195" s="250">
        <f>IF(K195="","",IF(K195="wo",0,IF(L195="wo",1,IF(K195&gt;L195,1,0))))</f>
        <v>1</v>
      </c>
      <c r="AD195" s="250">
        <f>IF(M195="","",IF(M195="wo",0,IF(N195="wo",1,IF(M195&gt;N195,1,0))))</f>
        <v>0</v>
      </c>
      <c r="AE195" s="250">
        <f>IF(O195="","",IF(O195="wo",0,IF(P195="wo",1,IF(O195&gt;P195,1,0))))</f>
        <v>1</v>
      </c>
      <c r="AF195" s="250">
        <f>IF(Q195="","",IF(Q195="wo",0,IF(R195="wo",1,IF(Q195&gt;R195,1,0))))</f>
        <v>1</v>
      </c>
      <c r="AG195" s="250" t="str">
        <f>IF(S195="","",IF(S195="wo",0,IF(T195="wo",1,IF(S195&gt;T195,1,0))))</f>
        <v/>
      </c>
      <c r="AH195" s="250" t="str">
        <f>IF(U195="","",IF(U195="wo",0,IF(V195="wo",1,IF(U195&gt;V195,1,0))))</f>
        <v/>
      </c>
      <c r="AI195" s="250" t="str">
        <f>IF(W195="","",IF(W195="wo",0,IF(X195="wo",1,IF(W195&gt;X195,1,0))))</f>
        <v/>
      </c>
      <c r="AJ195" s="251">
        <f>IF(K195="","",IF(K195="wo",0,IF(L195="wo",0,IF(K195=L195,"ERROR",IF(K195=0,"-0",IF(L195=0,0,IF(K195&gt;L195,L195,-1*K195)))))))</f>
        <v>5</v>
      </c>
      <c r="AK195" s="251" t="str">
        <f>IF(M195="","",IF(M195="wo",","&amp;0,IF(N195="wo",","&amp;0,IF(M195=N195,"ERROR",IF(M195=0,",-0",IF(N195=0,","&amp;0,IF(M195&gt;N195,","&amp;N195,","&amp;-1*M195)))))))</f>
        <v>,-8</v>
      </c>
      <c r="AL195" s="251" t="str">
        <f>IF(O195="","",IF(O195="wo",","&amp;0,IF(P195="wo",","&amp;0,IF(O195=P195,"ERROR",IF(O195=0,",-0",IF(P195=0,","&amp;0,IF(O195&gt;P195,","&amp;P195,","&amp;-1*O195)))))))</f>
        <v>,9</v>
      </c>
      <c r="AM195" s="251" t="str">
        <f>IF(Q195="","",IF(Q195="wo",","&amp;0,IF(R195="wo",","&amp;0,IF(Q195=R195,"ERROR",IF(Q195=0,",-0",IF(R195=0,","&amp;0,IF(Q195&gt;R195,","&amp;R195,","&amp;-1*Q195)))))))</f>
        <v>,4</v>
      </c>
      <c r="AN195" s="251" t="str">
        <f>IF(S195="","",IF(S195="wo",","&amp;0,IF(T195="wo",","&amp;0,IF(S195=T195,"ERROR",IF(S195=0,",-0",IF(T195=0,","&amp;0,IF(S195&gt;T195,","&amp;T195,","&amp;-1*S195)))))))</f>
        <v/>
      </c>
      <c r="AO195" s="251" t="str">
        <f>IF(U195="","",IF(U195="wo",","&amp;0,IF(V195="wo",","&amp;0,IF(U195=V195,"ERROR",IF(U195=0,",-0",IF(V195=0,","&amp;0,IF(U195&gt;V195,","&amp;V195,","&amp;-1*U195)))))))</f>
        <v/>
      </c>
      <c r="AP195" s="251" t="str">
        <f>IF(W195="","",IF(W195="wo",","&amp;0,IF(X195="wo",","&amp;0,IF(W195=X195,"ERROR",IF(W195=0,",-0",IF(X195=0,","&amp;0,IF(W195&gt;X195,","&amp;X195,","&amp;-1*W195)))))))</f>
        <v/>
      </c>
      <c r="AQ195" s="238"/>
      <c r="AR195" s="261"/>
      <c r="AU195" s="262"/>
      <c r="BF195" s="293"/>
    </row>
    <row r="196" spans="1:58" s="240" customFormat="1" ht="14.1" customHeight="1" x14ac:dyDescent="0.25">
      <c r="A196" s="511"/>
      <c r="B196" s="570"/>
      <c r="C196" s="515"/>
      <c r="D196" s="517"/>
      <c r="E196" s="578"/>
      <c r="F196" s="238">
        <v>-39</v>
      </c>
      <c r="G196" s="345">
        <f>IF(Y81&lt;Z81,G81,IF(Z81&lt;Y81,G82,"-"))</f>
        <v>35</v>
      </c>
      <c r="H196" s="521"/>
      <c r="I196" s="257" t="str">
        <f>VLOOKUP(G196,[3]Список!A:V,3,FALSE)</f>
        <v xml:space="preserve">СӘУРБАЙ Бақдәулет  </v>
      </c>
      <c r="J196" s="258" t="str">
        <f>VLOOKUP(G196,[3]Список!A:V,8,FALSE)</f>
        <v>г. Шымкент</v>
      </c>
      <c r="K196" s="526"/>
      <c r="L196" s="536"/>
      <c r="M196" s="532"/>
      <c r="N196" s="534"/>
      <c r="O196" s="526"/>
      <c r="P196" s="536"/>
      <c r="Q196" s="532"/>
      <c r="R196" s="534"/>
      <c r="S196" s="526"/>
      <c r="T196" s="536"/>
      <c r="U196" s="532"/>
      <c r="V196" s="534"/>
      <c r="W196" s="526"/>
      <c r="X196" s="528"/>
      <c r="Y196" s="259">
        <f>IF(L195="wo","В - П",IF(L195&gt;=0,SUM(AC196:AI196),""))</f>
        <v>1</v>
      </c>
      <c r="Z196" s="260">
        <f>IF(K195="wo","В - П",IF(K195&gt;=0,SUM(AC195:AI195),""))</f>
        <v>3</v>
      </c>
      <c r="AA196" s="248" t="str">
        <f>IF(G195="х","",IF(G196="х","",IF(Y195&gt;Z195,AA195&amp;" "&amp;AB195,IF(Z195&gt;Y195,AA195&amp;" "&amp;AB196,""))))</f>
        <v>3 - 1 (5,-8,9,4)</v>
      </c>
      <c r="AB196" s="249" t="str">
        <f t="shared" si="2073"/>
        <v>(-5,8,-9,-4)</v>
      </c>
      <c r="AC196" s="250">
        <f>IF(L195="","",IF(L195="wo",0,IF(K195="wo",1,IF(K195&gt;L195,0,1))))</f>
        <v>0</v>
      </c>
      <c r="AD196" s="250">
        <f>IF(N195="","",IF(N195="wo",0,IF(M195="wo",1,IF(M195&gt;N195,0,1))))</f>
        <v>1</v>
      </c>
      <c r="AE196" s="250">
        <f>IF(P195="","",IF(P195="wo",0,IF(O195="wo",1,IF(O195&gt;P195,0,1))))</f>
        <v>0</v>
      </c>
      <c r="AF196" s="250">
        <f>IF(R195="","",IF(R195="wo",0,IF(Q195="wo",1,IF(Q195&gt;R195,0,1))))</f>
        <v>0</v>
      </c>
      <c r="AG196" s="250" t="str">
        <f>IF(T195="","",IF(T195="wo",0,IF(S195="wo",1,IF(S195&gt;T195,0,1))))</f>
        <v/>
      </c>
      <c r="AH196" s="250" t="str">
        <f>IF(V195="","",IF(V195="wo",0,IF(U195="wo",1,IF(U195&gt;V195,0,1))))</f>
        <v/>
      </c>
      <c r="AI196" s="250" t="str">
        <f>IF(X195="","",IF(X195="wo",0,IF(W195="wo",1,IF(W195&gt;X195,0,1))))</f>
        <v/>
      </c>
      <c r="AJ196" s="251">
        <f>IF(K195="","",IF(K195="wo",0,IF(L195="wo",0,IF(K195=L195,"ERROR",IF(K195=0,0,IF(L195=0,"-0",IF(L195&gt;K195,K195,-1*L195)))))))</f>
        <v>-5</v>
      </c>
      <c r="AK196" s="251" t="str">
        <f>IF(M195="","",IF(M195="wo",","&amp;0,IF(N195="wo",","&amp;0,IF(M195=N195,"ERROR",IF(M195=0,",0",IF(N195=0,",-0",IF(N195&gt;M195,","&amp;M195,","&amp;-1*N195)))))))</f>
        <v>,8</v>
      </c>
      <c r="AL196" s="251" t="str">
        <f>IF(O195="","",IF(O195="wo",","&amp;0,IF(P195="wo",","&amp;0,IF(O195=P195,"ERROR",IF(O195=0,",0",IF(P195=0,",-0",IF(P195&gt;O195,","&amp;O195,","&amp;-1*P195)))))))</f>
        <v>,-9</v>
      </c>
      <c r="AM196" s="251" t="str">
        <f>IF(Q195="","",IF(Q195="wo",","&amp;0,IF(R195="wo",","&amp;0,IF(Q195=R195,"ERROR",IF(Q195=0,",0",IF(R195=0,",-0",IF(R195&gt;Q195,","&amp;Q195,","&amp;-1*R195)))))))</f>
        <v>,-4</v>
      </c>
      <c r="AN196" s="251" t="str">
        <f>IF(S195="","",IF(S195="wo",","&amp;0,IF(T195="wo",","&amp;0,IF(S195=T195,"ERROR",IF(S195=0,",0",IF(T195=0,",-0",IF(T195&gt;S195,","&amp;S195,","&amp;-1*T195)))))))</f>
        <v/>
      </c>
      <c r="AO196" s="251" t="str">
        <f>IF(U195="","",IF(U195="wo",","&amp;0,IF(V195="wo",","&amp;0,IF(U195=V195,"ERROR",IF(U195=0,",0",IF(V195=0,",-0",IF(V195&gt;U195,","&amp;U195,","&amp;-1*V195)))))))</f>
        <v/>
      </c>
      <c r="AP196" s="251" t="str">
        <f>IF(W195="","",IF(W195="wo",","&amp;0,IF(X195="wo",","&amp;0,IF(W195=X195,"ERROR",IF(W195=0,",0",IF(X195=0,",-0",IF(X195&gt;W195,","&amp;W195,","&amp;-1*X195)))))))</f>
        <v/>
      </c>
      <c r="AQ196" s="238"/>
      <c r="AR196" s="261"/>
      <c r="AU196" s="262"/>
      <c r="BF196" s="293"/>
    </row>
    <row r="197" spans="1:58" s="240" customFormat="1" ht="14.1" customHeight="1" x14ac:dyDescent="0.25">
      <c r="A197" s="510">
        <v>87</v>
      </c>
      <c r="B197" s="569" t="s">
        <v>341</v>
      </c>
      <c r="C197" s="514"/>
      <c r="D197" s="516"/>
      <c r="E197" s="556"/>
      <c r="F197" s="322"/>
      <c r="G197" s="327">
        <f>IF(Y189&gt;Z189,G189,IF(Z189&gt;Y189,G190,"-"))</f>
        <v>24</v>
      </c>
      <c r="H197" s="520" t="str">
        <f t="shared" ref="H197" si="2124">IF(K197="",IF(C197="","",IF(OR(G197="х",G198="х",NOT(ISBLANK(K197)))," ",CONCATENATE(C197,"/",D197,"/","ст. ",E197))),"")</f>
        <v/>
      </c>
      <c r="I197" s="244" t="str">
        <f>VLOOKUP(G197,[3]Список!A:V,3,FALSE)</f>
        <v xml:space="preserve">ТОҚТАРХАН Тілек  </v>
      </c>
      <c r="J197" s="245" t="str">
        <f>VLOOKUP(G197,[3]Список!A:V,8,FALSE)</f>
        <v>Абайская обл.</v>
      </c>
      <c r="K197" s="525">
        <v>6</v>
      </c>
      <c r="L197" s="535">
        <v>11</v>
      </c>
      <c r="M197" s="531">
        <v>13</v>
      </c>
      <c r="N197" s="533">
        <v>11</v>
      </c>
      <c r="O197" s="525">
        <v>11</v>
      </c>
      <c r="P197" s="535">
        <v>5</v>
      </c>
      <c r="Q197" s="531">
        <v>10</v>
      </c>
      <c r="R197" s="533">
        <v>12</v>
      </c>
      <c r="S197" s="525">
        <v>11</v>
      </c>
      <c r="T197" s="535">
        <v>8</v>
      </c>
      <c r="U197" s="531"/>
      <c r="V197" s="533"/>
      <c r="W197" s="525"/>
      <c r="X197" s="527"/>
      <c r="Y197" s="246">
        <f>IF(K197="wo","wo",IF(K197="","",SUM(AC197:AI197)))</f>
        <v>3</v>
      </c>
      <c r="Z197" s="247">
        <f>IF(L197="wo","wo",IF(L197="","",SUM(AC198:AI198)))</f>
        <v>2</v>
      </c>
      <c r="AA197" s="248" t="str">
        <f t="shared" ref="AA197" si="2125">IF(Y198="В - П","В - П",IF(Z198="В - П","В - П",IF(Z198="wo",Y198&amp;" - "&amp;Z198,IF(Y198="wo",Z198&amp;" - "&amp;Y198,IF(Y198&gt;Z198,Y198&amp;" - "&amp;Z198,IF(Z198&gt;Y198,Z198&amp;" - "&amp;Y198,""))))))</f>
        <v>3 - 2</v>
      </c>
      <c r="AB197" s="249" t="str">
        <f t="shared" ref="AB197:AB218" si="2126">CONCATENATE("(",AJ197,AK197,AL197,AM197,AN197,AO197,AP197,")")</f>
        <v>(-6,11,5,-10,8)</v>
      </c>
      <c r="AC197" s="250">
        <f>IF(K197="","",IF(K197="wo",0,IF(L197="wo",1,IF(K197&gt;L197,1,0))))</f>
        <v>0</v>
      </c>
      <c r="AD197" s="250">
        <f>IF(M197="","",IF(M197="wo",0,IF(N197="wo",1,IF(M197&gt;N197,1,0))))</f>
        <v>1</v>
      </c>
      <c r="AE197" s="250">
        <f>IF(O197="","",IF(O197="wo",0,IF(P197="wo",1,IF(O197&gt;P197,1,0))))</f>
        <v>1</v>
      </c>
      <c r="AF197" s="250">
        <f>IF(Q197="","",IF(Q197="wo",0,IF(R197="wo",1,IF(Q197&gt;R197,1,0))))</f>
        <v>0</v>
      </c>
      <c r="AG197" s="250">
        <f>IF(S197="","",IF(S197="wo",0,IF(T197="wo",1,IF(S197&gt;T197,1,0))))</f>
        <v>1</v>
      </c>
      <c r="AH197" s="250" t="str">
        <f>IF(U197="","",IF(U197="wo",0,IF(V197="wo",1,IF(U197&gt;V197,1,0))))</f>
        <v/>
      </c>
      <c r="AI197" s="250" t="str">
        <f>IF(W197="","",IF(W197="wo",0,IF(X197="wo",1,IF(W197&gt;X197,1,0))))</f>
        <v/>
      </c>
      <c r="AJ197" s="251">
        <f>IF(K197="","",IF(K197="wo",0,IF(L197="wo",0,IF(K197=L197,"ERROR",IF(K197=0,"-0",IF(L197=0,0,IF(K197&gt;L197,L197,-1*K197)))))))</f>
        <v>-6</v>
      </c>
      <c r="AK197" s="251" t="str">
        <f>IF(M197="","",IF(M197="wo",","&amp;0,IF(N197="wo",","&amp;0,IF(M197=N197,"ERROR",IF(M197=0,",-0",IF(N197=0,","&amp;0,IF(M197&gt;N197,","&amp;N197,","&amp;-1*M197)))))))</f>
        <v>,11</v>
      </c>
      <c r="AL197" s="251" t="str">
        <f>IF(O197="","",IF(O197="wo",","&amp;0,IF(P197="wo",","&amp;0,IF(O197=P197,"ERROR",IF(O197=0,",-0",IF(P197=0,","&amp;0,IF(O197&gt;P197,","&amp;P197,","&amp;-1*O197)))))))</f>
        <v>,5</v>
      </c>
      <c r="AM197" s="251" t="str">
        <f>IF(Q197="","",IF(Q197="wo",","&amp;0,IF(R197="wo",","&amp;0,IF(Q197=R197,"ERROR",IF(Q197=0,",-0",IF(R197=0,","&amp;0,IF(Q197&gt;R197,","&amp;R197,","&amp;-1*Q197)))))))</f>
        <v>,-10</v>
      </c>
      <c r="AN197" s="251" t="str">
        <f>IF(S197="","",IF(S197="wo",","&amp;0,IF(T197="wo",","&amp;0,IF(S197=T197,"ERROR",IF(S197=0,",-0",IF(T197=0,","&amp;0,IF(S197&gt;T197,","&amp;T197,","&amp;-1*S197)))))))</f>
        <v>,8</v>
      </c>
      <c r="AO197" s="251" t="str">
        <f>IF(U197="","",IF(U197="wo",","&amp;0,IF(V197="wo",","&amp;0,IF(U197=V197,"ERROR",IF(U197=0,",-0",IF(V197=0,","&amp;0,IF(U197&gt;V197,","&amp;V197,","&amp;-1*U197)))))))</f>
        <v/>
      </c>
      <c r="AP197" s="251" t="str">
        <f>IF(W197="","",IF(W197="wo",","&amp;0,IF(X197="wo",","&amp;0,IF(W197=X197,"ERROR",IF(W197=0,",-0",IF(X197=0,","&amp;0,IF(W197&gt;X197,","&amp;X197,","&amp;-1*W197)))))))</f>
        <v/>
      </c>
      <c r="AQ197" s="238"/>
      <c r="AR197" s="261"/>
      <c r="AU197" s="262"/>
      <c r="BF197" s="293"/>
    </row>
    <row r="198" spans="1:58" s="240" customFormat="1" ht="14.1" customHeight="1" x14ac:dyDescent="0.25">
      <c r="A198" s="511"/>
      <c r="B198" s="570"/>
      <c r="C198" s="515"/>
      <c r="D198" s="517"/>
      <c r="E198" s="578"/>
      <c r="F198" s="320"/>
      <c r="G198" s="328">
        <f>IF(Y191&gt;Z191,G191,IF(Z191&gt;Y191,G192,"-"))</f>
        <v>30</v>
      </c>
      <c r="H198" s="521"/>
      <c r="I198" s="257" t="str">
        <f>VLOOKUP(G198,[3]Список!A:V,3,FALSE)</f>
        <v xml:space="preserve">КУРБАНТАЕВ Мухаммадали  </v>
      </c>
      <c r="J198" s="258" t="str">
        <f>VLOOKUP(G198,[3]Список!A:V,8,FALSE)</f>
        <v>г. Шымкент</v>
      </c>
      <c r="K198" s="526"/>
      <c r="L198" s="536"/>
      <c r="M198" s="532"/>
      <c r="N198" s="534"/>
      <c r="O198" s="526"/>
      <c r="P198" s="536"/>
      <c r="Q198" s="532"/>
      <c r="R198" s="534"/>
      <c r="S198" s="526"/>
      <c r="T198" s="536"/>
      <c r="U198" s="532"/>
      <c r="V198" s="534"/>
      <c r="W198" s="526"/>
      <c r="X198" s="528"/>
      <c r="Y198" s="259">
        <f>IF(L197="wo","В - П",IF(L197&gt;=0,SUM(AC198:AI198),""))</f>
        <v>2</v>
      </c>
      <c r="Z198" s="260">
        <f>IF(K197="wo","В - П",IF(K197&gt;=0,SUM(AC197:AI197),""))</f>
        <v>3</v>
      </c>
      <c r="AA198" s="248" t="str">
        <f>IF(G197="х","",IF(G198="х","",IF(Y197&gt;Z197,AA197&amp;" "&amp;AB197,IF(Z197&gt;Y197,AA197&amp;" "&amp;AB198,""))))</f>
        <v>3 - 2 (-6,11,5,-10,8)</v>
      </c>
      <c r="AB198" s="249" t="str">
        <f t="shared" si="2126"/>
        <v>(6,-11,-5,10,-8)</v>
      </c>
      <c r="AC198" s="250">
        <f>IF(L197="","",IF(L197="wo",0,IF(K197="wo",1,IF(K197&gt;L197,0,1))))</f>
        <v>1</v>
      </c>
      <c r="AD198" s="250">
        <f>IF(N197="","",IF(N197="wo",0,IF(M197="wo",1,IF(M197&gt;N197,0,1))))</f>
        <v>0</v>
      </c>
      <c r="AE198" s="250">
        <f>IF(P197="","",IF(P197="wo",0,IF(O197="wo",1,IF(O197&gt;P197,0,1))))</f>
        <v>0</v>
      </c>
      <c r="AF198" s="250">
        <f>IF(R197="","",IF(R197="wo",0,IF(Q197="wo",1,IF(Q197&gt;R197,0,1))))</f>
        <v>1</v>
      </c>
      <c r="AG198" s="250">
        <f>IF(T197="","",IF(T197="wo",0,IF(S197="wo",1,IF(S197&gt;T197,0,1))))</f>
        <v>0</v>
      </c>
      <c r="AH198" s="250" t="str">
        <f>IF(V197="","",IF(V197="wo",0,IF(U197="wo",1,IF(U197&gt;V197,0,1))))</f>
        <v/>
      </c>
      <c r="AI198" s="250" t="str">
        <f>IF(X197="","",IF(X197="wo",0,IF(W197="wo",1,IF(W197&gt;X197,0,1))))</f>
        <v/>
      </c>
      <c r="AJ198" s="251">
        <f>IF(K197="","",IF(K197="wo",0,IF(L197="wo",0,IF(K197=L197,"ERROR",IF(K197=0,0,IF(L197=0,"-0",IF(L197&gt;K197,K197,-1*L197)))))))</f>
        <v>6</v>
      </c>
      <c r="AK198" s="251" t="str">
        <f>IF(M197="","",IF(M197="wo",","&amp;0,IF(N197="wo",","&amp;0,IF(M197=N197,"ERROR",IF(M197=0,",0",IF(N197=0,",-0",IF(N197&gt;M197,","&amp;M197,","&amp;-1*N197)))))))</f>
        <v>,-11</v>
      </c>
      <c r="AL198" s="251" t="str">
        <f>IF(O197="","",IF(O197="wo",","&amp;0,IF(P197="wo",","&amp;0,IF(O197=P197,"ERROR",IF(O197=0,",0",IF(P197=0,",-0",IF(P197&gt;O197,","&amp;O197,","&amp;-1*P197)))))))</f>
        <v>,-5</v>
      </c>
      <c r="AM198" s="251" t="str">
        <f>IF(Q197="","",IF(Q197="wo",","&amp;0,IF(R197="wo",","&amp;0,IF(Q197=R197,"ERROR",IF(Q197=0,",0",IF(R197=0,",-0",IF(R197&gt;Q197,","&amp;Q197,","&amp;-1*R197)))))))</f>
        <v>,10</v>
      </c>
      <c r="AN198" s="251" t="str">
        <f>IF(S197="","",IF(S197="wo",","&amp;0,IF(T197="wo",","&amp;0,IF(S197=T197,"ERROR",IF(S197=0,",0",IF(T197=0,",-0",IF(T197&gt;S197,","&amp;S197,","&amp;-1*T197)))))))</f>
        <v>,-8</v>
      </c>
      <c r="AO198" s="251" t="str">
        <f>IF(U197="","",IF(U197="wo",","&amp;0,IF(V197="wo",","&amp;0,IF(U197=V197,"ERROR",IF(U197=0,",0",IF(V197=0,",-0",IF(V197&gt;U197,","&amp;U197,","&amp;-1*V197)))))))</f>
        <v/>
      </c>
      <c r="AP198" s="251" t="str">
        <f>IF(W197="","",IF(W197="wo",","&amp;0,IF(X197="wo",","&amp;0,IF(W197=X197,"ERROR",IF(W197=0,",0",IF(X197=0,",-0",IF(X197&gt;W197,","&amp;W197,","&amp;-1*X197)))))))</f>
        <v/>
      </c>
      <c r="AQ198" s="238"/>
      <c r="AR198" s="261"/>
      <c r="AU198" s="262"/>
      <c r="BF198" s="293"/>
    </row>
    <row r="199" spans="1:58" s="240" customFormat="1" ht="14.1" customHeight="1" x14ac:dyDescent="0.25">
      <c r="A199" s="510">
        <v>88</v>
      </c>
      <c r="B199" s="569" t="s">
        <v>341</v>
      </c>
      <c r="C199" s="514"/>
      <c r="D199" s="516"/>
      <c r="E199" s="556"/>
      <c r="F199" s="322"/>
      <c r="G199" s="327">
        <f>IF(Y193&gt;Z193,G193,IF(Z193&gt;Y193,G194,"-"))</f>
        <v>23</v>
      </c>
      <c r="H199" s="520" t="str">
        <f t="shared" ref="H199" si="2127">IF(K199="",IF(C199="","",IF(OR(G199="х",G200="х",NOT(ISBLANK(K199)))," ",CONCATENATE(C199,"/",D199,"/","ст. ",E199))),"")</f>
        <v/>
      </c>
      <c r="I199" s="244" t="str">
        <f>VLOOKUP(G199,[3]Список!A:V,3,FALSE)</f>
        <v xml:space="preserve">ИНЫРБАЕВ Алишер  </v>
      </c>
      <c r="J199" s="245" t="str">
        <f>VLOOKUP(G199,[3]Список!A:V,8,FALSE)</f>
        <v>Павлодар. обл.</v>
      </c>
      <c r="K199" s="525">
        <v>6</v>
      </c>
      <c r="L199" s="535">
        <v>11</v>
      </c>
      <c r="M199" s="531">
        <v>14</v>
      </c>
      <c r="N199" s="533">
        <v>16</v>
      </c>
      <c r="O199" s="525">
        <v>12</v>
      </c>
      <c r="P199" s="535">
        <v>10</v>
      </c>
      <c r="Q199" s="531">
        <v>11</v>
      </c>
      <c r="R199" s="533">
        <v>5</v>
      </c>
      <c r="S199" s="525">
        <v>4</v>
      </c>
      <c r="T199" s="535">
        <v>11</v>
      </c>
      <c r="U199" s="531"/>
      <c r="V199" s="533"/>
      <c r="W199" s="525"/>
      <c r="X199" s="527"/>
      <c r="Y199" s="246">
        <f>IF(K199="wo","wo",IF(K199="","",SUM(AC199:AI199)))</f>
        <v>2</v>
      </c>
      <c r="Z199" s="247">
        <f>IF(L199="wo","wo",IF(L199="","",SUM(AC200:AI200)))</f>
        <v>3</v>
      </c>
      <c r="AA199" s="248" t="str">
        <f t="shared" ref="AA199" si="2128">IF(Y200="В - П","В - П",IF(Z200="В - П","В - П",IF(Z200="wo",Y200&amp;" - "&amp;Z200,IF(Y200="wo",Z200&amp;" - "&amp;Y200,IF(Y200&gt;Z200,Y200&amp;" - "&amp;Z200,IF(Z200&gt;Y200,Z200&amp;" - "&amp;Y200,""))))))</f>
        <v>3 - 2</v>
      </c>
      <c r="AB199" s="249" t="str">
        <f t="shared" si="2126"/>
        <v>(-6,-14,10,5,-4)</v>
      </c>
      <c r="AC199" s="250">
        <f>IF(K199="","",IF(K199="wo",0,IF(L199="wo",1,IF(K199&gt;L199,1,0))))</f>
        <v>0</v>
      </c>
      <c r="AD199" s="250">
        <f>IF(M199="","",IF(M199="wo",0,IF(N199="wo",1,IF(M199&gt;N199,1,0))))</f>
        <v>0</v>
      </c>
      <c r="AE199" s="250">
        <f>IF(O199="","",IF(O199="wo",0,IF(P199="wo",1,IF(O199&gt;P199,1,0))))</f>
        <v>1</v>
      </c>
      <c r="AF199" s="250">
        <f>IF(Q199="","",IF(Q199="wo",0,IF(R199="wo",1,IF(Q199&gt;R199,1,0))))</f>
        <v>1</v>
      </c>
      <c r="AG199" s="250">
        <f>IF(S199="","",IF(S199="wo",0,IF(T199="wo",1,IF(S199&gt;T199,1,0))))</f>
        <v>0</v>
      </c>
      <c r="AH199" s="250" t="str">
        <f>IF(U199="","",IF(U199="wo",0,IF(V199="wo",1,IF(U199&gt;V199,1,0))))</f>
        <v/>
      </c>
      <c r="AI199" s="250" t="str">
        <f>IF(W199="","",IF(W199="wo",0,IF(X199="wo",1,IF(W199&gt;X199,1,0))))</f>
        <v/>
      </c>
      <c r="AJ199" s="251">
        <f>IF(K199="","",IF(K199="wo",0,IF(L199="wo",0,IF(K199=L199,"ERROR",IF(K199=0,"-0",IF(L199=0,0,IF(K199&gt;L199,L199,-1*K199)))))))</f>
        <v>-6</v>
      </c>
      <c r="AK199" s="251" t="str">
        <f>IF(M199="","",IF(M199="wo",","&amp;0,IF(N199="wo",","&amp;0,IF(M199=N199,"ERROR",IF(M199=0,",-0",IF(N199=0,","&amp;0,IF(M199&gt;N199,","&amp;N199,","&amp;-1*M199)))))))</f>
        <v>,-14</v>
      </c>
      <c r="AL199" s="251" t="str">
        <f>IF(O199="","",IF(O199="wo",","&amp;0,IF(P199="wo",","&amp;0,IF(O199=P199,"ERROR",IF(O199=0,",-0",IF(P199=0,","&amp;0,IF(O199&gt;P199,","&amp;P199,","&amp;-1*O199)))))))</f>
        <v>,10</v>
      </c>
      <c r="AM199" s="251" t="str">
        <f>IF(Q199="","",IF(Q199="wo",","&amp;0,IF(R199="wo",","&amp;0,IF(Q199=R199,"ERROR",IF(Q199=0,",-0",IF(R199=0,","&amp;0,IF(Q199&gt;R199,","&amp;R199,","&amp;-1*Q199)))))))</f>
        <v>,5</v>
      </c>
      <c r="AN199" s="251" t="str">
        <f>IF(S199="","",IF(S199="wo",","&amp;0,IF(T199="wo",","&amp;0,IF(S199=T199,"ERROR",IF(S199=0,",-0",IF(T199=0,","&amp;0,IF(S199&gt;T199,","&amp;T199,","&amp;-1*S199)))))))</f>
        <v>,-4</v>
      </c>
      <c r="AO199" s="251" t="str">
        <f>IF(U199="","",IF(U199="wo",","&amp;0,IF(V199="wo",","&amp;0,IF(U199=V199,"ERROR",IF(U199=0,",-0",IF(V199=0,","&amp;0,IF(U199&gt;V199,","&amp;V199,","&amp;-1*U199)))))))</f>
        <v/>
      </c>
      <c r="AP199" s="251" t="str">
        <f>IF(W199="","",IF(W199="wo",","&amp;0,IF(X199="wo",","&amp;0,IF(W199=X199,"ERROR",IF(W199=0,",-0",IF(X199=0,","&amp;0,IF(W199&gt;X199,","&amp;X199,","&amp;-1*W199)))))))</f>
        <v/>
      </c>
      <c r="AQ199" s="238"/>
      <c r="AR199" s="261"/>
      <c r="AU199" s="262"/>
      <c r="BF199" s="293"/>
    </row>
    <row r="200" spans="1:58" s="240" customFormat="1" ht="14.1" customHeight="1" x14ac:dyDescent="0.25">
      <c r="A200" s="511"/>
      <c r="B200" s="570"/>
      <c r="C200" s="515"/>
      <c r="D200" s="517"/>
      <c r="E200" s="578"/>
      <c r="F200" s="320"/>
      <c r="G200" s="328">
        <f>IF(Y195&gt;Z195,G195,IF(Z195&gt;Y195,G196,"-"))</f>
        <v>16</v>
      </c>
      <c r="H200" s="521"/>
      <c r="I200" s="257" t="str">
        <f>VLOOKUP(G200,[3]Список!A:V,3,FALSE)</f>
        <v xml:space="preserve">ХАЗКЕН Адиль  </v>
      </c>
      <c r="J200" s="258" t="str">
        <f>VLOOKUP(G200,[3]Список!A:V,8,FALSE)</f>
        <v>Павлодар. обл.</v>
      </c>
      <c r="K200" s="526"/>
      <c r="L200" s="536"/>
      <c r="M200" s="532"/>
      <c r="N200" s="534"/>
      <c r="O200" s="526"/>
      <c r="P200" s="536"/>
      <c r="Q200" s="532"/>
      <c r="R200" s="534"/>
      <c r="S200" s="526"/>
      <c r="T200" s="536"/>
      <c r="U200" s="532"/>
      <c r="V200" s="534"/>
      <c r="W200" s="526"/>
      <c r="X200" s="528"/>
      <c r="Y200" s="259">
        <f>IF(L199="wo","В - П",IF(L199&gt;=0,SUM(AC200:AI200),""))</f>
        <v>3</v>
      </c>
      <c r="Z200" s="260">
        <f>IF(K199="wo","В - П",IF(K199&gt;=0,SUM(AC199:AI199),""))</f>
        <v>2</v>
      </c>
      <c r="AA200" s="248" t="str">
        <f>IF(G199="х","",IF(G200="х","",IF(Y199&gt;Z199,AA199&amp;" "&amp;AB199,IF(Z199&gt;Y199,AA199&amp;" "&amp;AB200,""))))</f>
        <v>3 - 2 (6,14,-10,-5,4)</v>
      </c>
      <c r="AB200" s="249" t="str">
        <f t="shared" si="2126"/>
        <v>(6,14,-10,-5,4)</v>
      </c>
      <c r="AC200" s="250">
        <f>IF(L199="","",IF(L199="wo",0,IF(K199="wo",1,IF(K199&gt;L199,0,1))))</f>
        <v>1</v>
      </c>
      <c r="AD200" s="250">
        <f>IF(N199="","",IF(N199="wo",0,IF(M199="wo",1,IF(M199&gt;N199,0,1))))</f>
        <v>1</v>
      </c>
      <c r="AE200" s="250">
        <f>IF(P199="","",IF(P199="wo",0,IF(O199="wo",1,IF(O199&gt;P199,0,1))))</f>
        <v>0</v>
      </c>
      <c r="AF200" s="250">
        <f>IF(R199="","",IF(R199="wo",0,IF(Q199="wo",1,IF(Q199&gt;R199,0,1))))</f>
        <v>0</v>
      </c>
      <c r="AG200" s="250">
        <f>IF(T199="","",IF(T199="wo",0,IF(S199="wo",1,IF(S199&gt;T199,0,1))))</f>
        <v>1</v>
      </c>
      <c r="AH200" s="250" t="str">
        <f>IF(V199="","",IF(V199="wo",0,IF(U199="wo",1,IF(U199&gt;V199,0,1))))</f>
        <v/>
      </c>
      <c r="AI200" s="250" t="str">
        <f>IF(X199="","",IF(X199="wo",0,IF(W199="wo",1,IF(W199&gt;X199,0,1))))</f>
        <v/>
      </c>
      <c r="AJ200" s="251">
        <f>IF(K199="","",IF(K199="wo",0,IF(L199="wo",0,IF(K199=L199,"ERROR",IF(K199=0,0,IF(L199=0,"-0",IF(L199&gt;K199,K199,-1*L199)))))))</f>
        <v>6</v>
      </c>
      <c r="AK200" s="251" t="str">
        <f>IF(M199="","",IF(M199="wo",","&amp;0,IF(N199="wo",","&amp;0,IF(M199=N199,"ERROR",IF(M199=0,",0",IF(N199=0,",-0",IF(N199&gt;M199,","&amp;M199,","&amp;-1*N199)))))))</f>
        <v>,14</v>
      </c>
      <c r="AL200" s="251" t="str">
        <f>IF(O199="","",IF(O199="wo",","&amp;0,IF(P199="wo",","&amp;0,IF(O199=P199,"ERROR",IF(O199=0,",0",IF(P199=0,",-0",IF(P199&gt;O199,","&amp;O199,","&amp;-1*P199)))))))</f>
        <v>,-10</v>
      </c>
      <c r="AM200" s="251" t="str">
        <f>IF(Q199="","",IF(Q199="wo",","&amp;0,IF(R199="wo",","&amp;0,IF(Q199=R199,"ERROR",IF(Q199=0,",0",IF(R199=0,",-0",IF(R199&gt;Q199,","&amp;Q199,","&amp;-1*R199)))))))</f>
        <v>,-5</v>
      </c>
      <c r="AN200" s="251" t="str">
        <f>IF(S199="","",IF(S199="wo",","&amp;0,IF(T199="wo",","&amp;0,IF(S199=T199,"ERROR",IF(S199=0,",0",IF(T199=0,",-0",IF(T199&gt;S199,","&amp;S199,","&amp;-1*T199)))))))</f>
        <v>,4</v>
      </c>
      <c r="AO200" s="251" t="str">
        <f>IF(U199="","",IF(U199="wo",","&amp;0,IF(V199="wo",","&amp;0,IF(U199=V199,"ERROR",IF(U199=0,",0",IF(V199=0,",-0",IF(V199&gt;U199,","&amp;U199,","&amp;-1*V199)))))))</f>
        <v/>
      </c>
      <c r="AP200" s="251" t="str">
        <f>IF(W199="","",IF(W199="wo",","&amp;0,IF(X199="wo",","&amp;0,IF(W199=X199,"ERROR",IF(W199=0,",0",IF(X199=0,",-0",IF(X199&gt;W199,","&amp;W199,","&amp;-1*X199)))))))</f>
        <v/>
      </c>
      <c r="AQ200" s="238"/>
      <c r="AR200" s="261"/>
      <c r="AU200" s="262"/>
      <c r="BF200" s="293"/>
    </row>
    <row r="201" spans="1:58" s="240" customFormat="1" ht="14.1" customHeight="1" x14ac:dyDescent="0.25">
      <c r="A201" s="510">
        <v>89</v>
      </c>
      <c r="B201" s="569" t="s">
        <v>342</v>
      </c>
      <c r="C201" s="514"/>
      <c r="D201" s="516"/>
      <c r="E201" s="556"/>
      <c r="F201" s="322"/>
      <c r="G201" s="330">
        <f>IF(Y197&gt;Z197,G197,IF(Z197&gt;Y197,G198,"-"))</f>
        <v>24</v>
      </c>
      <c r="H201" s="520" t="str">
        <f t="shared" ref="H201" si="2129">IF(K201="",IF(C201="","",IF(OR(G201="х",G202="х",NOT(ISBLANK(K201)))," ",CONCATENATE(C201,"/",D201,"/","ст. ",E201))),"")</f>
        <v/>
      </c>
      <c r="I201" s="244" t="str">
        <f>VLOOKUP(G201,[3]Список!A:V,3,FALSE)</f>
        <v xml:space="preserve">ТОҚТАРХАН Тілек  </v>
      </c>
      <c r="J201" s="245" t="str">
        <f>VLOOKUP(G201,[3]Список!A:V,8,FALSE)</f>
        <v>Абайская обл.</v>
      </c>
      <c r="K201" s="525">
        <v>11</v>
      </c>
      <c r="L201" s="535">
        <v>7</v>
      </c>
      <c r="M201" s="531">
        <v>3</v>
      </c>
      <c r="N201" s="533">
        <v>11</v>
      </c>
      <c r="O201" s="525">
        <v>11</v>
      </c>
      <c r="P201" s="535">
        <v>5</v>
      </c>
      <c r="Q201" s="531">
        <v>9</v>
      </c>
      <c r="R201" s="533">
        <v>11</v>
      </c>
      <c r="S201" s="525">
        <v>9</v>
      </c>
      <c r="T201" s="535">
        <v>11</v>
      </c>
      <c r="U201" s="531"/>
      <c r="V201" s="533"/>
      <c r="W201" s="525"/>
      <c r="X201" s="527"/>
      <c r="Y201" s="246">
        <f>IF(K201="wo","wo",IF(K201="","",SUM(AC201:AI201)))</f>
        <v>2</v>
      </c>
      <c r="Z201" s="247">
        <f>IF(L201="wo","wo",IF(L201="","",SUM(AC202:AI202)))</f>
        <v>3</v>
      </c>
      <c r="AA201" s="248" t="str">
        <f t="shared" ref="AA201" si="2130">IF(Y202="В - П","В - П",IF(Z202="В - П","В - П",IF(Z202="wo",Y202&amp;" - "&amp;Z202,IF(Y202="wo",Z202&amp;" - "&amp;Y202,IF(Y202&gt;Z202,Y202&amp;" - "&amp;Z202,IF(Z202&gt;Y202,Z202&amp;" - "&amp;Y202,""))))))</f>
        <v>3 - 2</v>
      </c>
      <c r="AB201" s="249" t="str">
        <f t="shared" si="2126"/>
        <v>(7,-3,5,-9,-9)</v>
      </c>
      <c r="AC201" s="250">
        <f>IF(K201="","",IF(K201="wo",0,IF(L201="wo",1,IF(K201&gt;L201,1,0))))</f>
        <v>1</v>
      </c>
      <c r="AD201" s="250">
        <f>IF(M201="","",IF(M201="wo",0,IF(N201="wo",1,IF(M201&gt;N201,1,0))))</f>
        <v>0</v>
      </c>
      <c r="AE201" s="250">
        <f>IF(O201="","",IF(O201="wo",0,IF(P201="wo",1,IF(O201&gt;P201,1,0))))</f>
        <v>1</v>
      </c>
      <c r="AF201" s="250">
        <f>IF(Q201="","",IF(Q201="wo",0,IF(R201="wo",1,IF(Q201&gt;R201,1,0))))</f>
        <v>0</v>
      </c>
      <c r="AG201" s="250">
        <f>IF(S201="","",IF(S201="wo",0,IF(T201="wo",1,IF(S201&gt;T201,1,0))))</f>
        <v>0</v>
      </c>
      <c r="AH201" s="250" t="str">
        <f>IF(U201="","",IF(U201="wo",0,IF(V201="wo",1,IF(U201&gt;V201,1,0))))</f>
        <v/>
      </c>
      <c r="AI201" s="250" t="str">
        <f>IF(W201="","",IF(W201="wo",0,IF(X201="wo",1,IF(W201&gt;X201,1,0))))</f>
        <v/>
      </c>
      <c r="AJ201" s="251">
        <f>IF(K201="","",IF(K201="wo",0,IF(L201="wo",0,IF(K201=L201,"ERROR",IF(K201=0,"-0",IF(L201=0,0,IF(K201&gt;L201,L201,-1*K201)))))))</f>
        <v>7</v>
      </c>
      <c r="AK201" s="251" t="str">
        <f>IF(M201="","",IF(M201="wo",","&amp;0,IF(N201="wo",","&amp;0,IF(M201=N201,"ERROR",IF(M201=0,",-0",IF(N201=0,","&amp;0,IF(M201&gt;N201,","&amp;N201,","&amp;-1*M201)))))))</f>
        <v>,-3</v>
      </c>
      <c r="AL201" s="251" t="str">
        <f>IF(O201="","",IF(O201="wo",","&amp;0,IF(P201="wo",","&amp;0,IF(O201=P201,"ERROR",IF(O201=0,",-0",IF(P201=0,","&amp;0,IF(O201&gt;P201,","&amp;P201,","&amp;-1*O201)))))))</f>
        <v>,5</v>
      </c>
      <c r="AM201" s="251" t="str">
        <f>IF(Q201="","",IF(Q201="wo",","&amp;0,IF(R201="wo",","&amp;0,IF(Q201=R201,"ERROR",IF(Q201=0,",-0",IF(R201=0,","&amp;0,IF(Q201&gt;R201,","&amp;R201,","&amp;-1*Q201)))))))</f>
        <v>,-9</v>
      </c>
      <c r="AN201" s="251" t="str">
        <f>IF(S201="","",IF(S201="wo",","&amp;0,IF(T201="wo",","&amp;0,IF(S201=T201,"ERROR",IF(S201=0,",-0",IF(T201=0,","&amp;0,IF(S201&gt;T201,","&amp;T201,","&amp;-1*S201)))))))</f>
        <v>,-9</v>
      </c>
      <c r="AO201" s="251" t="str">
        <f>IF(U201="","",IF(U201="wo",","&amp;0,IF(V201="wo",","&amp;0,IF(U201=V201,"ERROR",IF(U201=0,",-0",IF(V201=0,","&amp;0,IF(U201&gt;V201,","&amp;V201,","&amp;-1*U201)))))))</f>
        <v/>
      </c>
      <c r="AP201" s="251" t="str">
        <f>IF(W201="","",IF(W201="wo",","&amp;0,IF(X201="wo",","&amp;0,IF(W201=X201,"ERROR",IF(W201=0,",-0",IF(X201=0,","&amp;0,IF(W201&gt;X201,","&amp;X201,","&amp;-1*W201)))))))</f>
        <v/>
      </c>
      <c r="AQ201" s="238"/>
      <c r="AR201" s="261"/>
      <c r="AU201" s="262"/>
      <c r="BF201" s="293"/>
    </row>
    <row r="202" spans="1:58" s="240" customFormat="1" ht="14.1" customHeight="1" x14ac:dyDescent="0.25">
      <c r="A202" s="511"/>
      <c r="B202" s="570"/>
      <c r="C202" s="515"/>
      <c r="D202" s="517"/>
      <c r="E202" s="578"/>
      <c r="F202" s="320"/>
      <c r="G202" s="330">
        <f>IF(Y199&gt;Z199,G199,IF(Z199&gt;Y199,G200,"-"))</f>
        <v>16</v>
      </c>
      <c r="H202" s="521"/>
      <c r="I202" s="257" t="str">
        <f>VLOOKUP(G202,[3]Список!A:V,3,FALSE)</f>
        <v xml:space="preserve">ХАЗКЕН Адиль  </v>
      </c>
      <c r="J202" s="258" t="str">
        <f>VLOOKUP(G202,[3]Список!A:V,8,FALSE)</f>
        <v>Павлодар. обл.</v>
      </c>
      <c r="K202" s="526"/>
      <c r="L202" s="536"/>
      <c r="M202" s="532"/>
      <c r="N202" s="534"/>
      <c r="O202" s="526"/>
      <c r="P202" s="536"/>
      <c r="Q202" s="532"/>
      <c r="R202" s="534"/>
      <c r="S202" s="526"/>
      <c r="T202" s="536"/>
      <c r="U202" s="532"/>
      <c r="V202" s="534"/>
      <c r="W202" s="526"/>
      <c r="X202" s="528"/>
      <c r="Y202" s="259">
        <f>IF(L201="wo","В - П",IF(L201&gt;=0,SUM(AC202:AI202),""))</f>
        <v>3</v>
      </c>
      <c r="Z202" s="260">
        <f>IF(K201="wo","В - П",IF(K201&gt;=0,SUM(AC201:AI201),""))</f>
        <v>2</v>
      </c>
      <c r="AA202" s="248" t="str">
        <f>IF(G201="х","",IF(G202="х","",IF(Y201&gt;Z201,AA201&amp;" "&amp;AB201,IF(Z201&gt;Y201,AA201&amp;" "&amp;AB202,""))))</f>
        <v>3 - 2 (-7,3,-5,9,9)</v>
      </c>
      <c r="AB202" s="249" t="str">
        <f t="shared" si="2126"/>
        <v>(-7,3,-5,9,9)</v>
      </c>
      <c r="AC202" s="250">
        <f>IF(L201="","",IF(L201="wo",0,IF(K201="wo",1,IF(K201&gt;L201,0,1))))</f>
        <v>0</v>
      </c>
      <c r="AD202" s="250">
        <f>IF(N201="","",IF(N201="wo",0,IF(M201="wo",1,IF(M201&gt;N201,0,1))))</f>
        <v>1</v>
      </c>
      <c r="AE202" s="250">
        <f>IF(P201="","",IF(P201="wo",0,IF(O201="wo",1,IF(O201&gt;P201,0,1))))</f>
        <v>0</v>
      </c>
      <c r="AF202" s="250">
        <f>IF(R201="","",IF(R201="wo",0,IF(Q201="wo",1,IF(Q201&gt;R201,0,1))))</f>
        <v>1</v>
      </c>
      <c r="AG202" s="250">
        <f>IF(T201="","",IF(T201="wo",0,IF(S201="wo",1,IF(S201&gt;T201,0,1))))</f>
        <v>1</v>
      </c>
      <c r="AH202" s="250" t="str">
        <f>IF(V201="","",IF(V201="wo",0,IF(U201="wo",1,IF(U201&gt;V201,0,1))))</f>
        <v/>
      </c>
      <c r="AI202" s="250" t="str">
        <f>IF(X201="","",IF(X201="wo",0,IF(W201="wo",1,IF(W201&gt;X201,0,1))))</f>
        <v/>
      </c>
      <c r="AJ202" s="251">
        <f>IF(K201="","",IF(K201="wo",0,IF(L201="wo",0,IF(K201=L201,"ERROR",IF(K201=0,0,IF(L201=0,"-0",IF(L201&gt;K201,K201,-1*L201)))))))</f>
        <v>-7</v>
      </c>
      <c r="AK202" s="251" t="str">
        <f>IF(M201="","",IF(M201="wo",","&amp;0,IF(N201="wo",","&amp;0,IF(M201=N201,"ERROR",IF(M201=0,",0",IF(N201=0,",-0",IF(N201&gt;M201,","&amp;M201,","&amp;-1*N201)))))))</f>
        <v>,3</v>
      </c>
      <c r="AL202" s="251" t="str">
        <f>IF(O201="","",IF(O201="wo",","&amp;0,IF(P201="wo",","&amp;0,IF(O201=P201,"ERROR",IF(O201=0,",0",IF(P201=0,",-0",IF(P201&gt;O201,","&amp;O201,","&amp;-1*P201)))))))</f>
        <v>,-5</v>
      </c>
      <c r="AM202" s="251" t="str">
        <f>IF(Q201="","",IF(Q201="wo",","&amp;0,IF(R201="wo",","&amp;0,IF(Q201=R201,"ERROR",IF(Q201=0,",0",IF(R201=0,",-0",IF(R201&gt;Q201,","&amp;Q201,","&amp;-1*R201)))))))</f>
        <v>,9</v>
      </c>
      <c r="AN202" s="251" t="str">
        <f>IF(S201="","",IF(S201="wo",","&amp;0,IF(T201="wo",","&amp;0,IF(S201=T201,"ERROR",IF(S201=0,",0",IF(T201=0,",-0",IF(T201&gt;S201,","&amp;S201,","&amp;-1*T201)))))))</f>
        <v>,9</v>
      </c>
      <c r="AO202" s="251" t="str">
        <f>IF(U201="","",IF(U201="wo",","&amp;0,IF(V201="wo",","&amp;0,IF(U201=V201,"ERROR",IF(U201=0,",0",IF(V201=0,",-0",IF(V201&gt;U201,","&amp;U201,","&amp;-1*V201)))))))</f>
        <v/>
      </c>
      <c r="AP202" s="251" t="str">
        <f>IF(W201="","",IF(W201="wo",","&amp;0,IF(X201="wo",","&amp;0,IF(W201=X201,"ERROR",IF(W201=0,",0",IF(X201=0,",-0",IF(X201&gt;W201,","&amp;W201,","&amp;-1*X201)))))))</f>
        <v/>
      </c>
      <c r="AQ202" s="238"/>
      <c r="AR202" s="261"/>
      <c r="AU202" s="262"/>
      <c r="BF202" s="293"/>
    </row>
    <row r="203" spans="1:58" s="240" customFormat="1" ht="14.1" customHeight="1" x14ac:dyDescent="0.25">
      <c r="A203" s="554"/>
      <c r="B203" s="576"/>
      <c r="C203" s="556"/>
      <c r="D203" s="576"/>
      <c r="E203" s="518"/>
      <c r="F203" s="322"/>
      <c r="G203" s="346">
        <f>IF(Y201&gt;Z201,G201,IF(Z201&gt;Y201,G202,"-"))</f>
        <v>16</v>
      </c>
      <c r="H203" s="331" t="s">
        <v>343</v>
      </c>
      <c r="I203" s="244" t="str">
        <f>VLOOKUP(G203,[3]Список!A:V,3,FALSE)</f>
        <v xml:space="preserve">ХАЗКЕН Адиль  </v>
      </c>
      <c r="J203" s="245" t="str">
        <f>VLOOKUP(G203,[3]Список!A:V,8,FALSE)</f>
        <v>Павлодар. обл.</v>
      </c>
      <c r="K203" s="579"/>
      <c r="L203" s="580"/>
      <c r="M203" s="580"/>
      <c r="N203" s="580"/>
      <c r="O203" s="580"/>
      <c r="P203" s="580"/>
      <c r="Q203" s="580"/>
      <c r="R203" s="580"/>
      <c r="S203" s="580"/>
      <c r="T203" s="580"/>
      <c r="U203" s="580"/>
      <c r="V203" s="580"/>
      <c r="W203" s="580"/>
      <c r="X203" s="581"/>
      <c r="Y203" s="246" t="str">
        <f>IF(K203="wo","wo",IF(K203="","",SUM(AC203:AI203)))</f>
        <v/>
      </c>
      <c r="Z203" s="247" t="str">
        <f>IF(L203="wo","wo",IF(L203="","",SUM(AC204:AI204)))</f>
        <v/>
      </c>
      <c r="AA203" s="248" t="str">
        <f t="shared" ref="AA203" si="2131">IF(Y204="В - П","В - П",IF(Z204="В - П","В - П",IF(Z204="wo",Y204&amp;" - "&amp;Z204,IF(Y204="wo",Z204&amp;" - "&amp;Y204,IF(Y204&gt;Z204,Y204&amp;" - "&amp;Z204,IF(Z204&gt;Y204,Z204&amp;" - "&amp;Y204,""))))))</f>
        <v/>
      </c>
      <c r="AB203" s="249" t="str">
        <f t="shared" si="2126"/>
        <v>()</v>
      </c>
      <c r="AC203" s="250" t="str">
        <f>IF(K203="","",IF(K203="wo",0,IF(L203="wo",1,IF(K203&gt;L203,1,0))))</f>
        <v/>
      </c>
      <c r="AD203" s="250" t="str">
        <f>IF(M203="","",IF(M203="wo",0,IF(N203="wo",1,IF(M203&gt;N203,1,0))))</f>
        <v/>
      </c>
      <c r="AE203" s="250" t="str">
        <f>IF(O203="","",IF(O203="wo",0,IF(P203="wo",1,IF(O203&gt;P203,1,0))))</f>
        <v/>
      </c>
      <c r="AF203" s="250" t="str">
        <f>IF(Q203="","",IF(Q203="wo",0,IF(R203="wo",1,IF(Q203&gt;R203,1,0))))</f>
        <v/>
      </c>
      <c r="AG203" s="250" t="str">
        <f>IF(S203="","",IF(S203="wo",0,IF(T203="wo",1,IF(S203&gt;T203,1,0))))</f>
        <v/>
      </c>
      <c r="AH203" s="250" t="str">
        <f>IF(U203="","",IF(U203="wo",0,IF(V203="wo",1,IF(U203&gt;V203,1,0))))</f>
        <v/>
      </c>
      <c r="AI203" s="250" t="str">
        <f>IF(W203="","",IF(W203="wo",0,IF(X203="wo",1,IF(W203&gt;X203,1,0))))</f>
        <v/>
      </c>
      <c r="AJ203" s="251" t="str">
        <f>IF(K203="","",IF(K203="wo",0,IF(L203="wo",0,IF(K203=L203,"ERROR",IF(K203=0,"-0",IF(L203=0,0,IF(K203&gt;L203,L203,-1*K203)))))))</f>
        <v/>
      </c>
      <c r="AK203" s="251" t="str">
        <f>IF(M203="","",IF(M203="wo",","&amp;0,IF(N203="wo",","&amp;0,IF(M203=N203,"ERROR",IF(M203=0,",-0",IF(N203=0,","&amp;0,IF(M203&gt;N203,","&amp;N203,","&amp;-1*M203)))))))</f>
        <v/>
      </c>
      <c r="AL203" s="251" t="str">
        <f>IF(O203="","",IF(O203="wo",","&amp;0,IF(P203="wo",","&amp;0,IF(O203=P203,"ERROR",IF(O203=0,",-0",IF(P203=0,","&amp;0,IF(O203&gt;P203,","&amp;P203,","&amp;-1*O203)))))))</f>
        <v/>
      </c>
      <c r="AM203" s="251" t="str">
        <f>IF(Q203="","",IF(Q203="wo",","&amp;0,IF(R203="wo",","&amp;0,IF(Q203=R203,"ERROR",IF(Q203=0,",-0",IF(R203=0,","&amp;0,IF(Q203&gt;R203,","&amp;R203,","&amp;-1*Q203)))))))</f>
        <v/>
      </c>
      <c r="AN203" s="251" t="str">
        <f>IF(S203="","",IF(S203="wo",","&amp;0,IF(T203="wo",","&amp;0,IF(S203=T203,"ERROR",IF(S203=0,",-0",IF(T203=0,","&amp;0,IF(S203&gt;T203,","&amp;T203,","&amp;-1*S203)))))))</f>
        <v/>
      </c>
      <c r="AO203" s="251" t="str">
        <f>IF(U203="","",IF(U203="wo",","&amp;0,IF(V203="wo",","&amp;0,IF(U203=V203,"ERROR",IF(U203=0,",-0",IF(V203=0,","&amp;0,IF(U203&gt;V203,","&amp;V203,","&amp;-1*U203)))))))</f>
        <v/>
      </c>
      <c r="AP203" s="251" t="str">
        <f>IF(W203="","",IF(W203="wo",","&amp;0,IF(X203="wo",","&amp;0,IF(W203=X203,"ERROR",IF(W203=0,",-0",IF(X203=0,","&amp;0,IF(W203&gt;X203,","&amp;X203,","&amp;-1*W203)))))))</f>
        <v/>
      </c>
      <c r="AQ203" s="238"/>
      <c r="AR203" s="261"/>
      <c r="AU203" s="262"/>
      <c r="BF203" s="293"/>
    </row>
    <row r="204" spans="1:58" s="240" customFormat="1" ht="14.1" customHeight="1" x14ac:dyDescent="0.25">
      <c r="A204" s="555"/>
      <c r="B204" s="577"/>
      <c r="C204" s="578"/>
      <c r="D204" s="577"/>
      <c r="E204" s="519"/>
      <c r="F204" s="238">
        <v>-89</v>
      </c>
      <c r="G204" s="348">
        <f>IF(Y201&lt;Z201,G201,IF(Z201&lt;Y201,G202,"-"))</f>
        <v>24</v>
      </c>
      <c r="H204" s="331" t="s">
        <v>344</v>
      </c>
      <c r="I204" s="257" t="str">
        <f>VLOOKUP(G204,[3]Список!A:V,3,FALSE)</f>
        <v xml:space="preserve">ТОҚТАРХАН Тілек  </v>
      </c>
      <c r="J204" s="258" t="str">
        <f>VLOOKUP(G204,[3]Список!A:V,8,FALSE)</f>
        <v>Абайская обл.</v>
      </c>
      <c r="K204" s="572"/>
      <c r="L204" s="573"/>
      <c r="M204" s="573"/>
      <c r="N204" s="573"/>
      <c r="O204" s="573"/>
      <c r="P204" s="573"/>
      <c r="Q204" s="573"/>
      <c r="R204" s="573"/>
      <c r="S204" s="573"/>
      <c r="T204" s="573"/>
      <c r="U204" s="573"/>
      <c r="V204" s="573"/>
      <c r="W204" s="573"/>
      <c r="X204" s="574"/>
      <c r="Y204" s="259">
        <f>IF(L203="wo","В - П",IF(L203&gt;=0,SUM(AC204:AI204),""))</f>
        <v>0</v>
      </c>
      <c r="Z204" s="260">
        <f>IF(K203="wo","В - П",IF(K203&gt;=0,SUM(AC203:AI203),""))</f>
        <v>0</v>
      </c>
      <c r="AA204" s="248" t="str">
        <f>IF(G203="х","",IF(G204="х","",IF(Y203&gt;Z203,AA203&amp;" "&amp;AB203,IF(Z203&gt;Y203,AA203&amp;" "&amp;AB204,""))))</f>
        <v/>
      </c>
      <c r="AB204" s="249" t="str">
        <f t="shared" si="2126"/>
        <v>()</v>
      </c>
      <c r="AC204" s="250" t="str">
        <f>IF(L203="","",IF(L203="wo",0,IF(K203="wo",1,IF(K203&gt;L203,0,1))))</f>
        <v/>
      </c>
      <c r="AD204" s="250" t="str">
        <f>IF(N203="","",IF(N203="wo",0,IF(M203="wo",1,IF(M203&gt;N203,0,1))))</f>
        <v/>
      </c>
      <c r="AE204" s="250" t="str">
        <f>IF(P203="","",IF(P203="wo",0,IF(O203="wo",1,IF(O203&gt;P203,0,1))))</f>
        <v/>
      </c>
      <c r="AF204" s="250" t="str">
        <f>IF(R203="","",IF(R203="wo",0,IF(Q203="wo",1,IF(Q203&gt;R203,0,1))))</f>
        <v/>
      </c>
      <c r="AG204" s="250" t="str">
        <f>IF(T203="","",IF(T203="wo",0,IF(S203="wo",1,IF(S203&gt;T203,0,1))))</f>
        <v/>
      </c>
      <c r="AH204" s="250" t="str">
        <f>IF(V203="","",IF(V203="wo",0,IF(U203="wo",1,IF(U203&gt;V203,0,1))))</f>
        <v/>
      </c>
      <c r="AI204" s="250" t="str">
        <f>IF(X203="","",IF(X203="wo",0,IF(W203="wo",1,IF(W203&gt;X203,0,1))))</f>
        <v/>
      </c>
      <c r="AJ204" s="251" t="str">
        <f>IF(K203="","",IF(K203="wo",0,IF(L203="wo",0,IF(K203=L203,"ERROR",IF(K203=0,0,IF(L203=0,"-0",IF(L203&gt;K203,K203,-1*L203)))))))</f>
        <v/>
      </c>
      <c r="AK204" s="251" t="str">
        <f>IF(M203="","",IF(M203="wo",","&amp;0,IF(N203="wo",","&amp;0,IF(M203=N203,"ERROR",IF(M203=0,",0",IF(N203=0,",-0",IF(N203&gt;M203,","&amp;M203,","&amp;-1*N203)))))))</f>
        <v/>
      </c>
      <c r="AL204" s="251" t="str">
        <f>IF(O203="","",IF(O203="wo",","&amp;0,IF(P203="wo",","&amp;0,IF(O203=P203,"ERROR",IF(O203=0,",0",IF(P203=0,",-0",IF(P203&gt;O203,","&amp;O203,","&amp;-1*P203)))))))</f>
        <v/>
      </c>
      <c r="AM204" s="251" t="str">
        <f>IF(Q203="","",IF(Q203="wo",","&amp;0,IF(R203="wo",","&amp;0,IF(Q203=R203,"ERROR",IF(Q203=0,",0",IF(R203=0,",-0",IF(R203&gt;Q203,","&amp;Q203,","&amp;-1*R203)))))))</f>
        <v/>
      </c>
      <c r="AN204" s="251" t="str">
        <f>IF(S203="","",IF(S203="wo",","&amp;0,IF(T203="wo",","&amp;0,IF(S203=T203,"ERROR",IF(S203=0,",0",IF(T203=0,",-0",IF(T203&gt;S203,","&amp;S203,","&amp;-1*T203)))))))</f>
        <v/>
      </c>
      <c r="AO204" s="251" t="str">
        <f>IF(U203="","",IF(U203="wo",","&amp;0,IF(V203="wo",","&amp;0,IF(U203=V203,"ERROR",IF(U203=0,",0",IF(V203=0,",-0",IF(V203&gt;U203,","&amp;U203,","&amp;-1*V203)))))))</f>
        <v/>
      </c>
      <c r="AP204" s="251" t="str">
        <f>IF(W203="","",IF(W203="wo",","&amp;0,IF(X203="wo",","&amp;0,IF(W203=X203,"ERROR",IF(W203=0,",0",IF(X203=0,",-0",IF(X203&gt;W203,","&amp;W203,","&amp;-1*X203)))))))</f>
        <v/>
      </c>
      <c r="AQ204" s="238"/>
      <c r="AR204" s="261"/>
      <c r="AU204" s="262"/>
      <c r="BF204" s="293"/>
    </row>
    <row r="205" spans="1:58" s="240" customFormat="1" ht="14.1" customHeight="1" x14ac:dyDescent="0.25">
      <c r="A205" s="510">
        <v>90</v>
      </c>
      <c r="B205" s="569" t="s">
        <v>345</v>
      </c>
      <c r="C205" s="514"/>
      <c r="D205" s="516"/>
      <c r="E205" s="556"/>
      <c r="F205" s="238">
        <v>-87</v>
      </c>
      <c r="G205" s="350">
        <f>IF(Y197&lt;Z197,G197,IF(Z197&lt;Y197,G198,"-"))</f>
        <v>30</v>
      </c>
      <c r="H205" s="520" t="str">
        <f>IF(K205="",IF(C205="","",IF(OR(G205="х",G206="х",NOT(ISBLANK(K205)))," ",CONCATENATE(C205,"/",D205,"/","ст. ",E205))),"")</f>
        <v/>
      </c>
      <c r="I205" s="244" t="str">
        <f>VLOOKUP(G205,[3]Список!A:V,3,FALSE)</f>
        <v xml:space="preserve">КУРБАНТАЕВ Мухаммадали  </v>
      </c>
      <c r="J205" s="245" t="str">
        <f>VLOOKUP(G205,[3]Список!A:V,8,FALSE)</f>
        <v>г. Шымкент</v>
      </c>
      <c r="K205" s="525">
        <v>3</v>
      </c>
      <c r="L205" s="535">
        <v>11</v>
      </c>
      <c r="M205" s="531">
        <v>11</v>
      </c>
      <c r="N205" s="533">
        <v>1</v>
      </c>
      <c r="O205" s="525">
        <v>11</v>
      </c>
      <c r="P205" s="535">
        <v>9</v>
      </c>
      <c r="Q205" s="531">
        <v>12</v>
      </c>
      <c r="R205" s="533">
        <v>10</v>
      </c>
      <c r="S205" s="525"/>
      <c r="T205" s="535"/>
      <c r="U205" s="531"/>
      <c r="V205" s="533"/>
      <c r="W205" s="525"/>
      <c r="X205" s="527"/>
      <c r="Y205" s="246">
        <f>IF(K205="wo","wo",IF(K205="","",SUM(AC205:AI205)))</f>
        <v>3</v>
      </c>
      <c r="Z205" s="247">
        <f>IF(L205="wo","wo",IF(L205="","",SUM(AC206:AI206)))</f>
        <v>1</v>
      </c>
      <c r="AA205" s="248" t="str">
        <f t="shared" ref="AA205" si="2132">IF(Y206="В - П","В - П",IF(Z206="В - П","В - П",IF(Z206="wo",Y206&amp;" - "&amp;Z206,IF(Y206="wo",Z206&amp;" - "&amp;Y206,IF(Y206&gt;Z206,Y206&amp;" - "&amp;Z206,IF(Z206&gt;Y206,Z206&amp;" - "&amp;Y206,""))))))</f>
        <v>3 - 1</v>
      </c>
      <c r="AB205" s="249" t="str">
        <f t="shared" si="2126"/>
        <v>(-3,1,9,10)</v>
      </c>
      <c r="AC205" s="250">
        <f>IF(K205="","",IF(K205="wo",0,IF(L205="wo",1,IF(K205&gt;L205,1,0))))</f>
        <v>0</v>
      </c>
      <c r="AD205" s="250">
        <f>IF(M205="","",IF(M205="wo",0,IF(N205="wo",1,IF(M205&gt;N205,1,0))))</f>
        <v>1</v>
      </c>
      <c r="AE205" s="250">
        <f>IF(O205="","",IF(O205="wo",0,IF(P205="wo",1,IF(O205&gt;P205,1,0))))</f>
        <v>1</v>
      </c>
      <c r="AF205" s="250">
        <f>IF(Q205="","",IF(Q205="wo",0,IF(R205="wo",1,IF(Q205&gt;R205,1,0))))</f>
        <v>1</v>
      </c>
      <c r="AG205" s="250" t="str">
        <f>IF(S205="","",IF(S205="wo",0,IF(T205="wo",1,IF(S205&gt;T205,1,0))))</f>
        <v/>
      </c>
      <c r="AH205" s="250" t="str">
        <f>IF(U205="","",IF(U205="wo",0,IF(V205="wo",1,IF(U205&gt;V205,1,0))))</f>
        <v/>
      </c>
      <c r="AI205" s="250" t="str">
        <f>IF(W205="","",IF(W205="wo",0,IF(X205="wo",1,IF(W205&gt;X205,1,0))))</f>
        <v/>
      </c>
      <c r="AJ205" s="251">
        <f>IF(K205="","",IF(K205="wo",0,IF(L205="wo",0,IF(K205=L205,"ERROR",IF(K205=0,"-0",IF(L205=0,0,IF(K205&gt;L205,L205,-1*K205)))))))</f>
        <v>-3</v>
      </c>
      <c r="AK205" s="251" t="str">
        <f>IF(M205="","",IF(M205="wo",","&amp;0,IF(N205="wo",","&amp;0,IF(M205=N205,"ERROR",IF(M205=0,",-0",IF(N205=0,","&amp;0,IF(M205&gt;N205,","&amp;N205,","&amp;-1*M205)))))))</f>
        <v>,1</v>
      </c>
      <c r="AL205" s="251" t="str">
        <f>IF(O205="","",IF(O205="wo",","&amp;0,IF(P205="wo",","&amp;0,IF(O205=P205,"ERROR",IF(O205=0,",-0",IF(P205=0,","&amp;0,IF(O205&gt;P205,","&amp;P205,","&amp;-1*O205)))))))</f>
        <v>,9</v>
      </c>
      <c r="AM205" s="251" t="str">
        <f>IF(Q205="","",IF(Q205="wo",","&amp;0,IF(R205="wo",","&amp;0,IF(Q205=R205,"ERROR",IF(Q205=0,",-0",IF(R205=0,","&amp;0,IF(Q205&gt;R205,","&amp;R205,","&amp;-1*Q205)))))))</f>
        <v>,10</v>
      </c>
      <c r="AN205" s="251" t="str">
        <f>IF(S205="","",IF(S205="wo",","&amp;0,IF(T205="wo",","&amp;0,IF(S205=T205,"ERROR",IF(S205=0,",-0",IF(T205=0,","&amp;0,IF(S205&gt;T205,","&amp;T205,","&amp;-1*S205)))))))</f>
        <v/>
      </c>
      <c r="AO205" s="251" t="str">
        <f>IF(U205="","",IF(U205="wo",","&amp;0,IF(V205="wo",","&amp;0,IF(U205=V205,"ERROR",IF(U205=0,",-0",IF(V205=0,","&amp;0,IF(U205&gt;V205,","&amp;V205,","&amp;-1*U205)))))))</f>
        <v/>
      </c>
      <c r="AP205" s="251" t="str">
        <f>IF(W205="","",IF(W205="wo",","&amp;0,IF(X205="wo",","&amp;0,IF(W205=X205,"ERROR",IF(W205=0,",-0",IF(X205=0,","&amp;0,IF(W205&gt;X205,","&amp;X205,","&amp;-1*W205)))))))</f>
        <v/>
      </c>
      <c r="AQ205" s="238"/>
      <c r="AR205" s="261"/>
      <c r="AU205" s="262"/>
      <c r="BF205" s="293"/>
    </row>
    <row r="206" spans="1:58" s="240" customFormat="1" ht="14.1" customHeight="1" x14ac:dyDescent="0.25">
      <c r="A206" s="511"/>
      <c r="B206" s="570"/>
      <c r="C206" s="515"/>
      <c r="D206" s="517"/>
      <c r="E206" s="578"/>
      <c r="F206" s="238">
        <v>-88</v>
      </c>
      <c r="G206" s="348">
        <f>IF(Y199&lt;Z199,G199,IF(Z199&lt;Y199,G200,"-"))</f>
        <v>23</v>
      </c>
      <c r="H206" s="521"/>
      <c r="I206" s="257" t="str">
        <f>VLOOKUP(G206,[3]Список!A:V,3,FALSE)</f>
        <v xml:space="preserve">ИНЫРБАЕВ Алишер  </v>
      </c>
      <c r="J206" s="258" t="str">
        <f>VLOOKUP(G206,[3]Список!A:V,8,FALSE)</f>
        <v>Павлодар. обл.</v>
      </c>
      <c r="K206" s="526"/>
      <c r="L206" s="536"/>
      <c r="M206" s="532"/>
      <c r="N206" s="534"/>
      <c r="O206" s="526"/>
      <c r="P206" s="536"/>
      <c r="Q206" s="532"/>
      <c r="R206" s="534"/>
      <c r="S206" s="526"/>
      <c r="T206" s="536"/>
      <c r="U206" s="532"/>
      <c r="V206" s="534"/>
      <c r="W206" s="526"/>
      <c r="X206" s="528"/>
      <c r="Y206" s="259">
        <f>IF(L205="wo","В - П",IF(L205&gt;=0,SUM(AC206:AI206),""))</f>
        <v>1</v>
      </c>
      <c r="Z206" s="260">
        <f>IF(K205="wo","В - П",IF(K205&gt;=0,SUM(AC205:AI205),""))</f>
        <v>3</v>
      </c>
      <c r="AA206" s="248" t="str">
        <f>IF(G205="х","",IF(G206="х","",IF(Y205&gt;Z205,AA205&amp;" "&amp;AB205,IF(Z205&gt;Y205,AA205&amp;" "&amp;AB206,""))))</f>
        <v>3 - 1 (-3,1,9,10)</v>
      </c>
      <c r="AB206" s="249" t="str">
        <f t="shared" si="2126"/>
        <v>(3,-1,-9,-10)</v>
      </c>
      <c r="AC206" s="250">
        <f>IF(L205="","",IF(L205="wo",0,IF(K205="wo",1,IF(K205&gt;L205,0,1))))</f>
        <v>1</v>
      </c>
      <c r="AD206" s="250">
        <f>IF(N205="","",IF(N205="wo",0,IF(M205="wo",1,IF(M205&gt;N205,0,1))))</f>
        <v>0</v>
      </c>
      <c r="AE206" s="250">
        <f>IF(P205="","",IF(P205="wo",0,IF(O205="wo",1,IF(O205&gt;P205,0,1))))</f>
        <v>0</v>
      </c>
      <c r="AF206" s="250">
        <f>IF(R205="","",IF(R205="wo",0,IF(Q205="wo",1,IF(Q205&gt;R205,0,1))))</f>
        <v>0</v>
      </c>
      <c r="AG206" s="250" t="str">
        <f>IF(T205="","",IF(T205="wo",0,IF(S205="wo",1,IF(S205&gt;T205,0,1))))</f>
        <v/>
      </c>
      <c r="AH206" s="250" t="str">
        <f>IF(V205="","",IF(V205="wo",0,IF(U205="wo",1,IF(U205&gt;V205,0,1))))</f>
        <v/>
      </c>
      <c r="AI206" s="250" t="str">
        <f>IF(X205="","",IF(X205="wo",0,IF(W205="wo",1,IF(W205&gt;X205,0,1))))</f>
        <v/>
      </c>
      <c r="AJ206" s="251">
        <f>IF(K205="","",IF(K205="wo",0,IF(L205="wo",0,IF(K205=L205,"ERROR",IF(K205=0,0,IF(L205=0,"-0",IF(L205&gt;K205,K205,-1*L205)))))))</f>
        <v>3</v>
      </c>
      <c r="AK206" s="251" t="str">
        <f>IF(M205="","",IF(M205="wo",","&amp;0,IF(N205="wo",","&amp;0,IF(M205=N205,"ERROR",IF(M205=0,",0",IF(N205=0,",-0",IF(N205&gt;M205,","&amp;M205,","&amp;-1*N205)))))))</f>
        <v>,-1</v>
      </c>
      <c r="AL206" s="251" t="str">
        <f>IF(O205="","",IF(O205="wo",","&amp;0,IF(P205="wo",","&amp;0,IF(O205=P205,"ERROR",IF(O205=0,",0",IF(P205=0,",-0",IF(P205&gt;O205,","&amp;O205,","&amp;-1*P205)))))))</f>
        <v>,-9</v>
      </c>
      <c r="AM206" s="251" t="str">
        <f>IF(Q205="","",IF(Q205="wo",","&amp;0,IF(R205="wo",","&amp;0,IF(Q205=R205,"ERROR",IF(Q205=0,",0",IF(R205=0,",-0",IF(R205&gt;Q205,","&amp;Q205,","&amp;-1*R205)))))))</f>
        <v>,-10</v>
      </c>
      <c r="AN206" s="251" t="str">
        <f>IF(S205="","",IF(S205="wo",","&amp;0,IF(T205="wo",","&amp;0,IF(S205=T205,"ERROR",IF(S205=0,",0",IF(T205=0,",-0",IF(T205&gt;S205,","&amp;S205,","&amp;-1*T205)))))))</f>
        <v/>
      </c>
      <c r="AO206" s="251" t="str">
        <f>IF(U205="","",IF(U205="wo",","&amp;0,IF(V205="wo",","&amp;0,IF(U205=V205,"ERROR",IF(U205=0,",0",IF(V205=0,",-0",IF(V205&gt;U205,","&amp;U205,","&amp;-1*V205)))))))</f>
        <v/>
      </c>
      <c r="AP206" s="251" t="str">
        <f>IF(W205="","",IF(W205="wo",","&amp;0,IF(X205="wo",","&amp;0,IF(W205=X205,"ERROR",IF(W205=0,",0",IF(X205=0,",-0",IF(X205&gt;W205,","&amp;W205,","&amp;-1*X205)))))))</f>
        <v/>
      </c>
      <c r="AQ206" s="238"/>
      <c r="AR206" s="261"/>
      <c r="AT206" s="262"/>
      <c r="AU206" s="262"/>
      <c r="BF206" s="293"/>
    </row>
    <row r="207" spans="1:58" s="240" customFormat="1" ht="14.1" customHeight="1" x14ac:dyDescent="0.25">
      <c r="A207" s="554"/>
      <c r="B207" s="576"/>
      <c r="C207" s="556"/>
      <c r="D207" s="576"/>
      <c r="E207" s="518"/>
      <c r="F207" s="322"/>
      <c r="G207" s="346">
        <f>IF(Y205&gt;Z205,G205,IF(Z205&gt;Y205,G206,"-"))</f>
        <v>30</v>
      </c>
      <c r="H207" s="331" t="s">
        <v>346</v>
      </c>
      <c r="I207" s="244" t="str">
        <f>VLOOKUP(G207,[3]Список!A:V,3,FALSE)</f>
        <v xml:space="preserve">КУРБАНТАЕВ Мухаммадали  </v>
      </c>
      <c r="J207" s="245" t="str">
        <f>VLOOKUP(G207,[3]Список!A:V,8,FALSE)</f>
        <v>г. Шымкент</v>
      </c>
      <c r="K207" s="579"/>
      <c r="L207" s="580"/>
      <c r="M207" s="580"/>
      <c r="N207" s="580"/>
      <c r="O207" s="580"/>
      <c r="P207" s="580"/>
      <c r="Q207" s="580"/>
      <c r="R207" s="580"/>
      <c r="S207" s="580"/>
      <c r="T207" s="580"/>
      <c r="U207" s="580"/>
      <c r="V207" s="580"/>
      <c r="W207" s="580"/>
      <c r="X207" s="581"/>
      <c r="Y207" s="246" t="str">
        <f>IF(K207="wo","wo",IF(K207="","",SUM(AC207:AI207)))</f>
        <v/>
      </c>
      <c r="Z207" s="247" t="str">
        <f>IF(L207="wo","wo",IF(L207="","",SUM(AC208:AI208)))</f>
        <v/>
      </c>
      <c r="AA207" s="248" t="str">
        <f t="shared" ref="AA207" si="2133">IF(Y208="В - П","В - П",IF(Z208="В - П","В - П",IF(Z208="wo",Y208&amp;" - "&amp;Z208,IF(Y208="wo",Z208&amp;" - "&amp;Y208,IF(Y208&gt;Z208,Y208&amp;" - "&amp;Z208,IF(Z208&gt;Y208,Z208&amp;" - "&amp;Y208,""))))))</f>
        <v/>
      </c>
      <c r="AB207" s="249" t="str">
        <f t="shared" si="2126"/>
        <v>()</v>
      </c>
      <c r="AC207" s="250" t="str">
        <f>IF(K207="","",IF(K207="wo",0,IF(L207="wo",1,IF(K207&gt;L207,1,0))))</f>
        <v/>
      </c>
      <c r="AD207" s="250" t="str">
        <f>IF(M207="","",IF(M207="wo",0,IF(N207="wo",1,IF(M207&gt;N207,1,0))))</f>
        <v/>
      </c>
      <c r="AE207" s="250" t="str">
        <f>IF(O207="","",IF(O207="wo",0,IF(P207="wo",1,IF(O207&gt;P207,1,0))))</f>
        <v/>
      </c>
      <c r="AF207" s="250" t="str">
        <f>IF(Q207="","",IF(Q207="wo",0,IF(R207="wo",1,IF(Q207&gt;R207,1,0))))</f>
        <v/>
      </c>
      <c r="AG207" s="250" t="str">
        <f>IF(S207="","",IF(S207="wo",0,IF(T207="wo",1,IF(S207&gt;T207,1,0))))</f>
        <v/>
      </c>
      <c r="AH207" s="250" t="str">
        <f>IF(U207="","",IF(U207="wo",0,IF(V207="wo",1,IF(U207&gt;V207,1,0))))</f>
        <v/>
      </c>
      <c r="AI207" s="250" t="str">
        <f>IF(W207="","",IF(W207="wo",0,IF(X207="wo",1,IF(W207&gt;X207,1,0))))</f>
        <v/>
      </c>
      <c r="AJ207" s="251" t="str">
        <f>IF(K207="","",IF(K207="wo",0,IF(L207="wo",0,IF(K207=L207,"ERROR",IF(K207=0,"-0",IF(L207=0,0,IF(K207&gt;L207,L207,-1*K207)))))))</f>
        <v/>
      </c>
      <c r="AK207" s="251" t="str">
        <f>IF(M207="","",IF(M207="wo",","&amp;0,IF(N207="wo",","&amp;0,IF(M207=N207,"ERROR",IF(M207=0,",-0",IF(N207=0,","&amp;0,IF(M207&gt;N207,","&amp;N207,","&amp;-1*M207)))))))</f>
        <v/>
      </c>
      <c r="AL207" s="251" t="str">
        <f>IF(O207="","",IF(O207="wo",","&amp;0,IF(P207="wo",","&amp;0,IF(O207=P207,"ERROR",IF(O207=0,",-0",IF(P207=0,","&amp;0,IF(O207&gt;P207,","&amp;P207,","&amp;-1*O207)))))))</f>
        <v/>
      </c>
      <c r="AM207" s="251" t="str">
        <f>IF(Q207="","",IF(Q207="wo",","&amp;0,IF(R207="wo",","&amp;0,IF(Q207=R207,"ERROR",IF(Q207=0,",-0",IF(R207=0,","&amp;0,IF(Q207&gt;R207,","&amp;R207,","&amp;-1*Q207)))))))</f>
        <v/>
      </c>
      <c r="AN207" s="251" t="str">
        <f>IF(S207="","",IF(S207="wo",","&amp;0,IF(T207="wo",","&amp;0,IF(S207=T207,"ERROR",IF(S207=0,",-0",IF(T207=0,","&amp;0,IF(S207&gt;T207,","&amp;T207,","&amp;-1*S207)))))))</f>
        <v/>
      </c>
      <c r="AO207" s="251" t="str">
        <f>IF(U207="","",IF(U207="wo",","&amp;0,IF(V207="wo",","&amp;0,IF(U207=V207,"ERROR",IF(U207=0,",-0",IF(V207=0,","&amp;0,IF(U207&gt;V207,","&amp;V207,","&amp;-1*U207)))))))</f>
        <v/>
      </c>
      <c r="AP207" s="251" t="str">
        <f>IF(W207="","",IF(W207="wo",","&amp;0,IF(X207="wo",","&amp;0,IF(W207=X207,"ERROR",IF(W207=0,",-0",IF(X207=0,","&amp;0,IF(W207&gt;X207,","&amp;X207,","&amp;-1*W207)))))))</f>
        <v/>
      </c>
      <c r="AQ207" s="238"/>
      <c r="AR207" s="261"/>
      <c r="AT207" s="262"/>
      <c r="AU207" s="262"/>
      <c r="BF207" s="293"/>
    </row>
    <row r="208" spans="1:58" s="240" customFormat="1" ht="14.1" customHeight="1" x14ac:dyDescent="0.25">
      <c r="A208" s="555"/>
      <c r="B208" s="577"/>
      <c r="C208" s="578"/>
      <c r="D208" s="577"/>
      <c r="E208" s="519"/>
      <c r="F208" s="238">
        <v>-90</v>
      </c>
      <c r="G208" s="348">
        <f>IF(Y205&lt;Z205,G205,IF(Z205&lt;Y205,G206,"-"))</f>
        <v>23</v>
      </c>
      <c r="H208" s="331" t="s">
        <v>347</v>
      </c>
      <c r="I208" s="257" t="str">
        <f>VLOOKUP(G208,[3]Список!A:V,3,FALSE)</f>
        <v xml:space="preserve">ИНЫРБАЕВ Алишер  </v>
      </c>
      <c r="J208" s="258" t="str">
        <f>VLOOKUP(G208,[3]Список!A:V,8,FALSE)</f>
        <v>Павлодар. обл.</v>
      </c>
      <c r="K208" s="572"/>
      <c r="L208" s="573"/>
      <c r="M208" s="573"/>
      <c r="N208" s="573"/>
      <c r="O208" s="573"/>
      <c r="P208" s="573"/>
      <c r="Q208" s="573"/>
      <c r="R208" s="573"/>
      <c r="S208" s="573"/>
      <c r="T208" s="573"/>
      <c r="U208" s="573"/>
      <c r="V208" s="573"/>
      <c r="W208" s="573"/>
      <c r="X208" s="574"/>
      <c r="Y208" s="259">
        <f>IF(L207="wo","В - П",IF(L207&gt;=0,SUM(AC208:AI208),""))</f>
        <v>0</v>
      </c>
      <c r="Z208" s="260">
        <f>IF(K207="wo","В - П",IF(K207&gt;=0,SUM(AC207:AI207),""))</f>
        <v>0</v>
      </c>
      <c r="AA208" s="248" t="str">
        <f>IF(G207="х","",IF(G208="х","",IF(Y207&gt;Z207,AA207&amp;" "&amp;AB207,IF(Z207&gt;Y207,AA207&amp;" "&amp;AB208,""))))</f>
        <v/>
      </c>
      <c r="AB208" s="249" t="str">
        <f t="shared" si="2126"/>
        <v>()</v>
      </c>
      <c r="AC208" s="250" t="str">
        <f>IF(L207="","",IF(L207="wo",0,IF(K207="wo",1,IF(K207&gt;L207,0,1))))</f>
        <v/>
      </c>
      <c r="AD208" s="250" t="str">
        <f>IF(N207="","",IF(N207="wo",0,IF(M207="wo",1,IF(M207&gt;N207,0,1))))</f>
        <v/>
      </c>
      <c r="AE208" s="250" t="str">
        <f>IF(P207="","",IF(P207="wo",0,IF(O207="wo",1,IF(O207&gt;P207,0,1))))</f>
        <v/>
      </c>
      <c r="AF208" s="250" t="str">
        <f>IF(R207="","",IF(R207="wo",0,IF(Q207="wo",1,IF(Q207&gt;R207,0,1))))</f>
        <v/>
      </c>
      <c r="AG208" s="250" t="str">
        <f>IF(T207="","",IF(T207="wo",0,IF(S207="wo",1,IF(S207&gt;T207,0,1))))</f>
        <v/>
      </c>
      <c r="AH208" s="250" t="str">
        <f>IF(V207="","",IF(V207="wo",0,IF(U207="wo",1,IF(U207&gt;V207,0,1))))</f>
        <v/>
      </c>
      <c r="AI208" s="250" t="str">
        <f>IF(X207="","",IF(X207="wo",0,IF(W207="wo",1,IF(W207&gt;X207,0,1))))</f>
        <v/>
      </c>
      <c r="AJ208" s="251" t="str">
        <f>IF(K207="","",IF(K207="wo",0,IF(L207="wo",0,IF(K207=L207,"ERROR",IF(K207=0,0,IF(L207=0,"-0",IF(L207&gt;K207,K207,-1*L207)))))))</f>
        <v/>
      </c>
      <c r="AK208" s="251" t="str">
        <f>IF(M207="","",IF(M207="wo",","&amp;0,IF(N207="wo",","&amp;0,IF(M207=N207,"ERROR",IF(M207=0,",0",IF(N207=0,",-0",IF(N207&gt;M207,","&amp;M207,","&amp;-1*N207)))))))</f>
        <v/>
      </c>
      <c r="AL208" s="251" t="str">
        <f>IF(O207="","",IF(O207="wo",","&amp;0,IF(P207="wo",","&amp;0,IF(O207=P207,"ERROR",IF(O207=0,",0",IF(P207=0,",-0",IF(P207&gt;O207,","&amp;O207,","&amp;-1*P207)))))))</f>
        <v/>
      </c>
      <c r="AM208" s="251" t="str">
        <f>IF(Q207="","",IF(Q207="wo",","&amp;0,IF(R207="wo",","&amp;0,IF(Q207=R207,"ERROR",IF(Q207=0,",0",IF(R207=0,",-0",IF(R207&gt;Q207,","&amp;Q207,","&amp;-1*R207)))))))</f>
        <v/>
      </c>
      <c r="AN208" s="251" t="str">
        <f>IF(S207="","",IF(S207="wo",","&amp;0,IF(T207="wo",","&amp;0,IF(S207=T207,"ERROR",IF(S207=0,",0",IF(T207=0,",-0",IF(T207&gt;S207,","&amp;S207,","&amp;-1*T207)))))))</f>
        <v/>
      </c>
      <c r="AO208" s="251" t="str">
        <f>IF(U207="","",IF(U207="wo",","&amp;0,IF(V207="wo",","&amp;0,IF(U207=V207,"ERROR",IF(U207=0,",0",IF(V207=0,",-0",IF(V207&gt;U207,","&amp;U207,","&amp;-1*V207)))))))</f>
        <v/>
      </c>
      <c r="AP208" s="251" t="str">
        <f>IF(W207="","",IF(W207="wo",","&amp;0,IF(X207="wo",","&amp;0,IF(W207=X207,"ERROR",IF(W207=0,",0",IF(X207=0,",-0",IF(X207&gt;W207,","&amp;W207,","&amp;-1*X207)))))))</f>
        <v/>
      </c>
      <c r="AQ208" s="238"/>
      <c r="AR208" s="261"/>
      <c r="AT208" s="262"/>
      <c r="AU208" s="262"/>
      <c r="BF208" s="293"/>
    </row>
    <row r="209" spans="1:58" s="240" customFormat="1" ht="14.1" customHeight="1" x14ac:dyDescent="0.25">
      <c r="A209" s="510">
        <v>91</v>
      </c>
      <c r="B209" s="569" t="s">
        <v>348</v>
      </c>
      <c r="C209" s="514"/>
      <c r="D209" s="516"/>
      <c r="E209" s="556"/>
      <c r="F209" s="238">
        <v>-83</v>
      </c>
      <c r="G209" s="334">
        <f>IF(Y189&lt;Z189,G189,IF(Z189&lt;Y189,G190,"-"))</f>
        <v>37</v>
      </c>
      <c r="H209" s="520" t="str">
        <f t="shared" ref="H209" si="2134">IF(K209="",IF(C209="","",IF(OR(G209="х",G210="х",NOT(ISBLANK(K209)))," ",CONCATENATE(C209,"/",D209,"/","ст. ",E209))),"")</f>
        <v/>
      </c>
      <c r="I209" s="244" t="str">
        <f>VLOOKUP(G209,[3]Список!A:V,3,FALSE)</f>
        <v xml:space="preserve">МАГЗУМБЕКОВ Асылхан  </v>
      </c>
      <c r="J209" s="245" t="str">
        <f>VLOOKUP(G209,[3]Список!A:V,8,FALSE)</f>
        <v>Карагандин. обл.</v>
      </c>
      <c r="K209" s="525">
        <v>11</v>
      </c>
      <c r="L209" s="535">
        <v>6</v>
      </c>
      <c r="M209" s="531">
        <v>14</v>
      </c>
      <c r="N209" s="533">
        <v>16</v>
      </c>
      <c r="O209" s="525">
        <v>7</v>
      </c>
      <c r="P209" s="535">
        <v>11</v>
      </c>
      <c r="Q209" s="531">
        <v>11</v>
      </c>
      <c r="R209" s="533">
        <v>3</v>
      </c>
      <c r="S209" s="525">
        <v>11</v>
      </c>
      <c r="T209" s="535">
        <v>6</v>
      </c>
      <c r="U209" s="531"/>
      <c r="V209" s="533"/>
      <c r="W209" s="525"/>
      <c r="X209" s="527"/>
      <c r="Y209" s="246">
        <f>IF(K209="wo","wo",IF(K209="","",SUM(AC209:AI209)))</f>
        <v>3</v>
      </c>
      <c r="Z209" s="247">
        <f>IF(L209="wo","wo",IF(L209="","",SUM(AC210:AI210)))</f>
        <v>2</v>
      </c>
      <c r="AA209" s="248" t="str">
        <f t="shared" ref="AA209" si="2135">IF(Y210="В - П","В - П",IF(Z210="В - П","В - П",IF(Z210="wo",Y210&amp;" - "&amp;Z210,IF(Y210="wo",Z210&amp;" - "&amp;Y210,IF(Y210&gt;Z210,Y210&amp;" - "&amp;Z210,IF(Z210&gt;Y210,Z210&amp;" - "&amp;Y210,""))))))</f>
        <v>3 - 2</v>
      </c>
      <c r="AB209" s="249" t="str">
        <f t="shared" si="2126"/>
        <v>(6,-14,-7,3,6)</v>
      </c>
      <c r="AC209" s="250">
        <f>IF(K209="","",IF(K209="wo",0,IF(L209="wo",1,IF(K209&gt;L209,1,0))))</f>
        <v>1</v>
      </c>
      <c r="AD209" s="250">
        <f>IF(M209="","",IF(M209="wo",0,IF(N209="wo",1,IF(M209&gt;N209,1,0))))</f>
        <v>0</v>
      </c>
      <c r="AE209" s="250">
        <f>IF(O209="","",IF(O209="wo",0,IF(P209="wo",1,IF(O209&gt;P209,1,0))))</f>
        <v>0</v>
      </c>
      <c r="AF209" s="250">
        <f>IF(Q209="","",IF(Q209="wo",0,IF(R209="wo",1,IF(Q209&gt;R209,1,0))))</f>
        <v>1</v>
      </c>
      <c r="AG209" s="250">
        <f>IF(S209="","",IF(S209="wo",0,IF(T209="wo",1,IF(S209&gt;T209,1,0))))</f>
        <v>1</v>
      </c>
      <c r="AH209" s="250" t="str">
        <f>IF(U209="","",IF(U209="wo",0,IF(V209="wo",1,IF(U209&gt;V209,1,0))))</f>
        <v/>
      </c>
      <c r="AI209" s="250" t="str">
        <f>IF(W209="","",IF(W209="wo",0,IF(X209="wo",1,IF(W209&gt;X209,1,0))))</f>
        <v/>
      </c>
      <c r="AJ209" s="251">
        <f>IF(K209="","",IF(K209="wo",0,IF(L209="wo",0,IF(K209=L209,"ERROR",IF(K209=0,"-0",IF(L209=0,0,IF(K209&gt;L209,L209,-1*K209)))))))</f>
        <v>6</v>
      </c>
      <c r="AK209" s="251" t="str">
        <f>IF(M209="","",IF(M209="wo",","&amp;0,IF(N209="wo",","&amp;0,IF(M209=N209,"ERROR",IF(M209=0,",-0",IF(N209=0,","&amp;0,IF(M209&gt;N209,","&amp;N209,","&amp;-1*M209)))))))</f>
        <v>,-14</v>
      </c>
      <c r="AL209" s="251" t="str">
        <f>IF(O209="","",IF(O209="wo",","&amp;0,IF(P209="wo",","&amp;0,IF(O209=P209,"ERROR",IF(O209=0,",-0",IF(P209=0,","&amp;0,IF(O209&gt;P209,","&amp;P209,","&amp;-1*O209)))))))</f>
        <v>,-7</v>
      </c>
      <c r="AM209" s="251" t="str">
        <f>IF(Q209="","",IF(Q209="wo",","&amp;0,IF(R209="wo",","&amp;0,IF(Q209=R209,"ERROR",IF(Q209=0,",-0",IF(R209=0,","&amp;0,IF(Q209&gt;R209,","&amp;R209,","&amp;-1*Q209)))))))</f>
        <v>,3</v>
      </c>
      <c r="AN209" s="251" t="str">
        <f>IF(S209="","",IF(S209="wo",","&amp;0,IF(T209="wo",","&amp;0,IF(S209=T209,"ERROR",IF(S209=0,",-0",IF(T209=0,","&amp;0,IF(S209&gt;T209,","&amp;T209,","&amp;-1*S209)))))))</f>
        <v>,6</v>
      </c>
      <c r="AO209" s="251" t="str">
        <f>IF(U209="","",IF(U209="wo",","&amp;0,IF(V209="wo",","&amp;0,IF(U209=V209,"ERROR",IF(U209=0,",-0",IF(V209=0,","&amp;0,IF(U209&gt;V209,","&amp;V209,","&amp;-1*U209)))))))</f>
        <v/>
      </c>
      <c r="AP209" s="251" t="str">
        <f>IF(W209="","",IF(W209="wo",","&amp;0,IF(X209="wo",","&amp;0,IF(W209=X209,"ERROR",IF(W209=0,",-0",IF(X209=0,","&amp;0,IF(W209&gt;X209,","&amp;X209,","&amp;-1*W209)))))))</f>
        <v/>
      </c>
      <c r="AQ209" s="238"/>
      <c r="AR209" s="261"/>
      <c r="AT209" s="262"/>
      <c r="AU209" s="262"/>
      <c r="BF209" s="293"/>
    </row>
    <row r="210" spans="1:58" s="240" customFormat="1" ht="14.1" customHeight="1" x14ac:dyDescent="0.25">
      <c r="A210" s="511"/>
      <c r="B210" s="570"/>
      <c r="C210" s="515"/>
      <c r="D210" s="517"/>
      <c r="E210" s="578"/>
      <c r="F210" s="238">
        <v>-84</v>
      </c>
      <c r="G210" s="345">
        <f>IF(Y191&lt;Z191,G191,IF(Z191&lt;Y191,G192,"-"))</f>
        <v>26</v>
      </c>
      <c r="H210" s="521"/>
      <c r="I210" s="257" t="str">
        <f>VLOOKUP(G210,[3]Список!A:V,3,FALSE)</f>
        <v xml:space="preserve">АБДЫХАЛЫК Нурхат  </v>
      </c>
      <c r="J210" s="258" t="str">
        <f>VLOOKUP(G210,[3]Список!A:V,8,FALSE)</f>
        <v>г. Алматы</v>
      </c>
      <c r="K210" s="526"/>
      <c r="L210" s="536"/>
      <c r="M210" s="532"/>
      <c r="N210" s="534"/>
      <c r="O210" s="526"/>
      <c r="P210" s="536"/>
      <c r="Q210" s="532"/>
      <c r="R210" s="534"/>
      <c r="S210" s="526"/>
      <c r="T210" s="536"/>
      <c r="U210" s="532"/>
      <c r="V210" s="534"/>
      <c r="W210" s="526"/>
      <c r="X210" s="528"/>
      <c r="Y210" s="259">
        <f>IF(L209="wo","В - П",IF(L209&gt;=0,SUM(AC210:AI210),""))</f>
        <v>2</v>
      </c>
      <c r="Z210" s="260">
        <f>IF(K209="wo","В - П",IF(K209&gt;=0,SUM(AC209:AI209),""))</f>
        <v>3</v>
      </c>
      <c r="AA210" s="248" t="str">
        <f>IF(G209="х","",IF(G210="х","",IF(Y209&gt;Z209,AA209&amp;" "&amp;AB209,IF(Z209&gt;Y209,AA209&amp;" "&amp;AB210,""))))</f>
        <v>3 - 2 (6,-14,-7,3,6)</v>
      </c>
      <c r="AB210" s="249" t="str">
        <f t="shared" si="2126"/>
        <v>(-6,14,7,-3,-6)</v>
      </c>
      <c r="AC210" s="250">
        <f>IF(L209="","",IF(L209="wo",0,IF(K209="wo",1,IF(K209&gt;L209,0,1))))</f>
        <v>0</v>
      </c>
      <c r="AD210" s="250">
        <f>IF(N209="","",IF(N209="wo",0,IF(M209="wo",1,IF(M209&gt;N209,0,1))))</f>
        <v>1</v>
      </c>
      <c r="AE210" s="250">
        <f>IF(P209="","",IF(P209="wo",0,IF(O209="wo",1,IF(O209&gt;P209,0,1))))</f>
        <v>1</v>
      </c>
      <c r="AF210" s="250">
        <f>IF(R209="","",IF(R209="wo",0,IF(Q209="wo",1,IF(Q209&gt;R209,0,1))))</f>
        <v>0</v>
      </c>
      <c r="AG210" s="250">
        <f>IF(T209="","",IF(T209="wo",0,IF(S209="wo",1,IF(S209&gt;T209,0,1))))</f>
        <v>0</v>
      </c>
      <c r="AH210" s="250" t="str">
        <f>IF(V209="","",IF(V209="wo",0,IF(U209="wo",1,IF(U209&gt;V209,0,1))))</f>
        <v/>
      </c>
      <c r="AI210" s="250" t="str">
        <f>IF(X209="","",IF(X209="wo",0,IF(W209="wo",1,IF(W209&gt;X209,0,1))))</f>
        <v/>
      </c>
      <c r="AJ210" s="251">
        <f>IF(K209="","",IF(K209="wo",0,IF(L209="wo",0,IF(K209=L209,"ERROR",IF(K209=0,0,IF(L209=0,"-0",IF(L209&gt;K209,K209,-1*L209)))))))</f>
        <v>-6</v>
      </c>
      <c r="AK210" s="251" t="str">
        <f>IF(M209="","",IF(M209="wo",","&amp;0,IF(N209="wo",","&amp;0,IF(M209=N209,"ERROR",IF(M209=0,",0",IF(N209=0,",-0",IF(N209&gt;M209,","&amp;M209,","&amp;-1*N209)))))))</f>
        <v>,14</v>
      </c>
      <c r="AL210" s="251" t="str">
        <f>IF(O209="","",IF(O209="wo",","&amp;0,IF(P209="wo",","&amp;0,IF(O209=P209,"ERROR",IF(O209=0,",0",IF(P209=0,",-0",IF(P209&gt;O209,","&amp;O209,","&amp;-1*P209)))))))</f>
        <v>,7</v>
      </c>
      <c r="AM210" s="251" t="str">
        <f>IF(Q209="","",IF(Q209="wo",","&amp;0,IF(R209="wo",","&amp;0,IF(Q209=R209,"ERROR",IF(Q209=0,",0",IF(R209=0,",-0",IF(R209&gt;Q209,","&amp;Q209,","&amp;-1*R209)))))))</f>
        <v>,-3</v>
      </c>
      <c r="AN210" s="251" t="str">
        <f>IF(S209="","",IF(S209="wo",","&amp;0,IF(T209="wo",","&amp;0,IF(S209=T209,"ERROR",IF(S209=0,",0",IF(T209=0,",-0",IF(T209&gt;S209,","&amp;S209,","&amp;-1*T209)))))))</f>
        <v>,-6</v>
      </c>
      <c r="AO210" s="251" t="str">
        <f>IF(U209="","",IF(U209="wo",","&amp;0,IF(V209="wo",","&amp;0,IF(U209=V209,"ERROR",IF(U209=0,",0",IF(V209=0,",-0",IF(V209&gt;U209,","&amp;U209,","&amp;-1*V209)))))))</f>
        <v/>
      </c>
      <c r="AP210" s="251" t="str">
        <f>IF(W209="","",IF(W209="wo",","&amp;0,IF(X209="wo",","&amp;0,IF(W209=X209,"ERROR",IF(W209=0,",0",IF(X209=0,",-0",IF(X209&gt;W209,","&amp;W209,","&amp;-1*X209)))))))</f>
        <v/>
      </c>
      <c r="AQ210" s="238"/>
      <c r="AR210" s="261"/>
      <c r="AU210" s="262"/>
      <c r="BF210" s="293"/>
    </row>
    <row r="211" spans="1:58" s="240" customFormat="1" ht="14.1" customHeight="1" x14ac:dyDescent="0.25">
      <c r="A211" s="510">
        <v>92</v>
      </c>
      <c r="B211" s="569" t="s">
        <v>348</v>
      </c>
      <c r="C211" s="514"/>
      <c r="D211" s="516"/>
      <c r="E211" s="556"/>
      <c r="F211" s="238">
        <v>-85</v>
      </c>
      <c r="G211" s="334">
        <f>IF(Y193&lt;Z193,G193,IF(Z193&lt;Y193,G194,"-"))</f>
        <v>34</v>
      </c>
      <c r="H211" s="520" t="str">
        <f t="shared" ref="H211" si="2136">IF(K211="",IF(C211="","",IF(OR(G211="х",G212="х",NOT(ISBLANK(K211)))," ",CONCATENATE(C211,"/",D211,"/","ст. ",E211))),"")</f>
        <v/>
      </c>
      <c r="I211" s="244" t="str">
        <f>VLOOKUP(G211,[3]Список!A:V,3,FALSE)</f>
        <v xml:space="preserve">ЖОЛДЫБАЙ Нұржігіт  </v>
      </c>
      <c r="J211" s="245" t="str">
        <f>VLOOKUP(G211,[3]Список!A:V,8,FALSE)</f>
        <v>Туркестан. обл.</v>
      </c>
      <c r="K211" s="525">
        <v>11</v>
      </c>
      <c r="L211" s="535">
        <v>9</v>
      </c>
      <c r="M211" s="531">
        <v>11</v>
      </c>
      <c r="N211" s="533">
        <v>6</v>
      </c>
      <c r="O211" s="525">
        <v>11</v>
      </c>
      <c r="P211" s="535">
        <v>7</v>
      </c>
      <c r="Q211" s="531"/>
      <c r="R211" s="533"/>
      <c r="S211" s="525"/>
      <c r="T211" s="535"/>
      <c r="U211" s="531"/>
      <c r="V211" s="533"/>
      <c r="W211" s="525"/>
      <c r="X211" s="527"/>
      <c r="Y211" s="246">
        <f>IF(K211="wo","wo",IF(K211="","",SUM(AC211:AI211)))</f>
        <v>3</v>
      </c>
      <c r="Z211" s="247">
        <f>IF(L211="wo","wo",IF(L211="","",SUM(AC212:AI212)))</f>
        <v>0</v>
      </c>
      <c r="AA211" s="248" t="str">
        <f t="shared" ref="AA211" si="2137">IF(Y212="В - П","В - П",IF(Z212="В - П","В - П",IF(Z212="wo",Y212&amp;" - "&amp;Z212,IF(Y212="wo",Z212&amp;" - "&amp;Y212,IF(Y212&gt;Z212,Y212&amp;" - "&amp;Z212,IF(Z212&gt;Y212,Z212&amp;" - "&amp;Y212,""))))))</f>
        <v>3 - 0</v>
      </c>
      <c r="AB211" s="249" t="str">
        <f t="shared" si="2126"/>
        <v>(9,6,7)</v>
      </c>
      <c r="AC211" s="250">
        <f>IF(K211="","",IF(K211="wo",0,IF(L211="wo",1,IF(K211&gt;L211,1,0))))</f>
        <v>1</v>
      </c>
      <c r="AD211" s="250">
        <f>IF(M211="","",IF(M211="wo",0,IF(N211="wo",1,IF(M211&gt;N211,1,0))))</f>
        <v>1</v>
      </c>
      <c r="AE211" s="250">
        <f>IF(O211="","",IF(O211="wo",0,IF(P211="wo",1,IF(O211&gt;P211,1,0))))</f>
        <v>1</v>
      </c>
      <c r="AF211" s="250" t="str">
        <f>IF(Q211="","",IF(Q211="wo",0,IF(R211="wo",1,IF(Q211&gt;R211,1,0))))</f>
        <v/>
      </c>
      <c r="AG211" s="250" t="str">
        <f>IF(S211="","",IF(S211="wo",0,IF(T211="wo",1,IF(S211&gt;T211,1,0))))</f>
        <v/>
      </c>
      <c r="AH211" s="250" t="str">
        <f>IF(U211="","",IF(U211="wo",0,IF(V211="wo",1,IF(U211&gt;V211,1,0))))</f>
        <v/>
      </c>
      <c r="AI211" s="250" t="str">
        <f>IF(W211="","",IF(W211="wo",0,IF(X211="wo",1,IF(W211&gt;X211,1,0))))</f>
        <v/>
      </c>
      <c r="AJ211" s="251">
        <f>IF(K211="","",IF(K211="wo",0,IF(L211="wo",0,IF(K211=L211,"ERROR",IF(K211=0,"-0",IF(L211=0,0,IF(K211&gt;L211,L211,-1*K211)))))))</f>
        <v>9</v>
      </c>
      <c r="AK211" s="251" t="str">
        <f>IF(M211="","",IF(M211="wo",","&amp;0,IF(N211="wo",","&amp;0,IF(M211=N211,"ERROR",IF(M211=0,",-0",IF(N211=0,","&amp;0,IF(M211&gt;N211,","&amp;N211,","&amp;-1*M211)))))))</f>
        <v>,6</v>
      </c>
      <c r="AL211" s="251" t="str">
        <f>IF(O211="","",IF(O211="wo",","&amp;0,IF(P211="wo",","&amp;0,IF(O211=P211,"ERROR",IF(O211=0,",-0",IF(P211=0,","&amp;0,IF(O211&gt;P211,","&amp;P211,","&amp;-1*O211)))))))</f>
        <v>,7</v>
      </c>
      <c r="AM211" s="251" t="str">
        <f>IF(Q211="","",IF(Q211="wo",","&amp;0,IF(R211="wo",","&amp;0,IF(Q211=R211,"ERROR",IF(Q211=0,",-0",IF(R211=0,","&amp;0,IF(Q211&gt;R211,","&amp;R211,","&amp;-1*Q211)))))))</f>
        <v/>
      </c>
      <c r="AN211" s="251" t="str">
        <f>IF(S211="","",IF(S211="wo",","&amp;0,IF(T211="wo",","&amp;0,IF(S211=T211,"ERROR",IF(S211=0,",-0",IF(T211=0,","&amp;0,IF(S211&gt;T211,","&amp;T211,","&amp;-1*S211)))))))</f>
        <v/>
      </c>
      <c r="AO211" s="251" t="str">
        <f>IF(U211="","",IF(U211="wo",","&amp;0,IF(V211="wo",","&amp;0,IF(U211=V211,"ERROR",IF(U211=0,",-0",IF(V211=0,","&amp;0,IF(U211&gt;V211,","&amp;V211,","&amp;-1*U211)))))))</f>
        <v/>
      </c>
      <c r="AP211" s="251" t="str">
        <f>IF(W211="","",IF(W211="wo",","&amp;0,IF(X211="wo",","&amp;0,IF(W211=X211,"ERROR",IF(W211=0,",-0",IF(X211=0,","&amp;0,IF(W211&gt;X211,","&amp;X211,","&amp;-1*W211)))))))</f>
        <v/>
      </c>
      <c r="AQ211" s="238"/>
      <c r="AR211" s="261"/>
      <c r="AU211" s="262"/>
      <c r="BF211" s="293"/>
    </row>
    <row r="212" spans="1:58" s="240" customFormat="1" ht="14.1" customHeight="1" x14ac:dyDescent="0.25">
      <c r="A212" s="511"/>
      <c r="B212" s="570"/>
      <c r="C212" s="515"/>
      <c r="D212" s="517"/>
      <c r="E212" s="578"/>
      <c r="F212" s="238">
        <v>-86</v>
      </c>
      <c r="G212" s="345">
        <f>IF(Y195&lt;Z195,G195,IF(Z195&lt;Y195,G196,"-"))</f>
        <v>35</v>
      </c>
      <c r="H212" s="521"/>
      <c r="I212" s="257" t="str">
        <f>VLOOKUP(G212,[3]Список!A:V,3,FALSE)</f>
        <v xml:space="preserve">СӘУРБАЙ Бақдәулет  </v>
      </c>
      <c r="J212" s="258" t="str">
        <f>VLOOKUP(G212,[3]Список!A:V,8,FALSE)</f>
        <v>г. Шымкент</v>
      </c>
      <c r="K212" s="526"/>
      <c r="L212" s="536"/>
      <c r="M212" s="532"/>
      <c r="N212" s="534"/>
      <c r="O212" s="526"/>
      <c r="P212" s="536"/>
      <c r="Q212" s="532"/>
      <c r="R212" s="534"/>
      <c r="S212" s="526"/>
      <c r="T212" s="536"/>
      <c r="U212" s="532"/>
      <c r="V212" s="534"/>
      <c r="W212" s="526"/>
      <c r="X212" s="528"/>
      <c r="Y212" s="259">
        <f>IF(L211="wo","В - П",IF(L211&gt;=0,SUM(AC212:AI212),""))</f>
        <v>0</v>
      </c>
      <c r="Z212" s="260">
        <f>IF(K211="wo","В - П",IF(K211&gt;=0,SUM(AC211:AI211),""))</f>
        <v>3</v>
      </c>
      <c r="AA212" s="248" t="str">
        <f>IF(G211="х","",IF(G212="х","",IF(Y211&gt;Z211,AA211&amp;" "&amp;AB211,IF(Z211&gt;Y211,AA211&amp;" "&amp;AB212,""))))</f>
        <v>3 - 0 (9,6,7)</v>
      </c>
      <c r="AB212" s="249" t="str">
        <f t="shared" si="2126"/>
        <v>(-9,-6,-7)</v>
      </c>
      <c r="AC212" s="250">
        <f>IF(L211="","",IF(L211="wo",0,IF(K211="wo",1,IF(K211&gt;L211,0,1))))</f>
        <v>0</v>
      </c>
      <c r="AD212" s="250">
        <f>IF(N211="","",IF(N211="wo",0,IF(M211="wo",1,IF(M211&gt;N211,0,1))))</f>
        <v>0</v>
      </c>
      <c r="AE212" s="250">
        <f>IF(P211="","",IF(P211="wo",0,IF(O211="wo",1,IF(O211&gt;P211,0,1))))</f>
        <v>0</v>
      </c>
      <c r="AF212" s="250" t="str">
        <f>IF(R211="","",IF(R211="wo",0,IF(Q211="wo",1,IF(Q211&gt;R211,0,1))))</f>
        <v/>
      </c>
      <c r="AG212" s="250" t="str">
        <f>IF(T211="","",IF(T211="wo",0,IF(S211="wo",1,IF(S211&gt;T211,0,1))))</f>
        <v/>
      </c>
      <c r="AH212" s="250" t="str">
        <f>IF(V211="","",IF(V211="wo",0,IF(U211="wo",1,IF(U211&gt;V211,0,1))))</f>
        <v/>
      </c>
      <c r="AI212" s="250" t="str">
        <f>IF(X211="","",IF(X211="wo",0,IF(W211="wo",1,IF(W211&gt;X211,0,1))))</f>
        <v/>
      </c>
      <c r="AJ212" s="251">
        <f>IF(K211="","",IF(K211="wo",0,IF(L211="wo",0,IF(K211=L211,"ERROR",IF(K211=0,0,IF(L211=0,"-0",IF(L211&gt;K211,K211,-1*L211)))))))</f>
        <v>-9</v>
      </c>
      <c r="AK212" s="251" t="str">
        <f>IF(M211="","",IF(M211="wo",","&amp;0,IF(N211="wo",","&amp;0,IF(M211=N211,"ERROR",IF(M211=0,",0",IF(N211=0,",-0",IF(N211&gt;M211,","&amp;M211,","&amp;-1*N211)))))))</f>
        <v>,-6</v>
      </c>
      <c r="AL212" s="251" t="str">
        <f>IF(O211="","",IF(O211="wo",","&amp;0,IF(P211="wo",","&amp;0,IF(O211=P211,"ERROR",IF(O211=0,",0",IF(P211=0,",-0",IF(P211&gt;O211,","&amp;O211,","&amp;-1*P211)))))))</f>
        <v>,-7</v>
      </c>
      <c r="AM212" s="251" t="str">
        <f>IF(Q211="","",IF(Q211="wo",","&amp;0,IF(R211="wo",","&amp;0,IF(Q211=R211,"ERROR",IF(Q211=0,",0",IF(R211=0,",-0",IF(R211&gt;Q211,","&amp;Q211,","&amp;-1*R211)))))))</f>
        <v/>
      </c>
      <c r="AN212" s="251" t="str">
        <f>IF(S211="","",IF(S211="wo",","&amp;0,IF(T211="wo",","&amp;0,IF(S211=T211,"ERROR",IF(S211=0,",0",IF(T211=0,",-0",IF(T211&gt;S211,","&amp;S211,","&amp;-1*T211)))))))</f>
        <v/>
      </c>
      <c r="AO212" s="251" t="str">
        <f>IF(U211="","",IF(U211="wo",","&amp;0,IF(V211="wo",","&amp;0,IF(U211=V211,"ERROR",IF(U211=0,",0",IF(V211=0,",-0",IF(V211&gt;U211,","&amp;U211,","&amp;-1*V211)))))))</f>
        <v/>
      </c>
      <c r="AP212" s="251" t="str">
        <f>IF(W211="","",IF(W211="wo",","&amp;0,IF(X211="wo",","&amp;0,IF(W211=X211,"ERROR",IF(W211=0,",0",IF(X211=0,",-0",IF(X211&gt;W211,","&amp;W211,","&amp;-1*X211)))))))</f>
        <v/>
      </c>
      <c r="AQ212" s="238"/>
      <c r="AR212" s="261"/>
      <c r="AU212" s="262"/>
      <c r="BF212" s="293"/>
    </row>
    <row r="213" spans="1:58" s="240" customFormat="1" ht="14.1" customHeight="1" x14ac:dyDescent="0.25">
      <c r="A213" s="510">
        <v>93</v>
      </c>
      <c r="B213" s="569" t="s">
        <v>349</v>
      </c>
      <c r="C213" s="514"/>
      <c r="D213" s="516"/>
      <c r="E213" s="556"/>
      <c r="F213" s="322"/>
      <c r="G213" s="330">
        <f>IF(Y209&gt;Z209,G209,IF(Z209&gt;Y209,G210,"-"))</f>
        <v>37</v>
      </c>
      <c r="H213" s="520" t="str">
        <f t="shared" ref="H213" si="2138">IF(K213="",IF(C213="","",IF(OR(G213="х",G214="х",NOT(ISBLANK(K213)))," ",CONCATENATE(C213,"/",D213,"/","ст. ",E213))),"")</f>
        <v/>
      </c>
      <c r="I213" s="244" t="str">
        <f>VLOOKUP(G213,[3]Список!A:V,3,FALSE)</f>
        <v xml:space="preserve">МАГЗУМБЕКОВ Асылхан  </v>
      </c>
      <c r="J213" s="245" t="str">
        <f>VLOOKUP(G213,[3]Список!A:V,8,FALSE)</f>
        <v>Карагандин. обл.</v>
      </c>
      <c r="K213" s="525">
        <v>6</v>
      </c>
      <c r="L213" s="535">
        <v>11</v>
      </c>
      <c r="M213" s="531">
        <v>5</v>
      </c>
      <c r="N213" s="533">
        <v>11</v>
      </c>
      <c r="O213" s="525">
        <v>5</v>
      </c>
      <c r="P213" s="535">
        <v>11</v>
      </c>
      <c r="Q213" s="531"/>
      <c r="R213" s="533"/>
      <c r="S213" s="525"/>
      <c r="T213" s="535"/>
      <c r="U213" s="531"/>
      <c r="V213" s="533"/>
      <c r="W213" s="525"/>
      <c r="X213" s="527"/>
      <c r="Y213" s="246">
        <f>IF(K213="wo","wo",IF(K213="","",SUM(AC213:AI213)))</f>
        <v>0</v>
      </c>
      <c r="Z213" s="247">
        <f>IF(L213="wo","wo",IF(L213="","",SUM(AC214:AI214)))</f>
        <v>3</v>
      </c>
      <c r="AA213" s="248" t="str">
        <f t="shared" ref="AA213" si="2139">IF(Y214="В - П","В - П",IF(Z214="В - П","В - П",IF(Z214="wo",Y214&amp;" - "&amp;Z214,IF(Y214="wo",Z214&amp;" - "&amp;Y214,IF(Y214&gt;Z214,Y214&amp;" - "&amp;Z214,IF(Z214&gt;Y214,Z214&amp;" - "&amp;Y214,""))))))</f>
        <v>3 - 0</v>
      </c>
      <c r="AB213" s="249" t="str">
        <f t="shared" si="2126"/>
        <v>(-6,-5,-5)</v>
      </c>
      <c r="AC213" s="250">
        <f>IF(K213="","",IF(K213="wo",0,IF(L213="wo",1,IF(K213&gt;L213,1,0))))</f>
        <v>0</v>
      </c>
      <c r="AD213" s="250">
        <f>IF(M213="","",IF(M213="wo",0,IF(N213="wo",1,IF(M213&gt;N213,1,0))))</f>
        <v>0</v>
      </c>
      <c r="AE213" s="250">
        <f>IF(O213="","",IF(O213="wo",0,IF(P213="wo",1,IF(O213&gt;P213,1,0))))</f>
        <v>0</v>
      </c>
      <c r="AF213" s="250" t="str">
        <f>IF(Q213="","",IF(Q213="wo",0,IF(R213="wo",1,IF(Q213&gt;R213,1,0))))</f>
        <v/>
      </c>
      <c r="AG213" s="250" t="str">
        <f>IF(S213="","",IF(S213="wo",0,IF(T213="wo",1,IF(S213&gt;T213,1,0))))</f>
        <v/>
      </c>
      <c r="AH213" s="250" t="str">
        <f>IF(U213="","",IF(U213="wo",0,IF(V213="wo",1,IF(U213&gt;V213,1,0))))</f>
        <v/>
      </c>
      <c r="AI213" s="250" t="str">
        <f>IF(W213="","",IF(W213="wo",0,IF(X213="wo",1,IF(W213&gt;X213,1,0))))</f>
        <v/>
      </c>
      <c r="AJ213" s="251">
        <f>IF(K213="","",IF(K213="wo",0,IF(L213="wo",0,IF(K213=L213,"ERROR",IF(K213=0,"-0",IF(L213=0,0,IF(K213&gt;L213,L213,-1*K213)))))))</f>
        <v>-6</v>
      </c>
      <c r="AK213" s="251" t="str">
        <f>IF(M213="","",IF(M213="wo",","&amp;0,IF(N213="wo",","&amp;0,IF(M213=N213,"ERROR",IF(M213=0,",-0",IF(N213=0,","&amp;0,IF(M213&gt;N213,","&amp;N213,","&amp;-1*M213)))))))</f>
        <v>,-5</v>
      </c>
      <c r="AL213" s="251" t="str">
        <f>IF(O213="","",IF(O213="wo",","&amp;0,IF(P213="wo",","&amp;0,IF(O213=P213,"ERROR",IF(O213=0,",-0",IF(P213=0,","&amp;0,IF(O213&gt;P213,","&amp;P213,","&amp;-1*O213)))))))</f>
        <v>,-5</v>
      </c>
      <c r="AM213" s="251" t="str">
        <f>IF(Q213="","",IF(Q213="wo",","&amp;0,IF(R213="wo",","&amp;0,IF(Q213=R213,"ERROR",IF(Q213=0,",-0",IF(R213=0,","&amp;0,IF(Q213&gt;R213,","&amp;R213,","&amp;-1*Q213)))))))</f>
        <v/>
      </c>
      <c r="AN213" s="251" t="str">
        <f>IF(S213="","",IF(S213="wo",","&amp;0,IF(T213="wo",","&amp;0,IF(S213=T213,"ERROR",IF(S213=0,",-0",IF(T213=0,","&amp;0,IF(S213&gt;T213,","&amp;T213,","&amp;-1*S213)))))))</f>
        <v/>
      </c>
      <c r="AO213" s="251" t="str">
        <f>IF(U213="","",IF(U213="wo",","&amp;0,IF(V213="wo",","&amp;0,IF(U213=V213,"ERROR",IF(U213=0,",-0",IF(V213=0,","&amp;0,IF(U213&gt;V213,","&amp;V213,","&amp;-1*U213)))))))</f>
        <v/>
      </c>
      <c r="AP213" s="251" t="str">
        <f>IF(W213="","",IF(W213="wo",","&amp;0,IF(X213="wo",","&amp;0,IF(W213=X213,"ERROR",IF(W213=0,",-0",IF(X213=0,","&amp;0,IF(W213&gt;X213,","&amp;X213,","&amp;-1*W213)))))))</f>
        <v/>
      </c>
      <c r="AQ213" s="238"/>
      <c r="AR213" s="261"/>
      <c r="AU213" s="262"/>
      <c r="BF213" s="293"/>
    </row>
    <row r="214" spans="1:58" s="240" customFormat="1" ht="14.1" customHeight="1" x14ac:dyDescent="0.25">
      <c r="A214" s="511"/>
      <c r="B214" s="570"/>
      <c r="C214" s="515"/>
      <c r="D214" s="517"/>
      <c r="E214" s="578"/>
      <c r="F214" s="320"/>
      <c r="G214" s="330">
        <f>IF(Y211&gt;Z211,G211,IF(Z211&gt;Y211,G212,"-"))</f>
        <v>34</v>
      </c>
      <c r="H214" s="521"/>
      <c r="I214" s="257" t="str">
        <f>VLOOKUP(G214,[3]Список!A:V,3,FALSE)</f>
        <v xml:space="preserve">ЖОЛДЫБАЙ Нұржігіт  </v>
      </c>
      <c r="J214" s="258" t="str">
        <f>VLOOKUP(G214,[3]Список!A:V,8,FALSE)</f>
        <v>Туркестан. обл.</v>
      </c>
      <c r="K214" s="526"/>
      <c r="L214" s="536"/>
      <c r="M214" s="532"/>
      <c r="N214" s="534"/>
      <c r="O214" s="526"/>
      <c r="P214" s="536"/>
      <c r="Q214" s="532"/>
      <c r="R214" s="534"/>
      <c r="S214" s="526"/>
      <c r="T214" s="536"/>
      <c r="U214" s="532"/>
      <c r="V214" s="534"/>
      <c r="W214" s="526"/>
      <c r="X214" s="528"/>
      <c r="Y214" s="259">
        <f>IF(L213="wo","В - П",IF(L213&gt;=0,SUM(AC214:AI214),""))</f>
        <v>3</v>
      </c>
      <c r="Z214" s="260">
        <f>IF(K213="wo","В - П",IF(K213&gt;=0,SUM(AC213:AI213),""))</f>
        <v>0</v>
      </c>
      <c r="AA214" s="248" t="str">
        <f>IF(G213="х","",IF(G214="х","",IF(Y213&gt;Z213,AA213&amp;" "&amp;AB213,IF(Z213&gt;Y213,AA213&amp;" "&amp;AB214,""))))</f>
        <v>3 - 0 (6,5,5)</v>
      </c>
      <c r="AB214" s="249" t="str">
        <f t="shared" si="2126"/>
        <v>(6,5,5)</v>
      </c>
      <c r="AC214" s="250">
        <f>IF(L213="","",IF(L213="wo",0,IF(K213="wo",1,IF(K213&gt;L213,0,1))))</f>
        <v>1</v>
      </c>
      <c r="AD214" s="250">
        <f>IF(N213="","",IF(N213="wo",0,IF(M213="wo",1,IF(M213&gt;N213,0,1))))</f>
        <v>1</v>
      </c>
      <c r="AE214" s="250">
        <f>IF(P213="","",IF(P213="wo",0,IF(O213="wo",1,IF(O213&gt;P213,0,1))))</f>
        <v>1</v>
      </c>
      <c r="AF214" s="250" t="str">
        <f>IF(R213="","",IF(R213="wo",0,IF(Q213="wo",1,IF(Q213&gt;R213,0,1))))</f>
        <v/>
      </c>
      <c r="AG214" s="250" t="str">
        <f>IF(T213="","",IF(T213="wo",0,IF(S213="wo",1,IF(S213&gt;T213,0,1))))</f>
        <v/>
      </c>
      <c r="AH214" s="250" t="str">
        <f>IF(V213="","",IF(V213="wo",0,IF(U213="wo",1,IF(U213&gt;V213,0,1))))</f>
        <v/>
      </c>
      <c r="AI214" s="250" t="str">
        <f>IF(X213="","",IF(X213="wo",0,IF(W213="wo",1,IF(W213&gt;X213,0,1))))</f>
        <v/>
      </c>
      <c r="AJ214" s="251">
        <f>IF(K213="","",IF(K213="wo",0,IF(L213="wo",0,IF(K213=L213,"ERROR",IF(K213=0,0,IF(L213=0,"-0",IF(L213&gt;K213,K213,-1*L213)))))))</f>
        <v>6</v>
      </c>
      <c r="AK214" s="251" t="str">
        <f>IF(M213="","",IF(M213="wo",","&amp;0,IF(N213="wo",","&amp;0,IF(M213=N213,"ERROR",IF(M213=0,",0",IF(N213=0,",-0",IF(N213&gt;M213,","&amp;M213,","&amp;-1*N213)))))))</f>
        <v>,5</v>
      </c>
      <c r="AL214" s="251" t="str">
        <f>IF(O213="","",IF(O213="wo",","&amp;0,IF(P213="wo",","&amp;0,IF(O213=P213,"ERROR",IF(O213=0,",0",IF(P213=0,",-0",IF(P213&gt;O213,","&amp;O213,","&amp;-1*P213)))))))</f>
        <v>,5</v>
      </c>
      <c r="AM214" s="251" t="str">
        <f>IF(Q213="","",IF(Q213="wo",","&amp;0,IF(R213="wo",","&amp;0,IF(Q213=R213,"ERROR",IF(Q213=0,",0",IF(R213=0,",-0",IF(R213&gt;Q213,","&amp;Q213,","&amp;-1*R213)))))))</f>
        <v/>
      </c>
      <c r="AN214" s="251" t="str">
        <f>IF(S213="","",IF(S213="wo",","&amp;0,IF(T213="wo",","&amp;0,IF(S213=T213,"ERROR",IF(S213=0,",0",IF(T213=0,",-0",IF(T213&gt;S213,","&amp;S213,","&amp;-1*T213)))))))</f>
        <v/>
      </c>
      <c r="AO214" s="251" t="str">
        <f>IF(U213="","",IF(U213="wo",","&amp;0,IF(V213="wo",","&amp;0,IF(U213=V213,"ERROR",IF(U213=0,",0",IF(V213=0,",-0",IF(V213&gt;U213,","&amp;U213,","&amp;-1*V213)))))))</f>
        <v/>
      </c>
      <c r="AP214" s="251" t="str">
        <f>IF(W213="","",IF(W213="wo",","&amp;0,IF(X213="wo",","&amp;0,IF(W213=X213,"ERROR",IF(W213=0,",0",IF(X213=0,",-0",IF(X213&gt;W213,","&amp;W213,","&amp;-1*X213)))))))</f>
        <v/>
      </c>
      <c r="AQ214" s="238"/>
      <c r="AR214" s="261"/>
      <c r="AU214" s="262"/>
      <c r="BF214" s="293"/>
    </row>
    <row r="215" spans="1:58" s="240" customFormat="1" ht="14.1" customHeight="1" x14ac:dyDescent="0.25">
      <c r="A215" s="554"/>
      <c r="B215" s="576"/>
      <c r="C215" s="556"/>
      <c r="D215" s="576"/>
      <c r="E215" s="518"/>
      <c r="F215" s="322"/>
      <c r="G215" s="346">
        <f>IF(Y213&gt;Z213,G213,IF(Z213&gt;Y213,G214,"-"))</f>
        <v>34</v>
      </c>
      <c r="H215" s="331" t="s">
        <v>350</v>
      </c>
      <c r="I215" s="244" t="str">
        <f>VLOOKUP(G215,[3]Список!A:V,3,FALSE)</f>
        <v xml:space="preserve">ЖОЛДЫБАЙ Нұржігіт  </v>
      </c>
      <c r="J215" s="245" t="str">
        <f>VLOOKUP(G215,[3]Список!A:V,8,FALSE)</f>
        <v>Туркестан. обл.</v>
      </c>
      <c r="K215" s="579"/>
      <c r="L215" s="580"/>
      <c r="M215" s="580"/>
      <c r="N215" s="580"/>
      <c r="O215" s="580"/>
      <c r="P215" s="580"/>
      <c r="Q215" s="580"/>
      <c r="R215" s="580"/>
      <c r="S215" s="580"/>
      <c r="T215" s="580"/>
      <c r="U215" s="580"/>
      <c r="V215" s="580"/>
      <c r="W215" s="580"/>
      <c r="X215" s="581"/>
      <c r="Y215" s="246" t="str">
        <f>IF(K215="wo","wo",IF(K215="","",SUM(AC215:AI215)))</f>
        <v/>
      </c>
      <c r="Z215" s="247" t="str">
        <f>IF(L215="wo","wo",IF(L215="","",SUM(AC216:AI216)))</f>
        <v/>
      </c>
      <c r="AA215" s="248" t="str">
        <f t="shared" ref="AA215" si="2140">IF(Y216="В - П","В - П",IF(Z216="В - П","В - П",IF(Z216="wo",Y216&amp;" - "&amp;Z216,IF(Y216="wo",Z216&amp;" - "&amp;Y216,IF(Y216&gt;Z216,Y216&amp;" - "&amp;Z216,IF(Z216&gt;Y216,Z216&amp;" - "&amp;Y216,""))))))</f>
        <v/>
      </c>
      <c r="AB215" s="249" t="str">
        <f t="shared" si="2126"/>
        <v>()</v>
      </c>
      <c r="AC215" s="250" t="str">
        <f>IF(K215="","",IF(K215="wo",0,IF(L215="wo",1,IF(K215&gt;L215,1,0))))</f>
        <v/>
      </c>
      <c r="AD215" s="250" t="str">
        <f>IF(M215="","",IF(M215="wo",0,IF(N215="wo",1,IF(M215&gt;N215,1,0))))</f>
        <v/>
      </c>
      <c r="AE215" s="250" t="str">
        <f>IF(O215="","",IF(O215="wo",0,IF(P215="wo",1,IF(O215&gt;P215,1,0))))</f>
        <v/>
      </c>
      <c r="AF215" s="250" t="str">
        <f>IF(Q215="","",IF(Q215="wo",0,IF(R215="wo",1,IF(Q215&gt;R215,1,0))))</f>
        <v/>
      </c>
      <c r="AG215" s="250" t="str">
        <f>IF(S215="","",IF(S215="wo",0,IF(T215="wo",1,IF(S215&gt;T215,1,0))))</f>
        <v/>
      </c>
      <c r="AH215" s="250" t="str">
        <f>IF(U215="","",IF(U215="wo",0,IF(V215="wo",1,IF(U215&gt;V215,1,0))))</f>
        <v/>
      </c>
      <c r="AI215" s="250" t="str">
        <f>IF(W215="","",IF(W215="wo",0,IF(X215="wo",1,IF(W215&gt;X215,1,0))))</f>
        <v/>
      </c>
      <c r="AJ215" s="251" t="str">
        <f>IF(K215="","",IF(K215="wo",0,IF(L215="wo",0,IF(K215=L215,"ERROR",IF(K215=0,"-0",IF(L215=0,0,IF(K215&gt;L215,L215,-1*K215)))))))</f>
        <v/>
      </c>
      <c r="AK215" s="251" t="str">
        <f>IF(M215="","",IF(M215="wo",","&amp;0,IF(N215="wo",","&amp;0,IF(M215=N215,"ERROR",IF(M215=0,",-0",IF(N215=0,","&amp;0,IF(M215&gt;N215,","&amp;N215,","&amp;-1*M215)))))))</f>
        <v/>
      </c>
      <c r="AL215" s="251" t="str">
        <f>IF(O215="","",IF(O215="wo",","&amp;0,IF(P215="wo",","&amp;0,IF(O215=P215,"ERROR",IF(O215=0,",-0",IF(P215=0,","&amp;0,IF(O215&gt;P215,","&amp;P215,","&amp;-1*O215)))))))</f>
        <v/>
      </c>
      <c r="AM215" s="251" t="str">
        <f>IF(Q215="","",IF(Q215="wo",","&amp;0,IF(R215="wo",","&amp;0,IF(Q215=R215,"ERROR",IF(Q215=0,",-0",IF(R215=0,","&amp;0,IF(Q215&gt;R215,","&amp;R215,","&amp;-1*Q215)))))))</f>
        <v/>
      </c>
      <c r="AN215" s="251" t="str">
        <f>IF(S215="","",IF(S215="wo",","&amp;0,IF(T215="wo",","&amp;0,IF(S215=T215,"ERROR",IF(S215=0,",-0",IF(T215=0,","&amp;0,IF(S215&gt;T215,","&amp;T215,","&amp;-1*S215)))))))</f>
        <v/>
      </c>
      <c r="AO215" s="251" t="str">
        <f>IF(U215="","",IF(U215="wo",","&amp;0,IF(V215="wo",","&amp;0,IF(U215=V215,"ERROR",IF(U215=0,",-0",IF(V215=0,","&amp;0,IF(U215&gt;V215,","&amp;V215,","&amp;-1*U215)))))))</f>
        <v/>
      </c>
      <c r="AP215" s="251" t="str">
        <f>IF(W215="","",IF(W215="wo",","&amp;0,IF(X215="wo",","&amp;0,IF(W215=X215,"ERROR",IF(W215=0,",-0",IF(X215=0,","&amp;0,IF(W215&gt;X215,","&amp;X215,","&amp;-1*W215)))))))</f>
        <v/>
      </c>
      <c r="AQ215" s="238"/>
      <c r="AR215" s="261"/>
      <c r="AU215" s="262"/>
      <c r="BF215" s="293"/>
    </row>
    <row r="216" spans="1:58" s="240" customFormat="1" ht="14.1" customHeight="1" x14ac:dyDescent="0.25">
      <c r="A216" s="555"/>
      <c r="B216" s="577"/>
      <c r="C216" s="578"/>
      <c r="D216" s="577"/>
      <c r="E216" s="519"/>
      <c r="F216" s="238">
        <v>-93</v>
      </c>
      <c r="G216" s="348">
        <f>IF(Y213&lt;Z213,G213,IF(Z213&lt;Y213,G214,"-"))</f>
        <v>37</v>
      </c>
      <c r="H216" s="331" t="s">
        <v>351</v>
      </c>
      <c r="I216" s="257" t="str">
        <f>VLOOKUP(G216,[3]Список!A:V,3,FALSE)</f>
        <v xml:space="preserve">МАГЗУМБЕКОВ Асылхан  </v>
      </c>
      <c r="J216" s="258" t="str">
        <f>VLOOKUP(G216,[3]Список!A:V,8,FALSE)</f>
        <v>Карагандин. обл.</v>
      </c>
      <c r="K216" s="572"/>
      <c r="L216" s="573"/>
      <c r="M216" s="573"/>
      <c r="N216" s="573"/>
      <c r="O216" s="573"/>
      <c r="P216" s="573"/>
      <c r="Q216" s="573"/>
      <c r="R216" s="573"/>
      <c r="S216" s="573"/>
      <c r="T216" s="573"/>
      <c r="U216" s="573"/>
      <c r="V216" s="573"/>
      <c r="W216" s="573"/>
      <c r="X216" s="574"/>
      <c r="Y216" s="259">
        <f>IF(L215="wo","В - П",IF(L215&gt;=0,SUM(AC216:AI216),""))</f>
        <v>0</v>
      </c>
      <c r="Z216" s="260">
        <f>IF(K215="wo","В - П",IF(K215&gt;=0,SUM(AC215:AI215),""))</f>
        <v>0</v>
      </c>
      <c r="AA216" s="248" t="str">
        <f>IF(G215="х","",IF(G216="х","",IF(Y215&gt;Z215,AA215&amp;" "&amp;AB215,IF(Z215&gt;Y215,AA215&amp;" "&amp;AB216,""))))</f>
        <v/>
      </c>
      <c r="AB216" s="249" t="str">
        <f t="shared" si="2126"/>
        <v>()</v>
      </c>
      <c r="AC216" s="250" t="str">
        <f>IF(L215="","",IF(L215="wo",0,IF(K215="wo",1,IF(K215&gt;L215,0,1))))</f>
        <v/>
      </c>
      <c r="AD216" s="250" t="str">
        <f>IF(N215="","",IF(N215="wo",0,IF(M215="wo",1,IF(M215&gt;N215,0,1))))</f>
        <v/>
      </c>
      <c r="AE216" s="250" t="str">
        <f>IF(P215="","",IF(P215="wo",0,IF(O215="wo",1,IF(O215&gt;P215,0,1))))</f>
        <v/>
      </c>
      <c r="AF216" s="250" t="str">
        <f>IF(R215="","",IF(R215="wo",0,IF(Q215="wo",1,IF(Q215&gt;R215,0,1))))</f>
        <v/>
      </c>
      <c r="AG216" s="250" t="str">
        <f>IF(T215="","",IF(T215="wo",0,IF(S215="wo",1,IF(S215&gt;T215,0,1))))</f>
        <v/>
      </c>
      <c r="AH216" s="250" t="str">
        <f>IF(V215="","",IF(V215="wo",0,IF(U215="wo",1,IF(U215&gt;V215,0,1))))</f>
        <v/>
      </c>
      <c r="AI216" s="250" t="str">
        <f>IF(X215="","",IF(X215="wo",0,IF(W215="wo",1,IF(W215&gt;X215,0,1))))</f>
        <v/>
      </c>
      <c r="AJ216" s="251" t="str">
        <f>IF(K215="","",IF(K215="wo",0,IF(L215="wo",0,IF(K215=L215,"ERROR",IF(K215=0,0,IF(L215=0,"-0",IF(L215&gt;K215,K215,-1*L215)))))))</f>
        <v/>
      </c>
      <c r="AK216" s="251" t="str">
        <f>IF(M215="","",IF(M215="wo",","&amp;0,IF(N215="wo",","&amp;0,IF(M215=N215,"ERROR",IF(M215=0,",0",IF(N215=0,",-0",IF(N215&gt;M215,","&amp;M215,","&amp;-1*N215)))))))</f>
        <v/>
      </c>
      <c r="AL216" s="251" t="str">
        <f>IF(O215="","",IF(O215="wo",","&amp;0,IF(P215="wo",","&amp;0,IF(O215=P215,"ERROR",IF(O215=0,",0",IF(P215=0,",-0",IF(P215&gt;O215,","&amp;O215,","&amp;-1*P215)))))))</f>
        <v/>
      </c>
      <c r="AM216" s="251" t="str">
        <f>IF(Q215="","",IF(Q215="wo",","&amp;0,IF(R215="wo",","&amp;0,IF(Q215=R215,"ERROR",IF(Q215=0,",0",IF(R215=0,",-0",IF(R215&gt;Q215,","&amp;Q215,","&amp;-1*R215)))))))</f>
        <v/>
      </c>
      <c r="AN216" s="251" t="str">
        <f>IF(S215="","",IF(S215="wo",","&amp;0,IF(T215="wo",","&amp;0,IF(S215=T215,"ERROR",IF(S215=0,",0",IF(T215=0,",-0",IF(T215&gt;S215,","&amp;S215,","&amp;-1*T215)))))))</f>
        <v/>
      </c>
      <c r="AO216" s="251" t="str">
        <f>IF(U215="","",IF(U215="wo",","&amp;0,IF(V215="wo",","&amp;0,IF(U215=V215,"ERROR",IF(U215=0,",0",IF(V215=0,",-0",IF(V215&gt;U215,","&amp;U215,","&amp;-1*V215)))))))</f>
        <v/>
      </c>
      <c r="AP216" s="251" t="str">
        <f>IF(W215="","",IF(W215="wo",","&amp;0,IF(X215="wo",","&amp;0,IF(W215=X215,"ERROR",IF(W215=0,",0",IF(X215=0,",-0",IF(X215&gt;W215,","&amp;W215,","&amp;-1*X215)))))))</f>
        <v/>
      </c>
      <c r="AQ216" s="238"/>
      <c r="AR216" s="261"/>
      <c r="AU216" s="262"/>
      <c r="BF216" s="293"/>
    </row>
    <row r="217" spans="1:58" s="240" customFormat="1" ht="14.1" customHeight="1" x14ac:dyDescent="0.25">
      <c r="A217" s="510">
        <v>94</v>
      </c>
      <c r="B217" s="569" t="s">
        <v>352</v>
      </c>
      <c r="C217" s="514"/>
      <c r="D217" s="516"/>
      <c r="E217" s="556"/>
      <c r="F217" s="238">
        <v>-91</v>
      </c>
      <c r="G217" s="350">
        <f>IF(Y209&lt;Z209,G209,IF(Z209&lt;Y209,G210,"-"))</f>
        <v>26</v>
      </c>
      <c r="H217" s="520" t="str">
        <f>IF(K217="",IF(C217="","",IF(OR(G217="х",G218="х",NOT(ISBLANK(K217)))," ",CONCATENATE(C217,"/",D217,"/","ст. ",E217))),"")</f>
        <v/>
      </c>
      <c r="I217" s="244" t="str">
        <f>VLOOKUP(G217,[3]Список!A:V,3,FALSE)</f>
        <v xml:space="preserve">АБДЫХАЛЫК Нурхат  </v>
      </c>
      <c r="J217" s="245" t="str">
        <f>VLOOKUP(G217,[3]Список!A:V,8,FALSE)</f>
        <v>г. Алматы</v>
      </c>
      <c r="K217" s="525">
        <v>11</v>
      </c>
      <c r="L217" s="535">
        <v>9</v>
      </c>
      <c r="M217" s="531">
        <v>11</v>
      </c>
      <c r="N217" s="533">
        <v>13</v>
      </c>
      <c r="O217" s="525">
        <v>6</v>
      </c>
      <c r="P217" s="535">
        <v>11</v>
      </c>
      <c r="Q217" s="531">
        <v>5</v>
      </c>
      <c r="R217" s="533">
        <v>11</v>
      </c>
      <c r="S217" s="525"/>
      <c r="T217" s="535"/>
      <c r="U217" s="531"/>
      <c r="V217" s="533"/>
      <c r="W217" s="525"/>
      <c r="X217" s="527"/>
      <c r="Y217" s="246">
        <f>IF(K217="wo","wo",IF(K217="","",SUM(AC217:AI217)))</f>
        <v>1</v>
      </c>
      <c r="Z217" s="247">
        <f>IF(L217="wo","wo",IF(L217="","",SUM(AC218:AI218)))</f>
        <v>3</v>
      </c>
      <c r="AA217" s="248" t="str">
        <f t="shared" ref="AA217" si="2141">IF(Y218="В - П","В - П",IF(Z218="В - П","В - П",IF(Z218="wo",Y218&amp;" - "&amp;Z218,IF(Y218="wo",Z218&amp;" - "&amp;Y218,IF(Y218&gt;Z218,Y218&amp;" - "&amp;Z218,IF(Z218&gt;Y218,Z218&amp;" - "&amp;Y218,""))))))</f>
        <v>3 - 1</v>
      </c>
      <c r="AB217" s="249" t="str">
        <f t="shared" si="2126"/>
        <v>(9,-11,-6,-5)</v>
      </c>
      <c r="AC217" s="250">
        <f>IF(K217="","",IF(K217="wo",0,IF(L217="wo",1,IF(K217&gt;L217,1,0))))</f>
        <v>1</v>
      </c>
      <c r="AD217" s="250">
        <f>IF(M217="","",IF(M217="wo",0,IF(N217="wo",1,IF(M217&gt;N217,1,0))))</f>
        <v>0</v>
      </c>
      <c r="AE217" s="250">
        <f>IF(O217="","",IF(O217="wo",0,IF(P217="wo",1,IF(O217&gt;P217,1,0))))</f>
        <v>0</v>
      </c>
      <c r="AF217" s="250">
        <f>IF(Q217="","",IF(Q217="wo",0,IF(R217="wo",1,IF(Q217&gt;R217,1,0))))</f>
        <v>0</v>
      </c>
      <c r="AG217" s="250" t="str">
        <f>IF(S217="","",IF(S217="wo",0,IF(T217="wo",1,IF(S217&gt;T217,1,0))))</f>
        <v/>
      </c>
      <c r="AH217" s="250" t="str">
        <f>IF(U217="","",IF(U217="wo",0,IF(V217="wo",1,IF(U217&gt;V217,1,0))))</f>
        <v/>
      </c>
      <c r="AI217" s="250" t="str">
        <f>IF(W217="","",IF(W217="wo",0,IF(X217="wo",1,IF(W217&gt;X217,1,0))))</f>
        <v/>
      </c>
      <c r="AJ217" s="251">
        <f>IF(K217="","",IF(K217="wo",0,IF(L217="wo",0,IF(K217=L217,"ERROR",IF(K217=0,"-0",IF(L217=0,0,IF(K217&gt;L217,L217,-1*K217)))))))</f>
        <v>9</v>
      </c>
      <c r="AK217" s="251" t="str">
        <f>IF(M217="","",IF(M217="wo",","&amp;0,IF(N217="wo",","&amp;0,IF(M217=N217,"ERROR",IF(M217=0,",-0",IF(N217=0,","&amp;0,IF(M217&gt;N217,","&amp;N217,","&amp;-1*M217)))))))</f>
        <v>,-11</v>
      </c>
      <c r="AL217" s="251" t="str">
        <f>IF(O217="","",IF(O217="wo",","&amp;0,IF(P217="wo",","&amp;0,IF(O217=P217,"ERROR",IF(O217=0,",-0",IF(P217=0,","&amp;0,IF(O217&gt;P217,","&amp;P217,","&amp;-1*O217)))))))</f>
        <v>,-6</v>
      </c>
      <c r="AM217" s="251" t="str">
        <f>IF(Q217="","",IF(Q217="wo",","&amp;0,IF(R217="wo",","&amp;0,IF(Q217=R217,"ERROR",IF(Q217=0,",-0",IF(R217=0,","&amp;0,IF(Q217&gt;R217,","&amp;R217,","&amp;-1*Q217)))))))</f>
        <v>,-5</v>
      </c>
      <c r="AN217" s="251" t="str">
        <f>IF(S217="","",IF(S217="wo",","&amp;0,IF(T217="wo",","&amp;0,IF(S217=T217,"ERROR",IF(S217=0,",-0",IF(T217=0,","&amp;0,IF(S217&gt;T217,","&amp;T217,","&amp;-1*S217)))))))</f>
        <v/>
      </c>
      <c r="AO217" s="251" t="str">
        <f>IF(U217="","",IF(U217="wo",","&amp;0,IF(V217="wo",","&amp;0,IF(U217=V217,"ERROR",IF(U217=0,",-0",IF(V217=0,","&amp;0,IF(U217&gt;V217,","&amp;V217,","&amp;-1*U217)))))))</f>
        <v/>
      </c>
      <c r="AP217" s="251" t="str">
        <f>IF(W217="","",IF(W217="wo",","&amp;0,IF(X217="wo",","&amp;0,IF(W217=X217,"ERROR",IF(W217=0,",-0",IF(X217=0,","&amp;0,IF(W217&gt;X217,","&amp;X217,","&amp;-1*W217)))))))</f>
        <v/>
      </c>
      <c r="AQ217" s="238"/>
      <c r="AR217" s="261"/>
      <c r="AU217" s="262"/>
      <c r="BF217" s="293"/>
    </row>
    <row r="218" spans="1:58" s="240" customFormat="1" ht="14.1" customHeight="1" x14ac:dyDescent="0.25">
      <c r="A218" s="511"/>
      <c r="B218" s="570"/>
      <c r="C218" s="515"/>
      <c r="D218" s="517"/>
      <c r="E218" s="578"/>
      <c r="F218" s="238">
        <v>-92</v>
      </c>
      <c r="G218" s="348">
        <f>IF(Y211&lt;Z211,G211,IF(Z211&lt;Y211,G212,"-"))</f>
        <v>35</v>
      </c>
      <c r="H218" s="521"/>
      <c r="I218" s="257" t="str">
        <f>VLOOKUP(G218,[3]Список!A:V,3,FALSE)</f>
        <v xml:space="preserve">СӘУРБАЙ Бақдәулет  </v>
      </c>
      <c r="J218" s="258" t="str">
        <f>VLOOKUP(G218,[3]Список!A:V,8,FALSE)</f>
        <v>г. Шымкент</v>
      </c>
      <c r="K218" s="526"/>
      <c r="L218" s="536"/>
      <c r="M218" s="532"/>
      <c r="N218" s="534"/>
      <c r="O218" s="526"/>
      <c r="P218" s="536"/>
      <c r="Q218" s="532"/>
      <c r="R218" s="534"/>
      <c r="S218" s="526"/>
      <c r="T218" s="536"/>
      <c r="U218" s="532"/>
      <c r="V218" s="534"/>
      <c r="W218" s="526"/>
      <c r="X218" s="528"/>
      <c r="Y218" s="259">
        <f>IF(L217="wo","В - П",IF(L217&gt;=0,SUM(AC218:AI218),""))</f>
        <v>3</v>
      </c>
      <c r="Z218" s="260">
        <f>IF(K217="wo","В - П",IF(K217&gt;=0,SUM(AC217:AI217),""))</f>
        <v>1</v>
      </c>
      <c r="AA218" s="248" t="str">
        <f>IF(G217="х","",IF(G218="х","",IF(Y217&gt;Z217,AA217&amp;" "&amp;AB217,IF(Z217&gt;Y217,AA217&amp;" "&amp;AB218,""))))</f>
        <v>3 - 1 (-9,11,6,5)</v>
      </c>
      <c r="AB218" s="249" t="str">
        <f t="shared" si="2126"/>
        <v>(-9,11,6,5)</v>
      </c>
      <c r="AC218" s="250">
        <f t="shared" ref="AC218" si="2142">IF(L217="","",IF(L217="wo",0,IF(K217="wo",1,IF(K217&gt;L217,0,1))))</f>
        <v>0</v>
      </c>
      <c r="AD218" s="250">
        <f t="shared" ref="AD218" si="2143">IF(N217="","",IF(N217="wo",0,IF(M217="wo",1,IF(M217&gt;N217,0,1))))</f>
        <v>1</v>
      </c>
      <c r="AE218" s="250">
        <f t="shared" ref="AE218" si="2144">IF(P217="","",IF(P217="wo",0,IF(O217="wo",1,IF(O217&gt;P217,0,1))))</f>
        <v>1</v>
      </c>
      <c r="AF218" s="250">
        <f t="shared" ref="AF218" si="2145">IF(R217="","",IF(R217="wo",0,IF(Q217="wo",1,IF(Q217&gt;R217,0,1))))</f>
        <v>1</v>
      </c>
      <c r="AG218" s="250" t="str">
        <f t="shared" ref="AG218" si="2146">IF(T217="","",IF(T217="wo",0,IF(S217="wo",1,IF(S217&gt;T217,0,1))))</f>
        <v/>
      </c>
      <c r="AH218" s="250" t="str">
        <f t="shared" ref="AH218" si="2147">IF(V217="","",IF(V217="wo",0,IF(U217="wo",1,IF(U217&gt;V217,0,1))))</f>
        <v/>
      </c>
      <c r="AI218" s="250" t="str">
        <f t="shared" ref="AI218" si="2148">IF(X217="","",IF(X217="wo",0,IF(W217="wo",1,IF(W217&gt;X217,0,1))))</f>
        <v/>
      </c>
      <c r="AJ218" s="251">
        <f t="shared" ref="AJ218" si="2149">IF(K217="","",IF(K217="wo",0,IF(L217="wo",0,IF(K217=L217,"ERROR",IF(K217=0,0,IF(L217=0,"-0",IF(L217&gt;K217,K217,-1*L217)))))))</f>
        <v>-9</v>
      </c>
      <c r="AK218" s="251" t="str">
        <f t="shared" ref="AK218" si="2150">IF(M217="","",IF(M217="wo",","&amp;0,IF(N217="wo",","&amp;0,IF(M217=N217,"ERROR",IF(M217=0,",0",IF(N217=0,",-0",IF(N217&gt;M217,","&amp;M217,","&amp;-1*N217)))))))</f>
        <v>,11</v>
      </c>
      <c r="AL218" s="251" t="str">
        <f t="shared" ref="AL218" si="2151">IF(O217="","",IF(O217="wo",","&amp;0,IF(P217="wo",","&amp;0,IF(O217=P217,"ERROR",IF(O217=0,",0",IF(P217=0,",-0",IF(P217&gt;O217,","&amp;O217,","&amp;-1*P217)))))))</f>
        <v>,6</v>
      </c>
      <c r="AM218" s="251" t="str">
        <f t="shared" ref="AM218" si="2152">IF(Q217="","",IF(Q217="wo",","&amp;0,IF(R217="wo",","&amp;0,IF(Q217=R217,"ERROR",IF(Q217=0,",0",IF(R217=0,",-0",IF(R217&gt;Q217,","&amp;Q217,","&amp;-1*R217)))))))</f>
        <v>,5</v>
      </c>
      <c r="AN218" s="251" t="str">
        <f t="shared" ref="AN218" si="2153">IF(S217="","",IF(S217="wo",","&amp;0,IF(T217="wo",","&amp;0,IF(S217=T217,"ERROR",IF(S217=0,",0",IF(T217=0,",-0",IF(T217&gt;S217,","&amp;S217,","&amp;-1*T217)))))))</f>
        <v/>
      </c>
      <c r="AO218" s="251" t="str">
        <f t="shared" ref="AO218" si="2154">IF(U217="","",IF(U217="wo",","&amp;0,IF(V217="wo",","&amp;0,IF(U217=V217,"ERROR",IF(U217=0,",0",IF(V217=0,",-0",IF(V217&gt;U217,","&amp;U217,","&amp;-1*V217)))))))</f>
        <v/>
      </c>
      <c r="AP218" s="251" t="str">
        <f t="shared" ref="AP218" si="2155">IF(W217="","",IF(W217="wo",","&amp;0,IF(X217="wo",","&amp;0,IF(W217=X217,"ERROR",IF(W217=0,",0",IF(X217=0,",-0",IF(X217&gt;W217,","&amp;W217,","&amp;-1*X217)))))))</f>
        <v/>
      </c>
      <c r="AQ218" s="238"/>
      <c r="AR218" s="261"/>
      <c r="AU218" s="262"/>
      <c r="BF218" s="293"/>
    </row>
    <row r="219" spans="1:58" s="240" customFormat="1" ht="14.1" customHeight="1" x14ac:dyDescent="0.25">
      <c r="A219" s="554"/>
      <c r="B219" s="576"/>
      <c r="C219" s="556"/>
      <c r="D219" s="576"/>
      <c r="E219" s="518"/>
      <c r="F219" s="322"/>
      <c r="G219" s="346">
        <f>IF(Y217&gt;Z217,G217,IF(Z217&gt;Y217,G218,"-"))</f>
        <v>35</v>
      </c>
      <c r="H219" s="331" t="s">
        <v>353</v>
      </c>
      <c r="I219" s="244" t="str">
        <f>VLOOKUP(G219,[3]Список!A:V,3,FALSE)</f>
        <v xml:space="preserve">СӘУРБАЙ Бақдәулет  </v>
      </c>
      <c r="J219" s="245" t="str">
        <f>VLOOKUP(G219,[3]Список!A:V,8,FALSE)</f>
        <v>г. Шымкент</v>
      </c>
      <c r="K219" s="579"/>
      <c r="L219" s="580"/>
      <c r="M219" s="580"/>
      <c r="N219" s="580"/>
      <c r="O219" s="580"/>
      <c r="P219" s="580"/>
      <c r="Q219" s="580"/>
      <c r="R219" s="580"/>
      <c r="S219" s="580"/>
      <c r="T219" s="580"/>
      <c r="U219" s="580"/>
      <c r="V219" s="580"/>
      <c r="W219" s="580"/>
      <c r="X219" s="581"/>
      <c r="Y219" s="247"/>
      <c r="Z219" s="247"/>
      <c r="AA219" s="351" t="str">
        <f>IF(Y219&gt;Z219,Y219&amp;" - "&amp;Z219,IF(Z219&gt;Y219,Z219&amp;" - "&amp;Y219,""))</f>
        <v/>
      </c>
      <c r="AB219" s="352"/>
      <c r="AC219" s="353"/>
      <c r="AD219" s="353"/>
      <c r="AE219" s="353"/>
      <c r="AF219" s="353"/>
      <c r="AG219" s="353"/>
      <c r="AH219" s="353"/>
      <c r="AI219" s="353"/>
      <c r="AJ219" s="354"/>
      <c r="AK219" s="354"/>
      <c r="AL219" s="354"/>
      <c r="AM219" s="354"/>
      <c r="AN219" s="354"/>
      <c r="AO219" s="354"/>
      <c r="AP219" s="354"/>
      <c r="AQ219" s="238"/>
      <c r="AR219" s="261"/>
      <c r="AU219" s="262"/>
      <c r="BF219" s="293"/>
    </row>
    <row r="220" spans="1:58" s="240" customFormat="1" ht="14.1" customHeight="1" x14ac:dyDescent="0.25">
      <c r="A220" s="555"/>
      <c r="B220" s="577"/>
      <c r="C220" s="578"/>
      <c r="D220" s="577"/>
      <c r="E220" s="519"/>
      <c r="F220" s="238">
        <v>-94</v>
      </c>
      <c r="G220" s="348">
        <f>IF(Y217&lt;Z217,G217,IF(Z217&lt;Y217,G218,"-"))</f>
        <v>26</v>
      </c>
      <c r="H220" s="355" t="s">
        <v>354</v>
      </c>
      <c r="I220" s="257" t="str">
        <f>VLOOKUP(G220,[3]Список!A:V,3,FALSE)</f>
        <v xml:space="preserve">АБДЫХАЛЫК Нурхат  </v>
      </c>
      <c r="J220" s="258" t="str">
        <f>VLOOKUP(G220,[3]Список!A:V,8,FALSE)</f>
        <v>г. Алматы</v>
      </c>
      <c r="K220" s="572"/>
      <c r="L220" s="573"/>
      <c r="M220" s="573"/>
      <c r="N220" s="573"/>
      <c r="O220" s="573"/>
      <c r="P220" s="573"/>
      <c r="Q220" s="573"/>
      <c r="R220" s="573"/>
      <c r="S220" s="573"/>
      <c r="T220" s="573"/>
      <c r="U220" s="573"/>
      <c r="V220" s="573"/>
      <c r="W220" s="573"/>
      <c r="X220" s="574"/>
      <c r="Y220" s="247"/>
      <c r="Z220" s="247"/>
      <c r="AA220" s="351" t="str">
        <f>IF(Y219&gt;Z219,AA219&amp;" "&amp;AB219,IF(Z219&gt;Y219,AA219&amp;" "&amp;AB220,""))</f>
        <v/>
      </c>
      <c r="AB220" s="352"/>
      <c r="AC220" s="353"/>
      <c r="AD220" s="353"/>
      <c r="AE220" s="353"/>
      <c r="AF220" s="353"/>
      <c r="AG220" s="353"/>
      <c r="AH220" s="353"/>
      <c r="AI220" s="353"/>
      <c r="AJ220" s="354"/>
      <c r="AK220" s="354"/>
      <c r="AL220" s="354"/>
      <c r="AM220" s="354"/>
      <c r="AN220" s="354"/>
      <c r="AO220" s="354"/>
      <c r="AP220" s="354"/>
      <c r="AQ220" s="238"/>
      <c r="AR220" s="261"/>
      <c r="AU220" s="262"/>
      <c r="BF220" s="293"/>
    </row>
    <row r="221" spans="1:58" s="240" customFormat="1" ht="14.1" customHeight="1" x14ac:dyDescent="0.25">
      <c r="A221" s="263"/>
      <c r="B221" s="263"/>
      <c r="C221" s="356"/>
      <c r="D221" s="357"/>
      <c r="E221" s="356"/>
      <c r="F221" s="236"/>
      <c r="G221" s="263"/>
      <c r="H221" s="263"/>
      <c r="I221" s="263"/>
      <c r="J221" s="263"/>
      <c r="K221" s="263"/>
      <c r="L221" s="263"/>
      <c r="M221" s="263"/>
      <c r="N221" s="263"/>
      <c r="O221" s="263"/>
      <c r="P221" s="263"/>
      <c r="Q221" s="263"/>
      <c r="R221" s="263"/>
      <c r="S221" s="263"/>
      <c r="T221" s="263"/>
      <c r="U221" s="263"/>
      <c r="V221" s="263"/>
      <c r="W221" s="263"/>
      <c r="X221" s="263"/>
      <c r="Y221" s="263"/>
      <c r="Z221" s="263"/>
      <c r="AA221" s="263"/>
      <c r="AB221" s="263"/>
      <c r="AC221" s="237"/>
      <c r="AD221" s="237"/>
      <c r="AE221" s="237"/>
      <c r="AF221" s="237"/>
      <c r="AG221" s="237"/>
      <c r="AH221" s="237"/>
      <c r="AI221" s="237"/>
      <c r="AJ221" s="263"/>
      <c r="AK221" s="263"/>
      <c r="AL221" s="263"/>
      <c r="AM221" s="263"/>
      <c r="AN221" s="263"/>
      <c r="AO221" s="263"/>
      <c r="AP221" s="263"/>
      <c r="AQ221" s="238"/>
      <c r="AR221" s="261"/>
      <c r="AT221" s="262"/>
      <c r="AU221" s="262"/>
      <c r="BF221" s="293"/>
    </row>
    <row r="222" spans="1:58" s="240" customFormat="1" ht="14.1" customHeight="1" x14ac:dyDescent="0.25">
      <c r="A222" s="263"/>
      <c r="B222" s="263"/>
      <c r="C222" s="356"/>
      <c r="D222" s="357"/>
      <c r="E222" s="356"/>
      <c r="F222" s="236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  <c r="Q222" s="263"/>
      <c r="R222" s="263"/>
      <c r="S222" s="263"/>
      <c r="T222" s="263"/>
      <c r="U222" s="263"/>
      <c r="V222" s="263"/>
      <c r="W222" s="263"/>
      <c r="X222" s="263"/>
      <c r="Y222" s="263"/>
      <c r="Z222" s="263"/>
      <c r="AA222" s="263"/>
      <c r="AB222" s="263"/>
      <c r="AC222" s="237"/>
      <c r="AD222" s="237"/>
      <c r="AE222" s="237"/>
      <c r="AF222" s="237"/>
      <c r="AG222" s="237"/>
      <c r="AH222" s="237"/>
      <c r="AI222" s="237"/>
      <c r="AJ222" s="263"/>
      <c r="AK222" s="263"/>
      <c r="AL222" s="263"/>
      <c r="AM222" s="263"/>
      <c r="AN222" s="263"/>
      <c r="AO222" s="263"/>
      <c r="AP222" s="263"/>
      <c r="AQ222" s="238"/>
      <c r="AR222" s="261"/>
      <c r="AT222" s="262"/>
      <c r="AU222" s="262"/>
      <c r="BF222" s="293"/>
    </row>
    <row r="223" spans="1:58" s="240" customFormat="1" ht="10.7" customHeight="1" x14ac:dyDescent="0.25">
      <c r="A223" s="263"/>
      <c r="B223" s="263"/>
      <c r="C223" s="356"/>
      <c r="D223" s="357"/>
      <c r="E223" s="356"/>
      <c r="F223" s="236"/>
      <c r="G223" s="263"/>
      <c r="H223" s="263"/>
      <c r="I223" s="263"/>
      <c r="J223" s="263"/>
      <c r="K223" s="263"/>
      <c r="L223" s="263"/>
      <c r="M223" s="263"/>
      <c r="N223" s="263"/>
      <c r="O223" s="263"/>
      <c r="P223" s="263"/>
      <c r="Q223" s="263"/>
      <c r="R223" s="263"/>
      <c r="S223" s="263"/>
      <c r="T223" s="263"/>
      <c r="U223" s="263"/>
      <c r="V223" s="263"/>
      <c r="W223" s="263"/>
      <c r="X223" s="263"/>
      <c r="Y223" s="263"/>
      <c r="Z223" s="263"/>
      <c r="AA223" s="263"/>
      <c r="AB223" s="263"/>
      <c r="AC223" s="237"/>
      <c r="AD223" s="237"/>
      <c r="AE223" s="237"/>
      <c r="AF223" s="237"/>
      <c r="AG223" s="237"/>
      <c r="AH223" s="237"/>
      <c r="AI223" s="237"/>
      <c r="AJ223" s="263"/>
      <c r="AK223" s="263"/>
      <c r="AL223" s="263"/>
      <c r="AM223" s="263"/>
      <c r="AN223" s="263"/>
      <c r="AO223" s="263"/>
      <c r="AP223" s="263"/>
      <c r="AQ223" s="238"/>
      <c r="AT223" s="262"/>
      <c r="AU223" s="262"/>
      <c r="BF223" s="293"/>
    </row>
    <row r="224" spans="1:58" s="240" customFormat="1" ht="10.7" customHeight="1" x14ac:dyDescent="0.25">
      <c r="A224" s="263"/>
      <c r="B224" s="263"/>
      <c r="C224" s="356"/>
      <c r="D224" s="357"/>
      <c r="E224" s="356"/>
      <c r="F224" s="236"/>
      <c r="G224" s="263"/>
      <c r="H224" s="263"/>
      <c r="I224" s="263"/>
      <c r="J224" s="263"/>
      <c r="K224" s="263"/>
      <c r="L224" s="263"/>
      <c r="M224" s="263"/>
      <c r="N224" s="263"/>
      <c r="O224" s="263"/>
      <c r="P224" s="263"/>
      <c r="Q224" s="263"/>
      <c r="R224" s="263"/>
      <c r="S224" s="263"/>
      <c r="T224" s="263"/>
      <c r="U224" s="263"/>
      <c r="V224" s="263"/>
      <c r="W224" s="263"/>
      <c r="X224" s="263"/>
      <c r="Y224" s="263"/>
      <c r="Z224" s="263"/>
      <c r="AA224" s="263"/>
      <c r="AB224" s="263"/>
      <c r="AC224" s="237"/>
      <c r="AD224" s="237"/>
      <c r="AE224" s="237"/>
      <c r="AF224" s="237"/>
      <c r="AG224" s="237"/>
      <c r="AH224" s="237"/>
      <c r="AI224" s="237"/>
      <c r="AJ224" s="263"/>
      <c r="AK224" s="263"/>
      <c r="AL224" s="263"/>
      <c r="AM224" s="263"/>
      <c r="AN224" s="263"/>
      <c r="AO224" s="263"/>
      <c r="AP224" s="263"/>
      <c r="AQ224" s="238"/>
      <c r="AT224" s="262"/>
      <c r="AU224" s="262"/>
      <c r="BF224" s="293"/>
    </row>
    <row r="225" spans="4:58" s="240" customFormat="1" ht="10.7" customHeight="1" x14ac:dyDescent="0.25">
      <c r="D225" s="357"/>
      <c r="E225" s="356"/>
      <c r="F225" s="236"/>
      <c r="G225" s="263"/>
      <c r="H225" s="263"/>
      <c r="I225" s="263"/>
      <c r="J225" s="263"/>
      <c r="K225" s="263"/>
      <c r="L225" s="263"/>
      <c r="M225" s="263"/>
      <c r="N225" s="263"/>
      <c r="O225" s="263"/>
      <c r="P225" s="263"/>
      <c r="Q225" s="263"/>
      <c r="R225" s="263"/>
      <c r="S225" s="263"/>
      <c r="T225" s="263"/>
      <c r="U225" s="263"/>
      <c r="V225" s="263"/>
      <c r="W225" s="263"/>
      <c r="X225" s="263"/>
      <c r="Y225" s="263"/>
      <c r="Z225" s="263"/>
      <c r="AA225" s="263"/>
      <c r="AB225" s="263"/>
      <c r="AC225" s="237"/>
      <c r="AD225" s="237"/>
      <c r="AE225" s="237"/>
      <c r="AF225" s="237"/>
      <c r="AG225" s="237"/>
      <c r="AH225" s="237"/>
      <c r="AI225" s="237"/>
      <c r="AJ225" s="263"/>
      <c r="AK225" s="263"/>
      <c r="AL225" s="263"/>
      <c r="AM225" s="263"/>
      <c r="AN225" s="263"/>
      <c r="AO225" s="263"/>
      <c r="AP225" s="263"/>
      <c r="AQ225" s="238"/>
      <c r="AU225" s="262"/>
      <c r="BF225" s="293"/>
    </row>
    <row r="226" spans="4:58" s="240" customFormat="1" ht="10.7" customHeight="1" x14ac:dyDescent="0.25">
      <c r="D226" s="357"/>
      <c r="E226" s="356"/>
      <c r="F226" s="236"/>
      <c r="G226" s="263"/>
      <c r="H226" s="263"/>
      <c r="I226" s="263"/>
      <c r="J226" s="263"/>
      <c r="K226" s="263"/>
      <c r="L226" s="263"/>
      <c r="M226" s="263"/>
      <c r="N226" s="263"/>
      <c r="O226" s="263"/>
      <c r="P226" s="263"/>
      <c r="Q226" s="263"/>
      <c r="R226" s="263"/>
      <c r="S226" s="263"/>
      <c r="T226" s="263"/>
      <c r="U226" s="263"/>
      <c r="V226" s="263"/>
      <c r="W226" s="263"/>
      <c r="X226" s="263"/>
      <c r="Y226" s="263"/>
      <c r="Z226" s="263"/>
      <c r="AA226" s="263"/>
      <c r="AB226" s="263"/>
      <c r="AC226" s="237"/>
      <c r="AD226" s="237"/>
      <c r="AE226" s="237"/>
      <c r="AF226" s="237"/>
      <c r="AG226" s="237"/>
      <c r="AH226" s="237"/>
      <c r="AI226" s="237"/>
      <c r="AJ226" s="263"/>
      <c r="AK226" s="263"/>
      <c r="AL226" s="263"/>
      <c r="AM226" s="263"/>
      <c r="AN226" s="263"/>
      <c r="AO226" s="263"/>
      <c r="AP226" s="263"/>
      <c r="AQ226" s="238"/>
      <c r="AU226" s="262"/>
      <c r="BF226" s="293"/>
    </row>
    <row r="227" spans="4:58" s="240" customFormat="1" ht="10.7" customHeight="1" x14ac:dyDescent="0.25">
      <c r="D227" s="357"/>
      <c r="E227" s="356"/>
      <c r="F227" s="236"/>
      <c r="G227" s="263"/>
      <c r="H227" s="263"/>
      <c r="I227" s="263"/>
      <c r="J227" s="263"/>
      <c r="K227" s="263"/>
      <c r="L227" s="263"/>
      <c r="M227" s="263"/>
      <c r="N227" s="263"/>
      <c r="O227" s="263"/>
      <c r="P227" s="263"/>
      <c r="Q227" s="263"/>
      <c r="R227" s="263"/>
      <c r="S227" s="263"/>
      <c r="T227" s="263"/>
      <c r="U227" s="263"/>
      <c r="V227" s="263"/>
      <c r="W227" s="263"/>
      <c r="X227" s="263"/>
      <c r="Y227" s="263"/>
      <c r="Z227" s="263"/>
      <c r="AA227" s="263"/>
      <c r="AB227" s="263"/>
      <c r="AC227" s="237"/>
      <c r="AD227" s="237"/>
      <c r="AE227" s="237"/>
      <c r="AF227" s="237"/>
      <c r="AG227" s="237"/>
      <c r="AH227" s="237"/>
      <c r="AI227" s="237"/>
      <c r="AJ227" s="263"/>
      <c r="AK227" s="263"/>
      <c r="AL227" s="263"/>
      <c r="AM227" s="263"/>
      <c r="AN227" s="263"/>
      <c r="AO227" s="263"/>
      <c r="AP227" s="263"/>
      <c r="AQ227" s="238"/>
      <c r="AU227" s="262"/>
      <c r="BF227" s="293"/>
    </row>
    <row r="228" spans="4:58" s="240" customFormat="1" ht="10.7" customHeight="1" x14ac:dyDescent="0.25">
      <c r="D228" s="357"/>
      <c r="E228" s="356"/>
      <c r="F228" s="236"/>
      <c r="G228" s="263"/>
      <c r="H228" s="263"/>
      <c r="I228" s="263"/>
      <c r="J228" s="263"/>
      <c r="K228" s="263"/>
      <c r="L228" s="263"/>
      <c r="M228" s="263"/>
      <c r="N228" s="263"/>
      <c r="O228" s="263"/>
      <c r="P228" s="263"/>
      <c r="Q228" s="263"/>
      <c r="R228" s="263"/>
      <c r="S228" s="263"/>
      <c r="T228" s="263"/>
      <c r="U228" s="263"/>
      <c r="V228" s="263"/>
      <c r="W228" s="263"/>
      <c r="X228" s="263"/>
      <c r="Y228" s="263"/>
      <c r="Z228" s="263"/>
      <c r="AA228" s="263"/>
      <c r="AB228" s="263"/>
      <c r="AC228" s="237"/>
      <c r="AD228" s="237"/>
      <c r="AE228" s="237"/>
      <c r="AF228" s="237"/>
      <c r="AG228" s="237"/>
      <c r="AH228" s="237"/>
      <c r="AI228" s="237"/>
      <c r="AJ228" s="263"/>
      <c r="AK228" s="263"/>
      <c r="AL228" s="263"/>
      <c r="AM228" s="263"/>
      <c r="AN228" s="263"/>
      <c r="AO228" s="263"/>
      <c r="AP228" s="263"/>
      <c r="AQ228" s="238"/>
      <c r="AU228" s="262"/>
      <c r="BF228" s="293"/>
    </row>
    <row r="229" spans="4:58" s="240" customFormat="1" ht="10.7" customHeight="1" x14ac:dyDescent="0.25">
      <c r="D229" s="357"/>
      <c r="E229" s="356"/>
      <c r="F229" s="236"/>
      <c r="G229" s="263"/>
      <c r="H229" s="263"/>
      <c r="I229" s="263"/>
      <c r="J229" s="263"/>
      <c r="K229" s="263"/>
      <c r="L229" s="263"/>
      <c r="M229" s="263"/>
      <c r="N229" s="263"/>
      <c r="O229" s="263"/>
      <c r="P229" s="263"/>
      <c r="Q229" s="263"/>
      <c r="R229" s="263"/>
      <c r="S229" s="263"/>
      <c r="T229" s="263"/>
      <c r="U229" s="263"/>
      <c r="V229" s="263"/>
      <c r="W229" s="263"/>
      <c r="X229" s="263"/>
      <c r="Y229" s="263"/>
      <c r="Z229" s="263"/>
      <c r="AA229" s="263"/>
      <c r="AB229" s="263"/>
      <c r="AC229" s="237"/>
      <c r="AD229" s="237"/>
      <c r="AE229" s="237"/>
      <c r="AF229" s="237"/>
      <c r="AG229" s="237"/>
      <c r="AH229" s="237"/>
      <c r="AI229" s="237"/>
      <c r="AJ229" s="263"/>
      <c r="AK229" s="263"/>
      <c r="AL229" s="263"/>
      <c r="AM229" s="263"/>
      <c r="AN229" s="263"/>
      <c r="AO229" s="263"/>
      <c r="AP229" s="263"/>
      <c r="AQ229" s="238"/>
      <c r="AU229" s="262"/>
      <c r="BF229" s="293"/>
    </row>
    <row r="230" spans="4:58" s="240" customFormat="1" ht="10.7" customHeight="1" x14ac:dyDescent="0.25">
      <c r="D230" s="263"/>
      <c r="E230" s="356"/>
      <c r="F230" s="263"/>
      <c r="G230" s="263"/>
      <c r="H230" s="263"/>
      <c r="I230" s="263"/>
      <c r="J230" s="358"/>
      <c r="K230" s="263"/>
      <c r="L230" s="263"/>
      <c r="M230" s="263"/>
      <c r="N230" s="263"/>
      <c r="O230" s="263"/>
      <c r="P230" s="263"/>
      <c r="Q230" s="263"/>
      <c r="R230" s="263"/>
      <c r="S230" s="263"/>
      <c r="T230" s="263"/>
      <c r="U230" s="263"/>
      <c r="V230" s="263"/>
      <c r="W230" s="263"/>
      <c r="X230" s="263"/>
      <c r="Y230" s="263"/>
      <c r="Z230" s="263"/>
      <c r="AA230" s="263"/>
      <c r="AB230" s="263"/>
      <c r="AC230" s="237"/>
      <c r="AD230" s="237"/>
      <c r="AE230" s="237"/>
      <c r="AF230" s="237"/>
      <c r="AG230" s="237"/>
      <c r="AH230" s="237"/>
      <c r="AI230" s="237"/>
      <c r="AJ230" s="263"/>
      <c r="AK230" s="263"/>
      <c r="AL230" s="263"/>
      <c r="AM230" s="263"/>
      <c r="AN230" s="263"/>
      <c r="AO230" s="263"/>
      <c r="AP230" s="263"/>
      <c r="AQ230" s="238"/>
      <c r="AU230" s="262"/>
      <c r="BF230" s="293"/>
    </row>
    <row r="231" spans="4:58" s="240" customFormat="1" ht="10.7" customHeight="1" x14ac:dyDescent="0.25">
      <c r="D231" s="263"/>
      <c r="E231" s="356"/>
      <c r="F231" s="263"/>
      <c r="G231" s="263"/>
      <c r="H231" s="263"/>
      <c r="I231" s="263"/>
      <c r="J231" s="358"/>
      <c r="K231" s="263"/>
      <c r="L231" s="263"/>
      <c r="M231" s="263"/>
      <c r="N231" s="263"/>
      <c r="O231" s="263"/>
      <c r="P231" s="263"/>
      <c r="Q231" s="263"/>
      <c r="R231" s="263"/>
      <c r="S231" s="263"/>
      <c r="T231" s="263"/>
      <c r="U231" s="263"/>
      <c r="V231" s="263"/>
      <c r="W231" s="263"/>
      <c r="X231" s="263"/>
      <c r="Y231" s="263"/>
      <c r="Z231" s="263"/>
      <c r="AA231" s="263"/>
      <c r="AB231" s="263"/>
      <c r="AC231" s="237"/>
      <c r="AD231" s="237"/>
      <c r="AE231" s="237"/>
      <c r="AF231" s="237"/>
      <c r="AG231" s="237"/>
      <c r="AH231" s="237"/>
      <c r="AI231" s="237"/>
      <c r="AJ231" s="263"/>
      <c r="AK231" s="263"/>
      <c r="AL231" s="263"/>
      <c r="AM231" s="263"/>
      <c r="AN231" s="263"/>
      <c r="AO231" s="263"/>
      <c r="AP231" s="263"/>
      <c r="AQ231" s="238"/>
      <c r="AU231" s="262"/>
      <c r="BF231" s="293"/>
    </row>
    <row r="232" spans="4:58" s="240" customFormat="1" ht="10.7" customHeight="1" x14ac:dyDescent="0.25">
      <c r="D232" s="263"/>
      <c r="E232" s="356"/>
      <c r="F232" s="263"/>
      <c r="G232" s="263"/>
      <c r="H232" s="263"/>
      <c r="I232" s="263"/>
      <c r="J232" s="358"/>
      <c r="K232" s="263"/>
      <c r="L232" s="263"/>
      <c r="M232" s="263"/>
      <c r="N232" s="263"/>
      <c r="O232" s="263"/>
      <c r="P232" s="263"/>
      <c r="Q232" s="263"/>
      <c r="R232" s="263"/>
      <c r="S232" s="263"/>
      <c r="T232" s="263"/>
      <c r="U232" s="263"/>
      <c r="V232" s="263"/>
      <c r="W232" s="263"/>
      <c r="X232" s="263"/>
      <c r="Y232" s="263"/>
      <c r="Z232" s="263"/>
      <c r="AA232" s="263"/>
      <c r="AB232" s="263"/>
      <c r="AC232" s="237"/>
      <c r="AD232" s="237"/>
      <c r="AE232" s="237"/>
      <c r="AF232" s="237"/>
      <c r="AG232" s="237"/>
      <c r="AH232" s="237"/>
      <c r="AI232" s="237"/>
      <c r="AJ232" s="263"/>
      <c r="AK232" s="263"/>
      <c r="AL232" s="263"/>
      <c r="AM232" s="263"/>
      <c r="AN232" s="263"/>
      <c r="AO232" s="263"/>
      <c r="AP232" s="263"/>
      <c r="AQ232" s="238"/>
      <c r="AU232" s="262"/>
      <c r="BF232" s="293"/>
    </row>
    <row r="233" spans="4:58" s="240" customFormat="1" ht="10.7" customHeight="1" x14ac:dyDescent="0.25">
      <c r="D233" s="357"/>
      <c r="E233" s="356"/>
      <c r="F233" s="236"/>
      <c r="G233" s="263"/>
      <c r="H233" s="263"/>
      <c r="I233" s="263"/>
      <c r="J233" s="263"/>
      <c r="K233" s="263"/>
      <c r="L233" s="263"/>
      <c r="M233" s="263"/>
      <c r="N233" s="263"/>
      <c r="O233" s="263"/>
      <c r="P233" s="263"/>
      <c r="Q233" s="263"/>
      <c r="R233" s="263"/>
      <c r="S233" s="263"/>
      <c r="T233" s="263"/>
      <c r="U233" s="263"/>
      <c r="V233" s="263"/>
      <c r="W233" s="263"/>
      <c r="X233" s="263"/>
      <c r="Y233" s="263"/>
      <c r="Z233" s="263"/>
      <c r="AA233" s="263"/>
      <c r="AB233" s="263"/>
      <c r="AC233" s="237"/>
      <c r="AD233" s="237"/>
      <c r="AE233" s="237"/>
      <c r="AF233" s="237"/>
      <c r="AG233" s="237"/>
      <c r="AH233" s="237"/>
      <c r="AI233" s="237"/>
      <c r="AJ233" s="263"/>
      <c r="AK233" s="263"/>
      <c r="AL233" s="263"/>
      <c r="AM233" s="263"/>
      <c r="AN233" s="263"/>
      <c r="AO233" s="263"/>
      <c r="AP233" s="263"/>
      <c r="AQ233" s="238"/>
      <c r="AU233" s="262"/>
      <c r="BF233" s="293"/>
    </row>
    <row r="234" spans="4:58" s="240" customFormat="1" ht="10.7" customHeight="1" x14ac:dyDescent="0.25">
      <c r="D234" s="357"/>
      <c r="E234" s="356"/>
      <c r="F234" s="236"/>
      <c r="G234" s="263"/>
      <c r="H234" s="263"/>
      <c r="I234" s="263"/>
      <c r="J234" s="263"/>
      <c r="K234" s="263"/>
      <c r="L234" s="263"/>
      <c r="M234" s="263"/>
      <c r="N234" s="263"/>
      <c r="O234" s="263"/>
      <c r="P234" s="263"/>
      <c r="Q234" s="263"/>
      <c r="R234" s="263"/>
      <c r="S234" s="263"/>
      <c r="T234" s="263"/>
      <c r="U234" s="263"/>
      <c r="V234" s="263"/>
      <c r="W234" s="263"/>
      <c r="X234" s="263"/>
      <c r="Y234" s="263"/>
      <c r="Z234" s="263"/>
      <c r="AA234" s="263"/>
      <c r="AB234" s="263"/>
      <c r="AC234" s="237"/>
      <c r="AD234" s="237"/>
      <c r="AE234" s="237"/>
      <c r="AF234" s="237"/>
      <c r="AG234" s="237"/>
      <c r="AH234" s="237"/>
      <c r="AI234" s="237"/>
      <c r="AJ234" s="263"/>
      <c r="AK234" s="263"/>
      <c r="AL234" s="263"/>
      <c r="AM234" s="263"/>
      <c r="AN234" s="263"/>
      <c r="AO234" s="263"/>
      <c r="AP234" s="263"/>
      <c r="AQ234" s="238"/>
      <c r="AU234" s="262"/>
      <c r="BF234" s="293"/>
    </row>
    <row r="235" spans="4:58" s="240" customFormat="1" ht="10.7" customHeight="1" x14ac:dyDescent="0.25">
      <c r="D235" s="357"/>
      <c r="E235" s="356"/>
      <c r="F235" s="236"/>
      <c r="G235" s="263"/>
      <c r="H235" s="263"/>
      <c r="I235" s="263"/>
      <c r="J235" s="263"/>
      <c r="K235" s="263"/>
      <c r="L235" s="263"/>
      <c r="M235" s="263"/>
      <c r="N235" s="263"/>
      <c r="O235" s="263"/>
      <c r="P235" s="263"/>
      <c r="Q235" s="263"/>
      <c r="R235" s="263"/>
      <c r="S235" s="263"/>
      <c r="T235" s="263"/>
      <c r="U235" s="263"/>
      <c r="V235" s="263"/>
      <c r="W235" s="263"/>
      <c r="X235" s="263"/>
      <c r="Y235" s="263"/>
      <c r="Z235" s="263"/>
      <c r="AA235" s="263"/>
      <c r="AB235" s="263"/>
      <c r="AC235" s="237"/>
      <c r="AD235" s="237"/>
      <c r="AE235" s="237"/>
      <c r="AF235" s="237"/>
      <c r="AG235" s="237"/>
      <c r="AH235" s="237"/>
      <c r="AI235" s="237"/>
      <c r="AJ235" s="263"/>
      <c r="AK235" s="263"/>
      <c r="AL235" s="263"/>
      <c r="AM235" s="263"/>
      <c r="AN235" s="263"/>
      <c r="AO235" s="263"/>
      <c r="AP235" s="263"/>
      <c r="AQ235" s="238"/>
      <c r="AU235" s="262"/>
      <c r="BF235" s="293"/>
    </row>
    <row r="236" spans="4:58" s="240" customFormat="1" ht="10.7" customHeight="1" x14ac:dyDescent="0.25">
      <c r="D236" s="357"/>
      <c r="E236" s="356"/>
      <c r="F236" s="236"/>
      <c r="G236" s="263"/>
      <c r="H236" s="263"/>
      <c r="I236" s="263"/>
      <c r="J236" s="263"/>
      <c r="K236" s="263"/>
      <c r="L236" s="263"/>
      <c r="M236" s="263"/>
      <c r="N236" s="263"/>
      <c r="O236" s="263"/>
      <c r="P236" s="263"/>
      <c r="Q236" s="263"/>
      <c r="R236" s="263"/>
      <c r="S236" s="263"/>
      <c r="T236" s="263"/>
      <c r="U236" s="263"/>
      <c r="V236" s="263"/>
      <c r="W236" s="263"/>
      <c r="X236" s="263"/>
      <c r="Y236" s="263"/>
      <c r="Z236" s="263"/>
      <c r="AA236" s="263"/>
      <c r="AB236" s="263"/>
      <c r="AC236" s="237"/>
      <c r="AD236" s="237"/>
      <c r="AE236" s="237"/>
      <c r="AF236" s="237"/>
      <c r="AG236" s="237"/>
      <c r="AH236" s="237"/>
      <c r="AI236" s="237"/>
      <c r="AJ236" s="263"/>
      <c r="AK236" s="263"/>
      <c r="AL236" s="263"/>
      <c r="AM236" s="263"/>
      <c r="AN236" s="263"/>
      <c r="AO236" s="263"/>
      <c r="AP236" s="263"/>
      <c r="AQ236" s="238"/>
      <c r="AU236" s="262"/>
      <c r="BF236" s="293"/>
    </row>
    <row r="237" spans="4:58" s="240" customFormat="1" ht="10.7" customHeight="1" x14ac:dyDescent="0.25">
      <c r="D237" s="357"/>
      <c r="E237" s="356"/>
      <c r="F237" s="236"/>
      <c r="G237" s="263"/>
      <c r="H237" s="263"/>
      <c r="I237" s="263"/>
      <c r="J237" s="263"/>
      <c r="K237" s="263"/>
      <c r="L237" s="263"/>
      <c r="M237" s="263"/>
      <c r="N237" s="263"/>
      <c r="O237" s="263"/>
      <c r="P237" s="263"/>
      <c r="Q237" s="263"/>
      <c r="R237" s="263"/>
      <c r="S237" s="263"/>
      <c r="T237" s="263"/>
      <c r="U237" s="263"/>
      <c r="V237" s="263"/>
      <c r="W237" s="263"/>
      <c r="X237" s="263"/>
      <c r="Y237" s="263"/>
      <c r="Z237" s="263"/>
      <c r="AA237" s="263"/>
      <c r="AB237" s="263"/>
      <c r="AC237" s="237"/>
      <c r="AD237" s="237"/>
      <c r="AE237" s="237"/>
      <c r="AF237" s="237"/>
      <c r="AG237" s="237"/>
      <c r="AH237" s="237"/>
      <c r="AI237" s="237"/>
      <c r="AJ237" s="263"/>
      <c r="AK237" s="263"/>
      <c r="AL237" s="263"/>
      <c r="AM237" s="263"/>
      <c r="AN237" s="263"/>
      <c r="AO237" s="263"/>
      <c r="AP237" s="263"/>
      <c r="AQ237" s="238"/>
      <c r="AU237" s="262"/>
      <c r="BF237" s="293"/>
    </row>
    <row r="238" spans="4:58" s="240" customFormat="1" ht="10.7" customHeight="1" x14ac:dyDescent="0.25">
      <c r="D238" s="357"/>
      <c r="E238" s="356"/>
      <c r="F238" s="236"/>
      <c r="G238" s="263"/>
      <c r="H238" s="263"/>
      <c r="I238" s="263"/>
      <c r="J238" s="263"/>
      <c r="K238" s="263"/>
      <c r="L238" s="263"/>
      <c r="M238" s="263"/>
      <c r="N238" s="263"/>
      <c r="O238" s="263"/>
      <c r="P238" s="263"/>
      <c r="Q238" s="263"/>
      <c r="R238" s="263"/>
      <c r="S238" s="263"/>
      <c r="T238" s="263"/>
      <c r="U238" s="263"/>
      <c r="V238" s="263"/>
      <c r="W238" s="263"/>
      <c r="X238" s="263"/>
      <c r="Y238" s="263"/>
      <c r="Z238" s="263"/>
      <c r="AA238" s="263"/>
      <c r="AB238" s="263"/>
      <c r="AC238" s="237"/>
      <c r="AD238" s="237"/>
      <c r="AE238" s="237"/>
      <c r="AF238" s="237"/>
      <c r="AG238" s="237"/>
      <c r="AH238" s="237"/>
      <c r="AI238" s="237"/>
      <c r="AJ238" s="263"/>
      <c r="AK238" s="263"/>
      <c r="AL238" s="263"/>
      <c r="AM238" s="263"/>
      <c r="AN238" s="263"/>
      <c r="AO238" s="263"/>
      <c r="AP238" s="263"/>
      <c r="AQ238" s="238"/>
      <c r="AU238" s="262"/>
      <c r="BF238" s="293"/>
    </row>
    <row r="239" spans="4:58" s="240" customFormat="1" ht="10.7" customHeight="1" x14ac:dyDescent="0.25">
      <c r="D239" s="357"/>
      <c r="E239" s="356"/>
      <c r="F239" s="236"/>
      <c r="G239" s="263"/>
      <c r="H239" s="263"/>
      <c r="I239" s="263"/>
      <c r="J239" s="263"/>
      <c r="K239" s="263"/>
      <c r="L239" s="263"/>
      <c r="M239" s="263"/>
      <c r="N239" s="263"/>
      <c r="O239" s="263"/>
      <c r="P239" s="263"/>
      <c r="Q239" s="263"/>
      <c r="R239" s="263"/>
      <c r="S239" s="263"/>
      <c r="T239" s="263"/>
      <c r="U239" s="263"/>
      <c r="V239" s="263"/>
      <c r="W239" s="263"/>
      <c r="X239" s="263"/>
      <c r="Y239" s="263"/>
      <c r="Z239" s="263"/>
      <c r="AA239" s="263"/>
      <c r="AB239" s="263"/>
      <c r="AC239" s="237"/>
      <c r="AD239" s="237"/>
      <c r="AE239" s="237"/>
      <c r="AF239" s="237"/>
      <c r="AG239" s="237"/>
      <c r="AH239" s="237"/>
      <c r="AI239" s="237"/>
      <c r="AJ239" s="263"/>
      <c r="AK239" s="263"/>
      <c r="AL239" s="263"/>
      <c r="AM239" s="263"/>
      <c r="AN239" s="263"/>
      <c r="AO239" s="263"/>
      <c r="AP239" s="263"/>
      <c r="AQ239" s="238"/>
      <c r="AU239" s="262"/>
      <c r="BF239" s="293"/>
    </row>
    <row r="240" spans="4:58" s="240" customFormat="1" ht="10.7" customHeight="1" x14ac:dyDescent="0.25">
      <c r="D240" s="357"/>
      <c r="E240" s="356"/>
      <c r="F240" s="236"/>
      <c r="G240" s="263"/>
      <c r="H240" s="263"/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263"/>
      <c r="T240" s="263"/>
      <c r="U240" s="263"/>
      <c r="V240" s="263"/>
      <c r="W240" s="263"/>
      <c r="X240" s="263"/>
      <c r="Y240" s="263"/>
      <c r="Z240" s="263"/>
      <c r="AA240" s="263"/>
      <c r="AB240" s="263"/>
      <c r="AC240" s="237"/>
      <c r="AD240" s="237"/>
      <c r="AE240" s="237"/>
      <c r="AF240" s="237"/>
      <c r="AG240" s="237"/>
      <c r="AH240" s="237"/>
      <c r="AI240" s="237"/>
      <c r="AJ240" s="263"/>
      <c r="AK240" s="263"/>
      <c r="AL240" s="263"/>
      <c r="AM240" s="263"/>
      <c r="AN240" s="263"/>
      <c r="AO240" s="263"/>
      <c r="AP240" s="263"/>
      <c r="AQ240" s="238"/>
      <c r="AU240" s="262"/>
      <c r="BF240" s="293"/>
    </row>
    <row r="241" spans="47:58" s="240" customFormat="1" ht="10.7" customHeight="1" x14ac:dyDescent="0.25">
      <c r="AU241" s="262"/>
      <c r="BF241" s="293"/>
    </row>
    <row r="242" spans="47:58" s="240" customFormat="1" ht="10.7" customHeight="1" x14ac:dyDescent="0.25">
      <c r="AU242" s="262"/>
      <c r="BF242" s="293"/>
    </row>
    <row r="243" spans="47:58" s="240" customFormat="1" ht="10.7" customHeight="1" x14ac:dyDescent="0.25">
      <c r="AU243" s="262"/>
      <c r="BF243" s="293"/>
    </row>
    <row r="244" spans="47:58" s="240" customFormat="1" ht="10.7" customHeight="1" x14ac:dyDescent="0.25">
      <c r="AU244" s="262"/>
      <c r="BF244" s="293"/>
    </row>
    <row r="245" spans="47:58" s="240" customFormat="1" ht="10.7" customHeight="1" x14ac:dyDescent="0.25">
      <c r="AU245" s="262"/>
      <c r="BF245" s="293"/>
    </row>
    <row r="246" spans="47:58" s="240" customFormat="1" ht="10.7" customHeight="1" x14ac:dyDescent="0.25">
      <c r="AU246" s="262"/>
      <c r="BF246" s="293"/>
    </row>
    <row r="247" spans="47:58" s="240" customFormat="1" ht="10.7" customHeight="1" x14ac:dyDescent="0.25">
      <c r="AU247" s="262"/>
      <c r="BF247" s="293"/>
    </row>
    <row r="248" spans="47:58" s="240" customFormat="1" ht="10.7" customHeight="1" x14ac:dyDescent="0.25">
      <c r="AU248" s="262"/>
      <c r="BF248" s="293"/>
    </row>
    <row r="249" spans="47:58" s="240" customFormat="1" ht="10.7" customHeight="1" x14ac:dyDescent="0.25">
      <c r="AU249" s="262"/>
      <c r="BF249" s="293"/>
    </row>
    <row r="250" spans="47:58" s="240" customFormat="1" ht="10.7" customHeight="1" x14ac:dyDescent="0.25">
      <c r="AU250" s="262"/>
      <c r="BF250" s="293"/>
    </row>
    <row r="251" spans="47:58" s="240" customFormat="1" ht="10.7" customHeight="1" x14ac:dyDescent="0.25">
      <c r="AU251" s="262"/>
      <c r="BF251" s="293"/>
    </row>
    <row r="252" spans="47:58" s="240" customFormat="1" ht="10.7" customHeight="1" x14ac:dyDescent="0.25">
      <c r="AU252" s="262"/>
      <c r="BF252" s="293"/>
    </row>
    <row r="253" spans="47:58" s="240" customFormat="1" ht="10.7" customHeight="1" x14ac:dyDescent="0.25">
      <c r="AU253" s="262"/>
      <c r="BF253" s="293"/>
    </row>
    <row r="254" spans="47:58" s="240" customFormat="1" ht="10.7" customHeight="1" x14ac:dyDescent="0.25">
      <c r="AU254" s="262"/>
      <c r="BF254" s="293"/>
    </row>
    <row r="255" spans="47:58" s="240" customFormat="1" ht="10.7" customHeight="1" x14ac:dyDescent="0.25">
      <c r="AU255" s="262"/>
      <c r="BF255" s="293"/>
    </row>
    <row r="256" spans="47:58" s="240" customFormat="1" ht="10.7" customHeight="1" x14ac:dyDescent="0.25">
      <c r="AU256" s="262"/>
      <c r="BF256" s="293"/>
    </row>
    <row r="257" spans="47:58" s="240" customFormat="1" ht="10.7" customHeight="1" x14ac:dyDescent="0.25">
      <c r="AU257" s="262"/>
      <c r="BF257" s="293"/>
    </row>
    <row r="258" spans="47:58" s="240" customFormat="1" ht="10.7" customHeight="1" x14ac:dyDescent="0.25">
      <c r="AU258" s="262"/>
      <c r="BF258" s="293"/>
    </row>
    <row r="259" spans="47:58" s="240" customFormat="1" ht="10.7" customHeight="1" x14ac:dyDescent="0.25">
      <c r="AU259" s="262"/>
      <c r="BF259" s="293"/>
    </row>
    <row r="260" spans="47:58" s="240" customFormat="1" ht="10.7" customHeight="1" x14ac:dyDescent="0.25">
      <c r="AU260" s="262"/>
      <c r="BF260" s="293"/>
    </row>
    <row r="261" spans="47:58" s="240" customFormat="1" ht="10.7" customHeight="1" x14ac:dyDescent="0.25">
      <c r="AU261" s="262"/>
      <c r="BF261" s="293"/>
    </row>
    <row r="262" spans="47:58" s="240" customFormat="1" ht="10.7" customHeight="1" x14ac:dyDescent="0.25">
      <c r="AU262" s="262"/>
      <c r="BF262" s="293"/>
    </row>
    <row r="263" spans="47:58" s="240" customFormat="1" ht="10.7" customHeight="1" x14ac:dyDescent="0.25">
      <c r="AU263" s="262"/>
      <c r="BF263" s="293"/>
    </row>
    <row r="264" spans="47:58" s="240" customFormat="1" ht="10.7" customHeight="1" x14ac:dyDescent="0.25">
      <c r="AU264" s="262"/>
      <c r="BF264" s="293"/>
    </row>
    <row r="265" spans="47:58" s="240" customFormat="1" ht="10.7" customHeight="1" x14ac:dyDescent="0.25">
      <c r="AU265" s="262"/>
      <c r="BF265" s="293"/>
    </row>
    <row r="266" spans="47:58" s="240" customFormat="1" ht="10.7" customHeight="1" x14ac:dyDescent="0.25">
      <c r="AU266" s="262"/>
      <c r="BF266" s="293"/>
    </row>
    <row r="267" spans="47:58" s="240" customFormat="1" ht="10.7" customHeight="1" x14ac:dyDescent="0.25">
      <c r="AU267" s="262"/>
      <c r="BF267" s="293"/>
    </row>
    <row r="268" spans="47:58" s="240" customFormat="1" ht="10.7" customHeight="1" x14ac:dyDescent="0.25">
      <c r="AU268" s="262"/>
      <c r="BF268" s="293"/>
    </row>
    <row r="269" spans="47:58" s="240" customFormat="1" ht="10.7" customHeight="1" x14ac:dyDescent="0.25">
      <c r="AU269" s="262"/>
      <c r="BF269" s="293"/>
    </row>
    <row r="270" spans="47:58" s="240" customFormat="1" ht="10.7" customHeight="1" x14ac:dyDescent="0.25">
      <c r="AU270" s="262"/>
      <c r="BF270" s="293"/>
    </row>
    <row r="271" spans="47:58" s="240" customFormat="1" ht="10.7" customHeight="1" x14ac:dyDescent="0.25">
      <c r="AU271" s="262"/>
      <c r="BF271" s="293"/>
    </row>
    <row r="272" spans="47:58" s="240" customFormat="1" ht="10.7" customHeight="1" x14ac:dyDescent="0.25">
      <c r="AU272" s="262"/>
      <c r="BF272" s="293"/>
    </row>
    <row r="273" spans="47:63" s="240" customFormat="1" ht="10.7" customHeight="1" x14ac:dyDescent="0.25">
      <c r="AU273" s="262"/>
      <c r="BF273" s="293"/>
    </row>
    <row r="274" spans="47:63" s="240" customFormat="1" ht="10.7" customHeight="1" x14ac:dyDescent="0.25">
      <c r="AU274" s="262"/>
      <c r="BF274" s="293"/>
    </row>
    <row r="275" spans="47:63" s="240" customFormat="1" ht="10.7" customHeight="1" x14ac:dyDescent="0.25">
      <c r="AU275" s="262"/>
      <c r="BF275" s="293"/>
    </row>
    <row r="276" spans="47:63" s="240" customFormat="1" ht="10.7" customHeight="1" x14ac:dyDescent="0.25">
      <c r="AU276" s="262"/>
      <c r="BF276" s="293"/>
    </row>
    <row r="277" spans="47:63" s="240" customFormat="1" ht="10.7" customHeight="1" x14ac:dyDescent="0.25">
      <c r="AU277" s="262"/>
      <c r="BF277" s="293"/>
    </row>
    <row r="278" spans="47:63" s="240" customFormat="1" ht="10.7" customHeight="1" x14ac:dyDescent="0.25">
      <c r="AU278" s="262"/>
      <c r="BK278" s="293"/>
    </row>
    <row r="279" spans="47:63" s="240" customFormat="1" ht="10.7" customHeight="1" x14ac:dyDescent="0.25">
      <c r="AU279" s="262"/>
      <c r="BK279" s="293"/>
    </row>
    <row r="280" spans="47:63" s="240" customFormat="1" ht="10.7" customHeight="1" x14ac:dyDescent="0.25">
      <c r="AU280" s="262"/>
      <c r="BK280" s="293"/>
    </row>
    <row r="281" spans="47:63" s="240" customFormat="1" ht="10.7" customHeight="1" x14ac:dyDescent="0.25">
      <c r="AU281" s="262"/>
      <c r="BK281" s="293"/>
    </row>
    <row r="282" spans="47:63" s="240" customFormat="1" ht="10.7" customHeight="1" x14ac:dyDescent="0.25">
      <c r="AU282" s="262"/>
      <c r="BK282" s="293"/>
    </row>
    <row r="283" spans="47:63" s="240" customFormat="1" ht="10.7" customHeight="1" x14ac:dyDescent="0.25">
      <c r="AU283" s="262"/>
      <c r="BK283" s="293"/>
    </row>
    <row r="284" spans="47:63" s="240" customFormat="1" ht="10.7" customHeight="1" x14ac:dyDescent="0.25">
      <c r="AU284" s="262"/>
      <c r="BK284" s="293"/>
    </row>
    <row r="285" spans="47:63" s="240" customFormat="1" ht="10.7" customHeight="1" x14ac:dyDescent="0.25">
      <c r="AU285" s="262"/>
      <c r="BK285" s="293"/>
    </row>
    <row r="286" spans="47:63" s="240" customFormat="1" ht="10.7" customHeight="1" x14ac:dyDescent="0.25">
      <c r="AU286" s="262"/>
      <c r="BK286" s="293"/>
    </row>
    <row r="287" spans="47:63" s="240" customFormat="1" ht="10.7" customHeight="1" x14ac:dyDescent="0.25">
      <c r="AU287" s="262"/>
      <c r="BK287" s="293"/>
    </row>
    <row r="288" spans="47:63" s="240" customFormat="1" ht="10.7" customHeight="1" x14ac:dyDescent="0.25">
      <c r="AU288" s="262"/>
      <c r="BK288" s="293"/>
    </row>
    <row r="289" spans="47:63" s="240" customFormat="1" ht="10.7" customHeight="1" x14ac:dyDescent="0.25">
      <c r="AU289" s="262"/>
      <c r="BK289" s="293"/>
    </row>
    <row r="290" spans="47:63" s="240" customFormat="1" ht="10.7" customHeight="1" x14ac:dyDescent="0.25">
      <c r="AU290" s="262"/>
      <c r="BK290" s="293"/>
    </row>
    <row r="291" spans="47:63" s="240" customFormat="1" ht="10.7" customHeight="1" x14ac:dyDescent="0.25">
      <c r="AU291" s="262"/>
      <c r="BK291" s="293"/>
    </row>
    <row r="292" spans="47:63" s="240" customFormat="1" ht="10.7" customHeight="1" x14ac:dyDescent="0.25">
      <c r="AU292" s="262"/>
      <c r="BK292" s="293"/>
    </row>
    <row r="293" spans="47:63" s="240" customFormat="1" ht="10.7" customHeight="1" x14ac:dyDescent="0.25">
      <c r="AU293" s="262"/>
      <c r="BK293" s="293"/>
    </row>
    <row r="294" spans="47:63" s="240" customFormat="1" ht="10.7" customHeight="1" x14ac:dyDescent="0.25">
      <c r="AU294" s="262"/>
      <c r="BK294" s="293"/>
    </row>
    <row r="295" spans="47:63" s="240" customFormat="1" ht="10.7" customHeight="1" x14ac:dyDescent="0.25">
      <c r="AU295" s="262"/>
      <c r="BK295" s="293"/>
    </row>
    <row r="296" spans="47:63" s="240" customFormat="1" ht="10.7" customHeight="1" x14ac:dyDescent="0.25">
      <c r="AU296" s="262"/>
      <c r="BK296" s="293"/>
    </row>
    <row r="297" spans="47:63" s="240" customFormat="1" ht="10.7" customHeight="1" x14ac:dyDescent="0.25">
      <c r="AU297" s="262"/>
      <c r="BK297" s="293"/>
    </row>
    <row r="298" spans="47:63" s="240" customFormat="1" ht="10.7" customHeight="1" x14ac:dyDescent="0.25">
      <c r="AU298" s="262"/>
      <c r="BK298" s="293"/>
    </row>
    <row r="299" spans="47:63" s="240" customFormat="1" ht="10.7" customHeight="1" x14ac:dyDescent="0.25">
      <c r="AU299" s="262"/>
      <c r="BK299" s="293"/>
    </row>
    <row r="300" spans="47:63" s="240" customFormat="1" ht="10.7" customHeight="1" x14ac:dyDescent="0.25">
      <c r="AU300" s="262"/>
      <c r="BK300" s="293"/>
    </row>
    <row r="301" spans="47:63" s="240" customFormat="1" ht="10.7" customHeight="1" x14ac:dyDescent="0.25">
      <c r="AU301" s="262"/>
      <c r="BK301" s="293"/>
    </row>
    <row r="302" spans="47:63" s="240" customFormat="1" ht="10.7" customHeight="1" x14ac:dyDescent="0.25">
      <c r="AU302" s="262"/>
      <c r="BK302" s="293"/>
    </row>
    <row r="303" spans="47:63" s="240" customFormat="1" ht="10.7" customHeight="1" x14ac:dyDescent="0.25">
      <c r="AU303" s="262"/>
      <c r="BK303" s="293"/>
    </row>
    <row r="304" spans="47:63" s="240" customFormat="1" ht="10.7" customHeight="1" x14ac:dyDescent="0.25">
      <c r="AU304" s="262"/>
      <c r="BK304" s="293"/>
    </row>
    <row r="305" spans="47:63" s="240" customFormat="1" ht="10.7" customHeight="1" x14ac:dyDescent="0.25">
      <c r="AU305" s="262"/>
      <c r="BK305" s="293"/>
    </row>
    <row r="306" spans="47:63" s="240" customFormat="1" ht="10.7" customHeight="1" x14ac:dyDescent="0.25">
      <c r="AU306" s="262"/>
      <c r="BK306" s="293"/>
    </row>
    <row r="307" spans="47:63" s="240" customFormat="1" ht="10.7" customHeight="1" x14ac:dyDescent="0.25">
      <c r="AU307" s="262"/>
      <c r="BK307" s="293"/>
    </row>
    <row r="308" spans="47:63" s="240" customFormat="1" ht="10.7" customHeight="1" x14ac:dyDescent="0.25">
      <c r="AU308" s="262"/>
      <c r="BK308" s="293"/>
    </row>
    <row r="309" spans="47:63" s="240" customFormat="1" ht="10.7" customHeight="1" x14ac:dyDescent="0.25">
      <c r="AU309" s="262"/>
      <c r="BK309" s="293"/>
    </row>
    <row r="310" spans="47:63" s="240" customFormat="1" ht="10.7" customHeight="1" x14ac:dyDescent="0.25">
      <c r="AU310" s="262"/>
      <c r="BK310" s="293"/>
    </row>
    <row r="311" spans="47:63" s="240" customFormat="1" ht="10.7" customHeight="1" x14ac:dyDescent="0.25">
      <c r="AU311" s="262"/>
      <c r="BK311" s="293"/>
    </row>
    <row r="312" spans="47:63" s="240" customFormat="1" ht="10.7" customHeight="1" x14ac:dyDescent="0.25">
      <c r="AU312" s="262"/>
      <c r="BK312" s="293"/>
    </row>
    <row r="313" spans="47:63" s="240" customFormat="1" ht="10.7" customHeight="1" x14ac:dyDescent="0.25">
      <c r="AU313" s="262"/>
      <c r="BK313" s="293"/>
    </row>
    <row r="314" spans="47:63" s="240" customFormat="1" ht="10.7" customHeight="1" x14ac:dyDescent="0.25">
      <c r="AU314" s="262"/>
      <c r="BK314" s="293"/>
    </row>
    <row r="315" spans="47:63" s="240" customFormat="1" ht="10.7" customHeight="1" x14ac:dyDescent="0.25">
      <c r="AU315" s="262"/>
      <c r="BK315" s="293"/>
    </row>
    <row r="316" spans="47:63" s="240" customFormat="1" ht="10.7" customHeight="1" x14ac:dyDescent="0.25">
      <c r="AU316" s="262"/>
      <c r="BK316" s="293"/>
    </row>
    <row r="317" spans="47:63" s="240" customFormat="1" ht="10.7" customHeight="1" x14ac:dyDescent="0.25">
      <c r="AU317" s="262"/>
      <c r="BK317" s="293"/>
    </row>
    <row r="318" spans="47:63" s="240" customFormat="1" ht="10.7" customHeight="1" x14ac:dyDescent="0.25">
      <c r="AU318" s="262"/>
      <c r="BK318" s="293"/>
    </row>
    <row r="319" spans="47:63" s="240" customFormat="1" ht="10.7" customHeight="1" x14ac:dyDescent="0.25">
      <c r="AU319" s="262"/>
      <c r="BK319" s="293"/>
    </row>
    <row r="320" spans="47:63" s="240" customFormat="1" ht="10.7" customHeight="1" x14ac:dyDescent="0.25">
      <c r="AU320" s="262"/>
      <c r="BK320" s="293"/>
    </row>
    <row r="321" spans="47:94" s="240" customFormat="1" ht="10.7" customHeight="1" x14ac:dyDescent="0.25">
      <c r="AU321" s="262"/>
      <c r="BK321" s="293"/>
    </row>
    <row r="322" spans="47:94" s="240" customFormat="1" ht="10.7" customHeight="1" x14ac:dyDescent="0.25">
      <c r="AU322" s="262"/>
      <c r="BK322" s="293"/>
    </row>
    <row r="323" spans="47:94" s="240" customFormat="1" ht="10.7" customHeight="1" x14ac:dyDescent="0.25">
      <c r="AU323" s="262"/>
      <c r="BK323" s="293"/>
    </row>
    <row r="324" spans="47:94" s="240" customFormat="1" ht="10.7" customHeight="1" x14ac:dyDescent="0.25">
      <c r="AU324" s="262"/>
      <c r="BK324" s="293"/>
    </row>
    <row r="325" spans="47:94" s="240" customFormat="1" ht="10.7" customHeight="1" x14ac:dyDescent="0.25">
      <c r="AU325" s="262"/>
      <c r="BK325" s="293"/>
    </row>
    <row r="326" spans="47:94" s="240" customFormat="1" ht="10.7" customHeight="1" x14ac:dyDescent="0.25">
      <c r="AU326" s="262"/>
      <c r="BK326" s="293"/>
    </row>
    <row r="327" spans="47:94" s="240" customFormat="1" ht="10.7" customHeight="1" x14ac:dyDescent="0.25">
      <c r="AU327" s="262"/>
      <c r="BK327" s="293"/>
    </row>
    <row r="328" spans="47:94" s="240" customFormat="1" ht="10.7" customHeight="1" x14ac:dyDescent="0.25">
      <c r="AU328" s="262"/>
      <c r="BK328" s="293"/>
    </row>
    <row r="329" spans="47:94" s="240" customFormat="1" ht="10.7" customHeight="1" x14ac:dyDescent="0.25">
      <c r="AU329" s="262"/>
      <c r="BK329" s="293"/>
    </row>
    <row r="330" spans="47:94" s="240" customFormat="1" ht="10.7" customHeight="1" x14ac:dyDescent="0.25">
      <c r="AU330" s="262"/>
      <c r="BK330" s="293"/>
    </row>
    <row r="331" spans="47:94" s="240" customFormat="1" ht="10.7" customHeight="1" x14ac:dyDescent="0.25">
      <c r="AU331" s="262"/>
      <c r="BK331" s="293"/>
    </row>
    <row r="332" spans="47:94" s="240" customFormat="1" ht="10.7" customHeight="1" x14ac:dyDescent="0.25">
      <c r="AU332" s="262"/>
      <c r="BK332" s="293"/>
    </row>
    <row r="333" spans="47:94" s="240" customFormat="1" ht="10.7" customHeight="1" x14ac:dyDescent="0.25">
      <c r="AU333" s="262"/>
      <c r="BK333" s="293"/>
      <c r="CG333" s="293"/>
      <c r="CJ333" s="236"/>
      <c r="CM333" s="236"/>
      <c r="CP333" s="236"/>
    </row>
    <row r="334" spans="47:94" s="240" customFormat="1" ht="10.7" customHeight="1" x14ac:dyDescent="0.25">
      <c r="AU334" s="262"/>
      <c r="BK334" s="293"/>
      <c r="CG334" s="293"/>
      <c r="CJ334" s="236"/>
      <c r="CM334" s="236"/>
      <c r="CP334" s="236"/>
    </row>
    <row r="335" spans="47:94" s="240" customFormat="1" ht="10.7" customHeight="1" x14ac:dyDescent="0.25">
      <c r="AU335" s="262"/>
      <c r="BK335" s="293"/>
      <c r="CG335" s="293"/>
      <c r="CJ335" s="236"/>
      <c r="CM335" s="236"/>
      <c r="CP335" s="236"/>
    </row>
    <row r="336" spans="47:94" s="240" customFormat="1" ht="10.7" customHeight="1" x14ac:dyDescent="0.25">
      <c r="AU336" s="262"/>
      <c r="BK336" s="293"/>
      <c r="CG336" s="293"/>
      <c r="CJ336" s="236"/>
      <c r="CM336" s="236"/>
      <c r="CP336" s="236"/>
    </row>
    <row r="337" spans="47:94" s="240" customFormat="1" ht="10.7" customHeight="1" x14ac:dyDescent="0.25">
      <c r="AU337" s="262"/>
      <c r="BK337" s="293"/>
      <c r="CG337" s="293"/>
      <c r="CJ337" s="236"/>
      <c r="CM337" s="236"/>
      <c r="CP337" s="236"/>
    </row>
    <row r="338" spans="47:94" s="240" customFormat="1" ht="10.7" customHeight="1" x14ac:dyDescent="0.25">
      <c r="AU338" s="262"/>
      <c r="BK338" s="293"/>
      <c r="CG338" s="293"/>
      <c r="CJ338" s="236"/>
      <c r="CM338" s="236"/>
      <c r="CP338" s="236"/>
    </row>
    <row r="339" spans="47:94" s="240" customFormat="1" ht="10.7" customHeight="1" x14ac:dyDescent="0.25">
      <c r="AU339" s="262"/>
      <c r="BK339" s="293"/>
      <c r="CG339" s="293"/>
      <c r="CJ339" s="236"/>
      <c r="CM339" s="236"/>
      <c r="CP339" s="236"/>
    </row>
    <row r="340" spans="47:94" s="240" customFormat="1" ht="10.7" customHeight="1" x14ac:dyDescent="0.25">
      <c r="AU340" s="262"/>
      <c r="BK340" s="293"/>
      <c r="CG340" s="293"/>
      <c r="CJ340" s="236"/>
      <c r="CM340" s="236"/>
      <c r="CP340" s="236"/>
    </row>
    <row r="341" spans="47:94" s="240" customFormat="1" ht="10.7" customHeight="1" x14ac:dyDescent="0.25">
      <c r="AU341" s="262"/>
      <c r="BK341" s="293"/>
      <c r="CG341" s="293"/>
      <c r="CJ341" s="236"/>
      <c r="CM341" s="236"/>
      <c r="CP341" s="236"/>
    </row>
    <row r="342" spans="47:94" s="240" customFormat="1" ht="10.7" customHeight="1" x14ac:dyDescent="0.25">
      <c r="AU342" s="262"/>
      <c r="BK342" s="293"/>
      <c r="CG342" s="293"/>
      <c r="CJ342" s="236"/>
      <c r="CM342" s="236"/>
      <c r="CP342" s="236"/>
    </row>
    <row r="343" spans="47:94" s="240" customFormat="1" ht="10.7" customHeight="1" x14ac:dyDescent="0.25">
      <c r="AU343" s="262"/>
      <c r="BK343" s="293"/>
      <c r="CG343" s="293"/>
      <c r="CJ343" s="236"/>
      <c r="CM343" s="236"/>
      <c r="CP343" s="236"/>
    </row>
    <row r="344" spans="47:94" s="240" customFormat="1" ht="10.7" customHeight="1" x14ac:dyDescent="0.25">
      <c r="AU344" s="262"/>
      <c r="BK344" s="293"/>
      <c r="CG344" s="293"/>
      <c r="CJ344" s="236"/>
      <c r="CM344" s="236"/>
      <c r="CP344" s="236"/>
    </row>
    <row r="345" spans="47:94" s="240" customFormat="1" ht="10.7" customHeight="1" x14ac:dyDescent="0.25">
      <c r="AU345" s="262"/>
      <c r="BK345" s="293"/>
      <c r="CG345" s="293"/>
      <c r="CJ345" s="236"/>
      <c r="CM345" s="236"/>
      <c r="CP345" s="236"/>
    </row>
    <row r="346" spans="47:94" s="240" customFormat="1" ht="10.7" customHeight="1" x14ac:dyDescent="0.25">
      <c r="AU346" s="262"/>
      <c r="BK346" s="293"/>
      <c r="CG346" s="293"/>
      <c r="CJ346" s="236"/>
      <c r="CM346" s="236"/>
      <c r="CP346" s="236"/>
    </row>
    <row r="347" spans="47:94" s="240" customFormat="1" ht="10.7" customHeight="1" x14ac:dyDescent="0.25">
      <c r="AU347" s="262"/>
      <c r="BK347" s="293"/>
      <c r="CG347" s="293"/>
      <c r="CJ347" s="236"/>
      <c r="CM347" s="236"/>
      <c r="CP347" s="236"/>
    </row>
    <row r="348" spans="47:94" s="240" customFormat="1" ht="10.7" customHeight="1" x14ac:dyDescent="0.25">
      <c r="AU348" s="262"/>
      <c r="BK348" s="293"/>
      <c r="CG348" s="293"/>
      <c r="CJ348" s="236"/>
      <c r="CM348" s="236"/>
      <c r="CP348" s="236"/>
    </row>
    <row r="349" spans="47:94" s="240" customFormat="1" ht="10.7" customHeight="1" x14ac:dyDescent="0.25">
      <c r="AU349" s="262"/>
      <c r="BK349" s="293"/>
      <c r="CG349" s="293"/>
      <c r="CJ349" s="236"/>
      <c r="CM349" s="236"/>
      <c r="CP349" s="236"/>
    </row>
    <row r="350" spans="47:94" s="240" customFormat="1" ht="10.7" customHeight="1" x14ac:dyDescent="0.25">
      <c r="AU350" s="262"/>
      <c r="BK350" s="293"/>
      <c r="CG350" s="293"/>
      <c r="CJ350" s="236"/>
      <c r="CM350" s="236"/>
      <c r="CP350" s="236"/>
    </row>
    <row r="351" spans="47:94" s="240" customFormat="1" ht="10.7" customHeight="1" x14ac:dyDescent="0.25">
      <c r="AU351" s="262"/>
      <c r="BK351" s="293"/>
      <c r="CG351" s="293"/>
      <c r="CJ351" s="236"/>
      <c r="CM351" s="236"/>
      <c r="CP351" s="236"/>
    </row>
    <row r="352" spans="47:94" s="240" customFormat="1" ht="10.7" customHeight="1" x14ac:dyDescent="0.25">
      <c r="AU352" s="262"/>
      <c r="BK352" s="293"/>
      <c r="CG352" s="293"/>
      <c r="CJ352" s="236"/>
      <c r="CM352" s="236"/>
      <c r="CP352" s="236"/>
    </row>
    <row r="353" spans="47:94" s="240" customFormat="1" ht="10.7" customHeight="1" x14ac:dyDescent="0.25">
      <c r="AU353" s="262"/>
      <c r="BK353" s="293"/>
      <c r="CG353" s="293"/>
      <c r="CJ353" s="236"/>
      <c r="CM353" s="236"/>
      <c r="CP353" s="236"/>
    </row>
    <row r="354" spans="47:94" s="240" customFormat="1" ht="10.7" customHeight="1" x14ac:dyDescent="0.25">
      <c r="AU354" s="262"/>
      <c r="BK354" s="293"/>
      <c r="CG354" s="293"/>
      <c r="CJ354" s="236"/>
      <c r="CM354" s="236"/>
      <c r="CP354" s="236"/>
    </row>
    <row r="355" spans="47:94" s="240" customFormat="1" ht="10.7" customHeight="1" x14ac:dyDescent="0.25">
      <c r="AU355" s="262"/>
      <c r="BK355" s="293"/>
      <c r="CG355" s="293"/>
      <c r="CJ355" s="236"/>
      <c r="CM355" s="236"/>
      <c r="CP355" s="236"/>
    </row>
    <row r="356" spans="47:94" s="240" customFormat="1" ht="10.7" customHeight="1" x14ac:dyDescent="0.25">
      <c r="AU356" s="262"/>
      <c r="BK356" s="293"/>
      <c r="CG356" s="293"/>
      <c r="CJ356" s="236"/>
      <c r="CM356" s="236"/>
      <c r="CP356" s="236"/>
    </row>
    <row r="357" spans="47:94" s="240" customFormat="1" ht="10.7" customHeight="1" x14ac:dyDescent="0.25">
      <c r="AU357" s="262"/>
      <c r="BK357" s="293"/>
      <c r="CG357" s="293"/>
      <c r="CJ357" s="236"/>
      <c r="CM357" s="236"/>
      <c r="CP357" s="236"/>
    </row>
    <row r="358" spans="47:94" s="240" customFormat="1" ht="10.7" customHeight="1" x14ac:dyDescent="0.25">
      <c r="AU358" s="262"/>
      <c r="BK358" s="293"/>
      <c r="CG358" s="293"/>
      <c r="CJ358" s="236"/>
      <c r="CM358" s="236"/>
      <c r="CP358" s="236"/>
    </row>
    <row r="359" spans="47:94" s="240" customFormat="1" ht="10.7" customHeight="1" x14ac:dyDescent="0.25">
      <c r="AU359" s="262"/>
      <c r="BK359" s="293"/>
      <c r="CG359" s="293"/>
      <c r="CJ359" s="236"/>
      <c r="CM359" s="236"/>
      <c r="CP359" s="236"/>
    </row>
    <row r="360" spans="47:94" s="240" customFormat="1" ht="10.7" customHeight="1" x14ac:dyDescent="0.25">
      <c r="AU360" s="262"/>
      <c r="BK360" s="293"/>
      <c r="CG360" s="293"/>
      <c r="CJ360" s="236"/>
      <c r="CM360" s="236"/>
      <c r="CP360" s="236"/>
    </row>
    <row r="361" spans="47:94" s="240" customFormat="1" ht="10.7" customHeight="1" x14ac:dyDescent="0.25">
      <c r="AU361" s="262"/>
      <c r="BK361" s="293"/>
      <c r="CG361" s="293"/>
      <c r="CJ361" s="236"/>
      <c r="CM361" s="236"/>
      <c r="CP361" s="236"/>
    </row>
    <row r="362" spans="47:94" s="240" customFormat="1" ht="10.7" customHeight="1" x14ac:dyDescent="0.25">
      <c r="AU362" s="262"/>
      <c r="BK362" s="293"/>
      <c r="CG362" s="293"/>
      <c r="CJ362" s="236"/>
      <c r="CM362" s="236"/>
      <c r="CP362" s="236"/>
    </row>
    <row r="363" spans="47:94" s="240" customFormat="1" ht="10.7" customHeight="1" x14ac:dyDescent="0.25">
      <c r="AU363" s="262"/>
      <c r="BK363" s="293"/>
      <c r="CG363" s="293"/>
      <c r="CJ363" s="236"/>
      <c r="CM363" s="236"/>
      <c r="CP363" s="236"/>
    </row>
    <row r="364" spans="47:94" s="240" customFormat="1" ht="10.7" customHeight="1" x14ac:dyDescent="0.25">
      <c r="AU364" s="262"/>
      <c r="BK364" s="293"/>
      <c r="CG364" s="293"/>
      <c r="CJ364" s="236"/>
      <c r="CM364" s="236"/>
      <c r="CP364" s="236"/>
    </row>
    <row r="365" spans="47:94" s="240" customFormat="1" ht="10.7" customHeight="1" x14ac:dyDescent="0.25">
      <c r="AU365" s="262"/>
      <c r="BK365" s="293"/>
      <c r="CG365" s="293"/>
      <c r="CJ365" s="236"/>
      <c r="CM365" s="236"/>
      <c r="CP365" s="236"/>
    </row>
    <row r="366" spans="47:94" s="240" customFormat="1" ht="10.7" customHeight="1" x14ac:dyDescent="0.25">
      <c r="AU366" s="262"/>
      <c r="BK366" s="293"/>
      <c r="CG366" s="293"/>
      <c r="CJ366" s="236"/>
      <c r="CM366" s="236"/>
      <c r="CP366" s="236"/>
    </row>
    <row r="367" spans="47:94" s="240" customFormat="1" ht="10.7" customHeight="1" x14ac:dyDescent="0.25">
      <c r="AU367" s="262"/>
      <c r="BK367" s="293"/>
      <c r="CG367" s="293"/>
      <c r="CJ367" s="236"/>
      <c r="CM367" s="236"/>
      <c r="CP367" s="236"/>
    </row>
    <row r="368" spans="47:94" s="240" customFormat="1" ht="10.7" customHeight="1" x14ac:dyDescent="0.25">
      <c r="AU368" s="262"/>
      <c r="BK368" s="293"/>
      <c r="CG368" s="293"/>
      <c r="CJ368" s="236"/>
      <c r="CM368" s="236"/>
      <c r="CP368" s="236"/>
    </row>
    <row r="369" spans="47:94" s="240" customFormat="1" ht="10.7" customHeight="1" x14ac:dyDescent="0.25">
      <c r="AU369" s="262"/>
      <c r="BK369" s="293"/>
      <c r="CG369" s="293"/>
      <c r="CJ369" s="236"/>
      <c r="CM369" s="236"/>
      <c r="CP369" s="236"/>
    </row>
    <row r="370" spans="47:94" s="240" customFormat="1" ht="10.7" customHeight="1" x14ac:dyDescent="0.25">
      <c r="AU370" s="262"/>
      <c r="BK370" s="293"/>
      <c r="CG370" s="293"/>
      <c r="CJ370" s="236"/>
      <c r="CM370" s="236"/>
      <c r="CP370" s="236"/>
    </row>
    <row r="371" spans="47:94" s="240" customFormat="1" ht="10.7" customHeight="1" x14ac:dyDescent="0.25">
      <c r="AU371" s="262"/>
      <c r="BK371" s="293"/>
      <c r="CG371" s="293"/>
      <c r="CJ371" s="236"/>
      <c r="CM371" s="236"/>
      <c r="CP371" s="236"/>
    </row>
    <row r="372" spans="47:94" s="240" customFormat="1" ht="10.7" customHeight="1" x14ac:dyDescent="0.25">
      <c r="AU372" s="262"/>
      <c r="BK372" s="293"/>
      <c r="CG372" s="293"/>
      <c r="CJ372" s="236"/>
      <c r="CM372" s="236"/>
      <c r="CP372" s="236"/>
    </row>
    <row r="373" spans="47:94" s="240" customFormat="1" ht="10.7" customHeight="1" x14ac:dyDescent="0.25">
      <c r="AU373" s="262"/>
      <c r="BK373" s="293"/>
      <c r="CG373" s="293"/>
      <c r="CJ373" s="236"/>
      <c r="CM373" s="236"/>
      <c r="CP373" s="236"/>
    </row>
    <row r="374" spans="47:94" s="240" customFormat="1" ht="10.7" customHeight="1" x14ac:dyDescent="0.25">
      <c r="AU374" s="262"/>
      <c r="BK374" s="293"/>
      <c r="CG374" s="293"/>
      <c r="CJ374" s="236"/>
      <c r="CM374" s="236"/>
      <c r="CP374" s="236"/>
    </row>
    <row r="375" spans="47:94" s="240" customFormat="1" ht="10.7" customHeight="1" x14ac:dyDescent="0.25">
      <c r="AU375" s="262"/>
      <c r="BK375" s="293"/>
      <c r="CG375" s="293"/>
      <c r="CJ375" s="236"/>
      <c r="CM375" s="236"/>
      <c r="CP375" s="236"/>
    </row>
    <row r="376" spans="47:94" s="240" customFormat="1" ht="10.7" customHeight="1" x14ac:dyDescent="0.25">
      <c r="AU376" s="262"/>
      <c r="BK376" s="293"/>
      <c r="CG376" s="293"/>
      <c r="CJ376" s="236"/>
      <c r="CM376" s="236"/>
      <c r="CP376" s="236"/>
    </row>
    <row r="377" spans="47:94" s="240" customFormat="1" ht="10.7" customHeight="1" x14ac:dyDescent="0.25">
      <c r="AU377" s="262"/>
      <c r="BK377" s="293"/>
      <c r="CG377" s="293"/>
      <c r="CJ377" s="236"/>
      <c r="CM377" s="236"/>
      <c r="CP377" s="236"/>
    </row>
    <row r="378" spans="47:94" s="240" customFormat="1" ht="10.7" customHeight="1" x14ac:dyDescent="0.25">
      <c r="AU378" s="262"/>
      <c r="BK378" s="293"/>
      <c r="CG378" s="293"/>
      <c r="CJ378" s="236"/>
      <c r="CM378" s="236"/>
      <c r="CP378" s="236"/>
    </row>
    <row r="379" spans="47:94" s="240" customFormat="1" ht="10.7" customHeight="1" x14ac:dyDescent="0.25">
      <c r="AU379" s="262"/>
      <c r="BK379" s="293"/>
      <c r="CG379" s="293"/>
      <c r="CJ379" s="236"/>
      <c r="CM379" s="236"/>
      <c r="CP379" s="236"/>
    </row>
    <row r="380" spans="47:94" s="240" customFormat="1" ht="10.7" customHeight="1" x14ac:dyDescent="0.25">
      <c r="AU380" s="262"/>
      <c r="BK380" s="293"/>
      <c r="CG380" s="293"/>
      <c r="CJ380" s="236"/>
      <c r="CM380" s="236"/>
      <c r="CP380" s="236"/>
    </row>
    <row r="381" spans="47:94" s="240" customFormat="1" ht="10.7" customHeight="1" x14ac:dyDescent="0.25">
      <c r="AU381" s="262"/>
      <c r="BK381" s="293"/>
      <c r="CG381" s="293"/>
      <c r="CJ381" s="236"/>
      <c r="CM381" s="236"/>
      <c r="CP381" s="236"/>
    </row>
    <row r="382" spans="47:94" s="240" customFormat="1" ht="10.7" customHeight="1" x14ac:dyDescent="0.25">
      <c r="AU382" s="262"/>
      <c r="BK382" s="293"/>
      <c r="CG382" s="293"/>
      <c r="CJ382" s="236"/>
      <c r="CM382" s="236"/>
      <c r="CP382" s="236"/>
    </row>
    <row r="383" spans="47:94" s="240" customFormat="1" ht="10.7" customHeight="1" x14ac:dyDescent="0.25">
      <c r="AU383" s="262"/>
      <c r="BK383" s="293"/>
      <c r="CG383" s="293"/>
      <c r="CJ383" s="236"/>
      <c r="CM383" s="236"/>
      <c r="CP383" s="236"/>
    </row>
    <row r="384" spans="47:94" s="240" customFormat="1" ht="10.7" customHeight="1" x14ac:dyDescent="0.25">
      <c r="AU384" s="262"/>
      <c r="BK384" s="293"/>
      <c r="CG384" s="293"/>
      <c r="CJ384" s="236"/>
      <c r="CM384" s="236"/>
      <c r="CP384" s="236"/>
    </row>
    <row r="385" spans="47:94" s="240" customFormat="1" ht="10.7" customHeight="1" x14ac:dyDescent="0.25">
      <c r="AU385" s="262"/>
      <c r="BK385" s="293"/>
      <c r="CG385" s="293"/>
      <c r="CJ385" s="236"/>
      <c r="CM385" s="236"/>
      <c r="CP385" s="236"/>
    </row>
    <row r="386" spans="47:94" s="240" customFormat="1" ht="10.7" customHeight="1" x14ac:dyDescent="0.25">
      <c r="AU386" s="262"/>
      <c r="BK386" s="293"/>
      <c r="CG386" s="293"/>
      <c r="CJ386" s="236"/>
      <c r="CM386" s="236"/>
      <c r="CP386" s="236"/>
    </row>
    <row r="387" spans="47:94" s="240" customFormat="1" ht="10.7" customHeight="1" x14ac:dyDescent="0.25">
      <c r="AU387" s="262"/>
      <c r="BK387" s="293"/>
      <c r="CG387" s="293"/>
      <c r="CJ387" s="236"/>
      <c r="CM387" s="236"/>
      <c r="CP387" s="236"/>
    </row>
    <row r="388" spans="47:94" s="240" customFormat="1" ht="10.7" customHeight="1" x14ac:dyDescent="0.25">
      <c r="AU388" s="262"/>
      <c r="BK388" s="293"/>
      <c r="CG388" s="293"/>
      <c r="CJ388" s="236"/>
      <c r="CM388" s="236"/>
      <c r="CP388" s="236"/>
    </row>
    <row r="389" spans="47:94" s="240" customFormat="1" ht="10.7" customHeight="1" x14ac:dyDescent="0.25">
      <c r="AU389" s="262"/>
      <c r="BK389" s="293"/>
      <c r="CG389" s="293"/>
      <c r="CJ389" s="236"/>
      <c r="CM389" s="236"/>
      <c r="CP389" s="236"/>
    </row>
    <row r="390" spans="47:94" s="240" customFormat="1" ht="10.7" customHeight="1" x14ac:dyDescent="0.25">
      <c r="AU390" s="262"/>
      <c r="BK390" s="293"/>
      <c r="CG390" s="293"/>
      <c r="CJ390" s="236"/>
      <c r="CM390" s="236"/>
      <c r="CP390" s="236"/>
    </row>
    <row r="391" spans="47:94" s="240" customFormat="1" ht="10.7" customHeight="1" x14ac:dyDescent="0.25">
      <c r="AU391" s="262"/>
      <c r="BK391" s="293"/>
      <c r="CG391" s="293"/>
      <c r="CJ391" s="236"/>
      <c r="CM391" s="236"/>
      <c r="CP391" s="236"/>
    </row>
    <row r="392" spans="47:94" s="240" customFormat="1" ht="10.7" customHeight="1" x14ac:dyDescent="0.25">
      <c r="AU392" s="262"/>
      <c r="BK392" s="293"/>
      <c r="CG392" s="293"/>
      <c r="CJ392" s="236"/>
      <c r="CM392" s="236"/>
      <c r="CP392" s="236"/>
    </row>
    <row r="393" spans="47:94" s="240" customFormat="1" ht="10.7" customHeight="1" x14ac:dyDescent="0.25">
      <c r="AU393" s="262"/>
      <c r="BK393" s="293"/>
      <c r="CG393" s="293"/>
      <c r="CJ393" s="236"/>
      <c r="CM393" s="236"/>
      <c r="CP393" s="236"/>
    </row>
    <row r="394" spans="47:94" s="240" customFormat="1" ht="10.7" customHeight="1" x14ac:dyDescent="0.25">
      <c r="AU394" s="262"/>
      <c r="BK394" s="293"/>
      <c r="CG394" s="293"/>
      <c r="CJ394" s="236"/>
      <c r="CM394" s="236"/>
      <c r="CP394" s="236"/>
    </row>
    <row r="395" spans="47:94" s="240" customFormat="1" ht="10.7" customHeight="1" x14ac:dyDescent="0.25">
      <c r="AU395" s="262"/>
      <c r="BK395" s="293"/>
      <c r="CG395" s="293"/>
      <c r="CJ395" s="236"/>
      <c r="CM395" s="236"/>
      <c r="CP395" s="236"/>
    </row>
    <row r="396" spans="47:94" s="240" customFormat="1" ht="10.7" customHeight="1" x14ac:dyDescent="0.25">
      <c r="AU396" s="262"/>
      <c r="BK396" s="293"/>
      <c r="CG396" s="293"/>
      <c r="CJ396" s="236"/>
      <c r="CM396" s="236"/>
      <c r="CP396" s="236"/>
    </row>
    <row r="397" spans="47:94" s="240" customFormat="1" ht="10.7" customHeight="1" x14ac:dyDescent="0.25">
      <c r="AU397" s="262"/>
      <c r="BK397" s="293"/>
      <c r="CG397" s="293"/>
      <c r="CJ397" s="236"/>
      <c r="CM397" s="236"/>
      <c r="CP397" s="236"/>
    </row>
    <row r="398" spans="47:94" s="240" customFormat="1" ht="10.7" customHeight="1" x14ac:dyDescent="0.25">
      <c r="AU398" s="262"/>
      <c r="BK398" s="293"/>
      <c r="CG398" s="293"/>
      <c r="CJ398" s="236"/>
      <c r="CM398" s="236"/>
      <c r="CP398" s="236"/>
    </row>
    <row r="399" spans="47:94" s="240" customFormat="1" ht="10.7" customHeight="1" x14ac:dyDescent="0.25">
      <c r="AU399" s="262"/>
      <c r="BK399" s="293"/>
      <c r="CG399" s="293"/>
      <c r="CJ399" s="236"/>
      <c r="CM399" s="236"/>
      <c r="CP399" s="236"/>
    </row>
    <row r="400" spans="47:94" s="240" customFormat="1" ht="10.7" customHeight="1" x14ac:dyDescent="0.25">
      <c r="AU400" s="262"/>
      <c r="BK400" s="293"/>
      <c r="CG400" s="293"/>
      <c r="CJ400" s="236"/>
      <c r="CM400" s="236"/>
      <c r="CP400" s="236"/>
    </row>
    <row r="401" spans="47:94" s="240" customFormat="1" ht="10.7" customHeight="1" x14ac:dyDescent="0.25">
      <c r="AU401" s="262"/>
      <c r="BK401" s="293"/>
      <c r="CG401" s="293"/>
      <c r="CJ401" s="236"/>
      <c r="CM401" s="236"/>
      <c r="CP401" s="236"/>
    </row>
    <row r="402" spans="47:94" s="240" customFormat="1" ht="10.7" customHeight="1" x14ac:dyDescent="0.25">
      <c r="AU402" s="262"/>
      <c r="BK402" s="293"/>
      <c r="CG402" s="293"/>
      <c r="CJ402" s="236"/>
      <c r="CM402" s="236"/>
      <c r="CP402" s="236"/>
    </row>
    <row r="403" spans="47:94" s="240" customFormat="1" ht="10.7" customHeight="1" x14ac:dyDescent="0.25">
      <c r="AU403" s="262"/>
      <c r="BK403" s="293"/>
      <c r="CG403" s="293"/>
      <c r="CJ403" s="236"/>
      <c r="CM403" s="236"/>
      <c r="CP403" s="236"/>
    </row>
    <row r="404" spans="47:94" s="240" customFormat="1" ht="10.7" customHeight="1" x14ac:dyDescent="0.25">
      <c r="AU404" s="262"/>
      <c r="BK404" s="293"/>
      <c r="CG404" s="293"/>
      <c r="CJ404" s="236"/>
      <c r="CM404" s="236"/>
      <c r="CP404" s="236"/>
    </row>
    <row r="405" spans="47:94" s="240" customFormat="1" ht="10.7" customHeight="1" x14ac:dyDescent="0.25">
      <c r="AU405" s="262"/>
      <c r="BK405" s="293"/>
      <c r="CG405" s="293"/>
      <c r="CJ405" s="236"/>
      <c r="CM405" s="236"/>
      <c r="CP405" s="236"/>
    </row>
    <row r="406" spans="47:94" s="240" customFormat="1" ht="10.7" customHeight="1" x14ac:dyDescent="0.25">
      <c r="AU406" s="262"/>
      <c r="BK406" s="293"/>
      <c r="CG406" s="293"/>
      <c r="CJ406" s="236"/>
      <c r="CM406" s="236"/>
      <c r="CP406" s="236"/>
    </row>
    <row r="407" spans="47:94" s="240" customFormat="1" ht="10.7" customHeight="1" x14ac:dyDescent="0.25">
      <c r="AU407" s="262"/>
      <c r="BK407" s="293"/>
      <c r="CG407" s="293"/>
      <c r="CJ407" s="236"/>
      <c r="CM407" s="236"/>
      <c r="CP407" s="236"/>
    </row>
    <row r="408" spans="47:94" s="240" customFormat="1" ht="10.7" customHeight="1" x14ac:dyDescent="0.25">
      <c r="AU408" s="262"/>
      <c r="BK408" s="293"/>
      <c r="CG408" s="293"/>
      <c r="CJ408" s="236"/>
      <c r="CM408" s="236"/>
      <c r="CP408" s="236"/>
    </row>
    <row r="409" spans="47:94" s="240" customFormat="1" ht="10.7" customHeight="1" x14ac:dyDescent="0.25">
      <c r="AU409" s="262"/>
      <c r="BK409" s="293"/>
      <c r="CG409" s="293"/>
      <c r="CJ409" s="236"/>
      <c r="CM409" s="236"/>
      <c r="CP409" s="236"/>
    </row>
    <row r="410" spans="47:94" s="240" customFormat="1" ht="10.7" customHeight="1" x14ac:dyDescent="0.25">
      <c r="AU410" s="262"/>
      <c r="BK410" s="293"/>
      <c r="CG410" s="293"/>
      <c r="CJ410" s="236"/>
      <c r="CM410" s="236"/>
      <c r="CP410" s="236"/>
    </row>
    <row r="411" spans="47:94" s="240" customFormat="1" ht="10.7" customHeight="1" x14ac:dyDescent="0.25">
      <c r="AU411" s="262"/>
      <c r="BK411" s="293"/>
      <c r="CG411" s="293"/>
      <c r="CJ411" s="236"/>
      <c r="CM411" s="236"/>
      <c r="CP411" s="236"/>
    </row>
    <row r="412" spans="47:94" s="240" customFormat="1" ht="10.7" customHeight="1" x14ac:dyDescent="0.25">
      <c r="AU412" s="262"/>
      <c r="BK412" s="293"/>
      <c r="CG412" s="293"/>
      <c r="CJ412" s="236"/>
      <c r="CM412" s="236"/>
      <c r="CP412" s="236"/>
    </row>
    <row r="413" spans="47:94" s="240" customFormat="1" ht="10.7" customHeight="1" x14ac:dyDescent="0.25">
      <c r="AU413" s="262"/>
      <c r="BK413" s="293"/>
      <c r="CG413" s="293"/>
      <c r="CJ413" s="236"/>
      <c r="CM413" s="236"/>
      <c r="CP413" s="236"/>
    </row>
    <row r="414" spans="47:94" s="240" customFormat="1" ht="10.7" customHeight="1" x14ac:dyDescent="0.25">
      <c r="AU414" s="262"/>
      <c r="BK414" s="293"/>
      <c r="CG414" s="293"/>
      <c r="CJ414" s="236"/>
      <c r="CM414" s="236"/>
      <c r="CP414" s="236"/>
    </row>
    <row r="415" spans="47:94" s="240" customFormat="1" ht="10.7" customHeight="1" x14ac:dyDescent="0.25">
      <c r="AU415" s="262"/>
      <c r="BK415" s="293"/>
      <c r="CG415" s="293"/>
      <c r="CJ415" s="236"/>
      <c r="CM415" s="236"/>
      <c r="CP415" s="236"/>
    </row>
    <row r="416" spans="47:94" s="240" customFormat="1" ht="10.7" customHeight="1" x14ac:dyDescent="0.25">
      <c r="AU416" s="262"/>
      <c r="BK416" s="293"/>
      <c r="CG416" s="293"/>
      <c r="CJ416" s="236"/>
      <c r="CM416" s="236"/>
      <c r="CP416" s="236"/>
    </row>
    <row r="417" spans="47:94" s="240" customFormat="1" ht="10.7" customHeight="1" x14ac:dyDescent="0.25">
      <c r="AU417" s="262"/>
      <c r="BK417" s="293"/>
      <c r="CG417" s="293"/>
      <c r="CJ417" s="236"/>
      <c r="CM417" s="236"/>
      <c r="CP417" s="236"/>
    </row>
    <row r="418" spans="47:94" s="240" customFormat="1" ht="10.7" customHeight="1" x14ac:dyDescent="0.25">
      <c r="AU418" s="262"/>
      <c r="BK418" s="293"/>
      <c r="CG418" s="293"/>
      <c r="CJ418" s="236"/>
      <c r="CM418" s="236"/>
      <c r="CP418" s="236"/>
    </row>
    <row r="419" spans="47:94" s="240" customFormat="1" ht="10.7" customHeight="1" x14ac:dyDescent="0.25">
      <c r="AU419" s="262"/>
      <c r="BK419" s="293"/>
      <c r="CG419" s="293"/>
      <c r="CJ419" s="236"/>
      <c r="CM419" s="236"/>
      <c r="CP419" s="236"/>
    </row>
    <row r="420" spans="47:94" s="240" customFormat="1" ht="10.7" customHeight="1" x14ac:dyDescent="0.25">
      <c r="AU420" s="262"/>
      <c r="BK420" s="293"/>
      <c r="CG420" s="293"/>
      <c r="CJ420" s="236"/>
      <c r="CM420" s="236"/>
      <c r="CP420" s="236"/>
    </row>
    <row r="421" spans="47:94" s="240" customFormat="1" ht="10.7" customHeight="1" x14ac:dyDescent="0.25">
      <c r="AU421" s="262"/>
      <c r="BK421" s="293"/>
      <c r="CG421" s="293"/>
      <c r="CJ421" s="236"/>
      <c r="CM421" s="236"/>
      <c r="CP421" s="236"/>
    </row>
    <row r="422" spans="47:94" s="240" customFormat="1" ht="10.7" customHeight="1" x14ac:dyDescent="0.25">
      <c r="AU422" s="262"/>
      <c r="BK422" s="293"/>
      <c r="CG422" s="293"/>
      <c r="CJ422" s="236"/>
      <c r="CM422" s="236"/>
      <c r="CP422" s="236"/>
    </row>
    <row r="423" spans="47:94" s="240" customFormat="1" ht="10.7" customHeight="1" x14ac:dyDescent="0.25">
      <c r="AU423" s="262"/>
      <c r="BK423" s="293"/>
      <c r="CG423" s="293"/>
      <c r="CJ423" s="236"/>
      <c r="CM423" s="236"/>
      <c r="CP423" s="236"/>
    </row>
    <row r="424" spans="47:94" s="240" customFormat="1" ht="10.7" customHeight="1" x14ac:dyDescent="0.25">
      <c r="AU424" s="262"/>
      <c r="BK424" s="293"/>
      <c r="CG424" s="293"/>
      <c r="CJ424" s="236"/>
      <c r="CM424" s="236"/>
      <c r="CP424" s="236"/>
    </row>
    <row r="425" spans="47:94" s="240" customFormat="1" ht="10.7" customHeight="1" x14ac:dyDescent="0.25">
      <c r="AU425" s="262"/>
      <c r="BK425" s="293"/>
      <c r="CG425" s="293"/>
      <c r="CJ425" s="236"/>
      <c r="CM425" s="236"/>
      <c r="CP425" s="236"/>
    </row>
    <row r="426" spans="47:94" s="240" customFormat="1" ht="10.7" customHeight="1" x14ac:dyDescent="0.25">
      <c r="AU426" s="262"/>
      <c r="BK426" s="293"/>
      <c r="CG426" s="293"/>
      <c r="CJ426" s="236"/>
      <c r="CM426" s="236"/>
      <c r="CP426" s="236"/>
    </row>
    <row r="427" spans="47:94" s="240" customFormat="1" ht="10.7" customHeight="1" x14ac:dyDescent="0.25">
      <c r="AU427" s="262"/>
      <c r="BK427" s="293"/>
      <c r="CE427" s="262"/>
      <c r="CF427" s="263"/>
      <c r="CG427" s="293"/>
      <c r="CJ427" s="236"/>
      <c r="CM427" s="236"/>
      <c r="CP427" s="236"/>
    </row>
  </sheetData>
  <mergeCells count="2352">
    <mergeCell ref="W217:W218"/>
    <mergeCell ref="X217:X218"/>
    <mergeCell ref="A219:A220"/>
    <mergeCell ref="B219:B220"/>
    <mergeCell ref="C219:C220"/>
    <mergeCell ref="D219:D220"/>
    <mergeCell ref="E219:E220"/>
    <mergeCell ref="K219:X219"/>
    <mergeCell ref="K220:X220"/>
    <mergeCell ref="Q217:Q218"/>
    <mergeCell ref="R217:R218"/>
    <mergeCell ref="S217:S218"/>
    <mergeCell ref="T217:T218"/>
    <mergeCell ref="U217:U218"/>
    <mergeCell ref="V217:V218"/>
    <mergeCell ref="K217:K218"/>
    <mergeCell ref="L217:L218"/>
    <mergeCell ref="M217:M218"/>
    <mergeCell ref="N217:N218"/>
    <mergeCell ref="O217:O218"/>
    <mergeCell ref="P217:P218"/>
    <mergeCell ref="A217:A218"/>
    <mergeCell ref="B217:B218"/>
    <mergeCell ref="C217:C218"/>
    <mergeCell ref="D217:D218"/>
    <mergeCell ref="E217:E218"/>
    <mergeCell ref="H217:H218"/>
    <mergeCell ref="W213:W214"/>
    <mergeCell ref="X213:X214"/>
    <mergeCell ref="A215:A216"/>
    <mergeCell ref="B215:B216"/>
    <mergeCell ref="C215:C216"/>
    <mergeCell ref="D215:D216"/>
    <mergeCell ref="E215:E216"/>
    <mergeCell ref="K215:X215"/>
    <mergeCell ref="K216:X216"/>
    <mergeCell ref="Q213:Q214"/>
    <mergeCell ref="R213:R214"/>
    <mergeCell ref="S213:S214"/>
    <mergeCell ref="T213:T214"/>
    <mergeCell ref="U213:U214"/>
    <mergeCell ref="V213:V214"/>
    <mergeCell ref="K213:K214"/>
    <mergeCell ref="L213:L214"/>
    <mergeCell ref="M213:M214"/>
    <mergeCell ref="N213:N214"/>
    <mergeCell ref="O213:O214"/>
    <mergeCell ref="P213:P214"/>
    <mergeCell ref="A213:A214"/>
    <mergeCell ref="B213:B214"/>
    <mergeCell ref="C213:C214"/>
    <mergeCell ref="D213:D214"/>
    <mergeCell ref="E213:E214"/>
    <mergeCell ref="H213:H214"/>
    <mergeCell ref="S211:S212"/>
    <mergeCell ref="T211:T212"/>
    <mergeCell ref="U211:U212"/>
    <mergeCell ref="V211:V212"/>
    <mergeCell ref="W211:W212"/>
    <mergeCell ref="X211:X212"/>
    <mergeCell ref="M211:M212"/>
    <mergeCell ref="N211:N212"/>
    <mergeCell ref="O211:O212"/>
    <mergeCell ref="P211:P212"/>
    <mergeCell ref="Q211:Q212"/>
    <mergeCell ref="R211:R212"/>
    <mergeCell ref="W209:W210"/>
    <mergeCell ref="X209:X210"/>
    <mergeCell ref="A211:A212"/>
    <mergeCell ref="B211:B212"/>
    <mergeCell ref="C211:C212"/>
    <mergeCell ref="D211:D212"/>
    <mergeCell ref="E211:E212"/>
    <mergeCell ref="H211:H212"/>
    <mergeCell ref="K211:K212"/>
    <mergeCell ref="L211:L212"/>
    <mergeCell ref="Q209:Q210"/>
    <mergeCell ref="R209:R210"/>
    <mergeCell ref="S209:S210"/>
    <mergeCell ref="T209:T210"/>
    <mergeCell ref="U209:U210"/>
    <mergeCell ref="V209:V210"/>
    <mergeCell ref="K209:K210"/>
    <mergeCell ref="L209:L210"/>
    <mergeCell ref="M209:M210"/>
    <mergeCell ref="N209:N210"/>
    <mergeCell ref="O209:O210"/>
    <mergeCell ref="P209:P210"/>
    <mergeCell ref="A209:A210"/>
    <mergeCell ref="B209:B210"/>
    <mergeCell ref="C209:C210"/>
    <mergeCell ref="D209:D210"/>
    <mergeCell ref="E209:E210"/>
    <mergeCell ref="H209:H210"/>
    <mergeCell ref="W205:W206"/>
    <mergeCell ref="X205:X206"/>
    <mergeCell ref="A207:A208"/>
    <mergeCell ref="B207:B208"/>
    <mergeCell ref="C207:C208"/>
    <mergeCell ref="D207:D208"/>
    <mergeCell ref="E207:E208"/>
    <mergeCell ref="K207:X207"/>
    <mergeCell ref="K208:X208"/>
    <mergeCell ref="Q205:Q206"/>
    <mergeCell ref="R205:R206"/>
    <mergeCell ref="S205:S206"/>
    <mergeCell ref="T205:T206"/>
    <mergeCell ref="U205:U206"/>
    <mergeCell ref="V205:V206"/>
    <mergeCell ref="K205:K206"/>
    <mergeCell ref="L205:L206"/>
    <mergeCell ref="M205:M206"/>
    <mergeCell ref="N205:N206"/>
    <mergeCell ref="O205:O206"/>
    <mergeCell ref="P205:P206"/>
    <mergeCell ref="A205:A206"/>
    <mergeCell ref="B205:B206"/>
    <mergeCell ref="C205:C206"/>
    <mergeCell ref="D205:D206"/>
    <mergeCell ref="E205:E206"/>
    <mergeCell ref="H205:H206"/>
    <mergeCell ref="W201:W202"/>
    <mergeCell ref="X201:X202"/>
    <mergeCell ref="A203:A204"/>
    <mergeCell ref="B203:B204"/>
    <mergeCell ref="C203:C204"/>
    <mergeCell ref="D203:D204"/>
    <mergeCell ref="E203:E204"/>
    <mergeCell ref="K203:X203"/>
    <mergeCell ref="K204:X204"/>
    <mergeCell ref="Q201:Q202"/>
    <mergeCell ref="R201:R202"/>
    <mergeCell ref="S201:S202"/>
    <mergeCell ref="T201:T202"/>
    <mergeCell ref="U201:U202"/>
    <mergeCell ref="V201:V202"/>
    <mergeCell ref="K201:K202"/>
    <mergeCell ref="L201:L202"/>
    <mergeCell ref="M201:M202"/>
    <mergeCell ref="N201:N202"/>
    <mergeCell ref="O201:O202"/>
    <mergeCell ref="P201:P202"/>
    <mergeCell ref="A201:A202"/>
    <mergeCell ref="B201:B202"/>
    <mergeCell ref="C201:C202"/>
    <mergeCell ref="D201:D202"/>
    <mergeCell ref="E201:E202"/>
    <mergeCell ref="H201:H202"/>
    <mergeCell ref="S199:S200"/>
    <mergeCell ref="T199:T200"/>
    <mergeCell ref="U199:U200"/>
    <mergeCell ref="V199:V200"/>
    <mergeCell ref="W199:W200"/>
    <mergeCell ref="X199:X200"/>
    <mergeCell ref="M199:M200"/>
    <mergeCell ref="N199:N200"/>
    <mergeCell ref="O199:O200"/>
    <mergeCell ref="P199:P200"/>
    <mergeCell ref="Q199:Q200"/>
    <mergeCell ref="R199:R200"/>
    <mergeCell ref="W197:W198"/>
    <mergeCell ref="X197:X198"/>
    <mergeCell ref="A199:A200"/>
    <mergeCell ref="B199:B200"/>
    <mergeCell ref="C199:C200"/>
    <mergeCell ref="D199:D200"/>
    <mergeCell ref="E199:E200"/>
    <mergeCell ref="H199:H200"/>
    <mergeCell ref="K199:K200"/>
    <mergeCell ref="L199:L200"/>
    <mergeCell ref="Q197:Q198"/>
    <mergeCell ref="R197:R198"/>
    <mergeCell ref="S197:S198"/>
    <mergeCell ref="T197:T198"/>
    <mergeCell ref="U197:U198"/>
    <mergeCell ref="V197:V198"/>
    <mergeCell ref="K197:K198"/>
    <mergeCell ref="L197:L198"/>
    <mergeCell ref="M197:M198"/>
    <mergeCell ref="N197:N198"/>
    <mergeCell ref="O197:O198"/>
    <mergeCell ref="P197:P198"/>
    <mergeCell ref="A197:A198"/>
    <mergeCell ref="B197:B198"/>
    <mergeCell ref="C197:C198"/>
    <mergeCell ref="D197:D198"/>
    <mergeCell ref="E197:E198"/>
    <mergeCell ref="H197:H198"/>
    <mergeCell ref="S195:S196"/>
    <mergeCell ref="T195:T196"/>
    <mergeCell ref="U195:U196"/>
    <mergeCell ref="V195:V196"/>
    <mergeCell ref="W195:W196"/>
    <mergeCell ref="X195:X196"/>
    <mergeCell ref="M195:M196"/>
    <mergeCell ref="N195:N196"/>
    <mergeCell ref="O195:O196"/>
    <mergeCell ref="P195:P196"/>
    <mergeCell ref="Q195:Q196"/>
    <mergeCell ref="R195:R196"/>
    <mergeCell ref="W193:W194"/>
    <mergeCell ref="X193:X194"/>
    <mergeCell ref="A195:A196"/>
    <mergeCell ref="B195:B196"/>
    <mergeCell ref="C195:C196"/>
    <mergeCell ref="D195:D196"/>
    <mergeCell ref="E195:E196"/>
    <mergeCell ref="H195:H196"/>
    <mergeCell ref="K195:K196"/>
    <mergeCell ref="L195:L196"/>
    <mergeCell ref="Q193:Q194"/>
    <mergeCell ref="R193:R194"/>
    <mergeCell ref="S193:S194"/>
    <mergeCell ref="T193:T194"/>
    <mergeCell ref="U193:U194"/>
    <mergeCell ref="V193:V194"/>
    <mergeCell ref="K193:K194"/>
    <mergeCell ref="L193:L194"/>
    <mergeCell ref="M193:M194"/>
    <mergeCell ref="N193:N194"/>
    <mergeCell ref="O193:O194"/>
    <mergeCell ref="P193:P194"/>
    <mergeCell ref="A193:A194"/>
    <mergeCell ref="B193:B194"/>
    <mergeCell ref="C193:C194"/>
    <mergeCell ref="D193:D194"/>
    <mergeCell ref="E193:E194"/>
    <mergeCell ref="H193:H194"/>
    <mergeCell ref="S191:S192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R191:R192"/>
    <mergeCell ref="W189:W190"/>
    <mergeCell ref="X189:X190"/>
    <mergeCell ref="A191:A192"/>
    <mergeCell ref="B191:B192"/>
    <mergeCell ref="C191:C192"/>
    <mergeCell ref="D191:D192"/>
    <mergeCell ref="E191:E192"/>
    <mergeCell ref="H191:H192"/>
    <mergeCell ref="K191:K192"/>
    <mergeCell ref="L191:L192"/>
    <mergeCell ref="Q189:Q190"/>
    <mergeCell ref="R189:R190"/>
    <mergeCell ref="S189:S190"/>
    <mergeCell ref="T189:T190"/>
    <mergeCell ref="U189:U190"/>
    <mergeCell ref="V189:V190"/>
    <mergeCell ref="K189:K190"/>
    <mergeCell ref="L189:L190"/>
    <mergeCell ref="M189:M190"/>
    <mergeCell ref="N189:N190"/>
    <mergeCell ref="O189:O190"/>
    <mergeCell ref="P189:P190"/>
    <mergeCell ref="A189:A190"/>
    <mergeCell ref="B189:B190"/>
    <mergeCell ref="C189:C190"/>
    <mergeCell ref="D189:D190"/>
    <mergeCell ref="E189:E190"/>
    <mergeCell ref="H189:H190"/>
    <mergeCell ref="W185:W186"/>
    <mergeCell ref="X185:X186"/>
    <mergeCell ref="A187:A188"/>
    <mergeCell ref="B187:B188"/>
    <mergeCell ref="C187:C188"/>
    <mergeCell ref="D187:D188"/>
    <mergeCell ref="E187:E188"/>
    <mergeCell ref="K187:X187"/>
    <mergeCell ref="K188:X188"/>
    <mergeCell ref="Q185:Q186"/>
    <mergeCell ref="R185:R186"/>
    <mergeCell ref="S185:S186"/>
    <mergeCell ref="T185:T186"/>
    <mergeCell ref="U185:U186"/>
    <mergeCell ref="V185:V186"/>
    <mergeCell ref="K185:K186"/>
    <mergeCell ref="L185:L186"/>
    <mergeCell ref="M185:M186"/>
    <mergeCell ref="N185:N186"/>
    <mergeCell ref="O185:O186"/>
    <mergeCell ref="P185:P186"/>
    <mergeCell ref="A185:A186"/>
    <mergeCell ref="B185:B186"/>
    <mergeCell ref="C185:C186"/>
    <mergeCell ref="D185:D186"/>
    <mergeCell ref="E185:E186"/>
    <mergeCell ref="H185:H186"/>
    <mergeCell ref="W181:W182"/>
    <mergeCell ref="X181:X182"/>
    <mergeCell ref="A183:A184"/>
    <mergeCell ref="B183:B184"/>
    <mergeCell ref="C183:C184"/>
    <mergeCell ref="D183:D184"/>
    <mergeCell ref="E183:E184"/>
    <mergeCell ref="K183:X183"/>
    <mergeCell ref="K184:X184"/>
    <mergeCell ref="Q181:Q182"/>
    <mergeCell ref="R181:R182"/>
    <mergeCell ref="S181:S182"/>
    <mergeCell ref="T181:T182"/>
    <mergeCell ref="U181:U182"/>
    <mergeCell ref="V181:V182"/>
    <mergeCell ref="K181:K182"/>
    <mergeCell ref="L181:L182"/>
    <mergeCell ref="M181:M182"/>
    <mergeCell ref="N181:N182"/>
    <mergeCell ref="O181:O182"/>
    <mergeCell ref="P181:P182"/>
    <mergeCell ref="A181:A182"/>
    <mergeCell ref="B181:B182"/>
    <mergeCell ref="C181:C182"/>
    <mergeCell ref="D181:D182"/>
    <mergeCell ref="E181:E182"/>
    <mergeCell ref="H181:H182"/>
    <mergeCell ref="S179:S180"/>
    <mergeCell ref="T179:T180"/>
    <mergeCell ref="U179:U180"/>
    <mergeCell ref="V179:V180"/>
    <mergeCell ref="W179:W180"/>
    <mergeCell ref="X179:X180"/>
    <mergeCell ref="M179:M180"/>
    <mergeCell ref="N179:N180"/>
    <mergeCell ref="O179:O180"/>
    <mergeCell ref="P179:P180"/>
    <mergeCell ref="Q179:Q180"/>
    <mergeCell ref="R179:R180"/>
    <mergeCell ref="W177:W178"/>
    <mergeCell ref="X177:X178"/>
    <mergeCell ref="A179:A180"/>
    <mergeCell ref="B179:B180"/>
    <mergeCell ref="C179:C180"/>
    <mergeCell ref="D179:D180"/>
    <mergeCell ref="E179:E180"/>
    <mergeCell ref="H179:H180"/>
    <mergeCell ref="K179:K180"/>
    <mergeCell ref="L179:L180"/>
    <mergeCell ref="Q177:Q178"/>
    <mergeCell ref="R177:R178"/>
    <mergeCell ref="S177:S178"/>
    <mergeCell ref="T177:T178"/>
    <mergeCell ref="U177:U178"/>
    <mergeCell ref="V177:V178"/>
    <mergeCell ref="K177:K178"/>
    <mergeCell ref="L177:L178"/>
    <mergeCell ref="M177:M178"/>
    <mergeCell ref="N177:N178"/>
    <mergeCell ref="O177:O178"/>
    <mergeCell ref="P177:P178"/>
    <mergeCell ref="A177:A178"/>
    <mergeCell ref="B177:B178"/>
    <mergeCell ref="C177:C178"/>
    <mergeCell ref="D177:D178"/>
    <mergeCell ref="E177:E178"/>
    <mergeCell ref="H177:H178"/>
    <mergeCell ref="W173:W174"/>
    <mergeCell ref="X173:X174"/>
    <mergeCell ref="A175:A176"/>
    <mergeCell ref="B175:B176"/>
    <mergeCell ref="C175:C176"/>
    <mergeCell ref="D175:D176"/>
    <mergeCell ref="E175:E176"/>
    <mergeCell ref="K175:X175"/>
    <mergeCell ref="K176:X176"/>
    <mergeCell ref="Q173:Q174"/>
    <mergeCell ref="R173:R174"/>
    <mergeCell ref="S173:S174"/>
    <mergeCell ref="T173:T174"/>
    <mergeCell ref="U173:U174"/>
    <mergeCell ref="V173:V174"/>
    <mergeCell ref="K173:K174"/>
    <mergeCell ref="L173:L174"/>
    <mergeCell ref="M173:M174"/>
    <mergeCell ref="N173:N174"/>
    <mergeCell ref="O173:O174"/>
    <mergeCell ref="P173:P174"/>
    <mergeCell ref="A173:A174"/>
    <mergeCell ref="B173:B174"/>
    <mergeCell ref="C173:C174"/>
    <mergeCell ref="D173:D174"/>
    <mergeCell ref="E173:E174"/>
    <mergeCell ref="H173:H174"/>
    <mergeCell ref="W169:W170"/>
    <mergeCell ref="X169:X170"/>
    <mergeCell ref="A171:A172"/>
    <mergeCell ref="B171:B172"/>
    <mergeCell ref="C171:C172"/>
    <mergeCell ref="D171:D172"/>
    <mergeCell ref="E171:E172"/>
    <mergeCell ref="K171:X171"/>
    <mergeCell ref="K172:X172"/>
    <mergeCell ref="Q169:Q170"/>
    <mergeCell ref="R169:R170"/>
    <mergeCell ref="S169:S170"/>
    <mergeCell ref="T169:T170"/>
    <mergeCell ref="U169:U170"/>
    <mergeCell ref="V169:V170"/>
    <mergeCell ref="K169:K170"/>
    <mergeCell ref="L169:L170"/>
    <mergeCell ref="M169:M170"/>
    <mergeCell ref="N169:N170"/>
    <mergeCell ref="O169:O170"/>
    <mergeCell ref="P169:P170"/>
    <mergeCell ref="A169:A170"/>
    <mergeCell ref="B169:B170"/>
    <mergeCell ref="C169:C170"/>
    <mergeCell ref="D169:D170"/>
    <mergeCell ref="E169:E170"/>
    <mergeCell ref="H169:H170"/>
    <mergeCell ref="S167:S168"/>
    <mergeCell ref="T167:T168"/>
    <mergeCell ref="U167:U168"/>
    <mergeCell ref="V167:V168"/>
    <mergeCell ref="W167:W168"/>
    <mergeCell ref="X167:X168"/>
    <mergeCell ref="M167:M168"/>
    <mergeCell ref="N167:N168"/>
    <mergeCell ref="O167:O168"/>
    <mergeCell ref="P167:P168"/>
    <mergeCell ref="Q167:Q168"/>
    <mergeCell ref="R167:R168"/>
    <mergeCell ref="W165:W166"/>
    <mergeCell ref="X165:X166"/>
    <mergeCell ref="A167:A168"/>
    <mergeCell ref="B167:B168"/>
    <mergeCell ref="C167:C168"/>
    <mergeCell ref="D167:D168"/>
    <mergeCell ref="E167:E168"/>
    <mergeCell ref="H167:H168"/>
    <mergeCell ref="K167:K168"/>
    <mergeCell ref="L167:L168"/>
    <mergeCell ref="Q165:Q166"/>
    <mergeCell ref="R165:R166"/>
    <mergeCell ref="S165:S166"/>
    <mergeCell ref="T165:T166"/>
    <mergeCell ref="U165:U166"/>
    <mergeCell ref="V165:V166"/>
    <mergeCell ref="K165:K166"/>
    <mergeCell ref="L165:L166"/>
    <mergeCell ref="M165:M166"/>
    <mergeCell ref="N165:N166"/>
    <mergeCell ref="O165:O166"/>
    <mergeCell ref="P165:P166"/>
    <mergeCell ref="A165:A166"/>
    <mergeCell ref="B165:B166"/>
    <mergeCell ref="C165:C166"/>
    <mergeCell ref="D165:D166"/>
    <mergeCell ref="E165:E166"/>
    <mergeCell ref="H165:H166"/>
    <mergeCell ref="S163:S164"/>
    <mergeCell ref="T163:T164"/>
    <mergeCell ref="U163:U164"/>
    <mergeCell ref="V163:V164"/>
    <mergeCell ref="W163:W164"/>
    <mergeCell ref="X163:X164"/>
    <mergeCell ref="M163:M164"/>
    <mergeCell ref="N163:N164"/>
    <mergeCell ref="O163:O164"/>
    <mergeCell ref="P163:P164"/>
    <mergeCell ref="Q163:Q164"/>
    <mergeCell ref="R163:R164"/>
    <mergeCell ref="W161:W162"/>
    <mergeCell ref="X161:X162"/>
    <mergeCell ref="A163:A164"/>
    <mergeCell ref="B163:B164"/>
    <mergeCell ref="C163:C164"/>
    <mergeCell ref="D163:D164"/>
    <mergeCell ref="E163:E164"/>
    <mergeCell ref="H163:H164"/>
    <mergeCell ref="K163:K164"/>
    <mergeCell ref="L163:L164"/>
    <mergeCell ref="Q161:Q162"/>
    <mergeCell ref="R161:R162"/>
    <mergeCell ref="S161:S162"/>
    <mergeCell ref="T161:T162"/>
    <mergeCell ref="U161:U162"/>
    <mergeCell ref="V161:V162"/>
    <mergeCell ref="K161:K162"/>
    <mergeCell ref="L161:L162"/>
    <mergeCell ref="M161:M162"/>
    <mergeCell ref="N161:N162"/>
    <mergeCell ref="O161:O162"/>
    <mergeCell ref="P161:P162"/>
    <mergeCell ref="A161:A162"/>
    <mergeCell ref="B161:B162"/>
    <mergeCell ref="C161:C162"/>
    <mergeCell ref="D161:D162"/>
    <mergeCell ref="E161:E162"/>
    <mergeCell ref="H161:H162"/>
    <mergeCell ref="S159:S160"/>
    <mergeCell ref="T159:T160"/>
    <mergeCell ref="U159:U160"/>
    <mergeCell ref="V159:V160"/>
    <mergeCell ref="W159:W160"/>
    <mergeCell ref="X159:X160"/>
    <mergeCell ref="M159:M160"/>
    <mergeCell ref="N159:N160"/>
    <mergeCell ref="O159:O160"/>
    <mergeCell ref="P159:P160"/>
    <mergeCell ref="Q159:Q160"/>
    <mergeCell ref="R159:R160"/>
    <mergeCell ref="W157:W158"/>
    <mergeCell ref="X157:X158"/>
    <mergeCell ref="A159:A160"/>
    <mergeCell ref="B159:B160"/>
    <mergeCell ref="C159:C160"/>
    <mergeCell ref="D159:D160"/>
    <mergeCell ref="E159:E160"/>
    <mergeCell ref="H159:H160"/>
    <mergeCell ref="K159:K160"/>
    <mergeCell ref="L159:L160"/>
    <mergeCell ref="Q157:Q158"/>
    <mergeCell ref="R157:R158"/>
    <mergeCell ref="S157:S158"/>
    <mergeCell ref="T157:T158"/>
    <mergeCell ref="U157:U158"/>
    <mergeCell ref="V157:V158"/>
    <mergeCell ref="K157:K158"/>
    <mergeCell ref="L157:L158"/>
    <mergeCell ref="M157:M158"/>
    <mergeCell ref="N157:N158"/>
    <mergeCell ref="O157:O158"/>
    <mergeCell ref="P157:P158"/>
    <mergeCell ref="A157:A158"/>
    <mergeCell ref="B157:B158"/>
    <mergeCell ref="C157:C158"/>
    <mergeCell ref="D157:D158"/>
    <mergeCell ref="E157:E158"/>
    <mergeCell ref="H157:H158"/>
    <mergeCell ref="W153:W154"/>
    <mergeCell ref="X153:X154"/>
    <mergeCell ref="A155:A156"/>
    <mergeCell ref="B155:B156"/>
    <mergeCell ref="C155:C156"/>
    <mergeCell ref="D155:D156"/>
    <mergeCell ref="E155:E156"/>
    <mergeCell ref="K155:X155"/>
    <mergeCell ref="K156:X156"/>
    <mergeCell ref="Q153:Q154"/>
    <mergeCell ref="R153:R154"/>
    <mergeCell ref="S153:S154"/>
    <mergeCell ref="T153:T154"/>
    <mergeCell ref="U153:U154"/>
    <mergeCell ref="V153:V154"/>
    <mergeCell ref="K153:K154"/>
    <mergeCell ref="L153:L154"/>
    <mergeCell ref="M153:M154"/>
    <mergeCell ref="N153:N154"/>
    <mergeCell ref="O153:O154"/>
    <mergeCell ref="P153:P154"/>
    <mergeCell ref="A153:A154"/>
    <mergeCell ref="B153:B154"/>
    <mergeCell ref="C153:C154"/>
    <mergeCell ref="D153:D154"/>
    <mergeCell ref="E153:E154"/>
    <mergeCell ref="H153:H154"/>
    <mergeCell ref="W149:W150"/>
    <mergeCell ref="X149:X150"/>
    <mergeCell ref="A151:A152"/>
    <mergeCell ref="B151:B152"/>
    <mergeCell ref="C151:C152"/>
    <mergeCell ref="D151:D152"/>
    <mergeCell ref="E151:E152"/>
    <mergeCell ref="K151:X151"/>
    <mergeCell ref="K152:X152"/>
    <mergeCell ref="Q149:Q150"/>
    <mergeCell ref="R149:R150"/>
    <mergeCell ref="S149:S150"/>
    <mergeCell ref="T149:T150"/>
    <mergeCell ref="U149:U150"/>
    <mergeCell ref="V149:V150"/>
    <mergeCell ref="K149:K150"/>
    <mergeCell ref="L149:L150"/>
    <mergeCell ref="M149:M150"/>
    <mergeCell ref="N149:N150"/>
    <mergeCell ref="O149:O150"/>
    <mergeCell ref="P149:P150"/>
    <mergeCell ref="A149:A150"/>
    <mergeCell ref="B149:B150"/>
    <mergeCell ref="C149:C150"/>
    <mergeCell ref="D149:D150"/>
    <mergeCell ref="E149:E150"/>
    <mergeCell ref="H149:H150"/>
    <mergeCell ref="S147:S148"/>
    <mergeCell ref="T147:T148"/>
    <mergeCell ref="U147:U148"/>
    <mergeCell ref="V147:V148"/>
    <mergeCell ref="W147:W148"/>
    <mergeCell ref="X147:X148"/>
    <mergeCell ref="M147:M148"/>
    <mergeCell ref="N147:N148"/>
    <mergeCell ref="O147:O148"/>
    <mergeCell ref="P147:P148"/>
    <mergeCell ref="Q147:Q148"/>
    <mergeCell ref="R147:R148"/>
    <mergeCell ref="W145:W146"/>
    <mergeCell ref="X145:X146"/>
    <mergeCell ref="A147:A148"/>
    <mergeCell ref="B147:B148"/>
    <mergeCell ref="C147:C148"/>
    <mergeCell ref="D147:D148"/>
    <mergeCell ref="E147:E148"/>
    <mergeCell ref="H147:H148"/>
    <mergeCell ref="K147:K148"/>
    <mergeCell ref="L147:L148"/>
    <mergeCell ref="Q145:Q146"/>
    <mergeCell ref="R145:R146"/>
    <mergeCell ref="S145:S146"/>
    <mergeCell ref="T145:T146"/>
    <mergeCell ref="U145:U146"/>
    <mergeCell ref="V145:V146"/>
    <mergeCell ref="K145:K146"/>
    <mergeCell ref="L145:L146"/>
    <mergeCell ref="M145:M146"/>
    <mergeCell ref="N145:N146"/>
    <mergeCell ref="O145:O146"/>
    <mergeCell ref="P145:P146"/>
    <mergeCell ref="A145:A146"/>
    <mergeCell ref="B145:B146"/>
    <mergeCell ref="C145:C146"/>
    <mergeCell ref="D145:D146"/>
    <mergeCell ref="E145:E146"/>
    <mergeCell ref="H145:H146"/>
    <mergeCell ref="W141:W142"/>
    <mergeCell ref="X141:X142"/>
    <mergeCell ref="A143:A144"/>
    <mergeCell ref="B143:B144"/>
    <mergeCell ref="C143:C144"/>
    <mergeCell ref="D143:D144"/>
    <mergeCell ref="E143:E144"/>
    <mergeCell ref="K143:X143"/>
    <mergeCell ref="K144:X144"/>
    <mergeCell ref="Q141:Q142"/>
    <mergeCell ref="R141:R142"/>
    <mergeCell ref="S141:S142"/>
    <mergeCell ref="T141:T142"/>
    <mergeCell ref="U141:U142"/>
    <mergeCell ref="V141:V142"/>
    <mergeCell ref="K141:K142"/>
    <mergeCell ref="L141:L142"/>
    <mergeCell ref="M141:M142"/>
    <mergeCell ref="N141:N142"/>
    <mergeCell ref="O141:O142"/>
    <mergeCell ref="P141:P142"/>
    <mergeCell ref="A141:A142"/>
    <mergeCell ref="B141:B142"/>
    <mergeCell ref="C141:C142"/>
    <mergeCell ref="D141:D142"/>
    <mergeCell ref="E141:E142"/>
    <mergeCell ref="H141:H142"/>
    <mergeCell ref="W137:W138"/>
    <mergeCell ref="X137:X138"/>
    <mergeCell ref="A139:A140"/>
    <mergeCell ref="B139:B140"/>
    <mergeCell ref="C139:C140"/>
    <mergeCell ref="D139:D140"/>
    <mergeCell ref="E139:E140"/>
    <mergeCell ref="K139:X139"/>
    <mergeCell ref="K140:X140"/>
    <mergeCell ref="Q137:Q138"/>
    <mergeCell ref="R137:R138"/>
    <mergeCell ref="S137:S138"/>
    <mergeCell ref="T137:T138"/>
    <mergeCell ref="U137:U138"/>
    <mergeCell ref="V137:V138"/>
    <mergeCell ref="K137:K138"/>
    <mergeCell ref="L137:L138"/>
    <mergeCell ref="M137:M138"/>
    <mergeCell ref="N137:N138"/>
    <mergeCell ref="O137:O138"/>
    <mergeCell ref="P137:P138"/>
    <mergeCell ref="A137:A138"/>
    <mergeCell ref="B137:B138"/>
    <mergeCell ref="C137:C138"/>
    <mergeCell ref="D137:D138"/>
    <mergeCell ref="E137:E138"/>
    <mergeCell ref="H137:H138"/>
    <mergeCell ref="S135:S136"/>
    <mergeCell ref="T135:T136"/>
    <mergeCell ref="U135:U136"/>
    <mergeCell ref="V135:V136"/>
    <mergeCell ref="W135:W136"/>
    <mergeCell ref="X135:X136"/>
    <mergeCell ref="M135:M136"/>
    <mergeCell ref="N135:N136"/>
    <mergeCell ref="O135:O136"/>
    <mergeCell ref="P135:P136"/>
    <mergeCell ref="Q135:Q136"/>
    <mergeCell ref="R135:R136"/>
    <mergeCell ref="W133:W134"/>
    <mergeCell ref="X133:X134"/>
    <mergeCell ref="A135:A136"/>
    <mergeCell ref="B135:B136"/>
    <mergeCell ref="C135:C136"/>
    <mergeCell ref="D135:D136"/>
    <mergeCell ref="E135:E136"/>
    <mergeCell ref="H135:H136"/>
    <mergeCell ref="K135:K136"/>
    <mergeCell ref="L135:L136"/>
    <mergeCell ref="Q133:Q134"/>
    <mergeCell ref="R133:R134"/>
    <mergeCell ref="S133:S134"/>
    <mergeCell ref="T133:T134"/>
    <mergeCell ref="U133:U134"/>
    <mergeCell ref="V133:V134"/>
    <mergeCell ref="K133:K134"/>
    <mergeCell ref="L133:L134"/>
    <mergeCell ref="M133:M134"/>
    <mergeCell ref="N133:N134"/>
    <mergeCell ref="O133:O134"/>
    <mergeCell ref="P133:P134"/>
    <mergeCell ref="A133:A134"/>
    <mergeCell ref="B133:B134"/>
    <mergeCell ref="C133:C134"/>
    <mergeCell ref="D133:D134"/>
    <mergeCell ref="E133:E134"/>
    <mergeCell ref="H133:H134"/>
    <mergeCell ref="W129:W130"/>
    <mergeCell ref="X129:X130"/>
    <mergeCell ref="A131:A132"/>
    <mergeCell ref="B131:B132"/>
    <mergeCell ref="C131:C132"/>
    <mergeCell ref="D131:D132"/>
    <mergeCell ref="E131:E132"/>
    <mergeCell ref="K131:X131"/>
    <mergeCell ref="K132:X132"/>
    <mergeCell ref="Q129:Q130"/>
    <mergeCell ref="R129:R130"/>
    <mergeCell ref="S129:S130"/>
    <mergeCell ref="T129:T130"/>
    <mergeCell ref="U129:U130"/>
    <mergeCell ref="V129:V130"/>
    <mergeCell ref="K129:K130"/>
    <mergeCell ref="L129:L130"/>
    <mergeCell ref="M129:M130"/>
    <mergeCell ref="N129:N130"/>
    <mergeCell ref="O129:O130"/>
    <mergeCell ref="P129:P130"/>
    <mergeCell ref="A129:A130"/>
    <mergeCell ref="B129:B130"/>
    <mergeCell ref="C129:C130"/>
    <mergeCell ref="D129:D130"/>
    <mergeCell ref="E129:E130"/>
    <mergeCell ref="H129:H130"/>
    <mergeCell ref="A127:A128"/>
    <mergeCell ref="B127:B128"/>
    <mergeCell ref="C127:C128"/>
    <mergeCell ref="D127:D128"/>
    <mergeCell ref="E127:E128"/>
    <mergeCell ref="K127:X127"/>
    <mergeCell ref="K128:X128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K123:X123"/>
    <mergeCell ref="K124:X124"/>
    <mergeCell ref="A125:A126"/>
    <mergeCell ref="B125:B126"/>
    <mergeCell ref="C125:C126"/>
    <mergeCell ref="D125:D126"/>
    <mergeCell ref="E125:E126"/>
    <mergeCell ref="H125:H126"/>
    <mergeCell ref="K125:K126"/>
    <mergeCell ref="L125:L126"/>
    <mergeCell ref="T121:T122"/>
    <mergeCell ref="U121:U122"/>
    <mergeCell ref="V121:V122"/>
    <mergeCell ref="W121:W122"/>
    <mergeCell ref="X121:X122"/>
    <mergeCell ref="A123:A124"/>
    <mergeCell ref="B123:B124"/>
    <mergeCell ref="C123:C124"/>
    <mergeCell ref="D123:D124"/>
    <mergeCell ref="E123:E124"/>
    <mergeCell ref="N121:N122"/>
    <mergeCell ref="O121:O122"/>
    <mergeCell ref="P121:P122"/>
    <mergeCell ref="Q121:Q122"/>
    <mergeCell ref="R121:R122"/>
    <mergeCell ref="S121:S122"/>
    <mergeCell ref="A121:A122"/>
    <mergeCell ref="B121:B122"/>
    <mergeCell ref="C121:C122"/>
    <mergeCell ref="D121:D122"/>
    <mergeCell ref="E121:E122"/>
    <mergeCell ref="H121:H122"/>
    <mergeCell ref="K121:K122"/>
    <mergeCell ref="L121:L122"/>
    <mergeCell ref="M121:M122"/>
    <mergeCell ref="R119:R120"/>
    <mergeCell ref="S119:S120"/>
    <mergeCell ref="T119:T120"/>
    <mergeCell ref="U119:U120"/>
    <mergeCell ref="V119:V120"/>
    <mergeCell ref="W119:W120"/>
    <mergeCell ref="L119:L120"/>
    <mergeCell ref="M119:M120"/>
    <mergeCell ref="N119:N120"/>
    <mergeCell ref="O119:O120"/>
    <mergeCell ref="P119:P120"/>
    <mergeCell ref="Q119:Q120"/>
    <mergeCell ref="V117:V118"/>
    <mergeCell ref="W117:W118"/>
    <mergeCell ref="X117:X118"/>
    <mergeCell ref="A119:A120"/>
    <mergeCell ref="B119:B120"/>
    <mergeCell ref="C119:C120"/>
    <mergeCell ref="D119:D120"/>
    <mergeCell ref="E119:E120"/>
    <mergeCell ref="H119:H120"/>
    <mergeCell ref="K119:K120"/>
    <mergeCell ref="P117:P118"/>
    <mergeCell ref="Q117:Q118"/>
    <mergeCell ref="R117:R118"/>
    <mergeCell ref="S117:S118"/>
    <mergeCell ref="T117:T118"/>
    <mergeCell ref="U117:U118"/>
    <mergeCell ref="H117:H118"/>
    <mergeCell ref="K117:K118"/>
    <mergeCell ref="L117:L118"/>
    <mergeCell ref="M117:M118"/>
    <mergeCell ref="N117:N118"/>
    <mergeCell ref="O117:O118"/>
    <mergeCell ref="X119:X120"/>
    <mergeCell ref="T115:T116"/>
    <mergeCell ref="U115:U116"/>
    <mergeCell ref="V115:V116"/>
    <mergeCell ref="W115:W116"/>
    <mergeCell ref="X115:X116"/>
    <mergeCell ref="A117:A118"/>
    <mergeCell ref="B117:B118"/>
    <mergeCell ref="C117:C118"/>
    <mergeCell ref="D117:D118"/>
    <mergeCell ref="E117:E118"/>
    <mergeCell ref="N115:N116"/>
    <mergeCell ref="O115:O116"/>
    <mergeCell ref="P115:P116"/>
    <mergeCell ref="Q115:Q116"/>
    <mergeCell ref="R115:R116"/>
    <mergeCell ref="S115:S116"/>
    <mergeCell ref="X113:X114"/>
    <mergeCell ref="A115:A116"/>
    <mergeCell ref="B115:B116"/>
    <mergeCell ref="C115:C116"/>
    <mergeCell ref="D115:D116"/>
    <mergeCell ref="E115:E116"/>
    <mergeCell ref="H115:H116"/>
    <mergeCell ref="K115:K116"/>
    <mergeCell ref="L115:L116"/>
    <mergeCell ref="M115:M116"/>
    <mergeCell ref="R113:R114"/>
    <mergeCell ref="S113:S114"/>
    <mergeCell ref="T113:T114"/>
    <mergeCell ref="U113:U114"/>
    <mergeCell ref="V113:V114"/>
    <mergeCell ref="W113:W114"/>
    <mergeCell ref="L113:L114"/>
    <mergeCell ref="M113:M114"/>
    <mergeCell ref="N113:N114"/>
    <mergeCell ref="O113:O114"/>
    <mergeCell ref="P113:P114"/>
    <mergeCell ref="Q113:Q114"/>
    <mergeCell ref="V111:V112"/>
    <mergeCell ref="W111:W112"/>
    <mergeCell ref="X111:X112"/>
    <mergeCell ref="A113:A114"/>
    <mergeCell ref="B113:B114"/>
    <mergeCell ref="C113:C114"/>
    <mergeCell ref="D113:D114"/>
    <mergeCell ref="E113:E114"/>
    <mergeCell ref="H113:H114"/>
    <mergeCell ref="K113:K114"/>
    <mergeCell ref="P111:P112"/>
    <mergeCell ref="Q111:Q112"/>
    <mergeCell ref="R111:R112"/>
    <mergeCell ref="S111:S112"/>
    <mergeCell ref="T111:T112"/>
    <mergeCell ref="U111:U112"/>
    <mergeCell ref="H111:H112"/>
    <mergeCell ref="K111:K112"/>
    <mergeCell ref="L111:L112"/>
    <mergeCell ref="M111:M112"/>
    <mergeCell ref="N111:N112"/>
    <mergeCell ref="O111:O112"/>
    <mergeCell ref="T109:T110"/>
    <mergeCell ref="U109:U110"/>
    <mergeCell ref="V109:V110"/>
    <mergeCell ref="W109:W110"/>
    <mergeCell ref="X109:X110"/>
    <mergeCell ref="A111:A112"/>
    <mergeCell ref="B111:B112"/>
    <mergeCell ref="C111:C112"/>
    <mergeCell ref="D111:D112"/>
    <mergeCell ref="E111:E112"/>
    <mergeCell ref="N109:N110"/>
    <mergeCell ref="O109:O110"/>
    <mergeCell ref="P109:P110"/>
    <mergeCell ref="Q109:Q110"/>
    <mergeCell ref="R109:R110"/>
    <mergeCell ref="S109:S110"/>
    <mergeCell ref="X107:X108"/>
    <mergeCell ref="A109:A110"/>
    <mergeCell ref="B109:B110"/>
    <mergeCell ref="C109:C110"/>
    <mergeCell ref="D109:D110"/>
    <mergeCell ref="E109:E110"/>
    <mergeCell ref="H109:H110"/>
    <mergeCell ref="K109:K110"/>
    <mergeCell ref="L109:L110"/>
    <mergeCell ref="M109:M110"/>
    <mergeCell ref="R107:R108"/>
    <mergeCell ref="S107:S108"/>
    <mergeCell ref="T107:T108"/>
    <mergeCell ref="U107:U108"/>
    <mergeCell ref="V107:V108"/>
    <mergeCell ref="W107:W108"/>
    <mergeCell ref="L107:L108"/>
    <mergeCell ref="M107:M108"/>
    <mergeCell ref="N107:N108"/>
    <mergeCell ref="O107:O108"/>
    <mergeCell ref="P107:P108"/>
    <mergeCell ref="Q107:Q108"/>
    <mergeCell ref="V105:V106"/>
    <mergeCell ref="W105:W106"/>
    <mergeCell ref="X105:X106"/>
    <mergeCell ref="A107:A108"/>
    <mergeCell ref="B107:B108"/>
    <mergeCell ref="C107:C108"/>
    <mergeCell ref="D107:D108"/>
    <mergeCell ref="E107:E108"/>
    <mergeCell ref="H107:H108"/>
    <mergeCell ref="K107:K108"/>
    <mergeCell ref="P105:P106"/>
    <mergeCell ref="Q105:Q106"/>
    <mergeCell ref="R105:R106"/>
    <mergeCell ref="S105:S106"/>
    <mergeCell ref="T105:T106"/>
    <mergeCell ref="U105:U106"/>
    <mergeCell ref="H105:H106"/>
    <mergeCell ref="K105:K106"/>
    <mergeCell ref="L105:L106"/>
    <mergeCell ref="M105:M106"/>
    <mergeCell ref="N105:N106"/>
    <mergeCell ref="O105:O106"/>
    <mergeCell ref="T103:T104"/>
    <mergeCell ref="U103:U104"/>
    <mergeCell ref="V103:V104"/>
    <mergeCell ref="W103:W104"/>
    <mergeCell ref="X103:X104"/>
    <mergeCell ref="A105:A106"/>
    <mergeCell ref="B105:B106"/>
    <mergeCell ref="C105:C106"/>
    <mergeCell ref="D105:D106"/>
    <mergeCell ref="E105:E106"/>
    <mergeCell ref="N103:N104"/>
    <mergeCell ref="O103:O104"/>
    <mergeCell ref="P103:P104"/>
    <mergeCell ref="Q103:Q104"/>
    <mergeCell ref="R103:R104"/>
    <mergeCell ref="S103:S104"/>
    <mergeCell ref="X101:X102"/>
    <mergeCell ref="A103:A104"/>
    <mergeCell ref="B103:B104"/>
    <mergeCell ref="C103:C104"/>
    <mergeCell ref="D103:D104"/>
    <mergeCell ref="E103:E104"/>
    <mergeCell ref="H103:H104"/>
    <mergeCell ref="K103:K104"/>
    <mergeCell ref="L103:L104"/>
    <mergeCell ref="M103:M104"/>
    <mergeCell ref="R101:R102"/>
    <mergeCell ref="S101:S102"/>
    <mergeCell ref="T101:T102"/>
    <mergeCell ref="U101:U102"/>
    <mergeCell ref="V101:V102"/>
    <mergeCell ref="W101:W102"/>
    <mergeCell ref="L101:L102"/>
    <mergeCell ref="M101:M102"/>
    <mergeCell ref="N101:N102"/>
    <mergeCell ref="O101:O102"/>
    <mergeCell ref="P101:P102"/>
    <mergeCell ref="Q101:Q102"/>
    <mergeCell ref="V99:V100"/>
    <mergeCell ref="W99:W100"/>
    <mergeCell ref="X99:X100"/>
    <mergeCell ref="A101:A102"/>
    <mergeCell ref="B101:B102"/>
    <mergeCell ref="C101:C102"/>
    <mergeCell ref="D101:D102"/>
    <mergeCell ref="E101:E102"/>
    <mergeCell ref="H101:H102"/>
    <mergeCell ref="K101:K102"/>
    <mergeCell ref="P99:P100"/>
    <mergeCell ref="Q99:Q100"/>
    <mergeCell ref="R99:R100"/>
    <mergeCell ref="S99:S100"/>
    <mergeCell ref="T99:T100"/>
    <mergeCell ref="U99:U100"/>
    <mergeCell ref="H99:H100"/>
    <mergeCell ref="K99:K100"/>
    <mergeCell ref="L99:L100"/>
    <mergeCell ref="M99:M100"/>
    <mergeCell ref="N99:N100"/>
    <mergeCell ref="O99:O100"/>
    <mergeCell ref="T97:T98"/>
    <mergeCell ref="U97:U98"/>
    <mergeCell ref="V97:V98"/>
    <mergeCell ref="W97:W98"/>
    <mergeCell ref="X97:X98"/>
    <mergeCell ref="A99:A100"/>
    <mergeCell ref="B99:B100"/>
    <mergeCell ref="C99:C100"/>
    <mergeCell ref="D99:D100"/>
    <mergeCell ref="E99:E100"/>
    <mergeCell ref="N97:N98"/>
    <mergeCell ref="O97:O98"/>
    <mergeCell ref="P97:P98"/>
    <mergeCell ref="Q97:Q98"/>
    <mergeCell ref="R97:R98"/>
    <mergeCell ref="S97:S98"/>
    <mergeCell ref="X95:X96"/>
    <mergeCell ref="A97:A98"/>
    <mergeCell ref="B97:B98"/>
    <mergeCell ref="C97:C98"/>
    <mergeCell ref="D97:D98"/>
    <mergeCell ref="E97:E98"/>
    <mergeCell ref="H97:H98"/>
    <mergeCell ref="K97:K98"/>
    <mergeCell ref="L97:L98"/>
    <mergeCell ref="M97:M98"/>
    <mergeCell ref="R95:R96"/>
    <mergeCell ref="S95:S96"/>
    <mergeCell ref="T95:T96"/>
    <mergeCell ref="U95:U96"/>
    <mergeCell ref="V95:V96"/>
    <mergeCell ref="W95:W96"/>
    <mergeCell ref="L95:L96"/>
    <mergeCell ref="M95:M96"/>
    <mergeCell ref="N95:N96"/>
    <mergeCell ref="O95:O96"/>
    <mergeCell ref="P95:P96"/>
    <mergeCell ref="Q95:Q96"/>
    <mergeCell ref="V93:V94"/>
    <mergeCell ref="W93:W94"/>
    <mergeCell ref="X93:X94"/>
    <mergeCell ref="A95:A96"/>
    <mergeCell ref="B95:B96"/>
    <mergeCell ref="C95:C96"/>
    <mergeCell ref="D95:D96"/>
    <mergeCell ref="E95:E96"/>
    <mergeCell ref="H95:H96"/>
    <mergeCell ref="K95:K96"/>
    <mergeCell ref="P93:P94"/>
    <mergeCell ref="Q93:Q94"/>
    <mergeCell ref="R93:R94"/>
    <mergeCell ref="S93:S94"/>
    <mergeCell ref="T93:T94"/>
    <mergeCell ref="U93:U94"/>
    <mergeCell ref="H93:H94"/>
    <mergeCell ref="K93:K94"/>
    <mergeCell ref="L93:L94"/>
    <mergeCell ref="M93:M94"/>
    <mergeCell ref="N93:N94"/>
    <mergeCell ref="O93:O94"/>
    <mergeCell ref="T91:T92"/>
    <mergeCell ref="U91:U92"/>
    <mergeCell ref="V91:V92"/>
    <mergeCell ref="W91:W92"/>
    <mergeCell ref="X91:X92"/>
    <mergeCell ref="A93:A94"/>
    <mergeCell ref="B93:B94"/>
    <mergeCell ref="C93:C94"/>
    <mergeCell ref="D93:D94"/>
    <mergeCell ref="E93:E94"/>
    <mergeCell ref="N91:N92"/>
    <mergeCell ref="O91:O92"/>
    <mergeCell ref="P91:P92"/>
    <mergeCell ref="Q91:Q92"/>
    <mergeCell ref="R91:R92"/>
    <mergeCell ref="S91:S92"/>
    <mergeCell ref="X89:X90"/>
    <mergeCell ref="A91:A92"/>
    <mergeCell ref="B91:B92"/>
    <mergeCell ref="C91:C92"/>
    <mergeCell ref="D91:D92"/>
    <mergeCell ref="E91:E92"/>
    <mergeCell ref="H91:H92"/>
    <mergeCell ref="K91:K92"/>
    <mergeCell ref="L91:L92"/>
    <mergeCell ref="M91:M92"/>
    <mergeCell ref="R89:R90"/>
    <mergeCell ref="S89:S90"/>
    <mergeCell ref="T89:T90"/>
    <mergeCell ref="U89:U90"/>
    <mergeCell ref="V89:V90"/>
    <mergeCell ref="W89:W90"/>
    <mergeCell ref="L89:L90"/>
    <mergeCell ref="M89:M90"/>
    <mergeCell ref="N89:N90"/>
    <mergeCell ref="O89:O90"/>
    <mergeCell ref="P89:P90"/>
    <mergeCell ref="Q89:Q90"/>
    <mergeCell ref="V87:V88"/>
    <mergeCell ref="W87:W88"/>
    <mergeCell ref="X87:X88"/>
    <mergeCell ref="A89:A90"/>
    <mergeCell ref="B89:B90"/>
    <mergeCell ref="C89:C90"/>
    <mergeCell ref="D89:D90"/>
    <mergeCell ref="E89:E90"/>
    <mergeCell ref="H89:H90"/>
    <mergeCell ref="K89:K90"/>
    <mergeCell ref="P87:P88"/>
    <mergeCell ref="Q87:Q88"/>
    <mergeCell ref="R87:R88"/>
    <mergeCell ref="S87:S88"/>
    <mergeCell ref="T87:T88"/>
    <mergeCell ref="U87:U88"/>
    <mergeCell ref="H87:H88"/>
    <mergeCell ref="K87:K88"/>
    <mergeCell ref="L87:L88"/>
    <mergeCell ref="M87:M88"/>
    <mergeCell ref="N87:N88"/>
    <mergeCell ref="O87:O88"/>
    <mergeCell ref="T85:T86"/>
    <mergeCell ref="U85:U86"/>
    <mergeCell ref="V85:V86"/>
    <mergeCell ref="W85:W86"/>
    <mergeCell ref="X85:X86"/>
    <mergeCell ref="A87:A88"/>
    <mergeCell ref="B87:B88"/>
    <mergeCell ref="C87:C88"/>
    <mergeCell ref="D87:D88"/>
    <mergeCell ref="E87:E88"/>
    <mergeCell ref="N85:N86"/>
    <mergeCell ref="O85:O86"/>
    <mergeCell ref="P85:P86"/>
    <mergeCell ref="Q85:Q86"/>
    <mergeCell ref="R85:R86"/>
    <mergeCell ref="S85:S86"/>
    <mergeCell ref="X83:X84"/>
    <mergeCell ref="A85:A86"/>
    <mergeCell ref="B85:B86"/>
    <mergeCell ref="C85:C86"/>
    <mergeCell ref="D85:D86"/>
    <mergeCell ref="E85:E86"/>
    <mergeCell ref="H85:H86"/>
    <mergeCell ref="K85:K86"/>
    <mergeCell ref="L85:L86"/>
    <mergeCell ref="M85:M86"/>
    <mergeCell ref="R83:R84"/>
    <mergeCell ref="S83:S84"/>
    <mergeCell ref="T83:T84"/>
    <mergeCell ref="U83:U84"/>
    <mergeCell ref="V83:V84"/>
    <mergeCell ref="W83:W84"/>
    <mergeCell ref="L83:L84"/>
    <mergeCell ref="M83:M84"/>
    <mergeCell ref="N83:N84"/>
    <mergeCell ref="O83:O84"/>
    <mergeCell ref="P83:P84"/>
    <mergeCell ref="Q83:Q84"/>
    <mergeCell ref="V81:V82"/>
    <mergeCell ref="W81:W82"/>
    <mergeCell ref="X81:X82"/>
    <mergeCell ref="A83:A84"/>
    <mergeCell ref="B83:B84"/>
    <mergeCell ref="C83:C84"/>
    <mergeCell ref="D83:D84"/>
    <mergeCell ref="E83:E84"/>
    <mergeCell ref="H83:H84"/>
    <mergeCell ref="K83:K84"/>
    <mergeCell ref="P81:P82"/>
    <mergeCell ref="Q81:Q82"/>
    <mergeCell ref="R81:R82"/>
    <mergeCell ref="S81:S82"/>
    <mergeCell ref="T81:T82"/>
    <mergeCell ref="U81:U82"/>
    <mergeCell ref="H81:H82"/>
    <mergeCell ref="K81:K82"/>
    <mergeCell ref="L81:L82"/>
    <mergeCell ref="M81:M82"/>
    <mergeCell ref="N81:N82"/>
    <mergeCell ref="O81:O82"/>
    <mergeCell ref="T79:T80"/>
    <mergeCell ref="U79:U80"/>
    <mergeCell ref="V79:V80"/>
    <mergeCell ref="W79:W80"/>
    <mergeCell ref="X79:X80"/>
    <mergeCell ref="A81:A82"/>
    <mergeCell ref="B81:B82"/>
    <mergeCell ref="C81:C82"/>
    <mergeCell ref="D81:D82"/>
    <mergeCell ref="E81:E82"/>
    <mergeCell ref="N79:N80"/>
    <mergeCell ref="O79:O80"/>
    <mergeCell ref="P79:P80"/>
    <mergeCell ref="Q79:Q80"/>
    <mergeCell ref="R79:R80"/>
    <mergeCell ref="S79:S80"/>
    <mergeCell ref="X77:X78"/>
    <mergeCell ref="A79:A80"/>
    <mergeCell ref="B79:B80"/>
    <mergeCell ref="C79:C80"/>
    <mergeCell ref="D79:D80"/>
    <mergeCell ref="E79:E80"/>
    <mergeCell ref="H79:H80"/>
    <mergeCell ref="K79:K80"/>
    <mergeCell ref="L79:L80"/>
    <mergeCell ref="M79:M80"/>
    <mergeCell ref="R77:R78"/>
    <mergeCell ref="S77:S78"/>
    <mergeCell ref="T77:T78"/>
    <mergeCell ref="U77:U78"/>
    <mergeCell ref="V77:V78"/>
    <mergeCell ref="W77:W78"/>
    <mergeCell ref="L77:L78"/>
    <mergeCell ref="M77:M78"/>
    <mergeCell ref="N77:N78"/>
    <mergeCell ref="O77:O78"/>
    <mergeCell ref="P77:P78"/>
    <mergeCell ref="Q77:Q78"/>
    <mergeCell ref="V75:V76"/>
    <mergeCell ref="W75:W76"/>
    <mergeCell ref="X75:X76"/>
    <mergeCell ref="A77:A78"/>
    <mergeCell ref="B77:B78"/>
    <mergeCell ref="C77:C78"/>
    <mergeCell ref="D77:D78"/>
    <mergeCell ref="E77:E78"/>
    <mergeCell ref="H77:H78"/>
    <mergeCell ref="K77:K78"/>
    <mergeCell ref="P75:P76"/>
    <mergeCell ref="Q75:Q76"/>
    <mergeCell ref="R75:R76"/>
    <mergeCell ref="S75:S76"/>
    <mergeCell ref="T75:T76"/>
    <mergeCell ref="U75:U76"/>
    <mergeCell ref="H75:H76"/>
    <mergeCell ref="K75:K76"/>
    <mergeCell ref="L75:L76"/>
    <mergeCell ref="M75:M76"/>
    <mergeCell ref="N75:N76"/>
    <mergeCell ref="O75:O76"/>
    <mergeCell ref="T73:T74"/>
    <mergeCell ref="U73:U74"/>
    <mergeCell ref="V73:V74"/>
    <mergeCell ref="W73:W74"/>
    <mergeCell ref="X73:X74"/>
    <mergeCell ref="A75:A76"/>
    <mergeCell ref="B75:B76"/>
    <mergeCell ref="C75:C76"/>
    <mergeCell ref="D75:D76"/>
    <mergeCell ref="E75:E76"/>
    <mergeCell ref="N73:N74"/>
    <mergeCell ref="O73:O74"/>
    <mergeCell ref="P73:P74"/>
    <mergeCell ref="Q73:Q74"/>
    <mergeCell ref="R73:R74"/>
    <mergeCell ref="S73:S74"/>
    <mergeCell ref="X71:X72"/>
    <mergeCell ref="A73:A74"/>
    <mergeCell ref="B73:B74"/>
    <mergeCell ref="C73:C74"/>
    <mergeCell ref="D73:D74"/>
    <mergeCell ref="E73:E74"/>
    <mergeCell ref="H73:H74"/>
    <mergeCell ref="K73:K74"/>
    <mergeCell ref="L73:L74"/>
    <mergeCell ref="M73:M74"/>
    <mergeCell ref="R71:R72"/>
    <mergeCell ref="S71:S72"/>
    <mergeCell ref="T71:T72"/>
    <mergeCell ref="U71:U72"/>
    <mergeCell ref="V71:V72"/>
    <mergeCell ref="W71:W72"/>
    <mergeCell ref="L71:L72"/>
    <mergeCell ref="M71:M72"/>
    <mergeCell ref="N71:N72"/>
    <mergeCell ref="O71:O72"/>
    <mergeCell ref="P71:P72"/>
    <mergeCell ref="Q71:Q72"/>
    <mergeCell ref="W69:W70"/>
    <mergeCell ref="X69:X70"/>
    <mergeCell ref="CB69:CC69"/>
    <mergeCell ref="A71:A72"/>
    <mergeCell ref="B71:B72"/>
    <mergeCell ref="C71:C72"/>
    <mergeCell ref="D71:D72"/>
    <mergeCell ref="E71:E72"/>
    <mergeCell ref="H71:H72"/>
    <mergeCell ref="K71:K72"/>
    <mergeCell ref="Q69:Q70"/>
    <mergeCell ref="R69:R70"/>
    <mergeCell ref="S69:S70"/>
    <mergeCell ref="T69:T70"/>
    <mergeCell ref="U69:U70"/>
    <mergeCell ref="V69:V70"/>
    <mergeCell ref="K69:K70"/>
    <mergeCell ref="L69:L70"/>
    <mergeCell ref="M69:M70"/>
    <mergeCell ref="N69:N70"/>
    <mergeCell ref="O69:O70"/>
    <mergeCell ref="P69:P70"/>
    <mergeCell ref="A69:A70"/>
    <mergeCell ref="B69:B70"/>
    <mergeCell ref="C69:C70"/>
    <mergeCell ref="D69:D70"/>
    <mergeCell ref="E69:E70"/>
    <mergeCell ref="H69:H70"/>
    <mergeCell ref="W67:W68"/>
    <mergeCell ref="X67:X68"/>
    <mergeCell ref="AV67:AX67"/>
    <mergeCell ref="BY67:BZ67"/>
    <mergeCell ref="CA67:CC67"/>
    <mergeCell ref="CU67:CV67"/>
    <mergeCell ref="CB68:CC68"/>
    <mergeCell ref="CU68:CV68"/>
    <mergeCell ref="Q67:Q68"/>
    <mergeCell ref="R67:R68"/>
    <mergeCell ref="S67:S68"/>
    <mergeCell ref="T67:T68"/>
    <mergeCell ref="U67:U68"/>
    <mergeCell ref="V67:V68"/>
    <mergeCell ref="K67:K68"/>
    <mergeCell ref="L67:L68"/>
    <mergeCell ref="M67:M68"/>
    <mergeCell ref="N67:N68"/>
    <mergeCell ref="O67:O68"/>
    <mergeCell ref="P67:P68"/>
    <mergeCell ref="A67:A68"/>
    <mergeCell ref="B67:B68"/>
    <mergeCell ref="C67:C68"/>
    <mergeCell ref="D67:D68"/>
    <mergeCell ref="E67:E68"/>
    <mergeCell ref="H67:H68"/>
    <mergeCell ref="BY65:BZ65"/>
    <mergeCell ref="CB65:CC65"/>
    <mergeCell ref="CU65:CV65"/>
    <mergeCell ref="K66:X66"/>
    <mergeCell ref="AS66:AT66"/>
    <mergeCell ref="AW66:AX66"/>
    <mergeCell ref="BX66:BY66"/>
    <mergeCell ref="CB66:CC66"/>
    <mergeCell ref="CR66:CS66"/>
    <mergeCell ref="CT66:CV66"/>
    <mergeCell ref="CR64:CS64"/>
    <mergeCell ref="CU64:CV64"/>
    <mergeCell ref="A65:A66"/>
    <mergeCell ref="B65:B66"/>
    <mergeCell ref="C65:C66"/>
    <mergeCell ref="D65:D66"/>
    <mergeCell ref="E65:E66"/>
    <mergeCell ref="K65:X65"/>
    <mergeCell ref="AY65:BA65"/>
    <mergeCell ref="BI65:BJ65"/>
    <mergeCell ref="W63:W64"/>
    <mergeCell ref="X63:X64"/>
    <mergeCell ref="AV63:AX63"/>
    <mergeCell ref="BV63:BW63"/>
    <mergeCell ref="AZ64:BA64"/>
    <mergeCell ref="BI64:BJ64"/>
    <mergeCell ref="Q63:Q64"/>
    <mergeCell ref="R63:R64"/>
    <mergeCell ref="S63:S64"/>
    <mergeCell ref="T63:T64"/>
    <mergeCell ref="U63:U64"/>
    <mergeCell ref="V63:V64"/>
    <mergeCell ref="K63:K64"/>
    <mergeCell ref="L63:L64"/>
    <mergeCell ref="M63:M64"/>
    <mergeCell ref="N63:N64"/>
    <mergeCell ref="O63:O64"/>
    <mergeCell ref="P63:P64"/>
    <mergeCell ref="A63:A64"/>
    <mergeCell ref="B63:B64"/>
    <mergeCell ref="C63:C64"/>
    <mergeCell ref="D63:D64"/>
    <mergeCell ref="E63:E64"/>
    <mergeCell ref="H63:H64"/>
    <mergeCell ref="CK61:CM61"/>
    <mergeCell ref="CO61:CP61"/>
    <mergeCell ref="AS62:AT62"/>
    <mergeCell ref="AW62:AX62"/>
    <mergeCell ref="BP62:BQ62"/>
    <mergeCell ref="BR62:BT62"/>
    <mergeCell ref="BV62:BW62"/>
    <mergeCell ref="CO62:CP62"/>
    <mergeCell ref="W61:W62"/>
    <mergeCell ref="X61:X62"/>
    <mergeCell ref="BB61:BD61"/>
    <mergeCell ref="BO61:BP61"/>
    <mergeCell ref="BS61:BT61"/>
    <mergeCell ref="CI61:CJ61"/>
    <mergeCell ref="Q61:Q62"/>
    <mergeCell ref="R61:R62"/>
    <mergeCell ref="S61:S62"/>
    <mergeCell ref="T61:T62"/>
    <mergeCell ref="U61:U62"/>
    <mergeCell ref="V61:V62"/>
    <mergeCell ref="K61:K62"/>
    <mergeCell ref="L61:L62"/>
    <mergeCell ref="M61:M62"/>
    <mergeCell ref="N61:N62"/>
    <mergeCell ref="O61:O62"/>
    <mergeCell ref="P61:P62"/>
    <mergeCell ref="A61:A62"/>
    <mergeCell ref="B61:B62"/>
    <mergeCell ref="C61:C62"/>
    <mergeCell ref="D61:D62"/>
    <mergeCell ref="E61:E62"/>
    <mergeCell ref="H61:H62"/>
    <mergeCell ref="CN59:CP59"/>
    <mergeCell ref="BC60:BD60"/>
    <mergeCell ref="BP60:BQ60"/>
    <mergeCell ref="BU60:BW60"/>
    <mergeCell ref="CH60:CI60"/>
    <mergeCell ref="CL60:CM60"/>
    <mergeCell ref="V59:V60"/>
    <mergeCell ref="W59:W60"/>
    <mergeCell ref="X59:X60"/>
    <mergeCell ref="AV59:AX59"/>
    <mergeCell ref="BV59:BW59"/>
    <mergeCell ref="CI59:CJ59"/>
    <mergeCell ref="P59:P60"/>
    <mergeCell ref="Q59:Q60"/>
    <mergeCell ref="R59:R60"/>
    <mergeCell ref="S59:S60"/>
    <mergeCell ref="T59:T60"/>
    <mergeCell ref="U59:U60"/>
    <mergeCell ref="H59:H60"/>
    <mergeCell ref="K59:K60"/>
    <mergeCell ref="L59:L60"/>
    <mergeCell ref="M59:M60"/>
    <mergeCell ref="N59:N60"/>
    <mergeCell ref="O59:O60"/>
    <mergeCell ref="BP58:BQ58"/>
    <mergeCell ref="BR58:BT58"/>
    <mergeCell ref="BV58:BW58"/>
    <mergeCell ref="CK58:CL58"/>
    <mergeCell ref="CO58:CP58"/>
    <mergeCell ref="A59:A60"/>
    <mergeCell ref="B59:B60"/>
    <mergeCell ref="C59:C60"/>
    <mergeCell ref="D59:D60"/>
    <mergeCell ref="E59:E60"/>
    <mergeCell ref="BO57:BP57"/>
    <mergeCell ref="BS57:BT57"/>
    <mergeCell ref="CB57:CC57"/>
    <mergeCell ref="CI57:CJ57"/>
    <mergeCell ref="CK57:CM57"/>
    <mergeCell ref="CO57:CP57"/>
    <mergeCell ref="T57:T58"/>
    <mergeCell ref="U57:U58"/>
    <mergeCell ref="V57:V58"/>
    <mergeCell ref="W57:W58"/>
    <mergeCell ref="X57:X58"/>
    <mergeCell ref="AY57:BA57"/>
    <mergeCell ref="AS58:AT58"/>
    <mergeCell ref="AW58:AX58"/>
    <mergeCell ref="N57:N58"/>
    <mergeCell ref="O57:O58"/>
    <mergeCell ref="P57:P58"/>
    <mergeCell ref="Q57:Q58"/>
    <mergeCell ref="R57:R58"/>
    <mergeCell ref="S57:S58"/>
    <mergeCell ref="CU56:CV56"/>
    <mergeCell ref="A57:A58"/>
    <mergeCell ref="B57:B58"/>
    <mergeCell ref="C57:C58"/>
    <mergeCell ref="D57:D58"/>
    <mergeCell ref="E57:E58"/>
    <mergeCell ref="H57:H58"/>
    <mergeCell ref="K57:K58"/>
    <mergeCell ref="L57:L58"/>
    <mergeCell ref="M57:M58"/>
    <mergeCell ref="AV55:AX55"/>
    <mergeCell ref="BY55:BZ55"/>
    <mergeCell ref="CA55:CC55"/>
    <mergeCell ref="CI55:CJ55"/>
    <mergeCell ref="CU55:CV55"/>
    <mergeCell ref="AZ56:BA56"/>
    <mergeCell ref="BP56:BQ56"/>
    <mergeCell ref="CB56:CC56"/>
    <mergeCell ref="CH56:CI56"/>
    <mergeCell ref="CL56:CM56"/>
    <mergeCell ref="S55:S56"/>
    <mergeCell ref="T55:T56"/>
    <mergeCell ref="U55:U56"/>
    <mergeCell ref="V55:V56"/>
    <mergeCell ref="W55:W56"/>
    <mergeCell ref="X55:X56"/>
    <mergeCell ref="M55:M56"/>
    <mergeCell ref="N55:N56"/>
    <mergeCell ref="O55:O56"/>
    <mergeCell ref="P55:P56"/>
    <mergeCell ref="Q55:Q56"/>
    <mergeCell ref="R55:R56"/>
    <mergeCell ref="CR54:CS54"/>
    <mergeCell ref="CT54:CV54"/>
    <mergeCell ref="A55:A56"/>
    <mergeCell ref="B55:B56"/>
    <mergeCell ref="C55:C56"/>
    <mergeCell ref="D55:D56"/>
    <mergeCell ref="E55:E56"/>
    <mergeCell ref="H55:H56"/>
    <mergeCell ref="K55:K56"/>
    <mergeCell ref="L55:L56"/>
    <mergeCell ref="W53:W54"/>
    <mergeCell ref="X53:X54"/>
    <mergeCell ref="BE53:BG53"/>
    <mergeCell ref="BY53:BZ53"/>
    <mergeCell ref="CB53:CC53"/>
    <mergeCell ref="CU53:CV53"/>
    <mergeCell ref="AS54:AT54"/>
    <mergeCell ref="AW54:AX54"/>
    <mergeCell ref="BX54:BY54"/>
    <mergeCell ref="CB54:CC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BV51:BW51"/>
    <mergeCell ref="BF52:BG52"/>
    <mergeCell ref="CR52:CS52"/>
    <mergeCell ref="CU52:CV52"/>
    <mergeCell ref="A53:A54"/>
    <mergeCell ref="B53:B54"/>
    <mergeCell ref="C53:C54"/>
    <mergeCell ref="D53:D54"/>
    <mergeCell ref="E53:E54"/>
    <mergeCell ref="H53:H54"/>
    <mergeCell ref="T51:T52"/>
    <mergeCell ref="U51:U52"/>
    <mergeCell ref="V51:V52"/>
    <mergeCell ref="W51:W52"/>
    <mergeCell ref="X51:X52"/>
    <mergeCell ref="AV51:AX51"/>
    <mergeCell ref="N51:N52"/>
    <mergeCell ref="O51:O52"/>
    <mergeCell ref="P51:P52"/>
    <mergeCell ref="Q51:Q52"/>
    <mergeCell ref="R51:R52"/>
    <mergeCell ref="S51:S52"/>
    <mergeCell ref="CK50:CM50"/>
    <mergeCell ref="A51:A52"/>
    <mergeCell ref="B51:B52"/>
    <mergeCell ref="C51:C52"/>
    <mergeCell ref="D51:D52"/>
    <mergeCell ref="E51:E52"/>
    <mergeCell ref="H51:H52"/>
    <mergeCell ref="K51:K52"/>
    <mergeCell ref="L51:L52"/>
    <mergeCell ref="M51:M52"/>
    <mergeCell ref="AS50:AT50"/>
    <mergeCell ref="AW50:AX50"/>
    <mergeCell ref="BP50:BQ50"/>
    <mergeCell ref="BR50:BT50"/>
    <mergeCell ref="BV50:BW50"/>
    <mergeCell ref="CI50:CJ50"/>
    <mergeCell ref="AY49:BA49"/>
    <mergeCell ref="BO49:BP49"/>
    <mergeCell ref="BS49:BT49"/>
    <mergeCell ref="CH49:CI49"/>
    <mergeCell ref="CL49:CM49"/>
    <mergeCell ref="CR49:CS49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CN48:CP48"/>
    <mergeCell ref="CR48:CS48"/>
    <mergeCell ref="A49:A50"/>
    <mergeCell ref="B49:B50"/>
    <mergeCell ref="C49:C50"/>
    <mergeCell ref="D49:D50"/>
    <mergeCell ref="E49:E50"/>
    <mergeCell ref="H49:H50"/>
    <mergeCell ref="K49:K50"/>
    <mergeCell ref="L49:L50"/>
    <mergeCell ref="W47:W48"/>
    <mergeCell ref="X47:X48"/>
    <mergeCell ref="AV47:AX47"/>
    <mergeCell ref="BV47:BW47"/>
    <mergeCell ref="CK47:CL47"/>
    <mergeCell ref="CO47:CP47"/>
    <mergeCell ref="AZ48:BA48"/>
    <mergeCell ref="BP48:BQ48"/>
    <mergeCell ref="BU48:BW48"/>
    <mergeCell ref="CI48:CJ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47:A48"/>
    <mergeCell ref="B47:B48"/>
    <mergeCell ref="C47:C48"/>
    <mergeCell ref="D47:D48"/>
    <mergeCell ref="E47:E48"/>
    <mergeCell ref="H47:H48"/>
    <mergeCell ref="CH45:CI45"/>
    <mergeCell ref="CL45:CM45"/>
    <mergeCell ref="AS46:AT46"/>
    <mergeCell ref="AW46:AX46"/>
    <mergeCell ref="BP46:BQ46"/>
    <mergeCell ref="BR46:BT46"/>
    <mergeCell ref="BV46:BW46"/>
    <mergeCell ref="CI46:CJ46"/>
    <mergeCell ref="CK46:CM46"/>
    <mergeCell ref="W45:W46"/>
    <mergeCell ref="X45:X46"/>
    <mergeCell ref="BB45:BD45"/>
    <mergeCell ref="BO45:BP45"/>
    <mergeCell ref="BS45:BT45"/>
    <mergeCell ref="CB45:CC45"/>
    <mergeCell ref="Q45:Q46"/>
    <mergeCell ref="R45:R46"/>
    <mergeCell ref="S45:S46"/>
    <mergeCell ref="T45:T46"/>
    <mergeCell ref="U45:U46"/>
    <mergeCell ref="V45:V46"/>
    <mergeCell ref="K45:K46"/>
    <mergeCell ref="L45:L46"/>
    <mergeCell ref="M45:M46"/>
    <mergeCell ref="N45:N46"/>
    <mergeCell ref="O45:O46"/>
    <mergeCell ref="P45:P46"/>
    <mergeCell ref="A45:A46"/>
    <mergeCell ref="B45:B46"/>
    <mergeCell ref="C45:C46"/>
    <mergeCell ref="D45:D46"/>
    <mergeCell ref="E45:E46"/>
    <mergeCell ref="H45:H46"/>
    <mergeCell ref="BY43:BZ43"/>
    <mergeCell ref="CA43:CC43"/>
    <mergeCell ref="CN43:CO43"/>
    <mergeCell ref="CR43:CS43"/>
    <mergeCell ref="BC44:BD44"/>
    <mergeCell ref="BP44:BQ44"/>
    <mergeCell ref="CB44:CC44"/>
    <mergeCell ref="CI44:CJ44"/>
    <mergeCell ref="CQ44:CS44"/>
    <mergeCell ref="T43:T44"/>
    <mergeCell ref="U43:U44"/>
    <mergeCell ref="V43:V44"/>
    <mergeCell ref="W43:W44"/>
    <mergeCell ref="X43:X44"/>
    <mergeCell ref="AV43:AX43"/>
    <mergeCell ref="N43:N44"/>
    <mergeCell ref="O43:O44"/>
    <mergeCell ref="P43:P44"/>
    <mergeCell ref="Q43:Q44"/>
    <mergeCell ref="R43:R44"/>
    <mergeCell ref="S43:S44"/>
    <mergeCell ref="CR42:CS42"/>
    <mergeCell ref="A43:A44"/>
    <mergeCell ref="B43:B44"/>
    <mergeCell ref="C43:C44"/>
    <mergeCell ref="D43:D44"/>
    <mergeCell ref="E43:E44"/>
    <mergeCell ref="H43:H44"/>
    <mergeCell ref="K43:K44"/>
    <mergeCell ref="L43:L44"/>
    <mergeCell ref="M43:M44"/>
    <mergeCell ref="CL41:CM41"/>
    <mergeCell ref="AS42:AT42"/>
    <mergeCell ref="AW42:AX42"/>
    <mergeCell ref="BX42:BY42"/>
    <mergeCell ref="CB42:CC42"/>
    <mergeCell ref="CI42:CJ42"/>
    <mergeCell ref="CK42:CM42"/>
    <mergeCell ref="W41:W42"/>
    <mergeCell ref="X41:X42"/>
    <mergeCell ref="AY41:BA41"/>
    <mergeCell ref="BY41:BZ41"/>
    <mergeCell ref="CB41:CC41"/>
    <mergeCell ref="CH41:CI41"/>
    <mergeCell ref="Q41:Q42"/>
    <mergeCell ref="R41:R42"/>
    <mergeCell ref="S41:S42"/>
    <mergeCell ref="T41:T42"/>
    <mergeCell ref="U41:U42"/>
    <mergeCell ref="V41:V42"/>
    <mergeCell ref="K41:K42"/>
    <mergeCell ref="L41:L42"/>
    <mergeCell ref="M41:M42"/>
    <mergeCell ref="N41:N42"/>
    <mergeCell ref="O41:O42"/>
    <mergeCell ref="P41:P42"/>
    <mergeCell ref="A41:A42"/>
    <mergeCell ref="B41:B42"/>
    <mergeCell ref="C41:C42"/>
    <mergeCell ref="D41:D42"/>
    <mergeCell ref="E41:E42"/>
    <mergeCell ref="H41:H42"/>
    <mergeCell ref="X39:X40"/>
    <mergeCell ref="AV39:AX39"/>
    <mergeCell ref="CB39:CC39"/>
    <mergeCell ref="CK39:CL39"/>
    <mergeCell ref="CO39:CP39"/>
    <mergeCell ref="AZ40:BA40"/>
    <mergeCell ref="CB40:CC40"/>
    <mergeCell ref="CI40:CJ40"/>
    <mergeCell ref="CN40:CP40"/>
    <mergeCell ref="R39:R40"/>
    <mergeCell ref="S39:S40"/>
    <mergeCell ref="T39:T40"/>
    <mergeCell ref="U39:U40"/>
    <mergeCell ref="V39:V40"/>
    <mergeCell ref="W39:W40"/>
    <mergeCell ref="L39:L40"/>
    <mergeCell ref="M39:M40"/>
    <mergeCell ref="N39:N40"/>
    <mergeCell ref="O39:O40"/>
    <mergeCell ref="P39:P40"/>
    <mergeCell ref="Q39:Q40"/>
    <mergeCell ref="CA38:CC38"/>
    <mergeCell ref="CI38:CJ38"/>
    <mergeCell ref="CK38:CM38"/>
    <mergeCell ref="A39:A40"/>
    <mergeCell ref="B39:B40"/>
    <mergeCell ref="C39:C40"/>
    <mergeCell ref="D39:D40"/>
    <mergeCell ref="E39:E40"/>
    <mergeCell ref="H39:H40"/>
    <mergeCell ref="K39:K40"/>
    <mergeCell ref="BX37:BY37"/>
    <mergeCell ref="CB37:CC37"/>
    <mergeCell ref="CH37:CI37"/>
    <mergeCell ref="CL37:CM37"/>
    <mergeCell ref="CU37:CV37"/>
    <mergeCell ref="AS38:AT38"/>
    <mergeCell ref="AW38:AX38"/>
    <mergeCell ref="BM38:BN38"/>
    <mergeCell ref="BO38:BQ38"/>
    <mergeCell ref="BY38:BZ38"/>
    <mergeCell ref="W37:W38"/>
    <mergeCell ref="X37:X38"/>
    <mergeCell ref="BH37:BJ37"/>
    <mergeCell ref="BL37:BM37"/>
    <mergeCell ref="BP37:BQ37"/>
    <mergeCell ref="BR37:BT37"/>
    <mergeCell ref="Q37:Q38"/>
    <mergeCell ref="R37:R38"/>
    <mergeCell ref="S37:S38"/>
    <mergeCell ref="T37:T38"/>
    <mergeCell ref="U37:U38"/>
    <mergeCell ref="V37:V38"/>
    <mergeCell ref="K37:K38"/>
    <mergeCell ref="L37:L38"/>
    <mergeCell ref="M37:M38"/>
    <mergeCell ref="N37:N38"/>
    <mergeCell ref="O37:O38"/>
    <mergeCell ref="P37:P38"/>
    <mergeCell ref="A37:A38"/>
    <mergeCell ref="B37:B38"/>
    <mergeCell ref="C37:C38"/>
    <mergeCell ref="D37:D38"/>
    <mergeCell ref="E37:E38"/>
    <mergeCell ref="H37:H38"/>
    <mergeCell ref="CR35:CS35"/>
    <mergeCell ref="CT35:CV35"/>
    <mergeCell ref="BI36:BJ36"/>
    <mergeCell ref="BM36:BN36"/>
    <mergeCell ref="BO36:BP36"/>
    <mergeCell ref="BS36:BT36"/>
    <mergeCell ref="BY36:BZ36"/>
    <mergeCell ref="CB36:CC36"/>
    <mergeCell ref="CI36:CJ36"/>
    <mergeCell ref="CU36:CV36"/>
    <mergeCell ref="W35:W36"/>
    <mergeCell ref="X35:X36"/>
    <mergeCell ref="AV35:AX35"/>
    <mergeCell ref="BI35:BJ35"/>
    <mergeCell ref="BP35:BQ35"/>
    <mergeCell ref="BU35:BW35"/>
    <mergeCell ref="Q35:Q36"/>
    <mergeCell ref="R35:R36"/>
    <mergeCell ref="S35:S36"/>
    <mergeCell ref="T35:T36"/>
    <mergeCell ref="U35:U36"/>
    <mergeCell ref="V35:V36"/>
    <mergeCell ref="K35:K36"/>
    <mergeCell ref="L35:L36"/>
    <mergeCell ref="M35:M36"/>
    <mergeCell ref="N35:N36"/>
    <mergeCell ref="O35:O36"/>
    <mergeCell ref="P35:P36"/>
    <mergeCell ref="A35:A36"/>
    <mergeCell ref="B35:B36"/>
    <mergeCell ref="C35:C36"/>
    <mergeCell ref="D35:D36"/>
    <mergeCell ref="E35:E36"/>
    <mergeCell ref="H35:H36"/>
    <mergeCell ref="BX33:BZ33"/>
    <mergeCell ref="CR33:CS33"/>
    <mergeCell ref="CU33:CV33"/>
    <mergeCell ref="AS34:AT34"/>
    <mergeCell ref="AW34:AX34"/>
    <mergeCell ref="BM34:BN34"/>
    <mergeCell ref="BO34:BQ34"/>
    <mergeCell ref="BV34:BW34"/>
    <mergeCell ref="CQ34:CR34"/>
    <mergeCell ref="CU34:CV34"/>
    <mergeCell ref="W33:W34"/>
    <mergeCell ref="X33:X34"/>
    <mergeCell ref="AY33:BA33"/>
    <mergeCell ref="BL33:BM33"/>
    <mergeCell ref="BP33:BQ33"/>
    <mergeCell ref="BR33:BT33"/>
    <mergeCell ref="Q33:Q34"/>
    <mergeCell ref="R33:R34"/>
    <mergeCell ref="S33:S34"/>
    <mergeCell ref="T33:T34"/>
    <mergeCell ref="U33:U34"/>
    <mergeCell ref="V33:V34"/>
    <mergeCell ref="K33:K34"/>
    <mergeCell ref="L33:L34"/>
    <mergeCell ref="M33:M34"/>
    <mergeCell ref="N33:N34"/>
    <mergeCell ref="O33:O34"/>
    <mergeCell ref="P33:P34"/>
    <mergeCell ref="A33:A34"/>
    <mergeCell ref="B33:B34"/>
    <mergeCell ref="C33:C34"/>
    <mergeCell ref="D33:D34"/>
    <mergeCell ref="E33:E34"/>
    <mergeCell ref="H33:H34"/>
    <mergeCell ref="BP31:BQ31"/>
    <mergeCell ref="AZ32:BA32"/>
    <mergeCell ref="BM32:BN32"/>
    <mergeCell ref="BO32:BP32"/>
    <mergeCell ref="BS32:BT32"/>
    <mergeCell ref="BY32:BZ32"/>
    <mergeCell ref="T31:T32"/>
    <mergeCell ref="U31:U32"/>
    <mergeCell ref="V31:V32"/>
    <mergeCell ref="W31:W32"/>
    <mergeCell ref="X31:X32"/>
    <mergeCell ref="AV31:AX31"/>
    <mergeCell ref="N31:N32"/>
    <mergeCell ref="O31:O32"/>
    <mergeCell ref="P31:P32"/>
    <mergeCell ref="Q31:Q32"/>
    <mergeCell ref="R31:R32"/>
    <mergeCell ref="S31:S32"/>
    <mergeCell ref="CO30:CP30"/>
    <mergeCell ref="A31:A32"/>
    <mergeCell ref="B31:B32"/>
    <mergeCell ref="C31:C32"/>
    <mergeCell ref="D31:D32"/>
    <mergeCell ref="E31:E32"/>
    <mergeCell ref="H31:H32"/>
    <mergeCell ref="K31:K32"/>
    <mergeCell ref="L31:L32"/>
    <mergeCell ref="M31:M32"/>
    <mergeCell ref="M29:M30"/>
    <mergeCell ref="N29:N30"/>
    <mergeCell ref="O29:O30"/>
    <mergeCell ref="P29:P30"/>
    <mergeCell ref="Q29:Q30"/>
    <mergeCell ref="R29:R30"/>
    <mergeCell ref="CK29:CM29"/>
    <mergeCell ref="AS30:AT30"/>
    <mergeCell ref="AW30:AX30"/>
    <mergeCell ref="BM30:BN30"/>
    <mergeCell ref="BO30:BQ30"/>
    <mergeCell ref="BV30:BW30"/>
    <mergeCell ref="BB29:BD29"/>
    <mergeCell ref="BL29:BM29"/>
    <mergeCell ref="BP29:BQ29"/>
    <mergeCell ref="BR29:BT29"/>
    <mergeCell ref="CA29:CC29"/>
    <mergeCell ref="CI29:CJ29"/>
    <mergeCell ref="S29:S30"/>
    <mergeCell ref="T29:T30"/>
    <mergeCell ref="U29:U30"/>
    <mergeCell ref="V29:V30"/>
    <mergeCell ref="W29:W30"/>
    <mergeCell ref="X29:X30"/>
    <mergeCell ref="CH28:CI28"/>
    <mergeCell ref="CL28:CM28"/>
    <mergeCell ref="A29:A30"/>
    <mergeCell ref="B29:B30"/>
    <mergeCell ref="C29:C30"/>
    <mergeCell ref="D29:D30"/>
    <mergeCell ref="E29:E30"/>
    <mergeCell ref="H29:H30"/>
    <mergeCell ref="K29:K30"/>
    <mergeCell ref="L29:L30"/>
    <mergeCell ref="AV27:AX27"/>
    <mergeCell ref="BP27:BQ27"/>
    <mergeCell ref="BU27:BW27"/>
    <mergeCell ref="CI27:CJ27"/>
    <mergeCell ref="CN27:CP27"/>
    <mergeCell ref="BC28:BD28"/>
    <mergeCell ref="BM28:BN28"/>
    <mergeCell ref="BO28:BP28"/>
    <mergeCell ref="BS28:BT28"/>
    <mergeCell ref="CB28:CC28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CK26:CL26"/>
    <mergeCell ref="CO26:CP26"/>
    <mergeCell ref="A27:A28"/>
    <mergeCell ref="B27:B28"/>
    <mergeCell ref="C27:C28"/>
    <mergeCell ref="D27:D28"/>
    <mergeCell ref="E27:E28"/>
    <mergeCell ref="H27:H28"/>
    <mergeCell ref="K27:K28"/>
    <mergeCell ref="L27:L28"/>
    <mergeCell ref="BR25:BT25"/>
    <mergeCell ref="BX25:BZ25"/>
    <mergeCell ref="CD25:CF25"/>
    <mergeCell ref="CI25:CJ25"/>
    <mergeCell ref="CK25:CM25"/>
    <mergeCell ref="AS26:AT26"/>
    <mergeCell ref="AW26:AX26"/>
    <mergeCell ref="BM26:BN26"/>
    <mergeCell ref="BO26:BQ26"/>
    <mergeCell ref="BV26:BW26"/>
    <mergeCell ref="V25:V26"/>
    <mergeCell ref="W25:W26"/>
    <mergeCell ref="X25:X26"/>
    <mergeCell ref="AY25:BA25"/>
    <mergeCell ref="BL25:BM25"/>
    <mergeCell ref="BP25:BQ25"/>
    <mergeCell ref="P25:P26"/>
    <mergeCell ref="Q25:Q26"/>
    <mergeCell ref="R25:R26"/>
    <mergeCell ref="S25:S26"/>
    <mergeCell ref="T25:T26"/>
    <mergeCell ref="U25:U26"/>
    <mergeCell ref="H25:H26"/>
    <mergeCell ref="K25:K26"/>
    <mergeCell ref="L25:L26"/>
    <mergeCell ref="M25:M26"/>
    <mergeCell ref="N25:N26"/>
    <mergeCell ref="O25:O26"/>
    <mergeCell ref="BY24:BZ24"/>
    <mergeCell ref="CE24:CF24"/>
    <mergeCell ref="CH24:CI24"/>
    <mergeCell ref="CL24:CM24"/>
    <mergeCell ref="CU24:CV24"/>
    <mergeCell ref="A25:A26"/>
    <mergeCell ref="B25:B26"/>
    <mergeCell ref="C25:C26"/>
    <mergeCell ref="D25:D26"/>
    <mergeCell ref="E25:E26"/>
    <mergeCell ref="X23:X24"/>
    <mergeCell ref="AV23:AX23"/>
    <mergeCell ref="BP23:BQ23"/>
    <mergeCell ref="CE23:CF23"/>
    <mergeCell ref="CI23:CJ23"/>
    <mergeCell ref="CU23:CV23"/>
    <mergeCell ref="AZ24:BA24"/>
    <mergeCell ref="BM24:BN24"/>
    <mergeCell ref="BO24:BP24"/>
    <mergeCell ref="BS24:BT24"/>
    <mergeCell ref="R23:R24"/>
    <mergeCell ref="S23:S24"/>
    <mergeCell ref="T23:T24"/>
    <mergeCell ref="U23:U24"/>
    <mergeCell ref="V23:V24"/>
    <mergeCell ref="W23:W24"/>
    <mergeCell ref="L23:L24"/>
    <mergeCell ref="M23:M24"/>
    <mergeCell ref="N23:N24"/>
    <mergeCell ref="O23:O24"/>
    <mergeCell ref="P23:P24"/>
    <mergeCell ref="Q23:Q24"/>
    <mergeCell ref="BV22:BW22"/>
    <mergeCell ref="CR22:CS22"/>
    <mergeCell ref="CT22:CV22"/>
    <mergeCell ref="A23:A24"/>
    <mergeCell ref="B23:B24"/>
    <mergeCell ref="C23:C24"/>
    <mergeCell ref="D23:D24"/>
    <mergeCell ref="E23:E24"/>
    <mergeCell ref="H23:H24"/>
    <mergeCell ref="K23:K24"/>
    <mergeCell ref="X21:X22"/>
    <mergeCell ref="BE21:BG21"/>
    <mergeCell ref="BL21:BM21"/>
    <mergeCell ref="BP21:BQ21"/>
    <mergeCell ref="BR21:BT21"/>
    <mergeCell ref="CU21:CV21"/>
    <mergeCell ref="AS22:AT22"/>
    <mergeCell ref="AW22:AX22"/>
    <mergeCell ref="BM22:BN22"/>
    <mergeCell ref="BO22:BQ22"/>
    <mergeCell ref="R21:R22"/>
    <mergeCell ref="S21:S22"/>
    <mergeCell ref="T21:T22"/>
    <mergeCell ref="U21:U22"/>
    <mergeCell ref="V21:V22"/>
    <mergeCell ref="W21:W22"/>
    <mergeCell ref="L21:L22"/>
    <mergeCell ref="M21:M22"/>
    <mergeCell ref="N21:N22"/>
    <mergeCell ref="O21:O22"/>
    <mergeCell ref="P21:P22"/>
    <mergeCell ref="Q21:Q22"/>
    <mergeCell ref="CB20:CC20"/>
    <mergeCell ref="CR20:CS20"/>
    <mergeCell ref="CU20:CV20"/>
    <mergeCell ref="A21:A22"/>
    <mergeCell ref="B21:B22"/>
    <mergeCell ref="C21:C22"/>
    <mergeCell ref="D21:D22"/>
    <mergeCell ref="E21:E22"/>
    <mergeCell ref="H21:H22"/>
    <mergeCell ref="K21:K22"/>
    <mergeCell ref="W19:W20"/>
    <mergeCell ref="X19:X20"/>
    <mergeCell ref="AV19:AX19"/>
    <mergeCell ref="BP19:BQ19"/>
    <mergeCell ref="BU19:BW19"/>
    <mergeCell ref="BF20:BG20"/>
    <mergeCell ref="BM20:BN20"/>
    <mergeCell ref="BO20:BP20"/>
    <mergeCell ref="BS20:BT20"/>
    <mergeCell ref="Q19:Q20"/>
    <mergeCell ref="R19:R20"/>
    <mergeCell ref="S19:S20"/>
    <mergeCell ref="T19:T20"/>
    <mergeCell ref="U19:U20"/>
    <mergeCell ref="V19:V20"/>
    <mergeCell ref="K19:K20"/>
    <mergeCell ref="L19:L20"/>
    <mergeCell ref="M19:M20"/>
    <mergeCell ref="N19:N20"/>
    <mergeCell ref="O19:O20"/>
    <mergeCell ref="P19:P20"/>
    <mergeCell ref="A19:A20"/>
    <mergeCell ref="B19:B20"/>
    <mergeCell ref="C19:C20"/>
    <mergeCell ref="D19:D20"/>
    <mergeCell ref="E19:E20"/>
    <mergeCell ref="H19:H20"/>
    <mergeCell ref="CR17:CS17"/>
    <mergeCell ref="AS18:AT18"/>
    <mergeCell ref="AW18:AX18"/>
    <mergeCell ref="BM18:BN18"/>
    <mergeCell ref="BO18:BQ18"/>
    <mergeCell ref="BV18:BW18"/>
    <mergeCell ref="CI18:CJ18"/>
    <mergeCell ref="CK18:CM18"/>
    <mergeCell ref="BL17:BM17"/>
    <mergeCell ref="BP17:BQ17"/>
    <mergeCell ref="BR17:BT17"/>
    <mergeCell ref="BX17:BZ17"/>
    <mergeCell ref="CH17:CI17"/>
    <mergeCell ref="CL17:CM17"/>
    <mergeCell ref="T17:T18"/>
    <mergeCell ref="U17:U18"/>
    <mergeCell ref="V17:V18"/>
    <mergeCell ref="W17:W18"/>
    <mergeCell ref="X17:X18"/>
    <mergeCell ref="AY17:BA17"/>
    <mergeCell ref="N17:N18"/>
    <mergeCell ref="O17:O18"/>
    <mergeCell ref="P17:P18"/>
    <mergeCell ref="Q17:Q18"/>
    <mergeCell ref="R17:R18"/>
    <mergeCell ref="S17:S18"/>
    <mergeCell ref="CR16:CS16"/>
    <mergeCell ref="A17:A18"/>
    <mergeCell ref="B17:B18"/>
    <mergeCell ref="C17:C18"/>
    <mergeCell ref="D17:D18"/>
    <mergeCell ref="E17:E18"/>
    <mergeCell ref="H17:H18"/>
    <mergeCell ref="K17:K18"/>
    <mergeCell ref="L17:L18"/>
    <mergeCell ref="M17:M18"/>
    <mergeCell ref="CO15:CP15"/>
    <mergeCell ref="AZ16:BA16"/>
    <mergeCell ref="BM16:BN16"/>
    <mergeCell ref="BO16:BP16"/>
    <mergeCell ref="BS16:BT16"/>
    <mergeCell ref="BY16:BZ16"/>
    <mergeCell ref="CI16:CJ16"/>
    <mergeCell ref="CN16:CP16"/>
    <mergeCell ref="V15:V16"/>
    <mergeCell ref="W15:W16"/>
    <mergeCell ref="X15:X16"/>
    <mergeCell ref="AV15:AX15"/>
    <mergeCell ref="BP15:BQ15"/>
    <mergeCell ref="CK15:CL15"/>
    <mergeCell ref="P15:P16"/>
    <mergeCell ref="Q15:Q16"/>
    <mergeCell ref="R15:R16"/>
    <mergeCell ref="S15:S16"/>
    <mergeCell ref="T15:T16"/>
    <mergeCell ref="U15:U16"/>
    <mergeCell ref="H15:H16"/>
    <mergeCell ref="K15:K16"/>
    <mergeCell ref="L15:L16"/>
    <mergeCell ref="M15:M16"/>
    <mergeCell ref="N15:N16"/>
    <mergeCell ref="O15:O16"/>
    <mergeCell ref="BM14:BN14"/>
    <mergeCell ref="BO14:BQ14"/>
    <mergeCell ref="BV14:BW14"/>
    <mergeCell ref="CI14:CJ14"/>
    <mergeCell ref="CK14:CM14"/>
    <mergeCell ref="A15:A16"/>
    <mergeCell ref="B15:B16"/>
    <mergeCell ref="C15:C16"/>
    <mergeCell ref="D15:D16"/>
    <mergeCell ref="E15:E16"/>
    <mergeCell ref="BL13:BM13"/>
    <mergeCell ref="BP13:BQ13"/>
    <mergeCell ref="BR13:BT13"/>
    <mergeCell ref="CA13:CC13"/>
    <mergeCell ref="CH13:CI13"/>
    <mergeCell ref="CL13:CM13"/>
    <mergeCell ref="T13:T14"/>
    <mergeCell ref="U13:U14"/>
    <mergeCell ref="V13:V14"/>
    <mergeCell ref="W13:W14"/>
    <mergeCell ref="X13:X14"/>
    <mergeCell ref="BB13:BD13"/>
    <mergeCell ref="AS14:AT14"/>
    <mergeCell ref="AW14:AX14"/>
    <mergeCell ref="N13:N14"/>
    <mergeCell ref="O13:O14"/>
    <mergeCell ref="P13:P14"/>
    <mergeCell ref="Q13:Q14"/>
    <mergeCell ref="R13:R14"/>
    <mergeCell ref="S13:S14"/>
    <mergeCell ref="CQ12:CS12"/>
    <mergeCell ref="A13:A14"/>
    <mergeCell ref="B13:B14"/>
    <mergeCell ref="C13:C14"/>
    <mergeCell ref="D13:D14"/>
    <mergeCell ref="E13:E14"/>
    <mergeCell ref="H13:H14"/>
    <mergeCell ref="K13:K14"/>
    <mergeCell ref="L13:L14"/>
    <mergeCell ref="M13:M14"/>
    <mergeCell ref="AV11:AX11"/>
    <mergeCell ref="BP11:BQ11"/>
    <mergeCell ref="BU11:BW11"/>
    <mergeCell ref="CR11:CS11"/>
    <mergeCell ref="BC12:BD12"/>
    <mergeCell ref="BM12:BN12"/>
    <mergeCell ref="BO12:BP12"/>
    <mergeCell ref="BS12:BT12"/>
    <mergeCell ref="CB12:CC12"/>
    <mergeCell ref="CI12:CJ12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CK10:CM10"/>
    <mergeCell ref="CR10:CS10"/>
    <mergeCell ref="A11:A12"/>
    <mergeCell ref="B11:B12"/>
    <mergeCell ref="C11:C12"/>
    <mergeCell ref="D11:D12"/>
    <mergeCell ref="E11:E12"/>
    <mergeCell ref="H11:H12"/>
    <mergeCell ref="K11:K12"/>
    <mergeCell ref="L11:L12"/>
    <mergeCell ref="BX9:BZ9"/>
    <mergeCell ref="CD9:CF9"/>
    <mergeCell ref="CH9:CI9"/>
    <mergeCell ref="CL9:CM9"/>
    <mergeCell ref="AS10:AT10"/>
    <mergeCell ref="AW10:AX10"/>
    <mergeCell ref="BM10:BN10"/>
    <mergeCell ref="BO10:BQ10"/>
    <mergeCell ref="BV10:BW10"/>
    <mergeCell ref="CI10:CJ10"/>
    <mergeCell ref="W9:W10"/>
    <mergeCell ref="X9:X10"/>
    <mergeCell ref="AY9:BA9"/>
    <mergeCell ref="BL9:BM9"/>
    <mergeCell ref="BP9:BQ9"/>
    <mergeCell ref="BR9:BT9"/>
    <mergeCell ref="Q9:Q10"/>
    <mergeCell ref="R9:R10"/>
    <mergeCell ref="S9:S10"/>
    <mergeCell ref="T9:T10"/>
    <mergeCell ref="U9:U10"/>
    <mergeCell ref="V9:V10"/>
    <mergeCell ref="K9:K10"/>
    <mergeCell ref="L9:L10"/>
    <mergeCell ref="M9:M10"/>
    <mergeCell ref="N9:N10"/>
    <mergeCell ref="O9:O10"/>
    <mergeCell ref="P9:P10"/>
    <mergeCell ref="A9:A10"/>
    <mergeCell ref="B9:B10"/>
    <mergeCell ref="C9:C10"/>
    <mergeCell ref="D9:D10"/>
    <mergeCell ref="E9:E10"/>
    <mergeCell ref="H9:H10"/>
    <mergeCell ref="CO7:CP7"/>
    <mergeCell ref="AZ8:BA8"/>
    <mergeCell ref="BM8:BN8"/>
    <mergeCell ref="BO8:BP8"/>
    <mergeCell ref="BS8:BT8"/>
    <mergeCell ref="BY8:BZ8"/>
    <mergeCell ref="CE8:CF8"/>
    <mergeCell ref="CI8:CJ8"/>
    <mergeCell ref="CN8:CP8"/>
    <mergeCell ref="W7:W8"/>
    <mergeCell ref="X7:X8"/>
    <mergeCell ref="AV7:AX7"/>
    <mergeCell ref="BP7:BQ7"/>
    <mergeCell ref="CE7:CF7"/>
    <mergeCell ref="CK7:CL7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A8"/>
    <mergeCell ref="B7:B8"/>
    <mergeCell ref="C7:C8"/>
    <mergeCell ref="D7:D8"/>
    <mergeCell ref="E7:E8"/>
    <mergeCell ref="H7:H8"/>
    <mergeCell ref="W5:W6"/>
    <mergeCell ref="X5:X6"/>
    <mergeCell ref="BC5:BJ7"/>
    <mergeCell ref="CH5:CI5"/>
    <mergeCell ref="A5:A6"/>
    <mergeCell ref="B5:B6"/>
    <mergeCell ref="C5:C6"/>
    <mergeCell ref="D5:D6"/>
    <mergeCell ref="E5:E6"/>
    <mergeCell ref="H5:H6"/>
    <mergeCell ref="CL5:CM5"/>
    <mergeCell ref="AS6:AT6"/>
    <mergeCell ref="AW6:AX6"/>
    <mergeCell ref="BV6:BW6"/>
    <mergeCell ref="CI6:CJ6"/>
    <mergeCell ref="CK6:CM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A3:A4"/>
    <mergeCell ref="B3:B4"/>
    <mergeCell ref="C3:C4"/>
    <mergeCell ref="D3:D4"/>
    <mergeCell ref="E3:E4"/>
    <mergeCell ref="H3:H4"/>
    <mergeCell ref="Y1:Z1"/>
    <mergeCell ref="AR1:BJ1"/>
    <mergeCell ref="BK1:CF1"/>
    <mergeCell ref="CG1:CV1"/>
    <mergeCell ref="AR2:BJ2"/>
    <mergeCell ref="BK2:CF2"/>
    <mergeCell ref="CG2:CV2"/>
    <mergeCell ref="W3:W4"/>
    <mergeCell ref="X3:X4"/>
    <mergeCell ref="AR3:BJ3"/>
    <mergeCell ref="BK3:CF3"/>
    <mergeCell ref="CG3:CV3"/>
    <mergeCell ref="CB4:CC4"/>
    <mergeCell ref="CI4:CJ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P3:P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1"/>
  <sheetViews>
    <sheetView workbookViewId="0"/>
  </sheetViews>
  <sheetFormatPr defaultRowHeight="15" x14ac:dyDescent="0.25"/>
  <cols>
    <col min="1" max="1" width="2.85546875" customWidth="1"/>
    <col min="2" max="2" width="17.7109375" customWidth="1"/>
    <col min="3" max="3" width="2.85546875" customWidth="1"/>
    <col min="4" max="4" width="18.28515625" customWidth="1"/>
    <col min="5" max="5" width="2.85546875" customWidth="1"/>
    <col min="6" max="6" width="18.28515625" customWidth="1"/>
    <col min="7" max="7" width="3.28515625" customWidth="1"/>
    <col min="8" max="8" width="2.85546875" customWidth="1"/>
    <col min="9" max="9" width="18.28515625" customWidth="1"/>
    <col min="10" max="10" width="2.85546875" customWidth="1"/>
    <col min="11" max="11" width="18.28515625" customWidth="1"/>
    <col min="12" max="12" width="3.28515625" customWidth="1"/>
  </cols>
  <sheetData>
    <row r="1" spans="1:14" ht="15" customHeight="1" x14ac:dyDescent="0.25"/>
    <row r="2" spans="1:14" ht="15" customHeight="1" x14ac:dyDescent="0.25">
      <c r="D2" s="420" t="s">
        <v>21</v>
      </c>
      <c r="E2" s="420"/>
      <c r="F2" s="420"/>
      <c r="G2" s="420"/>
      <c r="H2" s="420"/>
      <c r="I2" s="420"/>
      <c r="J2" s="420"/>
    </row>
    <row r="3" spans="1:14" ht="15" customHeight="1" x14ac:dyDescent="0.25">
      <c r="D3" s="421" t="s">
        <v>22</v>
      </c>
      <c r="E3" s="421"/>
      <c r="F3" s="421"/>
      <c r="G3" s="421"/>
      <c r="H3" s="421"/>
      <c r="I3" s="421"/>
      <c r="J3" s="421"/>
    </row>
    <row r="4" spans="1:14" ht="15" customHeight="1" x14ac:dyDescent="0.25">
      <c r="D4" s="437" t="s">
        <v>23</v>
      </c>
      <c r="E4" s="437"/>
      <c r="F4" s="437"/>
      <c r="G4" s="437"/>
      <c r="H4" s="437"/>
      <c r="I4" s="437"/>
      <c r="J4" s="437"/>
    </row>
    <row r="5" spans="1:14" ht="9.1999999999999993" customHeight="1" x14ac:dyDescent="0.25"/>
    <row r="6" spans="1:14" ht="9.1999999999999993" customHeight="1" x14ac:dyDescent="0.25">
      <c r="A6" s="201"/>
      <c r="B6" s="103"/>
      <c r="C6" s="202">
        <v>1</v>
      </c>
      <c r="D6" s="203" t="s">
        <v>124</v>
      </c>
      <c r="E6" s="204"/>
      <c r="F6" s="205"/>
      <c r="G6" s="205"/>
      <c r="H6" s="205"/>
      <c r="I6" s="583" t="s">
        <v>125</v>
      </c>
      <c r="J6" s="584">
        <v>1</v>
      </c>
      <c r="K6" s="205"/>
      <c r="L6" s="206"/>
      <c r="M6" s="205"/>
      <c r="N6" s="205"/>
    </row>
    <row r="7" spans="1:14" ht="9.1999999999999993" customHeight="1" x14ac:dyDescent="0.25">
      <c r="A7" s="201"/>
      <c r="B7" s="109"/>
      <c r="C7" s="105"/>
      <c r="D7" s="207"/>
      <c r="E7" s="438">
        <v>5</v>
      </c>
      <c r="F7" s="203" t="s">
        <v>124</v>
      </c>
      <c r="G7" s="208"/>
      <c r="H7" s="205"/>
      <c r="I7" s="583"/>
      <c r="J7" s="584"/>
      <c r="K7" s="205"/>
      <c r="L7" s="206"/>
      <c r="M7" s="205"/>
      <c r="N7" s="205"/>
    </row>
    <row r="8" spans="1:14" ht="9.1999999999999993" customHeight="1" x14ac:dyDescent="0.25">
      <c r="A8" s="201">
        <v>2</v>
      </c>
      <c r="B8" s="203" t="s">
        <v>126</v>
      </c>
      <c r="C8" s="105"/>
      <c r="D8" s="209"/>
      <c r="E8" s="440"/>
      <c r="F8" s="210"/>
      <c r="G8" s="438">
        <v>9</v>
      </c>
      <c r="H8" s="120"/>
      <c r="I8" s="205"/>
      <c r="J8" s="208"/>
      <c r="K8" s="205"/>
      <c r="L8" s="206"/>
      <c r="M8" s="205"/>
      <c r="N8" s="205"/>
    </row>
    <row r="9" spans="1:14" ht="9.1999999999999993" customHeight="1" x14ac:dyDescent="0.25">
      <c r="A9" s="201"/>
      <c r="B9" s="207"/>
      <c r="C9" s="438">
        <v>1</v>
      </c>
      <c r="D9" s="203" t="s">
        <v>127</v>
      </c>
      <c r="E9" s="439"/>
      <c r="F9" s="211"/>
      <c r="G9" s="440"/>
      <c r="H9" s="120"/>
      <c r="I9" s="205"/>
      <c r="J9" s="208"/>
      <c r="K9" s="205"/>
      <c r="L9" s="206"/>
      <c r="M9" s="205"/>
      <c r="N9" s="205"/>
    </row>
    <row r="10" spans="1:14" ht="9.1999999999999993" customHeight="1" x14ac:dyDescent="0.25">
      <c r="A10" s="201">
        <v>3</v>
      </c>
      <c r="B10" s="203" t="s">
        <v>127</v>
      </c>
      <c r="C10" s="439"/>
      <c r="D10" s="212"/>
      <c r="E10" s="98"/>
      <c r="F10" s="211"/>
      <c r="G10" s="440"/>
      <c r="H10" s="120"/>
      <c r="I10" s="205"/>
      <c r="J10" s="208"/>
      <c r="K10" s="205"/>
      <c r="L10" s="206"/>
      <c r="M10" s="205"/>
      <c r="N10" s="205"/>
    </row>
    <row r="11" spans="1:14" ht="9.1999999999999993" customHeight="1" x14ac:dyDescent="0.25">
      <c r="A11" s="201"/>
      <c r="B11" s="212"/>
      <c r="C11" s="98"/>
      <c r="D11" s="212"/>
      <c r="E11" s="98"/>
      <c r="F11" s="211"/>
      <c r="G11" s="440"/>
      <c r="H11" s="120"/>
      <c r="I11" s="203" t="s">
        <v>124</v>
      </c>
      <c r="J11" s="204"/>
      <c r="K11" s="205"/>
      <c r="L11" s="206"/>
      <c r="M11" s="205"/>
      <c r="N11" s="205"/>
    </row>
    <row r="12" spans="1:14" ht="9.1999999999999993" customHeight="1" x14ac:dyDescent="0.25">
      <c r="A12" s="201">
        <v>4</v>
      </c>
      <c r="B12" s="203" t="s">
        <v>128</v>
      </c>
      <c r="C12" s="105"/>
      <c r="D12" s="212"/>
      <c r="E12" s="98"/>
      <c r="F12" s="211"/>
      <c r="G12" s="440"/>
      <c r="H12" s="104"/>
      <c r="I12" s="210"/>
      <c r="J12" s="438">
        <v>11</v>
      </c>
      <c r="K12" s="205"/>
      <c r="L12" s="206"/>
      <c r="M12" s="205"/>
      <c r="N12" s="205"/>
    </row>
    <row r="13" spans="1:14" ht="9.1999999999999993" customHeight="1" x14ac:dyDescent="0.25">
      <c r="A13" s="201"/>
      <c r="B13" s="207"/>
      <c r="C13" s="438">
        <v>2</v>
      </c>
      <c r="D13" s="203" t="s">
        <v>128</v>
      </c>
      <c r="E13" s="105"/>
      <c r="F13" s="211"/>
      <c r="G13" s="440"/>
      <c r="H13" s="120"/>
      <c r="I13" s="211"/>
      <c r="J13" s="440"/>
      <c r="K13" s="205"/>
      <c r="L13" s="206"/>
      <c r="M13" s="205"/>
      <c r="N13" s="205"/>
    </row>
    <row r="14" spans="1:14" ht="9.1999999999999993" customHeight="1" x14ac:dyDescent="0.25">
      <c r="A14" s="201">
        <v>5</v>
      </c>
      <c r="B14" s="203" t="s">
        <v>42</v>
      </c>
      <c r="C14" s="439"/>
      <c r="D14" s="207"/>
      <c r="E14" s="438">
        <v>6</v>
      </c>
      <c r="F14" s="211"/>
      <c r="G14" s="440"/>
      <c r="H14" s="120"/>
      <c r="I14" s="211"/>
      <c r="J14" s="440"/>
      <c r="K14" s="205"/>
      <c r="L14" s="206"/>
      <c r="M14" s="205"/>
      <c r="N14" s="205"/>
    </row>
    <row r="15" spans="1:14" ht="9.1999999999999993" customHeight="1" x14ac:dyDescent="0.25">
      <c r="A15" s="201"/>
      <c r="B15" s="212"/>
      <c r="C15" s="98"/>
      <c r="D15" s="209"/>
      <c r="E15" s="440"/>
      <c r="F15" s="203" t="s">
        <v>129</v>
      </c>
      <c r="G15" s="439"/>
      <c r="H15" s="120"/>
      <c r="I15" s="211"/>
      <c r="J15" s="440"/>
      <c r="K15" s="205"/>
      <c r="L15" s="206"/>
      <c r="M15" s="205"/>
      <c r="N15" s="205"/>
    </row>
    <row r="16" spans="1:14" ht="9.1999999999999993" customHeight="1" x14ac:dyDescent="0.3">
      <c r="A16" s="201"/>
      <c r="B16" s="209"/>
      <c r="C16" s="202">
        <v>6</v>
      </c>
      <c r="D16" s="203" t="s">
        <v>129</v>
      </c>
      <c r="E16" s="439"/>
      <c r="F16" s="205"/>
      <c r="G16" s="98"/>
      <c r="H16" s="103"/>
      <c r="I16" s="211"/>
      <c r="J16" s="440"/>
      <c r="K16" s="205"/>
      <c r="L16" s="213"/>
      <c r="M16" s="205"/>
      <c r="N16" s="205"/>
    </row>
    <row r="17" spans="1:16" ht="9.1999999999999993" customHeight="1" x14ac:dyDescent="0.25">
      <c r="A17" s="201"/>
      <c r="B17" s="209"/>
      <c r="C17" s="105"/>
      <c r="D17" s="212"/>
      <c r="E17" s="98"/>
      <c r="F17" s="205"/>
      <c r="G17" s="98"/>
      <c r="H17" s="103"/>
      <c r="I17" s="211"/>
      <c r="J17" s="440"/>
      <c r="K17" s="203" t="s">
        <v>124</v>
      </c>
      <c r="L17" s="585">
        <v>1</v>
      </c>
      <c r="M17" s="205"/>
      <c r="N17" s="205"/>
    </row>
    <row r="18" spans="1:16" ht="9.1999999999999993" customHeight="1" x14ac:dyDescent="0.25">
      <c r="A18" s="201"/>
      <c r="B18" s="209"/>
      <c r="C18" s="202">
        <v>7</v>
      </c>
      <c r="D18" s="203" t="s">
        <v>130</v>
      </c>
      <c r="E18" s="105"/>
      <c r="F18" s="205"/>
      <c r="G18" s="98"/>
      <c r="H18" s="103"/>
      <c r="I18" s="211"/>
      <c r="J18" s="440"/>
      <c r="K18" s="211"/>
      <c r="L18" s="585"/>
      <c r="M18" s="211"/>
      <c r="N18" s="205"/>
    </row>
    <row r="19" spans="1:16" ht="9.1999999999999993" customHeight="1" x14ac:dyDescent="0.25">
      <c r="A19" s="201"/>
      <c r="B19" s="212"/>
      <c r="C19" s="98"/>
      <c r="D19" s="209"/>
      <c r="E19" s="438">
        <v>7</v>
      </c>
      <c r="F19" s="203" t="s">
        <v>130</v>
      </c>
      <c r="G19" s="105"/>
      <c r="H19" s="103"/>
      <c r="I19" s="211"/>
      <c r="J19" s="440"/>
      <c r="K19" s="211"/>
      <c r="L19" s="214"/>
      <c r="M19" s="211"/>
      <c r="N19" s="205"/>
    </row>
    <row r="20" spans="1:16" ht="9.1999999999999993" customHeight="1" x14ac:dyDescent="0.25">
      <c r="A20" s="201">
        <v>8</v>
      </c>
      <c r="B20" s="209" t="s">
        <v>42</v>
      </c>
      <c r="C20" s="105"/>
      <c r="D20" s="209"/>
      <c r="E20" s="440"/>
      <c r="F20" s="210"/>
      <c r="G20" s="438">
        <v>10</v>
      </c>
      <c r="H20" s="120"/>
      <c r="I20" s="211"/>
      <c r="J20" s="440"/>
      <c r="K20" s="211"/>
      <c r="L20" s="214"/>
      <c r="M20" s="211"/>
      <c r="N20" s="205"/>
    </row>
    <row r="21" spans="1:16" ht="9.1999999999999993" customHeight="1" x14ac:dyDescent="0.25">
      <c r="A21" s="201"/>
      <c r="B21" s="207"/>
      <c r="C21" s="438">
        <v>3</v>
      </c>
      <c r="D21" s="203" t="s">
        <v>131</v>
      </c>
      <c r="E21" s="439"/>
      <c r="F21" s="211"/>
      <c r="G21" s="440"/>
      <c r="H21" s="120"/>
      <c r="I21" s="211"/>
      <c r="J21" s="440"/>
      <c r="K21" s="211"/>
      <c r="L21" s="214"/>
      <c r="M21" s="211"/>
      <c r="N21" s="205"/>
    </row>
    <row r="22" spans="1:16" ht="9.1999999999999993" customHeight="1" x14ac:dyDescent="0.25">
      <c r="A22" s="201">
        <v>9</v>
      </c>
      <c r="B22" s="203" t="s">
        <v>131</v>
      </c>
      <c r="C22" s="439"/>
      <c r="D22" s="212"/>
      <c r="E22" s="98"/>
      <c r="F22" s="211"/>
      <c r="G22" s="440"/>
      <c r="H22" s="120"/>
      <c r="I22" s="211"/>
      <c r="J22" s="440"/>
      <c r="K22" s="211"/>
      <c r="L22" s="214"/>
      <c r="M22" s="211"/>
      <c r="N22" s="205"/>
    </row>
    <row r="23" spans="1:16" ht="9.1999999999999993" customHeight="1" x14ac:dyDescent="0.25">
      <c r="A23" s="201"/>
      <c r="B23" s="212"/>
      <c r="C23" s="98"/>
      <c r="D23" s="212"/>
      <c r="E23" s="98"/>
      <c r="F23" s="211"/>
      <c r="G23" s="440"/>
      <c r="H23" s="215"/>
      <c r="I23" s="203" t="s">
        <v>130</v>
      </c>
      <c r="J23" s="439"/>
      <c r="K23" s="211"/>
      <c r="L23" s="214"/>
      <c r="M23" s="211"/>
      <c r="N23" s="205"/>
    </row>
    <row r="24" spans="1:16" ht="9.1999999999999993" customHeight="1" x14ac:dyDescent="0.25">
      <c r="A24" s="201">
        <v>10</v>
      </c>
      <c r="B24" s="203" t="s">
        <v>132</v>
      </c>
      <c r="C24" s="105"/>
      <c r="D24" s="212"/>
      <c r="E24" s="98"/>
      <c r="F24" s="211"/>
      <c r="G24" s="440"/>
      <c r="H24" s="120"/>
      <c r="I24" s="205"/>
      <c r="J24" s="208"/>
      <c r="K24" s="211"/>
      <c r="L24" s="214"/>
      <c r="M24" s="211"/>
      <c r="N24" s="205"/>
    </row>
    <row r="25" spans="1:16" ht="9.1999999999999993" customHeight="1" x14ac:dyDescent="0.25">
      <c r="A25" s="201"/>
      <c r="B25" s="207"/>
      <c r="C25" s="438">
        <v>4</v>
      </c>
      <c r="D25" s="203" t="s">
        <v>132</v>
      </c>
      <c r="E25" s="105"/>
      <c r="F25" s="211"/>
      <c r="G25" s="440"/>
      <c r="H25" s="120"/>
      <c r="I25" s="205"/>
      <c r="J25" s="208"/>
      <c r="K25" s="211"/>
      <c r="L25" s="214"/>
      <c r="M25" s="211"/>
      <c r="N25" s="205"/>
    </row>
    <row r="26" spans="1:16" ht="9.1999999999999993" customHeight="1" x14ac:dyDescent="0.25">
      <c r="A26" s="201">
        <v>11</v>
      </c>
      <c r="B26" s="203" t="s">
        <v>133</v>
      </c>
      <c r="C26" s="439"/>
      <c r="D26" s="207"/>
      <c r="E26" s="438">
        <v>8</v>
      </c>
      <c r="F26" s="211"/>
      <c r="G26" s="440"/>
      <c r="H26" s="120"/>
      <c r="I26" s="205"/>
      <c r="J26" s="208"/>
      <c r="K26" s="211"/>
      <c r="L26" s="214"/>
      <c r="M26" s="211"/>
      <c r="N26" s="205"/>
    </row>
    <row r="27" spans="1:16" ht="9.1999999999999993" customHeight="1" x14ac:dyDescent="0.25">
      <c r="A27" s="216"/>
      <c r="B27" s="212"/>
      <c r="C27" s="98"/>
      <c r="D27" s="209"/>
      <c r="E27" s="440"/>
      <c r="F27" s="203" t="s">
        <v>134</v>
      </c>
      <c r="G27" s="439"/>
      <c r="H27" s="120"/>
      <c r="I27" s="205"/>
      <c r="J27" s="98">
        <v>-11</v>
      </c>
      <c r="K27" s="203" t="s">
        <v>130</v>
      </c>
      <c r="L27" s="586">
        <v>2</v>
      </c>
      <c r="M27" s="211"/>
      <c r="N27" s="205"/>
    </row>
    <row r="28" spans="1:16" ht="9.1999999999999993" customHeight="1" x14ac:dyDescent="0.25">
      <c r="A28" s="216"/>
      <c r="B28" s="209"/>
      <c r="C28" s="202">
        <v>12</v>
      </c>
      <c r="D28" s="203" t="s">
        <v>134</v>
      </c>
      <c r="E28" s="439"/>
      <c r="F28" s="205"/>
      <c r="G28" s="98"/>
      <c r="H28" s="96"/>
      <c r="I28" s="205"/>
      <c r="J28" s="208"/>
      <c r="K28" s="211"/>
      <c r="L28" s="586"/>
      <c r="M28" s="211"/>
      <c r="N28" s="205"/>
    </row>
    <row r="29" spans="1:16" ht="9.1999999999999993" customHeight="1" x14ac:dyDescent="0.25">
      <c r="A29" s="216"/>
      <c r="B29" s="209"/>
      <c r="C29" s="202"/>
      <c r="D29" s="209"/>
      <c r="E29" s="105"/>
      <c r="F29" s="205"/>
      <c r="G29" s="98"/>
      <c r="H29" s="96"/>
      <c r="I29" s="205"/>
      <c r="J29" s="208"/>
      <c r="K29" s="211"/>
      <c r="L29" s="214"/>
      <c r="M29" s="211"/>
      <c r="N29" s="205"/>
    </row>
    <row r="30" spans="1:16" ht="9.1999999999999993" customHeight="1" x14ac:dyDescent="0.25">
      <c r="A30" s="96"/>
      <c r="B30" s="106"/>
      <c r="C30" s="98"/>
      <c r="D30" s="212"/>
      <c r="E30" s="98">
        <v>-9</v>
      </c>
      <c r="F30" s="203" t="s">
        <v>129</v>
      </c>
      <c r="G30" s="98"/>
      <c r="H30" s="96"/>
      <c r="I30" s="96"/>
      <c r="J30" s="98"/>
      <c r="K30" s="103"/>
      <c r="L30" s="214"/>
      <c r="M30" s="96"/>
      <c r="N30" s="96"/>
      <c r="O30" s="96"/>
      <c r="P30" s="38"/>
    </row>
    <row r="31" spans="1:16" ht="9.1999999999999993" customHeight="1" x14ac:dyDescent="0.25">
      <c r="A31" s="98">
        <v>-1</v>
      </c>
      <c r="B31" s="203" t="s">
        <v>126</v>
      </c>
      <c r="C31" s="98"/>
      <c r="D31" s="106"/>
      <c r="E31" s="98"/>
      <c r="F31" s="110"/>
      <c r="G31" s="438">
        <v>18</v>
      </c>
      <c r="H31" s="120"/>
      <c r="I31" s="96"/>
      <c r="J31" s="98"/>
      <c r="K31" s="103"/>
      <c r="L31" s="214"/>
      <c r="M31" s="96"/>
      <c r="N31" s="96"/>
      <c r="O31" s="96"/>
      <c r="P31" s="38"/>
    </row>
    <row r="32" spans="1:16" ht="9.1999999999999993" customHeight="1" x14ac:dyDescent="0.25">
      <c r="A32" s="105"/>
      <c r="B32" s="102"/>
      <c r="C32" s="438">
        <v>12</v>
      </c>
      <c r="D32" s="203" t="s">
        <v>132</v>
      </c>
      <c r="E32" s="98"/>
      <c r="F32" s="103"/>
      <c r="G32" s="440"/>
      <c r="H32" s="120"/>
      <c r="I32" s="203" t="s">
        <v>132</v>
      </c>
      <c r="J32" s="98"/>
      <c r="K32" s="103"/>
      <c r="L32" s="214"/>
      <c r="M32" s="96"/>
      <c r="N32" s="96"/>
      <c r="O32" s="96"/>
      <c r="P32" s="38"/>
    </row>
    <row r="33" spans="1:16" ht="9.1999999999999993" customHeight="1" x14ac:dyDescent="0.25">
      <c r="A33" s="105">
        <v>-8</v>
      </c>
      <c r="B33" s="203" t="s">
        <v>132</v>
      </c>
      <c r="C33" s="439"/>
      <c r="D33" s="102"/>
      <c r="E33" s="438">
        <v>16</v>
      </c>
      <c r="F33" s="103"/>
      <c r="G33" s="440"/>
      <c r="H33" s="104"/>
      <c r="I33" s="110"/>
      <c r="J33" s="438">
        <v>20</v>
      </c>
      <c r="K33" s="103"/>
      <c r="L33" s="214"/>
      <c r="M33" s="103"/>
      <c r="N33" s="120"/>
      <c r="O33" s="103"/>
      <c r="P33" s="38"/>
    </row>
    <row r="34" spans="1:16" ht="9.1999999999999993" customHeight="1" x14ac:dyDescent="0.25">
      <c r="A34" s="105"/>
      <c r="B34" s="102"/>
      <c r="C34" s="105"/>
      <c r="D34" s="109"/>
      <c r="E34" s="440"/>
      <c r="F34" s="203" t="s">
        <v>132</v>
      </c>
      <c r="G34" s="439"/>
      <c r="H34" s="120"/>
      <c r="I34" s="103"/>
      <c r="J34" s="440"/>
      <c r="K34" s="103"/>
      <c r="L34" s="214"/>
      <c r="M34" s="103"/>
      <c r="N34" s="120"/>
      <c r="O34" s="103"/>
      <c r="P34" s="38"/>
    </row>
    <row r="35" spans="1:16" ht="9.1999999999999993" customHeight="1" x14ac:dyDescent="0.25">
      <c r="A35" s="98">
        <v>-2</v>
      </c>
      <c r="B35" s="203" t="s">
        <v>42</v>
      </c>
      <c r="C35" s="105"/>
      <c r="D35" s="109"/>
      <c r="E35" s="440"/>
      <c r="F35" s="96"/>
      <c r="G35" s="98"/>
      <c r="H35" s="103"/>
      <c r="I35" s="103"/>
      <c r="J35" s="440"/>
      <c r="K35" s="103"/>
      <c r="L35" s="214"/>
      <c r="M35" s="103"/>
      <c r="N35" s="120"/>
      <c r="O35" s="103"/>
      <c r="P35" s="38"/>
    </row>
    <row r="36" spans="1:16" ht="9.1999999999999993" customHeight="1" x14ac:dyDescent="0.25">
      <c r="A36" s="105"/>
      <c r="B36" s="102"/>
      <c r="C36" s="438">
        <v>13</v>
      </c>
      <c r="D36" s="203" t="s">
        <v>131</v>
      </c>
      <c r="E36" s="439"/>
      <c r="F36" s="96"/>
      <c r="G36" s="98"/>
      <c r="H36" s="103"/>
      <c r="I36" s="103"/>
      <c r="J36" s="440"/>
      <c r="K36" s="203" t="s">
        <v>134</v>
      </c>
      <c r="L36" s="586">
        <v>3</v>
      </c>
      <c r="M36" s="103"/>
      <c r="N36" s="120"/>
      <c r="O36" s="103"/>
      <c r="P36" s="38"/>
    </row>
    <row r="37" spans="1:16" ht="9.1999999999999993" customHeight="1" x14ac:dyDescent="0.25">
      <c r="A37" s="105">
        <v>-7</v>
      </c>
      <c r="B37" s="203" t="s">
        <v>131</v>
      </c>
      <c r="C37" s="439"/>
      <c r="D37" s="106"/>
      <c r="E37" s="98"/>
      <c r="F37" s="96"/>
      <c r="G37" s="98"/>
      <c r="H37" s="103"/>
      <c r="I37" s="103"/>
      <c r="J37" s="440"/>
      <c r="K37" s="96"/>
      <c r="L37" s="586"/>
      <c r="M37" s="103"/>
      <c r="N37" s="120"/>
      <c r="O37" s="103"/>
      <c r="P37" s="38"/>
    </row>
    <row r="38" spans="1:16" ht="9.1999999999999993" customHeight="1" x14ac:dyDescent="0.25">
      <c r="A38" s="105"/>
      <c r="B38" s="106"/>
      <c r="C38" s="98"/>
      <c r="D38" s="106"/>
      <c r="E38" s="98">
        <v>-10</v>
      </c>
      <c r="F38" s="203" t="s">
        <v>134</v>
      </c>
      <c r="G38" s="98"/>
      <c r="H38" s="103"/>
      <c r="I38" s="103"/>
      <c r="J38" s="440"/>
      <c r="K38" s="96"/>
      <c r="L38" s="217"/>
      <c r="M38" s="103"/>
      <c r="N38" s="120"/>
      <c r="O38" s="103"/>
      <c r="P38" s="38"/>
    </row>
    <row r="39" spans="1:16" ht="9.1999999999999993" customHeight="1" x14ac:dyDescent="0.25">
      <c r="A39" s="98">
        <v>-3</v>
      </c>
      <c r="B39" s="203" t="s">
        <v>42</v>
      </c>
      <c r="C39" s="98"/>
      <c r="D39" s="106"/>
      <c r="E39" s="98"/>
      <c r="F39" s="110"/>
      <c r="G39" s="438">
        <v>19</v>
      </c>
      <c r="H39" s="120"/>
      <c r="I39" s="103"/>
      <c r="J39" s="440"/>
      <c r="K39" s="96"/>
      <c r="L39" s="217"/>
      <c r="M39" s="103"/>
      <c r="N39" s="120"/>
      <c r="O39" s="103"/>
      <c r="P39" s="218"/>
    </row>
    <row r="40" spans="1:16" ht="9.1999999999999993" customHeight="1" x14ac:dyDescent="0.25">
      <c r="A40" s="105"/>
      <c r="B40" s="102"/>
      <c r="C40" s="438">
        <v>14</v>
      </c>
      <c r="D40" s="203" t="s">
        <v>128</v>
      </c>
      <c r="E40" s="98"/>
      <c r="F40" s="103"/>
      <c r="G40" s="440"/>
      <c r="H40" s="215"/>
      <c r="I40" s="203" t="s">
        <v>134</v>
      </c>
      <c r="J40" s="439"/>
      <c r="K40" s="96"/>
      <c r="L40" s="217"/>
      <c r="M40" s="103"/>
      <c r="N40" s="120"/>
      <c r="O40" s="103"/>
      <c r="P40" s="217"/>
    </row>
    <row r="41" spans="1:16" ht="9.1999999999999993" customHeight="1" x14ac:dyDescent="0.25">
      <c r="A41" s="105">
        <v>-6</v>
      </c>
      <c r="B41" s="203" t="s">
        <v>128</v>
      </c>
      <c r="C41" s="439"/>
      <c r="D41" s="102"/>
      <c r="E41" s="438">
        <v>17</v>
      </c>
      <c r="F41" s="103"/>
      <c r="G41" s="440"/>
      <c r="H41" s="120"/>
      <c r="I41" s="96"/>
      <c r="J41" s="98"/>
      <c r="K41" s="96"/>
      <c r="L41" s="217"/>
      <c r="M41" s="103"/>
      <c r="N41" s="120"/>
      <c r="O41" s="103"/>
      <c r="P41" s="217"/>
    </row>
    <row r="42" spans="1:16" ht="9.1999999999999993" customHeight="1" x14ac:dyDescent="0.25">
      <c r="A42" s="105"/>
      <c r="B42" s="102"/>
      <c r="C42" s="105"/>
      <c r="D42" s="109"/>
      <c r="E42" s="440"/>
      <c r="F42" s="203" t="s">
        <v>128</v>
      </c>
      <c r="G42" s="439"/>
      <c r="H42" s="120"/>
      <c r="I42" s="96"/>
      <c r="J42" s="98">
        <v>-20</v>
      </c>
      <c r="K42" s="203" t="s">
        <v>132</v>
      </c>
      <c r="L42" s="585">
        <v>4</v>
      </c>
      <c r="M42" s="103"/>
      <c r="N42" s="120"/>
      <c r="O42" s="103"/>
      <c r="P42" s="218"/>
    </row>
    <row r="43" spans="1:16" ht="9.1999999999999993" customHeight="1" x14ac:dyDescent="0.25">
      <c r="A43" s="98">
        <v>-4</v>
      </c>
      <c r="B43" s="203" t="s">
        <v>133</v>
      </c>
      <c r="C43" s="105"/>
      <c r="D43" s="109"/>
      <c r="E43" s="440"/>
      <c r="F43" s="96"/>
      <c r="G43" s="96"/>
      <c r="H43" s="96"/>
      <c r="I43" s="96"/>
      <c r="J43" s="98"/>
      <c r="K43" s="96"/>
      <c r="L43" s="585"/>
      <c r="M43" s="103"/>
      <c r="N43" s="120"/>
      <c r="O43" s="103"/>
      <c r="P43" s="218"/>
    </row>
    <row r="44" spans="1:16" ht="9.1999999999999993" customHeight="1" x14ac:dyDescent="0.3">
      <c r="A44" s="105"/>
      <c r="B44" s="102"/>
      <c r="C44" s="438">
        <v>15</v>
      </c>
      <c r="D44" s="203" t="s">
        <v>127</v>
      </c>
      <c r="E44" s="439"/>
      <c r="F44" s="96"/>
      <c r="G44" s="96"/>
      <c r="H44" s="96"/>
      <c r="I44" s="96"/>
      <c r="J44" s="219"/>
      <c r="L44" s="213"/>
    </row>
    <row r="45" spans="1:16" ht="9.1999999999999993" customHeight="1" x14ac:dyDescent="0.25">
      <c r="A45" s="105">
        <v>-5</v>
      </c>
      <c r="B45" s="203" t="s">
        <v>127</v>
      </c>
      <c r="C45" s="439"/>
      <c r="D45" s="106"/>
      <c r="E45" s="96"/>
      <c r="F45" s="96"/>
      <c r="G45" s="96"/>
      <c r="H45" s="98"/>
      <c r="I45" s="96"/>
      <c r="J45" s="219"/>
      <c r="L45" s="220"/>
    </row>
    <row r="46" spans="1:16" ht="9.1999999999999993" customHeight="1" x14ac:dyDescent="0.25">
      <c r="A46" s="221"/>
      <c r="B46" s="106"/>
      <c r="C46" s="98"/>
      <c r="D46" s="106"/>
      <c r="E46" s="96"/>
      <c r="F46" s="96"/>
      <c r="G46" s="96"/>
      <c r="H46" s="98"/>
      <c r="I46" s="96"/>
      <c r="J46" s="219"/>
      <c r="L46" s="220"/>
    </row>
    <row r="47" spans="1:16" ht="9.1999999999999993" customHeight="1" x14ac:dyDescent="0.25">
      <c r="A47" s="96">
        <v>-18</v>
      </c>
      <c r="B47" s="203" t="s">
        <v>129</v>
      </c>
      <c r="C47" s="222"/>
      <c r="D47" s="223"/>
      <c r="G47" s="96"/>
      <c r="H47" s="98">
        <v>-16</v>
      </c>
      <c r="I47" s="203" t="s">
        <v>131</v>
      </c>
      <c r="J47" s="219"/>
      <c r="L47" s="220"/>
    </row>
    <row r="48" spans="1:16" ht="9.1999999999999993" customHeight="1" x14ac:dyDescent="0.25">
      <c r="A48" s="96"/>
      <c r="B48" s="102"/>
      <c r="C48" s="438">
        <v>21</v>
      </c>
      <c r="D48" s="203" t="s">
        <v>128</v>
      </c>
      <c r="E48" s="585">
        <v>5</v>
      </c>
      <c r="G48" s="96"/>
      <c r="H48" s="98"/>
      <c r="I48" s="110"/>
      <c r="J48" s="438">
        <v>22</v>
      </c>
      <c r="K48" s="203" t="s">
        <v>131</v>
      </c>
      <c r="L48" s="585">
        <v>7</v>
      </c>
    </row>
    <row r="49" spans="1:14" ht="9.1999999999999993" customHeight="1" x14ac:dyDescent="0.25">
      <c r="A49" s="96">
        <v>-19</v>
      </c>
      <c r="B49" s="203" t="s">
        <v>128</v>
      </c>
      <c r="C49" s="439"/>
      <c r="D49" s="106"/>
      <c r="E49" s="585"/>
      <c r="G49" s="96"/>
      <c r="H49" s="98">
        <v>-17</v>
      </c>
      <c r="I49" s="203" t="s">
        <v>127</v>
      </c>
      <c r="J49" s="439"/>
      <c r="K49" s="96"/>
      <c r="L49" s="585"/>
    </row>
    <row r="50" spans="1:14" ht="9.1999999999999993" customHeight="1" x14ac:dyDescent="0.25">
      <c r="A50" s="96"/>
      <c r="B50" s="212"/>
      <c r="C50" s="98">
        <v>-21</v>
      </c>
      <c r="D50" s="203" t="s">
        <v>129</v>
      </c>
      <c r="E50" s="585">
        <v>6</v>
      </c>
      <c r="G50" s="96"/>
      <c r="H50" s="98"/>
      <c r="I50" s="96"/>
      <c r="J50" s="98">
        <v>-22</v>
      </c>
      <c r="K50" s="203" t="s">
        <v>127</v>
      </c>
      <c r="L50" s="585">
        <v>8</v>
      </c>
    </row>
    <row r="51" spans="1:14" ht="9.1999999999999993" customHeight="1" x14ac:dyDescent="0.25">
      <c r="A51" s="96"/>
      <c r="B51" s="212"/>
      <c r="C51" s="98"/>
      <c r="D51" s="106"/>
      <c r="E51" s="585"/>
      <c r="H51" s="219"/>
      <c r="I51" s="96"/>
      <c r="J51" s="98"/>
      <c r="K51" s="96"/>
      <c r="L51" s="585"/>
    </row>
    <row r="52" spans="1:14" ht="9.1999999999999993" customHeight="1" x14ac:dyDescent="0.25">
      <c r="A52" s="96"/>
      <c r="B52" s="212"/>
      <c r="C52" s="98"/>
      <c r="D52" s="212"/>
      <c r="E52" s="98"/>
      <c r="F52" s="96"/>
      <c r="G52" s="224"/>
      <c r="H52" s="224"/>
      <c r="J52" s="219"/>
      <c r="K52" s="119"/>
      <c r="L52" s="225"/>
    </row>
    <row r="53" spans="1:14" ht="9.1999999999999993" customHeight="1" x14ac:dyDescent="0.25">
      <c r="A53" s="201"/>
      <c r="B53" s="209"/>
      <c r="C53" s="202">
        <v>1</v>
      </c>
      <c r="D53" s="203" t="s">
        <v>135</v>
      </c>
      <c r="E53" s="105"/>
      <c r="F53" s="205"/>
      <c r="G53" s="208"/>
      <c r="H53" s="205"/>
      <c r="I53" s="583" t="s">
        <v>125</v>
      </c>
      <c r="J53" s="584">
        <v>2</v>
      </c>
      <c r="K53" s="205"/>
      <c r="L53" s="206"/>
    </row>
    <row r="54" spans="1:14" ht="9.1999999999999993" customHeight="1" x14ac:dyDescent="0.25">
      <c r="A54" s="201"/>
      <c r="B54" s="209"/>
      <c r="C54" s="105"/>
      <c r="D54" s="207"/>
      <c r="E54" s="438">
        <v>5</v>
      </c>
      <c r="F54" s="203" t="s">
        <v>135</v>
      </c>
      <c r="G54" s="208"/>
      <c r="H54" s="205"/>
      <c r="I54" s="583"/>
      <c r="J54" s="584"/>
      <c r="K54" s="205"/>
      <c r="L54" s="206"/>
    </row>
    <row r="55" spans="1:14" ht="9.1999999999999993" customHeight="1" x14ac:dyDescent="0.25">
      <c r="A55" s="201">
        <v>2</v>
      </c>
      <c r="B55" s="203" t="s">
        <v>136</v>
      </c>
      <c r="C55" s="105"/>
      <c r="D55" s="209"/>
      <c r="E55" s="440"/>
      <c r="F55" s="210"/>
      <c r="G55" s="438">
        <v>9</v>
      </c>
      <c r="H55" s="120"/>
      <c r="I55" s="205"/>
      <c r="J55" s="208"/>
      <c r="K55" s="205"/>
      <c r="L55" s="206"/>
    </row>
    <row r="56" spans="1:14" ht="9.1999999999999993" customHeight="1" x14ac:dyDescent="0.25">
      <c r="A56" s="201"/>
      <c r="B56" s="207"/>
      <c r="C56" s="438">
        <v>1</v>
      </c>
      <c r="D56" s="203" t="s">
        <v>137</v>
      </c>
      <c r="E56" s="439"/>
      <c r="F56" s="211"/>
      <c r="G56" s="440"/>
      <c r="H56" s="120"/>
      <c r="I56" s="205"/>
      <c r="J56" s="208"/>
      <c r="K56" s="205"/>
      <c r="L56" s="206"/>
    </row>
    <row r="57" spans="1:14" ht="9.1999999999999993" customHeight="1" x14ac:dyDescent="0.25">
      <c r="A57" s="201">
        <v>3</v>
      </c>
      <c r="B57" s="203" t="s">
        <v>137</v>
      </c>
      <c r="C57" s="439"/>
      <c r="D57" s="212"/>
      <c r="E57" s="98"/>
      <c r="F57" s="211"/>
      <c r="G57" s="440"/>
      <c r="H57" s="120"/>
      <c r="I57" s="205"/>
      <c r="J57" s="208"/>
      <c r="K57" s="205"/>
      <c r="L57" s="206"/>
    </row>
    <row r="58" spans="1:14" ht="9.1999999999999993" customHeight="1" x14ac:dyDescent="0.25">
      <c r="A58" s="201"/>
      <c r="B58" s="212"/>
      <c r="C58" s="98"/>
      <c r="D58" s="212"/>
      <c r="E58" s="98"/>
      <c r="F58" s="211"/>
      <c r="G58" s="440"/>
      <c r="H58" s="120"/>
      <c r="I58" s="203" t="s">
        <v>135</v>
      </c>
      <c r="J58" s="204"/>
      <c r="K58" s="205"/>
      <c r="L58" s="206"/>
      <c r="N58" s="219"/>
    </row>
    <row r="59" spans="1:14" ht="9.1999999999999993" customHeight="1" x14ac:dyDescent="0.25">
      <c r="A59" s="201">
        <v>4</v>
      </c>
      <c r="B59" s="203" t="s">
        <v>138</v>
      </c>
      <c r="C59" s="105"/>
      <c r="D59" s="212"/>
      <c r="E59" s="98"/>
      <c r="F59" s="211"/>
      <c r="G59" s="440"/>
      <c r="H59" s="104"/>
      <c r="I59" s="210"/>
      <c r="J59" s="438">
        <v>11</v>
      </c>
      <c r="K59" s="205"/>
      <c r="L59" s="206"/>
    </row>
    <row r="60" spans="1:14" ht="9.1999999999999993" customHeight="1" x14ac:dyDescent="0.25">
      <c r="A60" s="201"/>
      <c r="B60" s="207"/>
      <c r="C60" s="438">
        <v>2</v>
      </c>
      <c r="D60" s="203" t="s">
        <v>138</v>
      </c>
      <c r="E60" s="105"/>
      <c r="F60" s="211"/>
      <c r="G60" s="440"/>
      <c r="H60" s="120"/>
      <c r="I60" s="211"/>
      <c r="J60" s="440"/>
      <c r="K60" s="205"/>
      <c r="L60" s="206"/>
    </row>
    <row r="61" spans="1:14" ht="9.1999999999999993" customHeight="1" x14ac:dyDescent="0.25">
      <c r="A61" s="201">
        <v>5</v>
      </c>
      <c r="B61" s="203" t="s">
        <v>42</v>
      </c>
      <c r="C61" s="439"/>
      <c r="D61" s="207"/>
      <c r="E61" s="438">
        <v>6</v>
      </c>
      <c r="F61" s="211"/>
      <c r="G61" s="440"/>
      <c r="H61" s="120"/>
      <c r="I61" s="211"/>
      <c r="J61" s="440"/>
      <c r="K61" s="205"/>
      <c r="L61" s="206"/>
    </row>
    <row r="62" spans="1:14" ht="9.1999999999999993" customHeight="1" x14ac:dyDescent="0.25">
      <c r="A62" s="201"/>
      <c r="B62" s="212"/>
      <c r="C62" s="98"/>
      <c r="D62" s="209"/>
      <c r="E62" s="440"/>
      <c r="F62" s="203" t="s">
        <v>139</v>
      </c>
      <c r="G62" s="439"/>
      <c r="H62" s="120"/>
      <c r="I62" s="211"/>
      <c r="J62" s="440"/>
      <c r="K62" s="205"/>
      <c r="L62" s="206"/>
    </row>
    <row r="63" spans="1:14" ht="9.1999999999999993" customHeight="1" x14ac:dyDescent="0.3">
      <c r="A63" s="201"/>
      <c r="B63" s="209"/>
      <c r="C63" s="202">
        <v>6</v>
      </c>
      <c r="D63" s="203" t="s">
        <v>139</v>
      </c>
      <c r="E63" s="439"/>
      <c r="F63" s="205"/>
      <c r="G63" s="98"/>
      <c r="H63" s="103"/>
      <c r="I63" s="211"/>
      <c r="J63" s="440"/>
      <c r="K63" s="205"/>
      <c r="L63" s="213"/>
    </row>
    <row r="64" spans="1:14" ht="9.1999999999999993" customHeight="1" x14ac:dyDescent="0.25">
      <c r="A64" s="201"/>
      <c r="B64" s="209"/>
      <c r="C64" s="105"/>
      <c r="D64" s="212"/>
      <c r="E64" s="98"/>
      <c r="F64" s="205"/>
      <c r="G64" s="98"/>
      <c r="H64" s="103"/>
      <c r="I64" s="211"/>
      <c r="J64" s="440"/>
      <c r="K64" s="203" t="s">
        <v>135</v>
      </c>
      <c r="L64" s="585">
        <v>1</v>
      </c>
    </row>
    <row r="65" spans="1:12" ht="9.1999999999999993" customHeight="1" x14ac:dyDescent="0.25">
      <c r="A65" s="201"/>
      <c r="B65" s="209"/>
      <c r="C65" s="202">
        <v>7</v>
      </c>
      <c r="D65" s="203" t="s">
        <v>140</v>
      </c>
      <c r="E65" s="105"/>
      <c r="F65" s="205"/>
      <c r="G65" s="98"/>
      <c r="H65" s="103"/>
      <c r="I65" s="211"/>
      <c r="J65" s="440"/>
      <c r="K65" s="211"/>
      <c r="L65" s="585"/>
    </row>
    <row r="66" spans="1:12" ht="9.1999999999999993" customHeight="1" x14ac:dyDescent="0.25">
      <c r="A66" s="201"/>
      <c r="B66" s="212"/>
      <c r="C66" s="98"/>
      <c r="D66" s="209"/>
      <c r="E66" s="438">
        <v>7</v>
      </c>
      <c r="F66" s="203" t="s">
        <v>140</v>
      </c>
      <c r="G66" s="105"/>
      <c r="H66" s="103"/>
      <c r="I66" s="211"/>
      <c r="J66" s="440"/>
      <c r="K66" s="211"/>
      <c r="L66" s="214"/>
    </row>
    <row r="67" spans="1:12" ht="9.1999999999999993" customHeight="1" x14ac:dyDescent="0.25">
      <c r="A67" s="201">
        <v>8</v>
      </c>
      <c r="B67" s="209" t="s">
        <v>42</v>
      </c>
      <c r="C67" s="105"/>
      <c r="D67" s="209"/>
      <c r="E67" s="440"/>
      <c r="F67" s="210"/>
      <c r="G67" s="438">
        <v>10</v>
      </c>
      <c r="H67" s="120"/>
      <c r="I67" s="211"/>
      <c r="J67" s="440"/>
      <c r="K67" s="211"/>
      <c r="L67" s="214"/>
    </row>
    <row r="68" spans="1:12" ht="9.1999999999999993" customHeight="1" x14ac:dyDescent="0.25">
      <c r="A68" s="201"/>
      <c r="B68" s="207"/>
      <c r="C68" s="438">
        <v>3</v>
      </c>
      <c r="D68" s="203" t="s">
        <v>141</v>
      </c>
      <c r="E68" s="439"/>
      <c r="F68" s="211"/>
      <c r="G68" s="440"/>
      <c r="H68" s="120"/>
      <c r="I68" s="211"/>
      <c r="J68" s="440"/>
      <c r="K68" s="211"/>
      <c r="L68" s="214"/>
    </row>
    <row r="69" spans="1:12" ht="9.1999999999999993" customHeight="1" x14ac:dyDescent="0.25">
      <c r="A69" s="201">
        <v>9</v>
      </c>
      <c r="B69" s="203" t="s">
        <v>141</v>
      </c>
      <c r="C69" s="439"/>
      <c r="D69" s="212"/>
      <c r="E69" s="98"/>
      <c r="F69" s="211"/>
      <c r="G69" s="440"/>
      <c r="H69" s="120"/>
      <c r="I69" s="211"/>
      <c r="J69" s="440"/>
      <c r="K69" s="211"/>
      <c r="L69" s="214"/>
    </row>
    <row r="70" spans="1:12" ht="9.1999999999999993" customHeight="1" x14ac:dyDescent="0.25">
      <c r="A70" s="201"/>
      <c r="B70" s="212"/>
      <c r="C70" s="98"/>
      <c r="D70" s="212"/>
      <c r="E70" s="98"/>
      <c r="F70" s="211"/>
      <c r="G70" s="440"/>
      <c r="H70" s="215"/>
      <c r="I70" s="203" t="s">
        <v>142</v>
      </c>
      <c r="J70" s="439"/>
      <c r="K70" s="211"/>
      <c r="L70" s="214"/>
    </row>
    <row r="71" spans="1:12" ht="9.1999999999999993" customHeight="1" x14ac:dyDescent="0.25">
      <c r="A71" s="201">
        <v>10</v>
      </c>
      <c r="B71" s="203" t="s">
        <v>143</v>
      </c>
      <c r="C71" s="105"/>
      <c r="D71" s="212"/>
      <c r="E71" s="98"/>
      <c r="F71" s="211"/>
      <c r="G71" s="440"/>
      <c r="H71" s="120"/>
      <c r="I71" s="205"/>
      <c r="J71" s="208"/>
      <c r="K71" s="211"/>
      <c r="L71" s="214"/>
    </row>
    <row r="72" spans="1:12" ht="9.1999999999999993" customHeight="1" x14ac:dyDescent="0.25">
      <c r="A72" s="201"/>
      <c r="B72" s="207"/>
      <c r="C72" s="438">
        <v>4</v>
      </c>
      <c r="D72" s="203" t="s">
        <v>143</v>
      </c>
      <c r="E72" s="105"/>
      <c r="F72" s="211"/>
      <c r="G72" s="440"/>
      <c r="H72" s="120"/>
      <c r="I72" s="205"/>
      <c r="J72" s="208"/>
      <c r="K72" s="211"/>
      <c r="L72" s="214"/>
    </row>
    <row r="73" spans="1:12" ht="9.1999999999999993" customHeight="1" x14ac:dyDescent="0.25">
      <c r="A73" s="201">
        <v>11</v>
      </c>
      <c r="B73" s="203" t="s">
        <v>42</v>
      </c>
      <c r="C73" s="439"/>
      <c r="D73" s="207"/>
      <c r="E73" s="438">
        <v>8</v>
      </c>
      <c r="F73" s="211"/>
      <c r="G73" s="440"/>
      <c r="H73" s="120"/>
      <c r="I73" s="205"/>
      <c r="J73" s="208"/>
      <c r="K73" s="211"/>
      <c r="L73" s="214"/>
    </row>
    <row r="74" spans="1:12" ht="9.1999999999999993" customHeight="1" x14ac:dyDescent="0.25">
      <c r="A74" s="216"/>
      <c r="B74" s="212"/>
      <c r="C74" s="98"/>
      <c r="D74" s="209"/>
      <c r="E74" s="440"/>
      <c r="F74" s="203" t="s">
        <v>142</v>
      </c>
      <c r="G74" s="439"/>
      <c r="H74" s="120"/>
      <c r="I74" s="205"/>
      <c r="J74" s="98">
        <v>-11</v>
      </c>
      <c r="K74" s="203" t="s">
        <v>142</v>
      </c>
      <c r="L74" s="586">
        <v>2</v>
      </c>
    </row>
    <row r="75" spans="1:12" ht="9.1999999999999993" customHeight="1" x14ac:dyDescent="0.25">
      <c r="A75" s="216"/>
      <c r="B75" s="209"/>
      <c r="C75" s="202">
        <v>12</v>
      </c>
      <c r="D75" s="203" t="s">
        <v>142</v>
      </c>
      <c r="E75" s="439"/>
      <c r="F75" s="205"/>
      <c r="G75" s="98"/>
      <c r="H75" s="96"/>
      <c r="I75" s="205"/>
      <c r="J75" s="208"/>
      <c r="K75" s="211"/>
      <c r="L75" s="586"/>
    </row>
    <row r="76" spans="1:12" ht="9.1999999999999993" customHeight="1" x14ac:dyDescent="0.25">
      <c r="A76" s="216"/>
      <c r="B76" s="209"/>
      <c r="C76" s="202"/>
      <c r="D76" s="209"/>
      <c r="E76" s="105"/>
      <c r="F76" s="205"/>
      <c r="G76" s="98"/>
      <c r="H76" s="96"/>
      <c r="I76" s="205"/>
      <c r="J76" s="208"/>
      <c r="K76" s="211"/>
      <c r="L76" s="214"/>
    </row>
    <row r="77" spans="1:12" ht="9.1999999999999993" customHeight="1" x14ac:dyDescent="0.25">
      <c r="A77" s="96"/>
      <c r="B77" s="212"/>
      <c r="C77" s="98"/>
      <c r="D77" s="212"/>
      <c r="E77" s="98">
        <v>-9</v>
      </c>
      <c r="F77" s="203" t="s">
        <v>139</v>
      </c>
      <c r="G77" s="98"/>
      <c r="H77" s="96"/>
      <c r="I77" s="96"/>
      <c r="J77" s="98"/>
      <c r="K77" s="103"/>
      <c r="L77" s="214"/>
    </row>
    <row r="78" spans="1:12" ht="9.1999999999999993" customHeight="1" x14ac:dyDescent="0.25">
      <c r="A78" s="98">
        <v>-1</v>
      </c>
      <c r="B78" s="203" t="s">
        <v>136</v>
      </c>
      <c r="C78" s="98"/>
      <c r="D78" s="212"/>
      <c r="E78" s="98"/>
      <c r="F78" s="110"/>
      <c r="G78" s="438">
        <v>18</v>
      </c>
      <c r="H78" s="120"/>
      <c r="I78" s="96"/>
      <c r="J78" s="98"/>
      <c r="K78" s="103"/>
      <c r="L78" s="214"/>
    </row>
    <row r="79" spans="1:12" ht="9.1999999999999993" customHeight="1" x14ac:dyDescent="0.25">
      <c r="A79" s="105"/>
      <c r="B79" s="207"/>
      <c r="C79" s="438">
        <v>12</v>
      </c>
      <c r="D79" s="203" t="s">
        <v>143</v>
      </c>
      <c r="E79" s="98"/>
      <c r="F79" s="103"/>
      <c r="G79" s="440"/>
      <c r="H79" s="120"/>
      <c r="I79" s="203" t="s">
        <v>139</v>
      </c>
      <c r="J79" s="98"/>
      <c r="K79" s="103"/>
      <c r="L79" s="214"/>
    </row>
    <row r="80" spans="1:12" ht="9.1999999999999993" customHeight="1" x14ac:dyDescent="0.25">
      <c r="A80" s="105">
        <v>-8</v>
      </c>
      <c r="B80" s="203" t="s">
        <v>143</v>
      </c>
      <c r="C80" s="439"/>
      <c r="D80" s="207"/>
      <c r="E80" s="438">
        <v>16</v>
      </c>
      <c r="F80" s="103"/>
      <c r="G80" s="440"/>
      <c r="H80" s="104"/>
      <c r="I80" s="110"/>
      <c r="J80" s="438">
        <v>20</v>
      </c>
      <c r="K80" s="103"/>
      <c r="L80" s="214"/>
    </row>
    <row r="81" spans="1:12" ht="9.1999999999999993" customHeight="1" x14ac:dyDescent="0.25">
      <c r="A81" s="105"/>
      <c r="B81" s="102"/>
      <c r="C81" s="105"/>
      <c r="D81" s="209"/>
      <c r="E81" s="440"/>
      <c r="F81" s="203" t="s">
        <v>143</v>
      </c>
      <c r="G81" s="439"/>
      <c r="H81" s="120"/>
      <c r="I81" s="103"/>
      <c r="J81" s="440"/>
      <c r="K81" s="103"/>
      <c r="L81" s="214"/>
    </row>
    <row r="82" spans="1:12" ht="9.1999999999999993" customHeight="1" x14ac:dyDescent="0.25">
      <c r="A82" s="98">
        <v>-2</v>
      </c>
      <c r="B82" s="203" t="s">
        <v>42</v>
      </c>
      <c r="C82" s="105"/>
      <c r="D82" s="209"/>
      <c r="E82" s="440"/>
      <c r="F82" s="96"/>
      <c r="G82" s="98"/>
      <c r="H82" s="103"/>
      <c r="I82" s="103"/>
      <c r="J82" s="440"/>
      <c r="K82" s="103"/>
      <c r="L82" s="214"/>
    </row>
    <row r="83" spans="1:12" ht="9.1999999999999993" customHeight="1" x14ac:dyDescent="0.25">
      <c r="A83" s="105"/>
      <c r="B83" s="102"/>
      <c r="C83" s="438">
        <v>13</v>
      </c>
      <c r="D83" s="203" t="s">
        <v>141</v>
      </c>
      <c r="E83" s="439"/>
      <c r="F83" s="96"/>
      <c r="G83" s="98"/>
      <c r="H83" s="103"/>
      <c r="I83" s="103"/>
      <c r="J83" s="440"/>
      <c r="K83" s="203" t="s">
        <v>140</v>
      </c>
      <c r="L83" s="586">
        <v>3</v>
      </c>
    </row>
    <row r="84" spans="1:12" ht="9.1999999999999993" customHeight="1" x14ac:dyDescent="0.25">
      <c r="A84" s="105">
        <v>-7</v>
      </c>
      <c r="B84" s="203" t="s">
        <v>141</v>
      </c>
      <c r="C84" s="439"/>
      <c r="D84" s="212"/>
      <c r="E84" s="98"/>
      <c r="F84" s="96"/>
      <c r="G84" s="98"/>
      <c r="H84" s="103"/>
      <c r="I84" s="103"/>
      <c r="J84" s="440"/>
      <c r="K84" s="96"/>
      <c r="L84" s="586"/>
    </row>
    <row r="85" spans="1:12" ht="9.1999999999999993" customHeight="1" x14ac:dyDescent="0.25">
      <c r="A85" s="105"/>
      <c r="B85" s="106"/>
      <c r="C85" s="98"/>
      <c r="D85" s="212"/>
      <c r="E85" s="98">
        <v>-10</v>
      </c>
      <c r="F85" s="203" t="s">
        <v>140</v>
      </c>
      <c r="G85" s="98"/>
      <c r="H85" s="103"/>
      <c r="I85" s="103"/>
      <c r="J85" s="440"/>
      <c r="K85" s="96"/>
      <c r="L85" s="217"/>
    </row>
    <row r="86" spans="1:12" ht="9.1999999999999993" customHeight="1" x14ac:dyDescent="0.25">
      <c r="A86" s="98">
        <v>-3</v>
      </c>
      <c r="B86" s="203" t="s">
        <v>42</v>
      </c>
      <c r="C86" s="98"/>
      <c r="D86" s="212"/>
      <c r="E86" s="98"/>
      <c r="F86" s="110"/>
      <c r="G86" s="438">
        <v>19</v>
      </c>
      <c r="H86" s="120"/>
      <c r="I86" s="103"/>
      <c r="J86" s="440"/>
      <c r="K86" s="96"/>
      <c r="L86" s="217"/>
    </row>
    <row r="87" spans="1:12" ht="9.1999999999999993" customHeight="1" x14ac:dyDescent="0.25">
      <c r="A87" s="105"/>
      <c r="B87" s="102"/>
      <c r="C87" s="438">
        <v>14</v>
      </c>
      <c r="D87" s="203" t="s">
        <v>138</v>
      </c>
      <c r="E87" s="98"/>
      <c r="F87" s="103"/>
      <c r="G87" s="440"/>
      <c r="H87" s="215"/>
      <c r="I87" s="203" t="s">
        <v>140</v>
      </c>
      <c r="J87" s="439"/>
      <c r="K87" s="96"/>
      <c r="L87" s="217"/>
    </row>
    <row r="88" spans="1:12" ht="9.1999999999999993" customHeight="1" x14ac:dyDescent="0.25">
      <c r="A88" s="105">
        <v>-6</v>
      </c>
      <c r="B88" s="203" t="s">
        <v>138</v>
      </c>
      <c r="C88" s="439"/>
      <c r="D88" s="207"/>
      <c r="E88" s="438">
        <v>17</v>
      </c>
      <c r="F88" s="103"/>
      <c r="G88" s="440"/>
      <c r="H88" s="120"/>
      <c r="I88" s="96"/>
      <c r="J88" s="98"/>
      <c r="K88" s="96"/>
      <c r="L88" s="217"/>
    </row>
    <row r="89" spans="1:12" ht="9.1999999999999993" customHeight="1" x14ac:dyDescent="0.25">
      <c r="A89" s="105"/>
      <c r="B89" s="102"/>
      <c r="C89" s="105"/>
      <c r="D89" s="209"/>
      <c r="E89" s="440"/>
      <c r="F89" s="203" t="s">
        <v>138</v>
      </c>
      <c r="G89" s="439"/>
      <c r="H89" s="120"/>
      <c r="I89" s="96"/>
      <c r="J89" s="98">
        <v>-20</v>
      </c>
      <c r="K89" s="203" t="s">
        <v>139</v>
      </c>
      <c r="L89" s="585">
        <v>4</v>
      </c>
    </row>
    <row r="90" spans="1:12" ht="9.1999999999999993" customHeight="1" x14ac:dyDescent="0.25">
      <c r="A90" s="98">
        <v>-4</v>
      </c>
      <c r="B90" s="203" t="s">
        <v>42</v>
      </c>
      <c r="C90" s="105"/>
      <c r="D90" s="209"/>
      <c r="E90" s="440"/>
      <c r="F90" s="96"/>
      <c r="G90" s="96"/>
      <c r="H90" s="96"/>
      <c r="I90" s="96"/>
      <c r="J90" s="98"/>
      <c r="K90" s="96"/>
      <c r="L90" s="585"/>
    </row>
    <row r="91" spans="1:12" ht="9.1999999999999993" customHeight="1" x14ac:dyDescent="0.3">
      <c r="A91" s="105"/>
      <c r="B91" s="102"/>
      <c r="C91" s="438">
        <v>15</v>
      </c>
      <c r="D91" s="203" t="s">
        <v>137</v>
      </c>
      <c r="E91" s="439"/>
      <c r="F91" s="96"/>
      <c r="G91" s="96"/>
      <c r="H91" s="96"/>
      <c r="I91" s="96"/>
      <c r="J91" s="219"/>
      <c r="L91" s="213"/>
    </row>
    <row r="92" spans="1:12" ht="9.1999999999999993" customHeight="1" x14ac:dyDescent="0.25">
      <c r="A92" s="105">
        <v>-5</v>
      </c>
      <c r="B92" s="203" t="s">
        <v>137</v>
      </c>
      <c r="C92" s="439"/>
      <c r="D92" s="212"/>
      <c r="E92" s="96"/>
      <c r="F92" s="96"/>
      <c r="G92" s="96"/>
      <c r="H92" s="96"/>
      <c r="I92" s="96"/>
      <c r="J92" s="219"/>
      <c r="L92" s="220"/>
    </row>
    <row r="93" spans="1:12" ht="9.1999999999999993" customHeight="1" x14ac:dyDescent="0.25">
      <c r="A93" s="221"/>
      <c r="B93" s="106"/>
      <c r="C93" s="98"/>
      <c r="D93" s="212"/>
      <c r="E93" s="96"/>
      <c r="F93" s="96"/>
      <c r="G93" s="96"/>
      <c r="H93" s="96"/>
      <c r="I93" s="96"/>
      <c r="J93" s="219"/>
      <c r="L93" s="220"/>
    </row>
    <row r="94" spans="1:12" ht="9.1999999999999993" customHeight="1" x14ac:dyDescent="0.25">
      <c r="A94" s="96">
        <v>-18</v>
      </c>
      <c r="B94" s="203" t="s">
        <v>143</v>
      </c>
      <c r="C94" s="222"/>
      <c r="D94" s="226"/>
      <c r="E94" s="220"/>
      <c r="G94" s="96"/>
      <c r="H94" s="98">
        <v>-16</v>
      </c>
      <c r="I94" s="203" t="s">
        <v>141</v>
      </c>
      <c r="J94" s="219"/>
      <c r="L94" s="220"/>
    </row>
    <row r="95" spans="1:12" ht="9.1999999999999993" customHeight="1" x14ac:dyDescent="0.25">
      <c r="A95" s="96"/>
      <c r="B95" s="102"/>
      <c r="C95" s="438">
        <v>21</v>
      </c>
      <c r="D95" s="203" t="s">
        <v>138</v>
      </c>
      <c r="E95" s="585">
        <v>5</v>
      </c>
      <c r="G95" s="96"/>
      <c r="H95" s="98"/>
      <c r="I95" s="110"/>
      <c r="J95" s="438">
        <v>22</v>
      </c>
      <c r="K95" s="203" t="s">
        <v>137</v>
      </c>
      <c r="L95" s="585">
        <v>7</v>
      </c>
    </row>
    <row r="96" spans="1:12" ht="9.1999999999999993" customHeight="1" x14ac:dyDescent="0.25">
      <c r="A96" s="96">
        <v>-19</v>
      </c>
      <c r="B96" s="203" t="s">
        <v>138</v>
      </c>
      <c r="C96" s="439"/>
      <c r="D96" s="212"/>
      <c r="E96" s="585"/>
      <c r="G96" s="96"/>
      <c r="H96" s="98">
        <v>-17</v>
      </c>
      <c r="I96" s="203" t="s">
        <v>137</v>
      </c>
      <c r="J96" s="439"/>
      <c r="K96" s="96"/>
      <c r="L96" s="585"/>
    </row>
    <row r="97" spans="1:12" ht="9.1999999999999993" customHeight="1" x14ac:dyDescent="0.25">
      <c r="A97" s="96"/>
      <c r="B97" s="106"/>
      <c r="C97" s="98">
        <v>-21</v>
      </c>
      <c r="D97" s="203" t="s">
        <v>143</v>
      </c>
      <c r="E97" s="585">
        <v>6</v>
      </c>
      <c r="G97" s="96"/>
      <c r="H97" s="98"/>
      <c r="I97" s="96"/>
      <c r="J97" s="98">
        <v>-22</v>
      </c>
      <c r="K97" s="203" t="s">
        <v>141</v>
      </c>
      <c r="L97" s="585">
        <v>8</v>
      </c>
    </row>
    <row r="98" spans="1:12" ht="9.1999999999999993" customHeight="1" x14ac:dyDescent="0.25">
      <c r="A98" s="96"/>
      <c r="B98" s="106"/>
      <c r="C98" s="98"/>
      <c r="D98" s="212"/>
      <c r="E98" s="585"/>
      <c r="H98" s="219"/>
      <c r="I98" s="96"/>
      <c r="J98" s="98"/>
      <c r="K98" s="96"/>
      <c r="L98" s="585"/>
    </row>
    <row r="99" spans="1:12" ht="9.1999999999999993" customHeight="1" x14ac:dyDescent="0.25">
      <c r="B99" s="587" t="s">
        <v>39</v>
      </c>
      <c r="C99" s="587"/>
      <c r="D99" s="587"/>
      <c r="E99" s="587"/>
      <c r="F99" s="587"/>
      <c r="G99" s="587"/>
      <c r="H99" s="587"/>
      <c r="I99" s="587"/>
      <c r="J99" s="587"/>
      <c r="K99" s="587"/>
    </row>
    <row r="100" spans="1:12" ht="10.5" customHeight="1" x14ac:dyDescent="0.25">
      <c r="B100" s="588" t="s">
        <v>40</v>
      </c>
      <c r="C100" s="588"/>
      <c r="D100" s="588"/>
      <c r="E100" s="588"/>
      <c r="F100" s="588"/>
      <c r="G100" s="588"/>
      <c r="H100" s="588"/>
      <c r="I100" s="588"/>
      <c r="J100" s="588"/>
      <c r="K100" s="588"/>
    </row>
    <row r="101" spans="1:12" ht="15" customHeight="1" x14ac:dyDescent="0.25"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</row>
    <row r="102" spans="1:12" ht="15" customHeight="1" x14ac:dyDescent="0.25">
      <c r="B102" s="227"/>
      <c r="C102" s="227"/>
      <c r="D102" s="420" t="s">
        <v>21</v>
      </c>
      <c r="E102" s="420"/>
      <c r="F102" s="420"/>
      <c r="G102" s="420"/>
      <c r="H102" s="420"/>
      <c r="I102" s="420"/>
      <c r="J102" s="420"/>
      <c r="K102" s="227"/>
    </row>
    <row r="103" spans="1:12" ht="15" customHeight="1" x14ac:dyDescent="0.25">
      <c r="B103" s="227"/>
      <c r="C103" s="227"/>
      <c r="D103" s="421" t="s">
        <v>22</v>
      </c>
      <c r="E103" s="421"/>
      <c r="F103" s="421"/>
      <c r="G103" s="421"/>
      <c r="H103" s="421"/>
      <c r="I103" s="421"/>
      <c r="J103" s="421"/>
      <c r="K103" s="227"/>
    </row>
    <row r="104" spans="1:12" ht="15" customHeight="1" x14ac:dyDescent="0.25">
      <c r="B104" s="223"/>
      <c r="D104" s="437" t="s">
        <v>23</v>
      </c>
      <c r="E104" s="437"/>
      <c r="F104" s="437"/>
      <c r="G104" s="437"/>
      <c r="H104" s="437"/>
      <c r="I104" s="437"/>
      <c r="J104" s="437"/>
    </row>
    <row r="105" spans="1:12" ht="9.1999999999999993" customHeight="1" x14ac:dyDescent="0.25">
      <c r="B105" s="223"/>
      <c r="D105" s="226"/>
    </row>
    <row r="106" spans="1:12" ht="9.1999999999999993" customHeight="1" x14ac:dyDescent="0.25">
      <c r="A106" s="201"/>
      <c r="B106" s="109"/>
      <c r="C106" s="202">
        <v>1</v>
      </c>
      <c r="D106" s="203" t="s">
        <v>144</v>
      </c>
      <c r="E106" s="204"/>
      <c r="F106" s="205"/>
      <c r="G106" s="205"/>
      <c r="H106" s="205"/>
      <c r="I106" s="583" t="s">
        <v>125</v>
      </c>
      <c r="J106" s="584">
        <v>3</v>
      </c>
      <c r="K106" s="205"/>
      <c r="L106" s="206"/>
    </row>
    <row r="107" spans="1:12" ht="9.1999999999999993" customHeight="1" x14ac:dyDescent="0.25">
      <c r="A107" s="201"/>
      <c r="B107" s="209"/>
      <c r="C107" s="105"/>
      <c r="D107" s="207"/>
      <c r="E107" s="438">
        <v>5</v>
      </c>
      <c r="F107" s="203" t="s">
        <v>144</v>
      </c>
      <c r="G107" s="208"/>
      <c r="H107" s="205"/>
      <c r="I107" s="583"/>
      <c r="J107" s="584"/>
      <c r="K107" s="205"/>
      <c r="L107" s="206"/>
    </row>
    <row r="108" spans="1:12" ht="9.1999999999999993" customHeight="1" x14ac:dyDescent="0.25">
      <c r="A108" s="201">
        <v>2</v>
      </c>
      <c r="B108" s="203" t="s">
        <v>145</v>
      </c>
      <c r="C108" s="105"/>
      <c r="D108" s="209"/>
      <c r="E108" s="440"/>
      <c r="F108" s="210"/>
      <c r="G108" s="438">
        <v>9</v>
      </c>
      <c r="H108" s="120"/>
      <c r="I108" s="205"/>
      <c r="J108" s="208"/>
      <c r="K108" s="205"/>
      <c r="L108" s="206"/>
    </row>
    <row r="109" spans="1:12" ht="9.1999999999999993" customHeight="1" x14ac:dyDescent="0.25">
      <c r="A109" s="201"/>
      <c r="B109" s="207"/>
      <c r="C109" s="438">
        <v>1</v>
      </c>
      <c r="D109" s="203" t="s">
        <v>145</v>
      </c>
      <c r="E109" s="439"/>
      <c r="F109" s="211"/>
      <c r="G109" s="440"/>
      <c r="H109" s="120"/>
      <c r="I109" s="205"/>
      <c r="J109" s="208"/>
      <c r="K109" s="205"/>
      <c r="L109" s="206"/>
    </row>
    <row r="110" spans="1:12" ht="9.1999999999999993" customHeight="1" x14ac:dyDescent="0.25">
      <c r="A110" s="201">
        <v>3</v>
      </c>
      <c r="B110" s="203" t="s">
        <v>146</v>
      </c>
      <c r="C110" s="439"/>
      <c r="D110" s="212"/>
      <c r="E110" s="98"/>
      <c r="F110" s="211"/>
      <c r="G110" s="440"/>
      <c r="H110" s="120"/>
      <c r="I110" s="205"/>
      <c r="J110" s="208"/>
      <c r="K110" s="205"/>
      <c r="L110" s="206"/>
    </row>
    <row r="111" spans="1:12" ht="9.1999999999999993" customHeight="1" x14ac:dyDescent="0.25">
      <c r="A111" s="201"/>
      <c r="B111" s="212"/>
      <c r="C111" s="98"/>
      <c r="D111" s="212"/>
      <c r="E111" s="98"/>
      <c r="F111" s="211"/>
      <c r="G111" s="440"/>
      <c r="H111" s="120"/>
      <c r="I111" s="203" t="s">
        <v>144</v>
      </c>
      <c r="J111" s="204"/>
      <c r="K111" s="205"/>
      <c r="L111" s="206"/>
    </row>
    <row r="112" spans="1:12" ht="9.1999999999999993" customHeight="1" x14ac:dyDescent="0.25">
      <c r="A112" s="201">
        <v>4</v>
      </c>
      <c r="B112" s="203" t="s">
        <v>147</v>
      </c>
      <c r="C112" s="105"/>
      <c r="D112" s="212"/>
      <c r="E112" s="98"/>
      <c r="F112" s="211"/>
      <c r="G112" s="440"/>
      <c r="H112" s="104"/>
      <c r="I112" s="210"/>
      <c r="J112" s="438">
        <v>11</v>
      </c>
      <c r="K112" s="205"/>
      <c r="L112" s="206"/>
    </row>
    <row r="113" spans="1:12" ht="9.1999999999999993" customHeight="1" x14ac:dyDescent="0.25">
      <c r="A113" s="201"/>
      <c r="B113" s="207"/>
      <c r="C113" s="438">
        <v>2</v>
      </c>
      <c r="D113" s="203" t="s">
        <v>147</v>
      </c>
      <c r="E113" s="105"/>
      <c r="F113" s="211"/>
      <c r="G113" s="440"/>
      <c r="H113" s="120"/>
      <c r="I113" s="211"/>
      <c r="J113" s="440"/>
      <c r="K113" s="205"/>
      <c r="L113" s="206"/>
    </row>
    <row r="114" spans="1:12" ht="9.1999999999999993" customHeight="1" x14ac:dyDescent="0.25">
      <c r="A114" s="201">
        <v>5</v>
      </c>
      <c r="B114" s="203" t="s">
        <v>42</v>
      </c>
      <c r="C114" s="439"/>
      <c r="D114" s="207"/>
      <c r="E114" s="438">
        <v>6</v>
      </c>
      <c r="F114" s="211"/>
      <c r="G114" s="440"/>
      <c r="H114" s="120"/>
      <c r="I114" s="211"/>
      <c r="J114" s="440"/>
      <c r="K114" s="205"/>
      <c r="L114" s="206"/>
    </row>
    <row r="115" spans="1:12" ht="9.1999999999999993" customHeight="1" x14ac:dyDescent="0.25">
      <c r="A115" s="201"/>
      <c r="B115" s="212"/>
      <c r="C115" s="98"/>
      <c r="D115" s="209"/>
      <c r="E115" s="440"/>
      <c r="F115" s="203" t="s">
        <v>148</v>
      </c>
      <c r="G115" s="439"/>
      <c r="H115" s="120"/>
      <c r="I115" s="211"/>
      <c r="J115" s="440"/>
      <c r="K115" s="205"/>
      <c r="L115" s="206"/>
    </row>
    <row r="116" spans="1:12" ht="9.1999999999999993" customHeight="1" x14ac:dyDescent="0.3">
      <c r="A116" s="201"/>
      <c r="B116" s="209"/>
      <c r="C116" s="202">
        <v>6</v>
      </c>
      <c r="D116" s="203" t="s">
        <v>148</v>
      </c>
      <c r="E116" s="439"/>
      <c r="F116" s="205"/>
      <c r="G116" s="98"/>
      <c r="H116" s="103"/>
      <c r="I116" s="211"/>
      <c r="J116" s="440"/>
      <c r="K116" s="205"/>
      <c r="L116" s="213"/>
    </row>
    <row r="117" spans="1:12" ht="9.1999999999999993" customHeight="1" x14ac:dyDescent="0.25">
      <c r="A117" s="201"/>
      <c r="B117" s="209"/>
      <c r="C117" s="105"/>
      <c r="D117" s="212"/>
      <c r="E117" s="98"/>
      <c r="F117" s="205"/>
      <c r="G117" s="98"/>
      <c r="H117" s="103"/>
      <c r="I117" s="211"/>
      <c r="J117" s="440"/>
      <c r="K117" s="203" t="s">
        <v>144</v>
      </c>
      <c r="L117" s="585">
        <v>1</v>
      </c>
    </row>
    <row r="118" spans="1:12" ht="9.1999999999999993" customHeight="1" x14ac:dyDescent="0.25">
      <c r="A118" s="201"/>
      <c r="B118" s="209"/>
      <c r="C118" s="202">
        <v>7</v>
      </c>
      <c r="D118" s="203" t="s">
        <v>149</v>
      </c>
      <c r="E118" s="105"/>
      <c r="F118" s="205"/>
      <c r="G118" s="98"/>
      <c r="H118" s="103"/>
      <c r="I118" s="211"/>
      <c r="J118" s="440"/>
      <c r="K118" s="211"/>
      <c r="L118" s="585"/>
    </row>
    <row r="119" spans="1:12" ht="9.1999999999999993" customHeight="1" x14ac:dyDescent="0.25">
      <c r="A119" s="201"/>
      <c r="B119" s="212"/>
      <c r="C119" s="98"/>
      <c r="D119" s="209"/>
      <c r="E119" s="438">
        <v>7</v>
      </c>
      <c r="F119" s="203" t="s">
        <v>149</v>
      </c>
      <c r="G119" s="105"/>
      <c r="H119" s="103"/>
      <c r="I119" s="211"/>
      <c r="J119" s="440"/>
      <c r="K119" s="211"/>
      <c r="L119" s="214"/>
    </row>
    <row r="120" spans="1:12" ht="9.1999999999999993" customHeight="1" x14ac:dyDescent="0.25">
      <c r="A120" s="201">
        <v>8</v>
      </c>
      <c r="B120" s="209" t="s">
        <v>42</v>
      </c>
      <c r="C120" s="105"/>
      <c r="D120" s="209"/>
      <c r="E120" s="440"/>
      <c r="F120" s="210"/>
      <c r="G120" s="438">
        <v>10</v>
      </c>
      <c r="H120" s="120"/>
      <c r="I120" s="211"/>
      <c r="J120" s="440"/>
      <c r="K120" s="211"/>
      <c r="L120" s="214"/>
    </row>
    <row r="121" spans="1:12" ht="9.1999999999999993" customHeight="1" x14ac:dyDescent="0.25">
      <c r="A121" s="201"/>
      <c r="B121" s="207"/>
      <c r="C121" s="438">
        <v>3</v>
      </c>
      <c r="D121" s="203" t="s">
        <v>150</v>
      </c>
      <c r="E121" s="439"/>
      <c r="F121" s="211"/>
      <c r="G121" s="440"/>
      <c r="H121" s="120"/>
      <c r="I121" s="211"/>
      <c r="J121" s="440"/>
      <c r="K121" s="211"/>
      <c r="L121" s="214"/>
    </row>
    <row r="122" spans="1:12" ht="9.1999999999999993" customHeight="1" x14ac:dyDescent="0.25">
      <c r="A122" s="201">
        <v>9</v>
      </c>
      <c r="B122" s="203" t="s">
        <v>150</v>
      </c>
      <c r="C122" s="439"/>
      <c r="D122" s="212"/>
      <c r="E122" s="98"/>
      <c r="F122" s="211"/>
      <c r="G122" s="440"/>
      <c r="H122" s="120"/>
      <c r="I122" s="211"/>
      <c r="J122" s="440"/>
      <c r="K122" s="211"/>
      <c r="L122" s="214"/>
    </row>
    <row r="123" spans="1:12" ht="9.1999999999999993" customHeight="1" x14ac:dyDescent="0.25">
      <c r="A123" s="201"/>
      <c r="B123" s="212"/>
      <c r="C123" s="98"/>
      <c r="D123" s="212"/>
      <c r="E123" s="98"/>
      <c r="F123" s="211"/>
      <c r="G123" s="440"/>
      <c r="H123" s="215"/>
      <c r="I123" s="203" t="s">
        <v>151</v>
      </c>
      <c r="J123" s="439"/>
      <c r="K123" s="211"/>
      <c r="L123" s="214"/>
    </row>
    <row r="124" spans="1:12" ht="9.1999999999999993" customHeight="1" x14ac:dyDescent="0.25">
      <c r="A124" s="201">
        <v>10</v>
      </c>
      <c r="B124" s="203" t="s">
        <v>152</v>
      </c>
      <c r="C124" s="105"/>
      <c r="D124" s="212"/>
      <c r="E124" s="98"/>
      <c r="F124" s="211"/>
      <c r="G124" s="440"/>
      <c r="H124" s="120"/>
      <c r="I124" s="205"/>
      <c r="J124" s="208"/>
      <c r="K124" s="211"/>
      <c r="L124" s="214"/>
    </row>
    <row r="125" spans="1:12" ht="9.1999999999999993" customHeight="1" x14ac:dyDescent="0.25">
      <c r="A125" s="201"/>
      <c r="B125" s="207"/>
      <c r="C125" s="438">
        <v>4</v>
      </c>
      <c r="D125" s="203" t="s">
        <v>152</v>
      </c>
      <c r="E125" s="105"/>
      <c r="F125" s="211"/>
      <c r="G125" s="440"/>
      <c r="H125" s="120"/>
      <c r="I125" s="205"/>
      <c r="J125" s="208"/>
      <c r="K125" s="211"/>
      <c r="L125" s="214"/>
    </row>
    <row r="126" spans="1:12" ht="9.1999999999999993" customHeight="1" x14ac:dyDescent="0.25">
      <c r="A126" s="201">
        <v>11</v>
      </c>
      <c r="B126" s="203" t="s">
        <v>42</v>
      </c>
      <c r="C126" s="439"/>
      <c r="D126" s="207"/>
      <c r="E126" s="438">
        <v>8</v>
      </c>
      <c r="F126" s="211"/>
      <c r="G126" s="440"/>
      <c r="H126" s="120"/>
      <c r="I126" s="205"/>
      <c r="J126" s="208"/>
      <c r="K126" s="211"/>
      <c r="L126" s="214"/>
    </row>
    <row r="127" spans="1:12" ht="9.1999999999999993" customHeight="1" x14ac:dyDescent="0.25">
      <c r="A127" s="216"/>
      <c r="B127" s="212"/>
      <c r="C127" s="98"/>
      <c r="D127" s="209"/>
      <c r="E127" s="440"/>
      <c r="F127" s="203" t="s">
        <v>151</v>
      </c>
      <c r="G127" s="439"/>
      <c r="H127" s="120"/>
      <c r="I127" s="205"/>
      <c r="J127" s="98">
        <v>-11</v>
      </c>
      <c r="K127" s="203" t="s">
        <v>151</v>
      </c>
      <c r="L127" s="586">
        <v>2</v>
      </c>
    </row>
    <row r="128" spans="1:12" ht="9.1999999999999993" customHeight="1" x14ac:dyDescent="0.25">
      <c r="A128" s="216"/>
      <c r="B128" s="209"/>
      <c r="C128" s="202">
        <v>12</v>
      </c>
      <c r="D128" s="203" t="s">
        <v>151</v>
      </c>
      <c r="E128" s="439"/>
      <c r="F128" s="205"/>
      <c r="G128" s="98"/>
      <c r="H128" s="96"/>
      <c r="I128" s="205"/>
      <c r="J128" s="208"/>
      <c r="K128" s="211"/>
      <c r="L128" s="586"/>
    </row>
    <row r="129" spans="1:12" ht="9.1999999999999993" customHeight="1" x14ac:dyDescent="0.25">
      <c r="A129" s="216"/>
      <c r="B129" s="209"/>
      <c r="C129" s="202"/>
      <c r="D129" s="209"/>
      <c r="E129" s="105"/>
      <c r="F129" s="205"/>
      <c r="G129" s="98"/>
      <c r="H129" s="96"/>
      <c r="I129" s="205"/>
      <c r="J129" s="208"/>
      <c r="K129" s="211"/>
      <c r="L129" s="214"/>
    </row>
    <row r="130" spans="1:12" ht="9.1999999999999993" customHeight="1" x14ac:dyDescent="0.25">
      <c r="A130" s="96"/>
      <c r="B130" s="212"/>
      <c r="C130" s="98"/>
      <c r="D130" s="212"/>
      <c r="E130" s="98">
        <v>-9</v>
      </c>
      <c r="F130" s="203" t="s">
        <v>148</v>
      </c>
      <c r="G130" s="98"/>
      <c r="H130" s="96"/>
      <c r="I130" s="96"/>
      <c r="J130" s="98"/>
      <c r="K130" s="103"/>
      <c r="L130" s="214"/>
    </row>
    <row r="131" spans="1:12" ht="9.1999999999999993" customHeight="1" x14ac:dyDescent="0.25">
      <c r="A131" s="98">
        <v>-1</v>
      </c>
      <c r="B131" s="203" t="s">
        <v>146</v>
      </c>
      <c r="C131" s="98"/>
      <c r="D131" s="212"/>
      <c r="E131" s="98"/>
      <c r="F131" s="110"/>
      <c r="G131" s="438">
        <v>18</v>
      </c>
      <c r="H131" s="120"/>
      <c r="I131" s="96"/>
      <c r="J131" s="98"/>
      <c r="K131" s="103"/>
      <c r="L131" s="214"/>
    </row>
    <row r="132" spans="1:12" ht="9.1999999999999993" customHeight="1" x14ac:dyDescent="0.25">
      <c r="A132" s="105"/>
      <c r="B132" s="207"/>
      <c r="C132" s="438">
        <v>12</v>
      </c>
      <c r="D132" s="203" t="s">
        <v>152</v>
      </c>
      <c r="E132" s="98"/>
      <c r="F132" s="103"/>
      <c r="G132" s="440"/>
      <c r="H132" s="120"/>
      <c r="I132" s="203" t="s">
        <v>148</v>
      </c>
      <c r="J132" s="98"/>
      <c r="K132" s="103"/>
      <c r="L132" s="214"/>
    </row>
    <row r="133" spans="1:12" ht="9.1999999999999993" customHeight="1" x14ac:dyDescent="0.25">
      <c r="A133" s="105">
        <v>-8</v>
      </c>
      <c r="B133" s="203" t="s">
        <v>152</v>
      </c>
      <c r="C133" s="439"/>
      <c r="D133" s="207"/>
      <c r="E133" s="438">
        <v>16</v>
      </c>
      <c r="F133" s="103"/>
      <c r="G133" s="440"/>
      <c r="H133" s="104"/>
      <c r="I133" s="110"/>
      <c r="J133" s="438">
        <v>20</v>
      </c>
      <c r="K133" s="103"/>
      <c r="L133" s="214"/>
    </row>
    <row r="134" spans="1:12" ht="9.1999999999999993" customHeight="1" x14ac:dyDescent="0.25">
      <c r="A134" s="105"/>
      <c r="B134" s="207"/>
      <c r="C134" s="105"/>
      <c r="D134" s="209"/>
      <c r="E134" s="440"/>
      <c r="F134" s="203" t="s">
        <v>150</v>
      </c>
      <c r="G134" s="439"/>
      <c r="H134" s="120"/>
      <c r="I134" s="103"/>
      <c r="J134" s="440"/>
      <c r="K134" s="103"/>
      <c r="L134" s="214"/>
    </row>
    <row r="135" spans="1:12" ht="9.1999999999999993" customHeight="1" x14ac:dyDescent="0.25">
      <c r="A135" s="98">
        <v>-2</v>
      </c>
      <c r="B135" s="203" t="s">
        <v>42</v>
      </c>
      <c r="C135" s="105"/>
      <c r="D135" s="209"/>
      <c r="E135" s="440"/>
      <c r="F135" s="96"/>
      <c r="G135" s="98"/>
      <c r="H135" s="103"/>
      <c r="I135" s="103"/>
      <c r="J135" s="440"/>
      <c r="K135" s="103"/>
      <c r="L135" s="214"/>
    </row>
    <row r="136" spans="1:12" ht="9.1999999999999993" customHeight="1" x14ac:dyDescent="0.25">
      <c r="A136" s="105"/>
      <c r="B136" s="207"/>
      <c r="C136" s="438">
        <v>13</v>
      </c>
      <c r="D136" s="203" t="s">
        <v>150</v>
      </c>
      <c r="E136" s="439"/>
      <c r="F136" s="96"/>
      <c r="G136" s="98"/>
      <c r="H136" s="103"/>
      <c r="I136" s="103"/>
      <c r="J136" s="440"/>
      <c r="K136" s="203" t="s">
        <v>149</v>
      </c>
      <c r="L136" s="586">
        <v>3</v>
      </c>
    </row>
    <row r="137" spans="1:12" ht="9.1999999999999993" customHeight="1" x14ac:dyDescent="0.25">
      <c r="A137" s="105">
        <v>-7</v>
      </c>
      <c r="B137" s="203" t="s">
        <v>150</v>
      </c>
      <c r="C137" s="439"/>
      <c r="D137" s="212"/>
      <c r="E137" s="98"/>
      <c r="F137" s="96"/>
      <c r="G137" s="98"/>
      <c r="H137" s="103"/>
      <c r="I137" s="103"/>
      <c r="J137" s="440"/>
      <c r="K137" s="96"/>
      <c r="L137" s="586"/>
    </row>
    <row r="138" spans="1:12" ht="9.1999999999999993" customHeight="1" x14ac:dyDescent="0.25">
      <c r="A138" s="105"/>
      <c r="B138" s="212"/>
      <c r="C138" s="98"/>
      <c r="D138" s="212"/>
      <c r="E138" s="98">
        <v>-10</v>
      </c>
      <c r="F138" s="203" t="s">
        <v>149</v>
      </c>
      <c r="G138" s="98"/>
      <c r="H138" s="103"/>
      <c r="I138" s="103"/>
      <c r="J138" s="440"/>
      <c r="K138" s="96"/>
      <c r="L138" s="217"/>
    </row>
    <row r="139" spans="1:12" ht="9.1999999999999993" customHeight="1" x14ac:dyDescent="0.25">
      <c r="A139" s="98">
        <v>-3</v>
      </c>
      <c r="B139" s="203" t="s">
        <v>42</v>
      </c>
      <c r="C139" s="98"/>
      <c r="D139" s="212"/>
      <c r="E139" s="98"/>
      <c r="F139" s="110"/>
      <c r="G139" s="438">
        <v>19</v>
      </c>
      <c r="H139" s="120"/>
      <c r="I139" s="103"/>
      <c r="J139" s="440"/>
      <c r="K139" s="96"/>
      <c r="L139" s="217"/>
    </row>
    <row r="140" spans="1:12" ht="9.1999999999999993" customHeight="1" x14ac:dyDescent="0.25">
      <c r="A140" s="105"/>
      <c r="B140" s="207"/>
      <c r="C140" s="438">
        <v>14</v>
      </c>
      <c r="D140" s="203" t="s">
        <v>147</v>
      </c>
      <c r="E140" s="98"/>
      <c r="F140" s="103"/>
      <c r="G140" s="440"/>
      <c r="H140" s="215"/>
      <c r="I140" s="203" t="s">
        <v>149</v>
      </c>
      <c r="J140" s="439"/>
      <c r="K140" s="96"/>
      <c r="L140" s="217"/>
    </row>
    <row r="141" spans="1:12" ht="9.1999999999999993" customHeight="1" x14ac:dyDescent="0.25">
      <c r="A141" s="105">
        <v>-6</v>
      </c>
      <c r="B141" s="203" t="s">
        <v>147</v>
      </c>
      <c r="C141" s="439"/>
      <c r="D141" s="207"/>
      <c r="E141" s="438">
        <v>17</v>
      </c>
      <c r="F141" s="103"/>
      <c r="G141" s="440"/>
      <c r="H141" s="120"/>
      <c r="I141" s="96"/>
      <c r="J141" s="98"/>
      <c r="K141" s="96"/>
      <c r="L141" s="217"/>
    </row>
    <row r="142" spans="1:12" ht="9.1999999999999993" customHeight="1" x14ac:dyDescent="0.25">
      <c r="A142" s="105"/>
      <c r="B142" s="207"/>
      <c r="C142" s="105"/>
      <c r="D142" s="209"/>
      <c r="E142" s="440"/>
      <c r="F142" s="203" t="s">
        <v>147</v>
      </c>
      <c r="G142" s="439"/>
      <c r="H142" s="120"/>
      <c r="I142" s="96"/>
      <c r="J142" s="98">
        <v>-20</v>
      </c>
      <c r="K142" s="203" t="s">
        <v>148</v>
      </c>
      <c r="L142" s="585">
        <v>4</v>
      </c>
    </row>
    <row r="143" spans="1:12" ht="9.1999999999999993" customHeight="1" x14ac:dyDescent="0.25">
      <c r="A143" s="98">
        <v>-4</v>
      </c>
      <c r="B143" s="203" t="s">
        <v>42</v>
      </c>
      <c r="C143" s="105"/>
      <c r="D143" s="209"/>
      <c r="E143" s="440"/>
      <c r="F143" s="96"/>
      <c r="G143" s="96"/>
      <c r="H143" s="96"/>
      <c r="I143" s="96"/>
      <c r="J143" s="98"/>
      <c r="K143" s="96"/>
      <c r="L143" s="585"/>
    </row>
    <row r="144" spans="1:12" ht="9.1999999999999993" customHeight="1" x14ac:dyDescent="0.3">
      <c r="A144" s="105"/>
      <c r="B144" s="207"/>
      <c r="C144" s="438">
        <v>15</v>
      </c>
      <c r="D144" s="203" t="s">
        <v>145</v>
      </c>
      <c r="E144" s="439"/>
      <c r="F144" s="96"/>
      <c r="G144" s="96"/>
      <c r="H144" s="96"/>
      <c r="I144" s="96"/>
      <c r="J144" s="219"/>
      <c r="L144" s="213"/>
    </row>
    <row r="145" spans="1:12" ht="9.1999999999999993" customHeight="1" x14ac:dyDescent="0.25">
      <c r="A145" s="105">
        <v>-5</v>
      </c>
      <c r="B145" s="203" t="s">
        <v>145</v>
      </c>
      <c r="C145" s="439"/>
      <c r="D145" s="212"/>
      <c r="E145" s="96"/>
      <c r="F145" s="96"/>
      <c r="G145" s="96"/>
      <c r="H145" s="98"/>
      <c r="I145" s="96"/>
      <c r="J145" s="219"/>
      <c r="L145" s="220"/>
    </row>
    <row r="146" spans="1:12" ht="9.1999999999999993" customHeight="1" x14ac:dyDescent="0.25">
      <c r="A146" s="221"/>
      <c r="B146" s="212"/>
      <c r="C146" s="98"/>
      <c r="D146" s="212"/>
      <c r="E146" s="96"/>
      <c r="F146" s="96"/>
      <c r="G146" s="96"/>
      <c r="H146" s="98"/>
      <c r="I146" s="96"/>
      <c r="J146" s="219"/>
      <c r="L146" s="220"/>
    </row>
    <row r="147" spans="1:12" ht="9.1999999999999993" customHeight="1" x14ac:dyDescent="0.25">
      <c r="A147" s="96">
        <v>-18</v>
      </c>
      <c r="B147" s="203" t="s">
        <v>150</v>
      </c>
      <c r="C147" s="222"/>
      <c r="D147" s="226"/>
      <c r="G147" s="96"/>
      <c r="H147" s="98">
        <v>-16</v>
      </c>
      <c r="I147" s="203" t="s">
        <v>152</v>
      </c>
      <c r="J147" s="219"/>
      <c r="L147" s="220"/>
    </row>
    <row r="148" spans="1:12" ht="9.1999999999999993" customHeight="1" x14ac:dyDescent="0.25">
      <c r="A148" s="96"/>
      <c r="B148" s="207"/>
      <c r="C148" s="438">
        <v>21</v>
      </c>
      <c r="D148" s="203" t="s">
        <v>147</v>
      </c>
      <c r="E148" s="585">
        <v>5</v>
      </c>
      <c r="G148" s="96"/>
      <c r="H148" s="98"/>
      <c r="I148" s="110"/>
      <c r="J148" s="438">
        <v>22</v>
      </c>
      <c r="K148" s="203" t="s">
        <v>152</v>
      </c>
      <c r="L148" s="585">
        <v>7</v>
      </c>
    </row>
    <row r="149" spans="1:12" ht="9.1999999999999993" customHeight="1" x14ac:dyDescent="0.25">
      <c r="A149" s="96">
        <v>-19</v>
      </c>
      <c r="B149" s="203" t="s">
        <v>147</v>
      </c>
      <c r="C149" s="439"/>
      <c r="D149" s="212"/>
      <c r="E149" s="585"/>
      <c r="G149" s="96"/>
      <c r="H149" s="98">
        <v>-17</v>
      </c>
      <c r="I149" s="203" t="s">
        <v>145</v>
      </c>
      <c r="J149" s="439"/>
      <c r="K149" s="96"/>
      <c r="L149" s="585"/>
    </row>
    <row r="150" spans="1:12" ht="9.1999999999999993" customHeight="1" x14ac:dyDescent="0.25">
      <c r="A150" s="96"/>
      <c r="B150" s="212"/>
      <c r="C150" s="98">
        <v>-21</v>
      </c>
      <c r="D150" s="203" t="s">
        <v>150</v>
      </c>
      <c r="E150" s="585">
        <v>6</v>
      </c>
      <c r="G150" s="96"/>
      <c r="H150" s="98"/>
      <c r="I150" s="96"/>
      <c r="J150" s="98">
        <v>-22</v>
      </c>
      <c r="K150" s="203" t="s">
        <v>145</v>
      </c>
      <c r="L150" s="585">
        <v>8</v>
      </c>
    </row>
    <row r="151" spans="1:12" ht="9.1999999999999993" customHeight="1" x14ac:dyDescent="0.25">
      <c r="A151" s="96"/>
      <c r="B151" s="212"/>
      <c r="C151" s="98"/>
      <c r="D151" s="212"/>
      <c r="E151" s="585"/>
      <c r="H151" s="219"/>
      <c r="I151" s="96"/>
      <c r="J151" s="98"/>
      <c r="K151" s="96"/>
      <c r="L151" s="585"/>
    </row>
    <row r="152" spans="1:12" ht="9.1999999999999993" customHeight="1" x14ac:dyDescent="0.25">
      <c r="A152" s="96"/>
      <c r="B152" s="106"/>
      <c r="C152" s="98"/>
      <c r="D152" s="106"/>
      <c r="E152" s="98"/>
      <c r="F152" s="96"/>
      <c r="G152" s="224"/>
      <c r="H152" s="224"/>
      <c r="J152" s="219"/>
      <c r="K152" s="119"/>
      <c r="L152" s="225"/>
    </row>
    <row r="153" spans="1:12" ht="9.1999999999999993" customHeight="1" x14ac:dyDescent="0.25">
      <c r="A153" s="201"/>
      <c r="B153" s="109"/>
      <c r="C153" s="202">
        <v>1</v>
      </c>
      <c r="D153" s="203" t="s">
        <v>153</v>
      </c>
      <c r="E153" s="105"/>
      <c r="F153" s="205"/>
      <c r="G153" s="208"/>
      <c r="H153" s="205"/>
      <c r="I153" s="583" t="s">
        <v>125</v>
      </c>
      <c r="J153" s="584">
        <v>4</v>
      </c>
      <c r="K153" s="205"/>
      <c r="L153" s="206"/>
    </row>
    <row r="154" spans="1:12" ht="9.1999999999999993" customHeight="1" x14ac:dyDescent="0.25">
      <c r="A154" s="201"/>
      <c r="B154" s="209"/>
      <c r="C154" s="105"/>
      <c r="D154" s="207"/>
      <c r="E154" s="438">
        <v>5</v>
      </c>
      <c r="F154" s="203" t="s">
        <v>153</v>
      </c>
      <c r="G154" s="208"/>
      <c r="H154" s="205"/>
      <c r="I154" s="583"/>
      <c r="J154" s="584"/>
      <c r="K154" s="205"/>
      <c r="L154" s="206"/>
    </row>
    <row r="155" spans="1:12" ht="9.1999999999999993" customHeight="1" x14ac:dyDescent="0.25">
      <c r="A155" s="201">
        <v>2</v>
      </c>
      <c r="B155" s="203" t="s">
        <v>154</v>
      </c>
      <c r="C155" s="105"/>
      <c r="D155" s="209"/>
      <c r="E155" s="440"/>
      <c r="F155" s="210"/>
      <c r="G155" s="438">
        <v>9</v>
      </c>
      <c r="H155" s="120"/>
      <c r="I155" s="205"/>
      <c r="J155" s="208"/>
      <c r="K155" s="205"/>
      <c r="L155" s="206"/>
    </row>
    <row r="156" spans="1:12" ht="9.1999999999999993" customHeight="1" x14ac:dyDescent="0.25">
      <c r="A156" s="201"/>
      <c r="B156" s="207"/>
      <c r="C156" s="438">
        <v>1</v>
      </c>
      <c r="D156" s="203" t="s">
        <v>154</v>
      </c>
      <c r="E156" s="439"/>
      <c r="F156" s="211"/>
      <c r="G156" s="440"/>
      <c r="H156" s="120"/>
      <c r="I156" s="205"/>
      <c r="J156" s="208"/>
      <c r="K156" s="205"/>
      <c r="L156" s="206"/>
    </row>
    <row r="157" spans="1:12" ht="9.1999999999999993" customHeight="1" x14ac:dyDescent="0.25">
      <c r="A157" s="201">
        <v>3</v>
      </c>
      <c r="B157" s="203" t="s">
        <v>155</v>
      </c>
      <c r="C157" s="439"/>
      <c r="D157" s="212"/>
      <c r="E157" s="98"/>
      <c r="F157" s="211"/>
      <c r="G157" s="440"/>
      <c r="H157" s="120"/>
      <c r="I157" s="205"/>
      <c r="J157" s="208"/>
      <c r="K157" s="205"/>
      <c r="L157" s="206"/>
    </row>
    <row r="158" spans="1:12" ht="9.1999999999999993" customHeight="1" x14ac:dyDescent="0.25">
      <c r="A158" s="201"/>
      <c r="B158" s="212"/>
      <c r="C158" s="98"/>
      <c r="D158" s="212"/>
      <c r="E158" s="98"/>
      <c r="F158" s="211"/>
      <c r="G158" s="440"/>
      <c r="H158" s="120"/>
      <c r="I158" s="203" t="s">
        <v>153</v>
      </c>
      <c r="J158" s="204"/>
      <c r="K158" s="205"/>
      <c r="L158" s="206"/>
    </row>
    <row r="159" spans="1:12" ht="9.1999999999999993" customHeight="1" x14ac:dyDescent="0.25">
      <c r="A159" s="201">
        <v>4</v>
      </c>
      <c r="B159" s="203" t="s">
        <v>156</v>
      </c>
      <c r="C159" s="105"/>
      <c r="D159" s="212"/>
      <c r="E159" s="98"/>
      <c r="F159" s="211"/>
      <c r="G159" s="440"/>
      <c r="H159" s="104"/>
      <c r="I159" s="210"/>
      <c r="J159" s="438">
        <v>11</v>
      </c>
      <c r="K159" s="205"/>
      <c r="L159" s="206"/>
    </row>
    <row r="160" spans="1:12" ht="9.1999999999999993" customHeight="1" x14ac:dyDescent="0.25">
      <c r="A160" s="201"/>
      <c r="B160" s="207"/>
      <c r="C160" s="438">
        <v>2</v>
      </c>
      <c r="D160" s="203" t="s">
        <v>156</v>
      </c>
      <c r="E160" s="105"/>
      <c r="F160" s="211"/>
      <c r="G160" s="440"/>
      <c r="H160" s="120"/>
      <c r="I160" s="211"/>
      <c r="J160" s="440"/>
      <c r="K160" s="205"/>
      <c r="L160" s="206"/>
    </row>
    <row r="161" spans="1:12" ht="9.1999999999999993" customHeight="1" x14ac:dyDescent="0.25">
      <c r="A161" s="201">
        <v>5</v>
      </c>
      <c r="B161" s="203" t="s">
        <v>42</v>
      </c>
      <c r="C161" s="439"/>
      <c r="D161" s="207"/>
      <c r="E161" s="438">
        <v>6</v>
      </c>
      <c r="F161" s="211"/>
      <c r="G161" s="440"/>
      <c r="H161" s="120"/>
      <c r="I161" s="211"/>
      <c r="J161" s="440"/>
      <c r="K161" s="205"/>
      <c r="L161" s="206"/>
    </row>
    <row r="162" spans="1:12" ht="9.1999999999999993" customHeight="1" x14ac:dyDescent="0.25">
      <c r="A162" s="201"/>
      <c r="B162" s="212"/>
      <c r="C162" s="98"/>
      <c r="D162" s="209"/>
      <c r="E162" s="440"/>
      <c r="F162" s="203" t="s">
        <v>156</v>
      </c>
      <c r="G162" s="439"/>
      <c r="H162" s="120"/>
      <c r="I162" s="211"/>
      <c r="J162" s="440"/>
      <c r="K162" s="205"/>
      <c r="L162" s="206"/>
    </row>
    <row r="163" spans="1:12" ht="9.1999999999999993" customHeight="1" x14ac:dyDescent="0.3">
      <c r="A163" s="201"/>
      <c r="B163" s="209"/>
      <c r="C163" s="202">
        <v>6</v>
      </c>
      <c r="D163" s="203" t="s">
        <v>157</v>
      </c>
      <c r="E163" s="439"/>
      <c r="F163" s="205"/>
      <c r="G163" s="98"/>
      <c r="H163" s="103"/>
      <c r="I163" s="211"/>
      <c r="J163" s="440"/>
      <c r="K163" s="205"/>
      <c r="L163" s="213"/>
    </row>
    <row r="164" spans="1:12" ht="9.1999999999999993" customHeight="1" x14ac:dyDescent="0.25">
      <c r="A164" s="201"/>
      <c r="B164" s="209"/>
      <c r="C164" s="105"/>
      <c r="D164" s="212"/>
      <c r="E164" s="98"/>
      <c r="F164" s="205"/>
      <c r="G164" s="98"/>
      <c r="H164" s="103"/>
      <c r="I164" s="211"/>
      <c r="J164" s="440"/>
      <c r="K164" s="203" t="s">
        <v>153</v>
      </c>
      <c r="L164" s="585">
        <v>1</v>
      </c>
    </row>
    <row r="165" spans="1:12" ht="9.1999999999999993" customHeight="1" x14ac:dyDescent="0.25">
      <c r="A165" s="201"/>
      <c r="B165" s="209"/>
      <c r="C165" s="202">
        <v>7</v>
      </c>
      <c r="D165" s="203" t="s">
        <v>158</v>
      </c>
      <c r="E165" s="105"/>
      <c r="F165" s="205"/>
      <c r="G165" s="98"/>
      <c r="H165" s="103"/>
      <c r="I165" s="211"/>
      <c r="J165" s="440"/>
      <c r="K165" s="211"/>
      <c r="L165" s="585"/>
    </row>
    <row r="166" spans="1:12" ht="9.1999999999999993" customHeight="1" x14ac:dyDescent="0.25">
      <c r="A166" s="201"/>
      <c r="B166" s="212"/>
      <c r="C166" s="98"/>
      <c r="D166" s="209"/>
      <c r="E166" s="438">
        <v>7</v>
      </c>
      <c r="F166" s="203" t="s">
        <v>158</v>
      </c>
      <c r="G166" s="105"/>
      <c r="H166" s="103"/>
      <c r="I166" s="211"/>
      <c r="J166" s="440"/>
      <c r="K166" s="211"/>
      <c r="L166" s="214"/>
    </row>
    <row r="167" spans="1:12" ht="9.1999999999999993" customHeight="1" x14ac:dyDescent="0.25">
      <c r="A167" s="201">
        <v>8</v>
      </c>
      <c r="B167" s="209" t="s">
        <v>42</v>
      </c>
      <c r="C167" s="105"/>
      <c r="D167" s="209"/>
      <c r="E167" s="440"/>
      <c r="F167" s="210"/>
      <c r="G167" s="438">
        <v>10</v>
      </c>
      <c r="H167" s="120"/>
      <c r="I167" s="211"/>
      <c r="J167" s="440"/>
      <c r="K167" s="211"/>
      <c r="L167" s="214"/>
    </row>
    <row r="168" spans="1:12" ht="9.1999999999999993" customHeight="1" x14ac:dyDescent="0.25">
      <c r="A168" s="201"/>
      <c r="B168" s="207"/>
      <c r="C168" s="438">
        <v>3</v>
      </c>
      <c r="D168" s="203" t="s">
        <v>159</v>
      </c>
      <c r="E168" s="439"/>
      <c r="F168" s="211"/>
      <c r="G168" s="440"/>
      <c r="H168" s="120"/>
      <c r="I168" s="211"/>
      <c r="J168" s="440"/>
      <c r="K168" s="211"/>
      <c r="L168" s="214"/>
    </row>
    <row r="169" spans="1:12" ht="9.1999999999999993" customHeight="1" x14ac:dyDescent="0.25">
      <c r="A169" s="201">
        <v>9</v>
      </c>
      <c r="B169" s="203" t="s">
        <v>159</v>
      </c>
      <c r="C169" s="439"/>
      <c r="D169" s="212"/>
      <c r="E169" s="98"/>
      <c r="F169" s="211"/>
      <c r="G169" s="440"/>
      <c r="H169" s="120"/>
      <c r="I169" s="211"/>
      <c r="J169" s="440"/>
      <c r="K169" s="211"/>
      <c r="L169" s="214"/>
    </row>
    <row r="170" spans="1:12" ht="9.1999999999999993" customHeight="1" x14ac:dyDescent="0.25">
      <c r="A170" s="201"/>
      <c r="B170" s="212"/>
      <c r="C170" s="98"/>
      <c r="D170" s="212"/>
      <c r="E170" s="98"/>
      <c r="F170" s="211"/>
      <c r="G170" s="440"/>
      <c r="H170" s="215"/>
      <c r="I170" s="203" t="s">
        <v>158</v>
      </c>
      <c r="J170" s="439"/>
      <c r="K170" s="211"/>
      <c r="L170" s="214"/>
    </row>
    <row r="171" spans="1:12" ht="9.1999999999999993" customHeight="1" x14ac:dyDescent="0.25">
      <c r="A171" s="201">
        <v>10</v>
      </c>
      <c r="B171" s="203" t="s">
        <v>160</v>
      </c>
      <c r="C171" s="105"/>
      <c r="D171" s="212"/>
      <c r="E171" s="98"/>
      <c r="F171" s="211"/>
      <c r="G171" s="440"/>
      <c r="H171" s="120"/>
      <c r="I171" s="205"/>
      <c r="J171" s="208"/>
      <c r="K171" s="211"/>
      <c r="L171" s="214"/>
    </row>
    <row r="172" spans="1:12" ht="9.1999999999999993" customHeight="1" x14ac:dyDescent="0.25">
      <c r="A172" s="201"/>
      <c r="B172" s="207"/>
      <c r="C172" s="438">
        <v>4</v>
      </c>
      <c r="D172" s="203" t="s">
        <v>160</v>
      </c>
      <c r="E172" s="105"/>
      <c r="F172" s="211"/>
      <c r="G172" s="440"/>
      <c r="H172" s="120"/>
      <c r="I172" s="205"/>
      <c r="J172" s="208"/>
      <c r="K172" s="211"/>
      <c r="L172" s="214"/>
    </row>
    <row r="173" spans="1:12" ht="9.1999999999999993" customHeight="1" x14ac:dyDescent="0.25">
      <c r="A173" s="201">
        <v>11</v>
      </c>
      <c r="B173" s="203" t="s">
        <v>42</v>
      </c>
      <c r="C173" s="439"/>
      <c r="D173" s="207"/>
      <c r="E173" s="438">
        <v>8</v>
      </c>
      <c r="F173" s="211"/>
      <c r="G173" s="440"/>
      <c r="H173" s="120"/>
      <c r="I173" s="205"/>
      <c r="J173" s="208"/>
      <c r="K173" s="211"/>
      <c r="L173" s="214"/>
    </row>
    <row r="174" spans="1:12" ht="9.1999999999999993" customHeight="1" x14ac:dyDescent="0.25">
      <c r="A174" s="216"/>
      <c r="B174" s="212"/>
      <c r="C174" s="98"/>
      <c r="D174" s="209"/>
      <c r="E174" s="440"/>
      <c r="F174" s="203" t="s">
        <v>161</v>
      </c>
      <c r="G174" s="439"/>
      <c r="H174" s="120"/>
      <c r="I174" s="205"/>
      <c r="J174" s="98">
        <v>-11</v>
      </c>
      <c r="K174" s="203" t="s">
        <v>158</v>
      </c>
      <c r="L174" s="586">
        <v>2</v>
      </c>
    </row>
    <row r="175" spans="1:12" ht="9.1999999999999993" customHeight="1" x14ac:dyDescent="0.25">
      <c r="A175" s="216"/>
      <c r="B175" s="209"/>
      <c r="C175" s="202">
        <v>12</v>
      </c>
      <c r="D175" s="203" t="s">
        <v>161</v>
      </c>
      <c r="E175" s="439"/>
      <c r="F175" s="205"/>
      <c r="G175" s="98"/>
      <c r="H175" s="96"/>
      <c r="I175" s="205"/>
      <c r="J175" s="208"/>
      <c r="K175" s="211"/>
      <c r="L175" s="586"/>
    </row>
    <row r="176" spans="1:12" ht="9.1999999999999993" customHeight="1" x14ac:dyDescent="0.25">
      <c r="A176" s="216"/>
      <c r="B176" s="209"/>
      <c r="C176" s="202"/>
      <c r="D176" s="209"/>
      <c r="E176" s="105"/>
      <c r="F176" s="205"/>
      <c r="G176" s="98"/>
      <c r="H176" s="96"/>
      <c r="I176" s="205"/>
      <c r="J176" s="208"/>
      <c r="K176" s="211"/>
      <c r="L176" s="214"/>
    </row>
    <row r="177" spans="1:12" ht="9.1999999999999993" customHeight="1" x14ac:dyDescent="0.25">
      <c r="A177" s="96"/>
      <c r="B177" s="212"/>
      <c r="C177" s="98"/>
      <c r="D177" s="212"/>
      <c r="E177" s="98">
        <v>-9</v>
      </c>
      <c r="F177" s="203" t="s">
        <v>156</v>
      </c>
      <c r="G177" s="98"/>
      <c r="H177" s="96"/>
      <c r="I177" s="96"/>
      <c r="J177" s="98"/>
      <c r="K177" s="103"/>
      <c r="L177" s="214"/>
    </row>
    <row r="178" spans="1:12" ht="9.1999999999999993" customHeight="1" x14ac:dyDescent="0.25">
      <c r="A178" s="98">
        <v>-1</v>
      </c>
      <c r="B178" s="203" t="s">
        <v>155</v>
      </c>
      <c r="C178" s="98"/>
      <c r="D178" s="106"/>
      <c r="E178" s="98"/>
      <c r="F178" s="110"/>
      <c r="G178" s="438">
        <v>18</v>
      </c>
      <c r="H178" s="120"/>
      <c r="I178" s="96"/>
      <c r="J178" s="98"/>
      <c r="K178" s="103"/>
      <c r="L178" s="214"/>
    </row>
    <row r="179" spans="1:12" ht="9.1999999999999993" customHeight="1" x14ac:dyDescent="0.25">
      <c r="A179" s="105"/>
      <c r="B179" s="102"/>
      <c r="C179" s="438">
        <v>12</v>
      </c>
      <c r="D179" s="203" t="s">
        <v>160</v>
      </c>
      <c r="E179" s="98"/>
      <c r="F179" s="103"/>
      <c r="G179" s="440"/>
      <c r="H179" s="120"/>
      <c r="I179" s="203" t="s">
        <v>156</v>
      </c>
      <c r="J179" s="98"/>
      <c r="K179" s="103"/>
      <c r="L179" s="214"/>
    </row>
    <row r="180" spans="1:12" ht="9.1999999999999993" customHeight="1" x14ac:dyDescent="0.25">
      <c r="A180" s="105">
        <v>-8</v>
      </c>
      <c r="B180" s="203" t="s">
        <v>160</v>
      </c>
      <c r="C180" s="439"/>
      <c r="D180" s="102"/>
      <c r="E180" s="438">
        <v>16</v>
      </c>
      <c r="F180" s="103"/>
      <c r="G180" s="440"/>
      <c r="H180" s="104"/>
      <c r="I180" s="110"/>
      <c r="J180" s="438">
        <v>20</v>
      </c>
      <c r="K180" s="103"/>
      <c r="L180" s="214"/>
    </row>
    <row r="181" spans="1:12" ht="9.1999999999999993" customHeight="1" x14ac:dyDescent="0.25">
      <c r="A181" s="105"/>
      <c r="B181" s="102"/>
      <c r="C181" s="105"/>
      <c r="D181" s="109"/>
      <c r="E181" s="440"/>
      <c r="F181" s="203" t="s">
        <v>160</v>
      </c>
      <c r="G181" s="439"/>
      <c r="H181" s="120"/>
      <c r="I181" s="103"/>
      <c r="J181" s="440"/>
      <c r="K181" s="103"/>
      <c r="L181" s="214"/>
    </row>
    <row r="182" spans="1:12" ht="9.1999999999999993" customHeight="1" x14ac:dyDescent="0.25">
      <c r="A182" s="98">
        <v>-2</v>
      </c>
      <c r="B182" s="203" t="s">
        <v>42</v>
      </c>
      <c r="C182" s="105"/>
      <c r="D182" s="109"/>
      <c r="E182" s="440"/>
      <c r="F182" s="96"/>
      <c r="G182" s="98"/>
      <c r="H182" s="103"/>
      <c r="I182" s="103"/>
      <c r="J182" s="440"/>
      <c r="K182" s="103"/>
      <c r="L182" s="214"/>
    </row>
    <row r="183" spans="1:12" ht="9.1999999999999993" customHeight="1" x14ac:dyDescent="0.25">
      <c r="A183" s="105"/>
      <c r="B183" s="102"/>
      <c r="C183" s="438">
        <v>13</v>
      </c>
      <c r="D183" s="203" t="s">
        <v>159</v>
      </c>
      <c r="E183" s="439"/>
      <c r="F183" s="96"/>
      <c r="G183" s="98"/>
      <c r="H183" s="103"/>
      <c r="I183" s="103"/>
      <c r="J183" s="440"/>
      <c r="K183" s="203" t="s">
        <v>157</v>
      </c>
      <c r="L183" s="586">
        <v>3</v>
      </c>
    </row>
    <row r="184" spans="1:12" ht="9.1999999999999993" customHeight="1" x14ac:dyDescent="0.25">
      <c r="A184" s="105">
        <v>-7</v>
      </c>
      <c r="B184" s="203" t="s">
        <v>159</v>
      </c>
      <c r="C184" s="439"/>
      <c r="D184" s="106"/>
      <c r="E184" s="98"/>
      <c r="F184" s="96"/>
      <c r="G184" s="98"/>
      <c r="H184" s="103"/>
      <c r="I184" s="103"/>
      <c r="J184" s="440"/>
      <c r="K184" s="96"/>
      <c r="L184" s="586"/>
    </row>
    <row r="185" spans="1:12" ht="9.1999999999999993" customHeight="1" x14ac:dyDescent="0.25">
      <c r="A185" s="105"/>
      <c r="B185" s="106"/>
      <c r="C185" s="98"/>
      <c r="D185" s="106"/>
      <c r="E185" s="98">
        <v>-10</v>
      </c>
      <c r="F185" s="203" t="s">
        <v>161</v>
      </c>
      <c r="G185" s="98"/>
      <c r="H185" s="103"/>
      <c r="I185" s="103"/>
      <c r="J185" s="440"/>
      <c r="K185" s="96"/>
      <c r="L185" s="217"/>
    </row>
    <row r="186" spans="1:12" ht="9.1999999999999993" customHeight="1" x14ac:dyDescent="0.25">
      <c r="A186" s="98">
        <v>-3</v>
      </c>
      <c r="B186" s="203" t="s">
        <v>42</v>
      </c>
      <c r="C186" s="98"/>
      <c r="D186" s="106"/>
      <c r="E186" s="98"/>
      <c r="F186" s="110"/>
      <c r="G186" s="438">
        <v>19</v>
      </c>
      <c r="H186" s="120"/>
      <c r="I186" s="103"/>
      <c r="J186" s="440"/>
      <c r="K186" s="96"/>
      <c r="L186" s="217"/>
    </row>
    <row r="187" spans="1:12" ht="9.1999999999999993" customHeight="1" x14ac:dyDescent="0.25">
      <c r="A187" s="105"/>
      <c r="B187" s="102"/>
      <c r="C187" s="438">
        <v>14</v>
      </c>
      <c r="D187" s="203" t="s">
        <v>157</v>
      </c>
      <c r="E187" s="98"/>
      <c r="F187" s="103"/>
      <c r="G187" s="440"/>
      <c r="H187" s="215"/>
      <c r="I187" s="203" t="s">
        <v>157</v>
      </c>
      <c r="J187" s="439"/>
      <c r="K187" s="96"/>
      <c r="L187" s="217"/>
    </row>
    <row r="188" spans="1:12" ht="9.1999999999999993" customHeight="1" x14ac:dyDescent="0.25">
      <c r="A188" s="105">
        <v>-6</v>
      </c>
      <c r="B188" s="203" t="s">
        <v>157</v>
      </c>
      <c r="C188" s="439"/>
      <c r="D188" s="102"/>
      <c r="E188" s="438">
        <v>17</v>
      </c>
      <c r="F188" s="103"/>
      <c r="G188" s="440"/>
      <c r="H188" s="120"/>
      <c r="I188" s="96"/>
      <c r="J188" s="98"/>
      <c r="K188" s="96"/>
      <c r="L188" s="217"/>
    </row>
    <row r="189" spans="1:12" ht="9.1999999999999993" customHeight="1" x14ac:dyDescent="0.25">
      <c r="A189" s="105"/>
      <c r="B189" s="102"/>
      <c r="C189" s="105"/>
      <c r="D189" s="109"/>
      <c r="E189" s="440"/>
      <c r="F189" s="203" t="s">
        <v>157</v>
      </c>
      <c r="G189" s="439"/>
      <c r="H189" s="120"/>
      <c r="I189" s="96"/>
      <c r="J189" s="98">
        <v>-20</v>
      </c>
      <c r="K189" s="203" t="s">
        <v>156</v>
      </c>
      <c r="L189" s="585">
        <v>4</v>
      </c>
    </row>
    <row r="190" spans="1:12" ht="9.1999999999999993" customHeight="1" x14ac:dyDescent="0.25">
      <c r="A190" s="98">
        <v>-4</v>
      </c>
      <c r="B190" s="203" t="s">
        <v>42</v>
      </c>
      <c r="C190" s="105"/>
      <c r="D190" s="109"/>
      <c r="E190" s="440"/>
      <c r="F190" s="96"/>
      <c r="G190" s="96"/>
      <c r="H190" s="96"/>
      <c r="I190" s="96"/>
      <c r="J190" s="98"/>
      <c r="K190" s="96"/>
      <c r="L190" s="585"/>
    </row>
    <row r="191" spans="1:12" ht="9.1999999999999993" customHeight="1" x14ac:dyDescent="0.3">
      <c r="A191" s="105"/>
      <c r="B191" s="102"/>
      <c r="C191" s="438">
        <v>15</v>
      </c>
      <c r="D191" s="203" t="s">
        <v>154</v>
      </c>
      <c r="E191" s="439"/>
      <c r="F191" s="96"/>
      <c r="G191" s="96"/>
      <c r="H191" s="96"/>
      <c r="I191" s="96"/>
      <c r="J191" s="219"/>
      <c r="L191" s="213"/>
    </row>
    <row r="192" spans="1:12" ht="9.1999999999999993" customHeight="1" x14ac:dyDescent="0.25">
      <c r="A192" s="105">
        <v>-5</v>
      </c>
      <c r="B192" s="203" t="s">
        <v>154</v>
      </c>
      <c r="C192" s="439"/>
      <c r="D192" s="106"/>
      <c r="E192" s="96"/>
      <c r="F192" s="96"/>
      <c r="G192" s="96"/>
      <c r="H192" s="96"/>
      <c r="I192" s="96"/>
      <c r="J192" s="219"/>
      <c r="L192" s="220"/>
    </row>
    <row r="193" spans="1:12" ht="9.1999999999999993" customHeight="1" x14ac:dyDescent="0.25">
      <c r="A193" s="221"/>
      <c r="B193" s="106"/>
      <c r="C193" s="98"/>
      <c r="D193" s="106"/>
      <c r="E193" s="96"/>
      <c r="F193" s="96"/>
      <c r="G193" s="96"/>
      <c r="H193" s="96"/>
      <c r="I193" s="96"/>
      <c r="J193" s="219"/>
      <c r="L193" s="220"/>
    </row>
    <row r="194" spans="1:12" ht="9.1999999999999993" customHeight="1" x14ac:dyDescent="0.25">
      <c r="A194" s="96">
        <v>-18</v>
      </c>
      <c r="B194" s="203" t="s">
        <v>160</v>
      </c>
      <c r="C194" s="222"/>
      <c r="D194" s="223"/>
      <c r="E194" s="220"/>
      <c r="G194" s="96"/>
      <c r="H194" s="98">
        <v>-16</v>
      </c>
      <c r="I194" s="203" t="s">
        <v>159</v>
      </c>
      <c r="J194" s="219"/>
      <c r="L194" s="220"/>
    </row>
    <row r="195" spans="1:12" ht="9.1999999999999993" customHeight="1" x14ac:dyDescent="0.25">
      <c r="A195" s="96"/>
      <c r="B195" s="102"/>
      <c r="C195" s="438">
        <v>21</v>
      </c>
      <c r="D195" s="203" t="s">
        <v>160</v>
      </c>
      <c r="E195" s="585">
        <v>5</v>
      </c>
      <c r="G195" s="96"/>
      <c r="H195" s="98"/>
      <c r="I195" s="110"/>
      <c r="J195" s="438">
        <v>22</v>
      </c>
      <c r="K195" s="203" t="s">
        <v>154</v>
      </c>
      <c r="L195" s="585">
        <v>7</v>
      </c>
    </row>
    <row r="196" spans="1:12" ht="9.1999999999999993" customHeight="1" x14ac:dyDescent="0.25">
      <c r="A196" s="96">
        <v>-19</v>
      </c>
      <c r="B196" s="203" t="s">
        <v>161</v>
      </c>
      <c r="C196" s="439"/>
      <c r="D196" s="106"/>
      <c r="E196" s="585"/>
      <c r="G196" s="96"/>
      <c r="H196" s="98">
        <v>-17</v>
      </c>
      <c r="I196" s="203" t="s">
        <v>154</v>
      </c>
      <c r="J196" s="439"/>
      <c r="K196" s="96"/>
      <c r="L196" s="585"/>
    </row>
    <row r="197" spans="1:12" ht="9.1999999999999993" customHeight="1" x14ac:dyDescent="0.25">
      <c r="A197" s="96"/>
      <c r="B197" s="106"/>
      <c r="C197" s="98">
        <v>-21</v>
      </c>
      <c r="D197" s="203" t="s">
        <v>161</v>
      </c>
      <c r="E197" s="585">
        <v>6</v>
      </c>
      <c r="G197" s="96"/>
      <c r="H197" s="98"/>
      <c r="I197" s="96"/>
      <c r="J197" s="98">
        <v>-22</v>
      </c>
      <c r="K197" s="203" t="s">
        <v>159</v>
      </c>
      <c r="L197" s="585">
        <v>8</v>
      </c>
    </row>
    <row r="198" spans="1:12" ht="9.1999999999999993" customHeight="1" x14ac:dyDescent="0.25">
      <c r="A198" s="96"/>
      <c r="B198" s="106"/>
      <c r="C198" s="98"/>
      <c r="D198" s="106"/>
      <c r="E198" s="585"/>
      <c r="H198" s="219"/>
      <c r="I198" s="96"/>
      <c r="J198" s="98"/>
      <c r="K198" s="96"/>
      <c r="L198" s="585"/>
    </row>
    <row r="199" spans="1:12" ht="9.1999999999999993" customHeight="1" x14ac:dyDescent="0.25">
      <c r="B199" s="587" t="s">
        <v>39</v>
      </c>
      <c r="C199" s="587"/>
      <c r="D199" s="587"/>
      <c r="E199" s="587"/>
      <c r="F199" s="587"/>
      <c r="G199" s="587"/>
      <c r="H199" s="587"/>
      <c r="I199" s="587"/>
      <c r="J199" s="587"/>
      <c r="K199" s="587"/>
    </row>
    <row r="200" spans="1:12" ht="9.1999999999999993" customHeight="1" x14ac:dyDescent="0.25">
      <c r="B200" s="588" t="s">
        <v>40</v>
      </c>
      <c r="C200" s="588"/>
      <c r="D200" s="588"/>
      <c r="E200" s="588"/>
      <c r="F200" s="588"/>
      <c r="G200" s="588"/>
      <c r="H200" s="588"/>
      <c r="I200" s="588"/>
      <c r="J200" s="588"/>
      <c r="K200" s="588"/>
    </row>
    <row r="201" spans="1:12" ht="15" customHeight="1" x14ac:dyDescent="0.25">
      <c r="B201" s="223"/>
      <c r="D201" s="223"/>
    </row>
    <row r="202" spans="1:12" ht="15" customHeight="1" x14ac:dyDescent="0.25">
      <c r="B202" s="223"/>
      <c r="D202" s="420" t="s">
        <v>21</v>
      </c>
      <c r="E202" s="420"/>
      <c r="F202" s="420"/>
      <c r="G202" s="420"/>
      <c r="H202" s="420"/>
      <c r="I202" s="420"/>
      <c r="J202" s="420"/>
    </row>
    <row r="203" spans="1:12" ht="15" customHeight="1" x14ac:dyDescent="0.25">
      <c r="B203" s="223"/>
      <c r="D203" s="421" t="s">
        <v>22</v>
      </c>
      <c r="E203" s="421"/>
      <c r="F203" s="421"/>
      <c r="G203" s="421"/>
      <c r="H203" s="421"/>
      <c r="I203" s="421"/>
      <c r="J203" s="421"/>
    </row>
    <row r="204" spans="1:12" ht="15" customHeight="1" x14ac:dyDescent="0.25">
      <c r="B204" s="223"/>
      <c r="D204" s="437" t="s">
        <v>23</v>
      </c>
      <c r="E204" s="437"/>
      <c r="F204" s="437"/>
      <c r="G204" s="437"/>
      <c r="H204" s="437"/>
      <c r="I204" s="437"/>
      <c r="J204" s="437"/>
    </row>
    <row r="205" spans="1:12" ht="9.1999999999999993" customHeight="1" x14ac:dyDescent="0.25">
      <c r="B205" s="223"/>
      <c r="D205" s="226"/>
    </row>
    <row r="206" spans="1:12" ht="9.1999999999999993" customHeight="1" x14ac:dyDescent="0.25">
      <c r="A206" s="201"/>
      <c r="B206" s="209"/>
      <c r="C206" s="202">
        <v>1</v>
      </c>
      <c r="D206" s="203" t="s">
        <v>162</v>
      </c>
      <c r="E206" s="204"/>
      <c r="F206" s="205"/>
      <c r="G206" s="205"/>
      <c r="H206" s="205"/>
      <c r="I206" s="583" t="s">
        <v>125</v>
      </c>
      <c r="J206" s="584">
        <v>5</v>
      </c>
      <c r="K206" s="205"/>
      <c r="L206" s="206"/>
    </row>
    <row r="207" spans="1:12" ht="9.1999999999999993" customHeight="1" x14ac:dyDescent="0.25">
      <c r="A207" s="201"/>
      <c r="B207" s="209"/>
      <c r="C207" s="105"/>
      <c r="D207" s="207"/>
      <c r="E207" s="438">
        <v>5</v>
      </c>
      <c r="F207" s="203" t="s">
        <v>162</v>
      </c>
      <c r="G207" s="208"/>
      <c r="H207" s="205"/>
      <c r="I207" s="583"/>
      <c r="J207" s="584"/>
      <c r="K207" s="205"/>
      <c r="L207" s="206"/>
    </row>
    <row r="208" spans="1:12" ht="9.1999999999999993" customHeight="1" x14ac:dyDescent="0.25">
      <c r="A208" s="201">
        <v>2</v>
      </c>
      <c r="B208" s="203" t="s">
        <v>163</v>
      </c>
      <c r="C208" s="105"/>
      <c r="D208" s="209"/>
      <c r="E208" s="440"/>
      <c r="F208" s="210"/>
      <c r="G208" s="438">
        <v>9</v>
      </c>
      <c r="H208" s="120"/>
      <c r="I208" s="205"/>
      <c r="J208" s="208"/>
      <c r="K208" s="205"/>
      <c r="L208" s="206"/>
    </row>
    <row r="209" spans="1:12" ht="9.1999999999999993" customHeight="1" x14ac:dyDescent="0.25">
      <c r="A209" s="201"/>
      <c r="B209" s="207"/>
      <c r="C209" s="438">
        <v>1</v>
      </c>
      <c r="D209" s="203" t="s">
        <v>163</v>
      </c>
      <c r="E209" s="439"/>
      <c r="F209" s="211"/>
      <c r="G209" s="440"/>
      <c r="H209" s="120"/>
      <c r="I209" s="205"/>
      <c r="J209" s="208"/>
      <c r="K209" s="205"/>
      <c r="L209" s="206"/>
    </row>
    <row r="210" spans="1:12" ht="9.1999999999999993" customHeight="1" x14ac:dyDescent="0.25">
      <c r="A210" s="201">
        <v>3</v>
      </c>
      <c r="B210" s="203" t="s">
        <v>164</v>
      </c>
      <c r="C210" s="439"/>
      <c r="D210" s="212"/>
      <c r="E210" s="98"/>
      <c r="F210" s="211"/>
      <c r="G210" s="440"/>
      <c r="H210" s="120"/>
      <c r="I210" s="205"/>
      <c r="J210" s="208"/>
      <c r="K210" s="205"/>
      <c r="L210" s="206"/>
    </row>
    <row r="211" spans="1:12" ht="9.1999999999999993" customHeight="1" x14ac:dyDescent="0.25">
      <c r="A211" s="201"/>
      <c r="B211" s="212"/>
      <c r="C211" s="98"/>
      <c r="D211" s="212"/>
      <c r="E211" s="98"/>
      <c r="F211" s="211"/>
      <c r="G211" s="440"/>
      <c r="H211" s="120"/>
      <c r="I211" s="203" t="s">
        <v>162</v>
      </c>
      <c r="J211" s="204"/>
      <c r="K211" s="205"/>
      <c r="L211" s="206"/>
    </row>
    <row r="212" spans="1:12" ht="9.1999999999999993" customHeight="1" x14ac:dyDescent="0.25">
      <c r="A212" s="201">
        <v>4</v>
      </c>
      <c r="B212" s="203" t="s">
        <v>165</v>
      </c>
      <c r="C212" s="105"/>
      <c r="D212" s="212"/>
      <c r="E212" s="98"/>
      <c r="F212" s="211"/>
      <c r="G212" s="440"/>
      <c r="H212" s="104"/>
      <c r="I212" s="210"/>
      <c r="J212" s="438">
        <v>11</v>
      </c>
      <c r="K212" s="205"/>
      <c r="L212" s="206"/>
    </row>
    <row r="213" spans="1:12" ht="9.1999999999999993" customHeight="1" x14ac:dyDescent="0.25">
      <c r="A213" s="201"/>
      <c r="B213" s="207"/>
      <c r="C213" s="438">
        <v>2</v>
      </c>
      <c r="D213" s="203" t="s">
        <v>165</v>
      </c>
      <c r="E213" s="105"/>
      <c r="F213" s="211"/>
      <c r="G213" s="440"/>
      <c r="H213" s="120"/>
      <c r="I213" s="211"/>
      <c r="J213" s="440"/>
      <c r="K213" s="205"/>
      <c r="L213" s="206"/>
    </row>
    <row r="214" spans="1:12" ht="9.1999999999999993" customHeight="1" x14ac:dyDescent="0.25">
      <c r="A214" s="201">
        <v>5</v>
      </c>
      <c r="B214" s="203" t="s">
        <v>42</v>
      </c>
      <c r="C214" s="439"/>
      <c r="D214" s="207"/>
      <c r="E214" s="438">
        <v>6</v>
      </c>
      <c r="F214" s="211"/>
      <c r="G214" s="440"/>
      <c r="H214" s="120"/>
      <c r="I214" s="211"/>
      <c r="J214" s="440"/>
      <c r="K214" s="205"/>
      <c r="L214" s="206"/>
    </row>
    <row r="215" spans="1:12" ht="9.1999999999999993" customHeight="1" x14ac:dyDescent="0.25">
      <c r="A215" s="201"/>
      <c r="B215" s="212"/>
      <c r="C215" s="98"/>
      <c r="D215" s="209"/>
      <c r="E215" s="440"/>
      <c r="F215" s="203" t="s">
        <v>165</v>
      </c>
      <c r="G215" s="439"/>
      <c r="H215" s="120"/>
      <c r="I215" s="211"/>
      <c r="J215" s="440"/>
      <c r="K215" s="205"/>
      <c r="L215" s="206"/>
    </row>
    <row r="216" spans="1:12" ht="9.1999999999999993" customHeight="1" x14ac:dyDescent="0.3">
      <c r="A216" s="201"/>
      <c r="B216" s="209"/>
      <c r="C216" s="202">
        <v>6</v>
      </c>
      <c r="D216" s="203" t="s">
        <v>166</v>
      </c>
      <c r="E216" s="439"/>
      <c r="F216" s="205"/>
      <c r="G216" s="98"/>
      <c r="H216" s="103"/>
      <c r="I216" s="211"/>
      <c r="J216" s="440"/>
      <c r="K216" s="205"/>
      <c r="L216" s="213"/>
    </row>
    <row r="217" spans="1:12" ht="9.1999999999999993" customHeight="1" x14ac:dyDescent="0.25">
      <c r="A217" s="201"/>
      <c r="B217" s="209"/>
      <c r="C217" s="105"/>
      <c r="D217" s="212"/>
      <c r="E217" s="98"/>
      <c r="F217" s="205"/>
      <c r="G217" s="98"/>
      <c r="H217" s="103"/>
      <c r="I217" s="211"/>
      <c r="J217" s="440"/>
      <c r="K217" s="203" t="s">
        <v>162</v>
      </c>
      <c r="L217" s="585">
        <v>1</v>
      </c>
    </row>
    <row r="218" spans="1:12" ht="9.1999999999999993" customHeight="1" x14ac:dyDescent="0.25">
      <c r="A218" s="201"/>
      <c r="B218" s="209"/>
      <c r="C218" s="202">
        <v>7</v>
      </c>
      <c r="D218" s="203" t="s">
        <v>167</v>
      </c>
      <c r="E218" s="105"/>
      <c r="F218" s="205"/>
      <c r="G218" s="98"/>
      <c r="H218" s="103"/>
      <c r="I218" s="211"/>
      <c r="J218" s="440"/>
      <c r="K218" s="211"/>
      <c r="L218" s="585"/>
    </row>
    <row r="219" spans="1:12" ht="9.1999999999999993" customHeight="1" x14ac:dyDescent="0.25">
      <c r="A219" s="201"/>
      <c r="B219" s="212"/>
      <c r="C219" s="98"/>
      <c r="D219" s="209"/>
      <c r="E219" s="438">
        <v>7</v>
      </c>
      <c r="F219" s="203" t="s">
        <v>167</v>
      </c>
      <c r="G219" s="105"/>
      <c r="H219" s="103"/>
      <c r="I219" s="211"/>
      <c r="J219" s="440"/>
      <c r="K219" s="211"/>
      <c r="L219" s="214"/>
    </row>
    <row r="220" spans="1:12" ht="9.1999999999999993" customHeight="1" x14ac:dyDescent="0.25">
      <c r="A220" s="201">
        <v>8</v>
      </c>
      <c r="B220" s="203" t="s">
        <v>42</v>
      </c>
      <c r="C220" s="105"/>
      <c r="D220" s="209"/>
      <c r="E220" s="440"/>
      <c r="F220" s="210"/>
      <c r="G220" s="438">
        <v>10</v>
      </c>
      <c r="H220" s="120"/>
      <c r="I220" s="211"/>
      <c r="J220" s="440"/>
      <c r="K220" s="211"/>
      <c r="L220" s="214"/>
    </row>
    <row r="221" spans="1:12" ht="9.1999999999999993" customHeight="1" x14ac:dyDescent="0.25">
      <c r="A221" s="201"/>
      <c r="B221" s="207"/>
      <c r="C221" s="438">
        <v>3</v>
      </c>
      <c r="D221" s="203" t="s">
        <v>168</v>
      </c>
      <c r="E221" s="439"/>
      <c r="F221" s="211"/>
      <c r="G221" s="440"/>
      <c r="H221" s="120"/>
      <c r="I221" s="211"/>
      <c r="J221" s="440"/>
      <c r="K221" s="211"/>
      <c r="L221" s="214"/>
    </row>
    <row r="222" spans="1:12" ht="9.1999999999999993" customHeight="1" x14ac:dyDescent="0.25">
      <c r="A222" s="201">
        <v>9</v>
      </c>
      <c r="B222" s="203" t="s">
        <v>168</v>
      </c>
      <c r="C222" s="439"/>
      <c r="D222" s="212"/>
      <c r="E222" s="98"/>
      <c r="F222" s="211"/>
      <c r="G222" s="440"/>
      <c r="H222" s="120"/>
      <c r="I222" s="211"/>
      <c r="J222" s="440"/>
      <c r="K222" s="211"/>
      <c r="L222" s="214"/>
    </row>
    <row r="223" spans="1:12" ht="9.1999999999999993" customHeight="1" x14ac:dyDescent="0.25">
      <c r="A223" s="201"/>
      <c r="B223" s="212"/>
      <c r="C223" s="98"/>
      <c r="D223" s="212"/>
      <c r="E223" s="98"/>
      <c r="F223" s="211"/>
      <c r="G223" s="440"/>
      <c r="H223" s="215"/>
      <c r="I223" s="203" t="s">
        <v>169</v>
      </c>
      <c r="J223" s="439"/>
      <c r="K223" s="211"/>
      <c r="L223" s="214"/>
    </row>
    <row r="224" spans="1:12" ht="9.1999999999999993" customHeight="1" x14ac:dyDescent="0.25">
      <c r="A224" s="201">
        <v>10</v>
      </c>
      <c r="B224" s="203" t="s">
        <v>170</v>
      </c>
      <c r="C224" s="105"/>
      <c r="D224" s="212"/>
      <c r="E224" s="98"/>
      <c r="F224" s="211"/>
      <c r="G224" s="440"/>
      <c r="H224" s="120"/>
      <c r="I224" s="205"/>
      <c r="J224" s="208"/>
      <c r="K224" s="211"/>
      <c r="L224" s="214"/>
    </row>
    <row r="225" spans="1:12" ht="9.1999999999999993" customHeight="1" x14ac:dyDescent="0.25">
      <c r="A225" s="201"/>
      <c r="B225" s="207"/>
      <c r="C225" s="438">
        <v>4</v>
      </c>
      <c r="D225" s="203" t="s">
        <v>170</v>
      </c>
      <c r="E225" s="105"/>
      <c r="F225" s="211"/>
      <c r="G225" s="440"/>
      <c r="H225" s="120"/>
      <c r="I225" s="205"/>
      <c r="J225" s="208"/>
      <c r="K225" s="211"/>
      <c r="L225" s="214"/>
    </row>
    <row r="226" spans="1:12" ht="9.1999999999999993" customHeight="1" x14ac:dyDescent="0.25">
      <c r="A226" s="201">
        <v>11</v>
      </c>
      <c r="B226" s="203" t="s">
        <v>42</v>
      </c>
      <c r="C226" s="439"/>
      <c r="D226" s="207"/>
      <c r="E226" s="438">
        <v>8</v>
      </c>
      <c r="F226" s="211"/>
      <c r="G226" s="440"/>
      <c r="H226" s="120"/>
      <c r="I226" s="205"/>
      <c r="J226" s="208"/>
      <c r="K226" s="211"/>
      <c r="L226" s="214"/>
    </row>
    <row r="227" spans="1:12" ht="9.1999999999999993" customHeight="1" x14ac:dyDescent="0.25">
      <c r="A227" s="216"/>
      <c r="B227" s="212"/>
      <c r="C227" s="98"/>
      <c r="D227" s="209"/>
      <c r="E227" s="440"/>
      <c r="F227" s="203" t="s">
        <v>169</v>
      </c>
      <c r="G227" s="439"/>
      <c r="H227" s="120"/>
      <c r="I227" s="205"/>
      <c r="J227" s="98">
        <v>-11</v>
      </c>
      <c r="K227" s="203" t="s">
        <v>169</v>
      </c>
      <c r="L227" s="586">
        <v>2</v>
      </c>
    </row>
    <row r="228" spans="1:12" ht="9.1999999999999993" customHeight="1" x14ac:dyDescent="0.25">
      <c r="A228" s="216"/>
      <c r="B228" s="109"/>
      <c r="C228" s="202">
        <v>12</v>
      </c>
      <c r="D228" s="203" t="s">
        <v>169</v>
      </c>
      <c r="E228" s="439"/>
      <c r="F228" s="228" t="s">
        <v>171</v>
      </c>
      <c r="G228" s="98"/>
      <c r="H228" s="96"/>
      <c r="I228" s="205"/>
      <c r="J228" s="208"/>
      <c r="K228" s="211"/>
      <c r="L228" s="586"/>
    </row>
    <row r="229" spans="1:12" ht="9.1999999999999993" customHeight="1" x14ac:dyDescent="0.25">
      <c r="A229" s="216"/>
      <c r="B229" s="109"/>
      <c r="C229" s="202"/>
      <c r="D229" s="209"/>
      <c r="E229" s="105"/>
      <c r="F229" s="205"/>
      <c r="G229" s="98"/>
      <c r="H229" s="96"/>
      <c r="I229" s="205"/>
      <c r="J229" s="208"/>
      <c r="K229" s="211"/>
      <c r="L229" s="214"/>
    </row>
    <row r="230" spans="1:12" ht="9.1999999999999993" customHeight="1" x14ac:dyDescent="0.25">
      <c r="A230" s="96"/>
      <c r="B230" s="106"/>
      <c r="C230" s="98"/>
      <c r="D230" s="212"/>
      <c r="E230" s="98">
        <v>-9</v>
      </c>
      <c r="F230" s="203" t="s">
        <v>165</v>
      </c>
      <c r="G230" s="98"/>
      <c r="H230" s="96"/>
      <c r="I230" s="96"/>
      <c r="J230" s="98"/>
      <c r="K230" s="103"/>
      <c r="L230" s="214"/>
    </row>
    <row r="231" spans="1:12" ht="9.1999999999999993" customHeight="1" x14ac:dyDescent="0.25">
      <c r="A231" s="98">
        <v>-1</v>
      </c>
      <c r="B231" s="203" t="s">
        <v>164</v>
      </c>
      <c r="C231" s="98"/>
      <c r="D231" s="106"/>
      <c r="E231" s="98"/>
      <c r="F231" s="110"/>
      <c r="G231" s="438">
        <v>18</v>
      </c>
      <c r="H231" s="120"/>
      <c r="I231" s="96"/>
      <c r="J231" s="98"/>
      <c r="K231" s="103"/>
      <c r="L231" s="214"/>
    </row>
    <row r="232" spans="1:12" ht="9.1999999999999993" customHeight="1" x14ac:dyDescent="0.25">
      <c r="A232" s="105"/>
      <c r="B232" s="102"/>
      <c r="C232" s="438">
        <v>12</v>
      </c>
      <c r="D232" s="203" t="s">
        <v>164</v>
      </c>
      <c r="E232" s="98"/>
      <c r="F232" s="103"/>
      <c r="G232" s="440"/>
      <c r="H232" s="120"/>
      <c r="I232" s="203" t="s">
        <v>165</v>
      </c>
      <c r="J232" s="98"/>
      <c r="K232" s="103"/>
      <c r="L232" s="214"/>
    </row>
    <row r="233" spans="1:12" ht="9.1999999999999993" customHeight="1" x14ac:dyDescent="0.25">
      <c r="A233" s="105">
        <v>-8</v>
      </c>
      <c r="B233" s="203" t="s">
        <v>170</v>
      </c>
      <c r="C233" s="439"/>
      <c r="D233" s="228" t="s">
        <v>171</v>
      </c>
      <c r="E233" s="438">
        <v>16</v>
      </c>
      <c r="F233" s="103"/>
      <c r="G233" s="440"/>
      <c r="H233" s="104"/>
      <c r="I233" s="110"/>
      <c r="J233" s="438">
        <v>20</v>
      </c>
      <c r="K233" s="103"/>
      <c r="L233" s="214"/>
    </row>
    <row r="234" spans="1:12" ht="9.1999999999999993" customHeight="1" x14ac:dyDescent="0.25">
      <c r="A234" s="105"/>
      <c r="B234" s="102"/>
      <c r="C234" s="105"/>
      <c r="D234" s="109"/>
      <c r="E234" s="440"/>
      <c r="F234" s="203" t="s">
        <v>168</v>
      </c>
      <c r="G234" s="439"/>
      <c r="H234" s="120"/>
      <c r="I234" s="103"/>
      <c r="J234" s="440"/>
      <c r="K234" s="103"/>
      <c r="L234" s="214"/>
    </row>
    <row r="235" spans="1:12" ht="9.1999999999999993" customHeight="1" x14ac:dyDescent="0.25">
      <c r="A235" s="98">
        <v>-2</v>
      </c>
      <c r="B235" s="203" t="s">
        <v>42</v>
      </c>
      <c r="C235" s="105"/>
      <c r="D235" s="109"/>
      <c r="E235" s="440"/>
      <c r="F235" s="96"/>
      <c r="G235" s="98"/>
      <c r="H235" s="103"/>
      <c r="I235" s="103"/>
      <c r="J235" s="440"/>
      <c r="K235" s="103"/>
      <c r="L235" s="214"/>
    </row>
    <row r="236" spans="1:12" ht="9.1999999999999993" customHeight="1" x14ac:dyDescent="0.25">
      <c r="A236" s="105"/>
      <c r="B236" s="102"/>
      <c r="C236" s="438">
        <v>13</v>
      </c>
      <c r="D236" s="203" t="s">
        <v>168</v>
      </c>
      <c r="E236" s="439"/>
      <c r="F236" s="96"/>
      <c r="G236" s="98"/>
      <c r="H236" s="103"/>
      <c r="I236" s="103"/>
      <c r="J236" s="440"/>
      <c r="K236" s="203" t="s">
        <v>167</v>
      </c>
      <c r="L236" s="586">
        <v>3</v>
      </c>
    </row>
    <row r="237" spans="1:12" ht="9.1999999999999993" customHeight="1" x14ac:dyDescent="0.25">
      <c r="A237" s="105">
        <v>-7</v>
      </c>
      <c r="B237" s="203" t="s">
        <v>168</v>
      </c>
      <c r="C237" s="439"/>
      <c r="D237" s="106"/>
      <c r="E237" s="98"/>
      <c r="F237" s="96"/>
      <c r="G237" s="98"/>
      <c r="H237" s="103"/>
      <c r="I237" s="103"/>
      <c r="J237" s="440"/>
      <c r="K237" s="96"/>
      <c r="L237" s="586"/>
    </row>
    <row r="238" spans="1:12" ht="9.1999999999999993" customHeight="1" x14ac:dyDescent="0.25">
      <c r="A238" s="105"/>
      <c r="B238" s="106"/>
      <c r="C238" s="98"/>
      <c r="D238" s="106"/>
      <c r="E238" s="98">
        <v>-10</v>
      </c>
      <c r="F238" s="203" t="s">
        <v>167</v>
      </c>
      <c r="G238" s="98"/>
      <c r="H238" s="103"/>
      <c r="I238" s="103"/>
      <c r="J238" s="440"/>
      <c r="K238" s="96"/>
      <c r="L238" s="217"/>
    </row>
    <row r="239" spans="1:12" ht="9.1999999999999993" customHeight="1" x14ac:dyDescent="0.25">
      <c r="A239" s="98">
        <v>-3</v>
      </c>
      <c r="B239" s="203" t="s">
        <v>42</v>
      </c>
      <c r="C239" s="98"/>
      <c r="D239" s="106"/>
      <c r="E239" s="98"/>
      <c r="F239" s="110"/>
      <c r="G239" s="438">
        <v>19</v>
      </c>
      <c r="H239" s="120"/>
      <c r="I239" s="103"/>
      <c r="J239" s="440"/>
      <c r="K239" s="96"/>
      <c r="L239" s="217"/>
    </row>
    <row r="240" spans="1:12" ht="9.1999999999999993" customHeight="1" x14ac:dyDescent="0.25">
      <c r="A240" s="105"/>
      <c r="B240" s="102"/>
      <c r="C240" s="438">
        <v>14</v>
      </c>
      <c r="D240" s="203" t="s">
        <v>166</v>
      </c>
      <c r="E240" s="98"/>
      <c r="F240" s="103"/>
      <c r="G240" s="440"/>
      <c r="H240" s="215"/>
      <c r="I240" s="203" t="s">
        <v>167</v>
      </c>
      <c r="J240" s="439"/>
      <c r="K240" s="96"/>
      <c r="L240" s="217"/>
    </row>
    <row r="241" spans="1:12" ht="9.1999999999999993" customHeight="1" x14ac:dyDescent="0.25">
      <c r="A241" s="105">
        <v>-6</v>
      </c>
      <c r="B241" s="203" t="s">
        <v>166</v>
      </c>
      <c r="C241" s="439"/>
      <c r="D241" s="102"/>
      <c r="E241" s="438">
        <v>17</v>
      </c>
      <c r="F241" s="103"/>
      <c r="G241" s="440"/>
      <c r="H241" s="120"/>
      <c r="I241" s="96"/>
      <c r="J241" s="98"/>
      <c r="K241" s="96"/>
      <c r="L241" s="217"/>
    </row>
    <row r="242" spans="1:12" ht="9.1999999999999993" customHeight="1" x14ac:dyDescent="0.25">
      <c r="A242" s="105"/>
      <c r="B242" s="102"/>
      <c r="C242" s="105"/>
      <c r="D242" s="109"/>
      <c r="E242" s="440"/>
      <c r="F242" s="203" t="s">
        <v>163</v>
      </c>
      <c r="G242" s="439"/>
      <c r="H242" s="120"/>
      <c r="I242" s="96"/>
      <c r="J242" s="98">
        <v>-20</v>
      </c>
      <c r="K242" s="203" t="s">
        <v>165</v>
      </c>
      <c r="L242" s="585">
        <v>4</v>
      </c>
    </row>
    <row r="243" spans="1:12" ht="9.1999999999999993" customHeight="1" x14ac:dyDescent="0.25">
      <c r="A243" s="98">
        <v>-4</v>
      </c>
      <c r="B243" s="203" t="s">
        <v>42</v>
      </c>
      <c r="C243" s="105"/>
      <c r="D243" s="109"/>
      <c r="E243" s="440"/>
      <c r="F243" s="96"/>
      <c r="G243" s="96"/>
      <c r="H243" s="96"/>
      <c r="I243" s="96"/>
      <c r="J243" s="98"/>
      <c r="K243" s="96"/>
      <c r="L243" s="585"/>
    </row>
    <row r="244" spans="1:12" ht="9.1999999999999993" customHeight="1" x14ac:dyDescent="0.3">
      <c r="A244" s="105"/>
      <c r="B244" s="102"/>
      <c r="C244" s="438">
        <v>15</v>
      </c>
      <c r="D244" s="203" t="s">
        <v>163</v>
      </c>
      <c r="E244" s="439"/>
      <c r="F244" s="96"/>
      <c r="G244" s="96"/>
      <c r="H244" s="96"/>
      <c r="I244" s="96"/>
      <c r="J244" s="219"/>
      <c r="L244" s="213"/>
    </row>
    <row r="245" spans="1:12" ht="9.1999999999999993" customHeight="1" x14ac:dyDescent="0.25">
      <c r="A245" s="105">
        <v>-5</v>
      </c>
      <c r="B245" s="203" t="s">
        <v>163</v>
      </c>
      <c r="C245" s="439"/>
      <c r="D245" s="106"/>
      <c r="E245" s="96"/>
      <c r="F245" s="96"/>
      <c r="G245" s="96"/>
      <c r="H245" s="98"/>
      <c r="I245" s="96"/>
      <c r="J245" s="219"/>
      <c r="L245" s="220"/>
    </row>
    <row r="246" spans="1:12" ht="9.1999999999999993" customHeight="1" x14ac:dyDescent="0.25">
      <c r="A246" s="221"/>
      <c r="B246" s="106"/>
      <c r="C246" s="98"/>
      <c r="D246" s="106"/>
      <c r="E246" s="96"/>
      <c r="F246" s="96"/>
      <c r="G246" s="96"/>
      <c r="H246" s="98"/>
      <c r="I246" s="96"/>
      <c r="J246" s="219"/>
      <c r="L246" s="220"/>
    </row>
    <row r="247" spans="1:12" ht="9.1999999999999993" customHeight="1" x14ac:dyDescent="0.25">
      <c r="A247" s="96">
        <v>-18</v>
      </c>
      <c r="B247" s="203" t="s">
        <v>168</v>
      </c>
      <c r="C247" s="222"/>
      <c r="D247" s="223"/>
      <c r="G247" s="96"/>
      <c r="H247" s="98">
        <v>-16</v>
      </c>
      <c r="I247" s="203" t="s">
        <v>164</v>
      </c>
      <c r="J247" s="219"/>
      <c r="L247" s="220"/>
    </row>
    <row r="248" spans="1:12" ht="9.1999999999999993" customHeight="1" x14ac:dyDescent="0.25">
      <c r="A248" s="96"/>
      <c r="B248" s="102"/>
      <c r="C248" s="438">
        <v>21</v>
      </c>
      <c r="D248" s="203" t="s">
        <v>163</v>
      </c>
      <c r="E248" s="585">
        <v>5</v>
      </c>
      <c r="G248" s="96"/>
      <c r="H248" s="98"/>
      <c r="I248" s="110"/>
      <c r="J248" s="438">
        <v>22</v>
      </c>
      <c r="K248" s="203" t="s">
        <v>164</v>
      </c>
      <c r="L248" s="585">
        <v>7</v>
      </c>
    </row>
    <row r="249" spans="1:12" ht="9.1999999999999993" customHeight="1" x14ac:dyDescent="0.25">
      <c r="A249" s="96">
        <v>-19</v>
      </c>
      <c r="B249" s="203" t="s">
        <v>163</v>
      </c>
      <c r="C249" s="439"/>
      <c r="D249" s="106"/>
      <c r="E249" s="585"/>
      <c r="G249" s="96"/>
      <c r="H249" s="98">
        <v>-17</v>
      </c>
      <c r="I249" s="203" t="s">
        <v>166</v>
      </c>
      <c r="J249" s="439"/>
      <c r="K249" s="96"/>
      <c r="L249" s="585"/>
    </row>
    <row r="250" spans="1:12" ht="9.1999999999999993" customHeight="1" x14ac:dyDescent="0.25">
      <c r="A250" s="96"/>
      <c r="B250" s="106"/>
      <c r="C250" s="98">
        <v>-21</v>
      </c>
      <c r="D250" s="203" t="s">
        <v>168</v>
      </c>
      <c r="E250" s="585">
        <v>6</v>
      </c>
      <c r="G250" s="96"/>
      <c r="H250" s="98"/>
      <c r="I250" s="96"/>
      <c r="J250" s="98">
        <v>-22</v>
      </c>
      <c r="K250" s="203" t="s">
        <v>166</v>
      </c>
      <c r="L250" s="585">
        <v>8</v>
      </c>
    </row>
    <row r="251" spans="1:12" ht="9.1999999999999993" customHeight="1" x14ac:dyDescent="0.25">
      <c r="A251" s="96"/>
      <c r="B251" s="106"/>
      <c r="C251" s="98"/>
      <c r="D251" s="106"/>
      <c r="E251" s="585"/>
      <c r="H251" s="219"/>
      <c r="I251" s="96"/>
      <c r="J251" s="98"/>
      <c r="K251" s="96"/>
      <c r="L251" s="585"/>
    </row>
    <row r="252" spans="1:12" ht="9.1999999999999993" customHeight="1" x14ac:dyDescent="0.25">
      <c r="A252" s="96"/>
      <c r="B252" s="106"/>
      <c r="C252" s="98"/>
      <c r="D252" s="212"/>
      <c r="E252" s="98"/>
      <c r="F252" s="96"/>
      <c r="G252" s="224"/>
      <c r="H252" s="224"/>
      <c r="J252" s="219"/>
      <c r="K252" s="119"/>
      <c r="L252" s="225"/>
    </row>
    <row r="253" spans="1:12" ht="9.1999999999999993" customHeight="1" x14ac:dyDescent="0.25">
      <c r="A253" s="201"/>
      <c r="B253" s="109"/>
      <c r="C253" s="202">
        <v>1</v>
      </c>
      <c r="D253" s="203" t="s">
        <v>172</v>
      </c>
      <c r="E253" s="105"/>
      <c r="F253" s="205"/>
      <c r="G253" s="208"/>
      <c r="H253" s="205"/>
      <c r="I253" s="583" t="s">
        <v>125</v>
      </c>
      <c r="J253" s="584">
        <v>6</v>
      </c>
      <c r="K253" s="205"/>
      <c r="L253" s="206"/>
    </row>
    <row r="254" spans="1:12" ht="9.1999999999999993" customHeight="1" x14ac:dyDescent="0.25">
      <c r="A254" s="201"/>
      <c r="B254" s="209"/>
      <c r="C254" s="105"/>
      <c r="D254" s="207"/>
      <c r="E254" s="438">
        <v>5</v>
      </c>
      <c r="F254" s="203" t="s">
        <v>172</v>
      </c>
      <c r="G254" s="208"/>
      <c r="H254" s="205"/>
      <c r="I254" s="583"/>
      <c r="J254" s="584"/>
      <c r="K254" s="205"/>
      <c r="L254" s="206"/>
    </row>
    <row r="255" spans="1:12" ht="9.1999999999999993" customHeight="1" x14ac:dyDescent="0.25">
      <c r="A255" s="201">
        <v>2</v>
      </c>
      <c r="B255" s="203" t="s">
        <v>173</v>
      </c>
      <c r="C255" s="105"/>
      <c r="D255" s="209"/>
      <c r="E255" s="440"/>
      <c r="F255" s="210"/>
      <c r="G255" s="438">
        <v>9</v>
      </c>
      <c r="H255" s="120"/>
      <c r="I255" s="205"/>
      <c r="J255" s="208"/>
      <c r="K255" s="205"/>
      <c r="L255" s="206"/>
    </row>
    <row r="256" spans="1:12" ht="9.1999999999999993" customHeight="1" x14ac:dyDescent="0.25">
      <c r="A256" s="201"/>
      <c r="B256" s="207"/>
      <c r="C256" s="438">
        <v>1</v>
      </c>
      <c r="D256" s="203" t="s">
        <v>173</v>
      </c>
      <c r="E256" s="439"/>
      <c r="F256" s="211"/>
      <c r="G256" s="440"/>
      <c r="H256" s="120"/>
      <c r="I256" s="205"/>
      <c r="J256" s="208"/>
      <c r="K256" s="205"/>
      <c r="L256" s="206"/>
    </row>
    <row r="257" spans="1:12" ht="9.1999999999999993" customHeight="1" x14ac:dyDescent="0.25">
      <c r="A257" s="201">
        <v>3</v>
      </c>
      <c r="B257" s="203" t="s">
        <v>174</v>
      </c>
      <c r="C257" s="439"/>
      <c r="D257" s="212"/>
      <c r="E257" s="98"/>
      <c r="F257" s="211"/>
      <c r="G257" s="440"/>
      <c r="H257" s="120"/>
      <c r="I257" s="205"/>
      <c r="J257" s="208"/>
      <c r="K257" s="205"/>
      <c r="L257" s="206"/>
    </row>
    <row r="258" spans="1:12" ht="9.1999999999999993" customHeight="1" x14ac:dyDescent="0.25">
      <c r="A258" s="201"/>
      <c r="B258" s="212"/>
      <c r="C258" s="98"/>
      <c r="D258" s="212"/>
      <c r="E258" s="98"/>
      <c r="F258" s="211"/>
      <c r="G258" s="440"/>
      <c r="H258" s="120"/>
      <c r="I258" s="203" t="s">
        <v>172</v>
      </c>
      <c r="J258" s="204"/>
      <c r="K258" s="205"/>
      <c r="L258" s="206"/>
    </row>
    <row r="259" spans="1:12" ht="9.1999999999999993" customHeight="1" x14ac:dyDescent="0.25">
      <c r="A259" s="201">
        <v>4</v>
      </c>
      <c r="B259" s="203" t="s">
        <v>175</v>
      </c>
      <c r="C259" s="105"/>
      <c r="D259" s="212"/>
      <c r="E259" s="98"/>
      <c r="F259" s="211"/>
      <c r="G259" s="440"/>
      <c r="H259" s="104"/>
      <c r="I259" s="210"/>
      <c r="J259" s="438">
        <v>11</v>
      </c>
      <c r="K259" s="205"/>
      <c r="L259" s="206"/>
    </row>
    <row r="260" spans="1:12" ht="9.1999999999999993" customHeight="1" x14ac:dyDescent="0.25">
      <c r="A260" s="201"/>
      <c r="B260" s="207"/>
      <c r="C260" s="438">
        <v>2</v>
      </c>
      <c r="D260" s="203" t="s">
        <v>175</v>
      </c>
      <c r="E260" s="105"/>
      <c r="F260" s="211"/>
      <c r="G260" s="440"/>
      <c r="H260" s="120"/>
      <c r="I260" s="211"/>
      <c r="J260" s="440"/>
      <c r="K260" s="205"/>
      <c r="L260" s="206"/>
    </row>
    <row r="261" spans="1:12" ht="9.1999999999999993" customHeight="1" x14ac:dyDescent="0.25">
      <c r="A261" s="201">
        <v>5</v>
      </c>
      <c r="B261" s="203" t="s">
        <v>42</v>
      </c>
      <c r="C261" s="439"/>
      <c r="D261" s="207"/>
      <c r="E261" s="438">
        <v>6</v>
      </c>
      <c r="F261" s="211"/>
      <c r="G261" s="440"/>
      <c r="H261" s="120"/>
      <c r="I261" s="211"/>
      <c r="J261" s="440"/>
      <c r="K261" s="205"/>
      <c r="L261" s="206"/>
    </row>
    <row r="262" spans="1:12" ht="9.1999999999999993" customHeight="1" x14ac:dyDescent="0.25">
      <c r="A262" s="201"/>
      <c r="B262" s="212"/>
      <c r="C262" s="98"/>
      <c r="D262" s="209"/>
      <c r="E262" s="440"/>
      <c r="F262" s="203" t="s">
        <v>176</v>
      </c>
      <c r="G262" s="439"/>
      <c r="H262" s="120"/>
      <c r="I262" s="211"/>
      <c r="J262" s="440"/>
      <c r="K262" s="205"/>
      <c r="L262" s="206"/>
    </row>
    <row r="263" spans="1:12" ht="9.1999999999999993" customHeight="1" x14ac:dyDescent="0.3">
      <c r="A263" s="201"/>
      <c r="B263" s="209"/>
      <c r="C263" s="202">
        <v>6</v>
      </c>
      <c r="D263" s="203" t="s">
        <v>176</v>
      </c>
      <c r="E263" s="439"/>
      <c r="F263" s="205"/>
      <c r="G263" s="98"/>
      <c r="H263" s="103"/>
      <c r="I263" s="211"/>
      <c r="J263" s="440"/>
      <c r="K263" s="205"/>
      <c r="L263" s="213"/>
    </row>
    <row r="264" spans="1:12" ht="9.1999999999999993" customHeight="1" x14ac:dyDescent="0.25">
      <c r="A264" s="201"/>
      <c r="B264" s="209"/>
      <c r="C264" s="105"/>
      <c r="D264" s="212"/>
      <c r="E264" s="98"/>
      <c r="F264" s="205"/>
      <c r="G264" s="98"/>
      <c r="H264" s="103"/>
      <c r="I264" s="211"/>
      <c r="J264" s="440"/>
      <c r="K264" s="203" t="s">
        <v>177</v>
      </c>
      <c r="L264" s="585">
        <v>1</v>
      </c>
    </row>
    <row r="265" spans="1:12" ht="9.1999999999999993" customHeight="1" x14ac:dyDescent="0.25">
      <c r="A265" s="201"/>
      <c r="B265" s="209"/>
      <c r="C265" s="202">
        <v>7</v>
      </c>
      <c r="D265" s="203" t="s">
        <v>178</v>
      </c>
      <c r="E265" s="105"/>
      <c r="F265" s="205"/>
      <c r="G265" s="98"/>
      <c r="H265" s="103"/>
      <c r="I265" s="211"/>
      <c r="J265" s="440"/>
      <c r="K265" s="211"/>
      <c r="L265" s="585"/>
    </row>
    <row r="266" spans="1:12" ht="9.1999999999999993" customHeight="1" x14ac:dyDescent="0.25">
      <c r="A266" s="201"/>
      <c r="B266" s="212"/>
      <c r="C266" s="98"/>
      <c r="D266" s="209"/>
      <c r="E266" s="438">
        <v>7</v>
      </c>
      <c r="F266" s="203" t="s">
        <v>178</v>
      </c>
      <c r="G266" s="105"/>
      <c r="H266" s="103"/>
      <c r="I266" s="211"/>
      <c r="J266" s="440"/>
      <c r="K266" s="211"/>
      <c r="L266" s="214"/>
    </row>
    <row r="267" spans="1:12" ht="9.1999999999999993" customHeight="1" x14ac:dyDescent="0.25">
      <c r="A267" s="201">
        <v>8</v>
      </c>
      <c r="B267" s="209" t="s">
        <v>42</v>
      </c>
      <c r="C267" s="105"/>
      <c r="D267" s="209"/>
      <c r="E267" s="440"/>
      <c r="F267" s="210"/>
      <c r="G267" s="438">
        <v>10</v>
      </c>
      <c r="H267" s="120"/>
      <c r="I267" s="211"/>
      <c r="J267" s="440"/>
      <c r="K267" s="211"/>
      <c r="L267" s="214"/>
    </row>
    <row r="268" spans="1:12" ht="9.1999999999999993" customHeight="1" x14ac:dyDescent="0.25">
      <c r="A268" s="201"/>
      <c r="B268" s="207"/>
      <c r="C268" s="438">
        <v>3</v>
      </c>
      <c r="D268" s="203" t="s">
        <v>179</v>
      </c>
      <c r="E268" s="439"/>
      <c r="F268" s="211"/>
      <c r="G268" s="440"/>
      <c r="H268" s="120"/>
      <c r="I268" s="211"/>
      <c r="J268" s="440"/>
      <c r="K268" s="211"/>
      <c r="L268" s="214"/>
    </row>
    <row r="269" spans="1:12" ht="9.1999999999999993" customHeight="1" x14ac:dyDescent="0.25">
      <c r="A269" s="201">
        <v>9</v>
      </c>
      <c r="B269" s="203" t="s">
        <v>179</v>
      </c>
      <c r="C269" s="439"/>
      <c r="D269" s="212"/>
      <c r="E269" s="98"/>
      <c r="F269" s="211"/>
      <c r="G269" s="440"/>
      <c r="H269" s="120"/>
      <c r="I269" s="211"/>
      <c r="J269" s="440"/>
      <c r="K269" s="211"/>
      <c r="L269" s="214"/>
    </row>
    <row r="270" spans="1:12" ht="9.1999999999999993" customHeight="1" x14ac:dyDescent="0.25">
      <c r="A270" s="201"/>
      <c r="B270" s="212"/>
      <c r="C270" s="98"/>
      <c r="D270" s="212"/>
      <c r="E270" s="98"/>
      <c r="F270" s="211"/>
      <c r="G270" s="440"/>
      <c r="H270" s="215"/>
      <c r="I270" s="203" t="s">
        <v>177</v>
      </c>
      <c r="J270" s="439"/>
      <c r="K270" s="211"/>
      <c r="L270" s="214"/>
    </row>
    <row r="271" spans="1:12" ht="9.1999999999999993" customHeight="1" x14ac:dyDescent="0.25">
      <c r="A271" s="201">
        <v>10</v>
      </c>
      <c r="B271" s="203" t="s">
        <v>180</v>
      </c>
      <c r="C271" s="105"/>
      <c r="D271" s="212"/>
      <c r="E271" s="98"/>
      <c r="F271" s="211"/>
      <c r="G271" s="440"/>
      <c r="H271" s="120"/>
      <c r="I271" s="205"/>
      <c r="J271" s="208"/>
      <c r="K271" s="211"/>
      <c r="L271" s="214"/>
    </row>
    <row r="272" spans="1:12" ht="9.1999999999999993" customHeight="1" x14ac:dyDescent="0.25">
      <c r="A272" s="201"/>
      <c r="B272" s="207"/>
      <c r="C272" s="438">
        <v>4</v>
      </c>
      <c r="D272" s="203" t="s">
        <v>180</v>
      </c>
      <c r="E272" s="105"/>
      <c r="F272" s="211"/>
      <c r="G272" s="440"/>
      <c r="H272" s="120"/>
      <c r="I272" s="205"/>
      <c r="J272" s="208"/>
      <c r="K272" s="211"/>
      <c r="L272" s="214"/>
    </row>
    <row r="273" spans="1:12" ht="9.1999999999999993" customHeight="1" x14ac:dyDescent="0.25">
      <c r="A273" s="201">
        <v>11</v>
      </c>
      <c r="B273" s="203" t="s">
        <v>42</v>
      </c>
      <c r="C273" s="439"/>
      <c r="D273" s="207"/>
      <c r="E273" s="438">
        <v>8</v>
      </c>
      <c r="F273" s="211"/>
      <c r="G273" s="440"/>
      <c r="H273" s="120"/>
      <c r="I273" s="205"/>
      <c r="J273" s="208"/>
      <c r="K273" s="211"/>
      <c r="L273" s="214"/>
    </row>
    <row r="274" spans="1:12" ht="9.1999999999999993" customHeight="1" x14ac:dyDescent="0.25">
      <c r="A274" s="216"/>
      <c r="B274" s="212"/>
      <c r="C274" s="98"/>
      <c r="D274" s="209"/>
      <c r="E274" s="440"/>
      <c r="F274" s="203" t="s">
        <v>177</v>
      </c>
      <c r="G274" s="439"/>
      <c r="H274" s="120"/>
      <c r="I274" s="205"/>
      <c r="J274" s="98">
        <v>-11</v>
      </c>
      <c r="K274" s="203" t="s">
        <v>172</v>
      </c>
      <c r="L274" s="586">
        <v>2</v>
      </c>
    </row>
    <row r="275" spans="1:12" ht="9.1999999999999993" customHeight="1" x14ac:dyDescent="0.25">
      <c r="A275" s="216"/>
      <c r="B275" s="209"/>
      <c r="C275" s="202">
        <v>12</v>
      </c>
      <c r="D275" s="203" t="s">
        <v>177</v>
      </c>
      <c r="E275" s="439"/>
      <c r="F275" s="205"/>
      <c r="G275" s="98"/>
      <c r="H275" s="96"/>
      <c r="I275" s="205"/>
      <c r="J275" s="208"/>
      <c r="K275" s="211"/>
      <c r="L275" s="586"/>
    </row>
    <row r="276" spans="1:12" ht="9.1999999999999993" customHeight="1" x14ac:dyDescent="0.25">
      <c r="A276" s="216"/>
      <c r="B276" s="109"/>
      <c r="C276" s="202"/>
      <c r="D276" s="209"/>
      <c r="E276" s="105"/>
      <c r="F276" s="205"/>
      <c r="G276" s="98"/>
      <c r="H276" s="96"/>
      <c r="I276" s="205"/>
      <c r="J276" s="208"/>
      <c r="K276" s="211"/>
      <c r="L276" s="214"/>
    </row>
    <row r="277" spans="1:12" ht="9.1999999999999993" customHeight="1" x14ac:dyDescent="0.25">
      <c r="A277" s="96"/>
      <c r="B277" s="106"/>
      <c r="C277" s="98"/>
      <c r="D277" s="212"/>
      <c r="E277" s="98">
        <v>-9</v>
      </c>
      <c r="F277" s="203" t="s">
        <v>176</v>
      </c>
      <c r="G277" s="98"/>
      <c r="H277" s="96"/>
      <c r="I277" s="96"/>
      <c r="J277" s="98"/>
      <c r="K277" s="103"/>
      <c r="L277" s="214"/>
    </row>
    <row r="278" spans="1:12" ht="9.1999999999999993" customHeight="1" x14ac:dyDescent="0.25">
      <c r="A278" s="98">
        <v>-1</v>
      </c>
      <c r="B278" s="203" t="s">
        <v>174</v>
      </c>
      <c r="C278" s="98"/>
      <c r="D278" s="212"/>
      <c r="E278" s="98"/>
      <c r="F278" s="110"/>
      <c r="G278" s="438">
        <v>18</v>
      </c>
      <c r="H278" s="120"/>
      <c r="I278" s="96"/>
      <c r="J278" s="98"/>
      <c r="K278" s="103"/>
      <c r="L278" s="214"/>
    </row>
    <row r="279" spans="1:12" ht="9.1999999999999993" customHeight="1" x14ac:dyDescent="0.25">
      <c r="A279" s="105"/>
      <c r="B279" s="102"/>
      <c r="C279" s="438">
        <v>12</v>
      </c>
      <c r="D279" s="203" t="s">
        <v>180</v>
      </c>
      <c r="E279" s="98"/>
      <c r="F279" s="103"/>
      <c r="G279" s="440"/>
      <c r="H279" s="120"/>
      <c r="I279" s="203" t="s">
        <v>176</v>
      </c>
      <c r="J279" s="98"/>
      <c r="K279" s="103"/>
      <c r="L279" s="214"/>
    </row>
    <row r="280" spans="1:12" ht="9.1999999999999993" customHeight="1" x14ac:dyDescent="0.25">
      <c r="A280" s="105">
        <v>-8</v>
      </c>
      <c r="B280" s="203" t="s">
        <v>180</v>
      </c>
      <c r="C280" s="439"/>
      <c r="D280" s="207"/>
      <c r="E280" s="438">
        <v>16</v>
      </c>
      <c r="F280" s="103"/>
      <c r="G280" s="440"/>
      <c r="H280" s="104"/>
      <c r="I280" s="110"/>
      <c r="J280" s="438">
        <v>20</v>
      </c>
      <c r="K280" s="103"/>
      <c r="L280" s="214"/>
    </row>
    <row r="281" spans="1:12" ht="9.1999999999999993" customHeight="1" x14ac:dyDescent="0.25">
      <c r="A281" s="105"/>
      <c r="B281" s="102"/>
      <c r="C281" s="105"/>
      <c r="D281" s="109"/>
      <c r="E281" s="440"/>
      <c r="F281" s="203" t="s">
        <v>179</v>
      </c>
      <c r="G281" s="439"/>
      <c r="H281" s="120"/>
      <c r="I281" s="103"/>
      <c r="J281" s="440"/>
      <c r="K281" s="103"/>
      <c r="L281" s="214"/>
    </row>
    <row r="282" spans="1:12" ht="9.1999999999999993" customHeight="1" x14ac:dyDescent="0.25">
      <c r="A282" s="98">
        <v>-2</v>
      </c>
      <c r="B282" s="203" t="s">
        <v>42</v>
      </c>
      <c r="C282" s="105"/>
      <c r="D282" s="109"/>
      <c r="E282" s="440"/>
      <c r="F282" s="96"/>
      <c r="G282" s="98"/>
      <c r="H282" s="103"/>
      <c r="I282" s="103"/>
      <c r="J282" s="440"/>
      <c r="K282" s="103"/>
      <c r="L282" s="214"/>
    </row>
    <row r="283" spans="1:12" ht="9.1999999999999993" customHeight="1" x14ac:dyDescent="0.25">
      <c r="A283" s="105"/>
      <c r="B283" s="102"/>
      <c r="C283" s="438">
        <v>13</v>
      </c>
      <c r="D283" s="203" t="s">
        <v>179</v>
      </c>
      <c r="E283" s="439"/>
      <c r="F283" s="96"/>
      <c r="G283" s="98"/>
      <c r="H283" s="103"/>
      <c r="I283" s="103"/>
      <c r="J283" s="440"/>
      <c r="K283" s="203" t="s">
        <v>178</v>
      </c>
      <c r="L283" s="586">
        <v>3</v>
      </c>
    </row>
    <row r="284" spans="1:12" ht="9.1999999999999993" customHeight="1" x14ac:dyDescent="0.25">
      <c r="A284" s="105">
        <v>-7</v>
      </c>
      <c r="B284" s="203" t="s">
        <v>179</v>
      </c>
      <c r="C284" s="439"/>
      <c r="D284" s="106"/>
      <c r="E284" s="98"/>
      <c r="F284" s="96"/>
      <c r="G284" s="98"/>
      <c r="H284" s="103"/>
      <c r="I284" s="103"/>
      <c r="J284" s="440"/>
      <c r="K284" s="96"/>
      <c r="L284" s="586"/>
    </row>
    <row r="285" spans="1:12" ht="9.1999999999999993" customHeight="1" x14ac:dyDescent="0.25">
      <c r="A285" s="105"/>
      <c r="B285" s="106"/>
      <c r="C285" s="98"/>
      <c r="D285" s="106"/>
      <c r="E285" s="98">
        <v>-10</v>
      </c>
      <c r="F285" s="203" t="s">
        <v>178</v>
      </c>
      <c r="G285" s="98"/>
      <c r="H285" s="103"/>
      <c r="I285" s="103"/>
      <c r="J285" s="440"/>
      <c r="K285" s="96"/>
      <c r="L285" s="217"/>
    </row>
    <row r="286" spans="1:12" ht="9.1999999999999993" customHeight="1" x14ac:dyDescent="0.25">
      <c r="A286" s="98">
        <v>-3</v>
      </c>
      <c r="B286" s="203" t="s">
        <v>42</v>
      </c>
      <c r="C286" s="98"/>
      <c r="D286" s="106"/>
      <c r="E286" s="98"/>
      <c r="F286" s="110"/>
      <c r="G286" s="438">
        <v>19</v>
      </c>
      <c r="H286" s="120"/>
      <c r="I286" s="103"/>
      <c r="J286" s="440"/>
      <c r="K286" s="96"/>
      <c r="L286" s="217"/>
    </row>
    <row r="287" spans="1:12" ht="9.1999999999999993" customHeight="1" x14ac:dyDescent="0.25">
      <c r="A287" s="105"/>
      <c r="B287" s="102"/>
      <c r="C287" s="438">
        <v>14</v>
      </c>
      <c r="D287" s="203" t="s">
        <v>175</v>
      </c>
      <c r="E287" s="98"/>
      <c r="F287" s="103"/>
      <c r="G287" s="440"/>
      <c r="H287" s="215"/>
      <c r="I287" s="203" t="s">
        <v>178</v>
      </c>
      <c r="J287" s="439"/>
      <c r="K287" s="96"/>
      <c r="L287" s="217"/>
    </row>
    <row r="288" spans="1:12" ht="9.1999999999999993" customHeight="1" x14ac:dyDescent="0.25">
      <c r="A288" s="105">
        <v>-6</v>
      </c>
      <c r="B288" s="203" t="s">
        <v>175</v>
      </c>
      <c r="C288" s="439"/>
      <c r="D288" s="102"/>
      <c r="E288" s="438">
        <v>17</v>
      </c>
      <c r="F288" s="103"/>
      <c r="G288" s="440"/>
      <c r="H288" s="120"/>
      <c r="I288" s="96"/>
      <c r="J288" s="98"/>
      <c r="K288" s="96"/>
      <c r="L288" s="217"/>
    </row>
    <row r="289" spans="1:12" ht="9.1999999999999993" customHeight="1" x14ac:dyDescent="0.25">
      <c r="A289" s="105"/>
      <c r="B289" s="102"/>
      <c r="C289" s="105"/>
      <c r="D289" s="109"/>
      <c r="E289" s="440"/>
      <c r="F289" s="203" t="s">
        <v>175</v>
      </c>
      <c r="G289" s="439"/>
      <c r="H289" s="120"/>
      <c r="I289" s="96"/>
      <c r="J289" s="98">
        <v>-20</v>
      </c>
      <c r="K289" s="203" t="s">
        <v>176</v>
      </c>
      <c r="L289" s="585">
        <v>4</v>
      </c>
    </row>
    <row r="290" spans="1:12" ht="9.1999999999999993" customHeight="1" x14ac:dyDescent="0.25">
      <c r="A290" s="98">
        <v>-4</v>
      </c>
      <c r="B290" s="203" t="s">
        <v>42</v>
      </c>
      <c r="C290" s="105"/>
      <c r="D290" s="109"/>
      <c r="E290" s="440"/>
      <c r="F290" s="96"/>
      <c r="G290" s="96"/>
      <c r="H290" s="96"/>
      <c r="I290" s="96"/>
      <c r="J290" s="98"/>
      <c r="K290" s="96"/>
      <c r="L290" s="585"/>
    </row>
    <row r="291" spans="1:12" ht="9.1999999999999993" customHeight="1" x14ac:dyDescent="0.3">
      <c r="A291" s="105"/>
      <c r="B291" s="102"/>
      <c r="C291" s="438">
        <v>15</v>
      </c>
      <c r="D291" s="203" t="s">
        <v>173</v>
      </c>
      <c r="E291" s="439"/>
      <c r="F291" s="96"/>
      <c r="G291" s="96"/>
      <c r="H291" s="96"/>
      <c r="I291" s="96"/>
      <c r="J291" s="219"/>
      <c r="L291" s="213"/>
    </row>
    <row r="292" spans="1:12" ht="9.1999999999999993" customHeight="1" x14ac:dyDescent="0.25">
      <c r="A292" s="105">
        <v>-5</v>
      </c>
      <c r="B292" s="203" t="s">
        <v>173</v>
      </c>
      <c r="C292" s="439"/>
      <c r="D292" s="106"/>
      <c r="E292" s="96"/>
      <c r="F292" s="96"/>
      <c r="G292" s="96"/>
      <c r="H292" s="96"/>
      <c r="I292" s="96"/>
      <c r="J292" s="219"/>
      <c r="L292" s="220"/>
    </row>
    <row r="293" spans="1:12" ht="9.1999999999999993" customHeight="1" x14ac:dyDescent="0.25">
      <c r="A293" s="221"/>
      <c r="B293" s="106"/>
      <c r="C293" s="98"/>
      <c r="D293" s="106"/>
      <c r="E293" s="96"/>
      <c r="F293" s="96"/>
      <c r="G293" s="96"/>
      <c r="H293" s="96"/>
      <c r="I293" s="96"/>
      <c r="J293" s="219"/>
      <c r="L293" s="220"/>
    </row>
    <row r="294" spans="1:12" ht="9.1999999999999993" customHeight="1" x14ac:dyDescent="0.25">
      <c r="A294" s="96">
        <v>-18</v>
      </c>
      <c r="B294" s="203" t="s">
        <v>179</v>
      </c>
      <c r="C294" s="222"/>
      <c r="D294" s="223"/>
      <c r="E294" s="220"/>
      <c r="G294" s="96"/>
      <c r="H294" s="98">
        <v>-16</v>
      </c>
      <c r="I294" s="203" t="s">
        <v>180</v>
      </c>
      <c r="J294" s="219"/>
      <c r="L294" s="220"/>
    </row>
    <row r="295" spans="1:12" ht="9.1999999999999993" customHeight="1" x14ac:dyDescent="0.25">
      <c r="A295" s="96"/>
      <c r="B295" s="102"/>
      <c r="C295" s="438">
        <v>21</v>
      </c>
      <c r="D295" s="203" t="s">
        <v>175</v>
      </c>
      <c r="E295" s="585">
        <v>5</v>
      </c>
      <c r="G295" s="96"/>
      <c r="H295" s="98"/>
      <c r="I295" s="110"/>
      <c r="J295" s="438">
        <v>22</v>
      </c>
      <c r="K295" s="203" t="s">
        <v>173</v>
      </c>
      <c r="L295" s="585">
        <v>7</v>
      </c>
    </row>
    <row r="296" spans="1:12" ht="9.1999999999999993" customHeight="1" x14ac:dyDescent="0.25">
      <c r="A296" s="96">
        <v>-19</v>
      </c>
      <c r="B296" s="203" t="s">
        <v>175</v>
      </c>
      <c r="C296" s="439"/>
      <c r="D296" s="106"/>
      <c r="E296" s="585"/>
      <c r="G296" s="96"/>
      <c r="H296" s="98">
        <v>-17</v>
      </c>
      <c r="I296" s="203" t="s">
        <v>173</v>
      </c>
      <c r="J296" s="439"/>
      <c r="K296" s="96"/>
      <c r="L296" s="585"/>
    </row>
    <row r="297" spans="1:12" ht="9.1999999999999993" customHeight="1" x14ac:dyDescent="0.25">
      <c r="A297" s="96"/>
      <c r="B297" s="106"/>
      <c r="C297" s="98">
        <v>-21</v>
      </c>
      <c r="D297" s="203" t="s">
        <v>179</v>
      </c>
      <c r="E297" s="585">
        <v>6</v>
      </c>
      <c r="G297" s="96"/>
      <c r="H297" s="98"/>
      <c r="I297" s="96"/>
      <c r="J297" s="98">
        <v>-22</v>
      </c>
      <c r="K297" s="203" t="s">
        <v>180</v>
      </c>
      <c r="L297" s="585">
        <v>8</v>
      </c>
    </row>
    <row r="298" spans="1:12" ht="9.1999999999999993" customHeight="1" x14ac:dyDescent="0.25">
      <c r="A298" s="96"/>
      <c r="B298" s="106"/>
      <c r="C298" s="98"/>
      <c r="D298" s="106"/>
      <c r="E298" s="585"/>
      <c r="H298" s="219"/>
      <c r="I298" s="96"/>
      <c r="J298" s="98"/>
      <c r="K298" s="96"/>
      <c r="L298" s="585"/>
    </row>
    <row r="299" spans="1:12" ht="9.1999999999999993" customHeight="1" x14ac:dyDescent="0.25">
      <c r="B299" s="587" t="s">
        <v>39</v>
      </c>
      <c r="C299" s="587"/>
      <c r="D299" s="587"/>
      <c r="E299" s="587"/>
      <c r="F299" s="587"/>
      <c r="G299" s="587"/>
      <c r="H299" s="587"/>
      <c r="I299" s="587"/>
      <c r="J299" s="587"/>
      <c r="K299" s="587"/>
    </row>
    <row r="300" spans="1:12" ht="9.1999999999999993" customHeight="1" x14ac:dyDescent="0.25">
      <c r="B300" s="588" t="s">
        <v>40</v>
      </c>
      <c r="C300" s="588"/>
      <c r="D300" s="588"/>
      <c r="E300" s="588"/>
      <c r="F300" s="588"/>
      <c r="G300" s="588"/>
      <c r="H300" s="588"/>
      <c r="I300" s="588"/>
      <c r="J300" s="588"/>
      <c r="K300" s="588"/>
    </row>
    <row r="301" spans="1:12" ht="15" customHeight="1" x14ac:dyDescent="0.25">
      <c r="B301" s="223"/>
      <c r="D301" s="223"/>
    </row>
    <row r="302" spans="1:12" ht="15" customHeight="1" x14ac:dyDescent="0.25">
      <c r="B302" s="223"/>
      <c r="D302" s="420" t="s">
        <v>21</v>
      </c>
      <c r="E302" s="420"/>
      <c r="F302" s="420"/>
      <c r="G302" s="420"/>
      <c r="H302" s="420"/>
      <c r="I302" s="420"/>
      <c r="J302" s="420"/>
    </row>
    <row r="303" spans="1:12" ht="15" customHeight="1" x14ac:dyDescent="0.25">
      <c r="B303" s="223"/>
      <c r="D303" s="421" t="s">
        <v>22</v>
      </c>
      <c r="E303" s="421"/>
      <c r="F303" s="421"/>
      <c r="G303" s="421"/>
      <c r="H303" s="421"/>
      <c r="I303" s="421"/>
      <c r="J303" s="421"/>
    </row>
    <row r="304" spans="1:12" ht="15" customHeight="1" x14ac:dyDescent="0.25">
      <c r="B304" s="223"/>
      <c r="D304" s="437" t="s">
        <v>23</v>
      </c>
      <c r="E304" s="437"/>
      <c r="F304" s="437"/>
      <c r="G304" s="437"/>
      <c r="H304" s="437"/>
      <c r="I304" s="437"/>
      <c r="J304" s="437"/>
    </row>
    <row r="305" spans="1:12" ht="9.1999999999999993" customHeight="1" x14ac:dyDescent="0.25">
      <c r="B305" s="223"/>
      <c r="D305" s="226"/>
    </row>
    <row r="306" spans="1:12" ht="9.1999999999999993" customHeight="1" x14ac:dyDescent="0.25">
      <c r="A306" s="201"/>
      <c r="B306" s="209"/>
      <c r="C306" s="202">
        <v>1</v>
      </c>
      <c r="D306" s="203" t="s">
        <v>181</v>
      </c>
      <c r="E306" s="204"/>
      <c r="F306" s="205"/>
      <c r="G306" s="205"/>
      <c r="H306" s="205"/>
      <c r="I306" s="583" t="s">
        <v>125</v>
      </c>
      <c r="J306" s="584">
        <v>7</v>
      </c>
      <c r="K306" s="205"/>
      <c r="L306" s="206"/>
    </row>
    <row r="307" spans="1:12" ht="9.1999999999999993" customHeight="1" x14ac:dyDescent="0.25">
      <c r="A307" s="201"/>
      <c r="B307" s="209"/>
      <c r="C307" s="105"/>
      <c r="D307" s="207"/>
      <c r="E307" s="438">
        <v>5</v>
      </c>
      <c r="F307" s="203" t="s">
        <v>181</v>
      </c>
      <c r="G307" s="208"/>
      <c r="H307" s="205"/>
      <c r="I307" s="583"/>
      <c r="J307" s="584"/>
      <c r="K307" s="205"/>
      <c r="L307" s="206"/>
    </row>
    <row r="308" spans="1:12" ht="9.1999999999999993" customHeight="1" x14ac:dyDescent="0.25">
      <c r="A308" s="201">
        <v>2</v>
      </c>
      <c r="B308" s="203" t="s">
        <v>182</v>
      </c>
      <c r="C308" s="105"/>
      <c r="D308" s="209"/>
      <c r="E308" s="440"/>
      <c r="F308" s="210"/>
      <c r="G308" s="438">
        <v>9</v>
      </c>
      <c r="H308" s="120"/>
      <c r="I308" s="205"/>
      <c r="J308" s="208"/>
      <c r="K308" s="205"/>
      <c r="L308" s="206"/>
    </row>
    <row r="309" spans="1:12" ht="9.1999999999999993" customHeight="1" x14ac:dyDescent="0.25">
      <c r="A309" s="201"/>
      <c r="B309" s="207"/>
      <c r="C309" s="438">
        <v>1</v>
      </c>
      <c r="D309" s="203" t="s">
        <v>183</v>
      </c>
      <c r="E309" s="439"/>
      <c r="F309" s="211"/>
      <c r="G309" s="440"/>
      <c r="H309" s="120"/>
      <c r="I309" s="205"/>
      <c r="J309" s="208"/>
      <c r="K309" s="205"/>
      <c r="L309" s="206"/>
    </row>
    <row r="310" spans="1:12" ht="9.1999999999999993" customHeight="1" x14ac:dyDescent="0.25">
      <c r="A310" s="201">
        <v>3</v>
      </c>
      <c r="B310" s="203" t="s">
        <v>183</v>
      </c>
      <c r="C310" s="439"/>
      <c r="D310" s="106" t="s">
        <v>171</v>
      </c>
      <c r="E310" s="98"/>
      <c r="F310" s="211"/>
      <c r="G310" s="440"/>
      <c r="H310" s="120"/>
      <c r="I310" s="205"/>
      <c r="J310" s="208"/>
      <c r="K310" s="205"/>
      <c r="L310" s="206"/>
    </row>
    <row r="311" spans="1:12" ht="9.1999999999999993" customHeight="1" x14ac:dyDescent="0.25">
      <c r="A311" s="201"/>
      <c r="B311" s="212"/>
      <c r="C311" s="98"/>
      <c r="D311" s="212"/>
      <c r="E311" s="98"/>
      <c r="F311" s="211"/>
      <c r="G311" s="440"/>
      <c r="H311" s="120"/>
      <c r="I311" s="203" t="s">
        <v>181</v>
      </c>
      <c r="J311" s="204"/>
      <c r="K311" s="205"/>
      <c r="L311" s="206"/>
    </row>
    <row r="312" spans="1:12" ht="9.1999999999999993" customHeight="1" x14ac:dyDescent="0.25">
      <c r="A312" s="201">
        <v>4</v>
      </c>
      <c r="B312" s="203" t="s">
        <v>184</v>
      </c>
      <c r="C312" s="105"/>
      <c r="D312" s="212"/>
      <c r="E312" s="98"/>
      <c r="F312" s="211"/>
      <c r="G312" s="440"/>
      <c r="H312" s="104"/>
      <c r="I312" s="210"/>
      <c r="J312" s="438">
        <v>11</v>
      </c>
      <c r="K312" s="205"/>
      <c r="L312" s="206"/>
    </row>
    <row r="313" spans="1:12" ht="9.1999999999999993" customHeight="1" x14ac:dyDescent="0.25">
      <c r="A313" s="201"/>
      <c r="B313" s="207"/>
      <c r="C313" s="438">
        <v>2</v>
      </c>
      <c r="D313" s="203" t="s">
        <v>184</v>
      </c>
      <c r="E313" s="105"/>
      <c r="F313" s="211"/>
      <c r="G313" s="440"/>
      <c r="H313" s="120"/>
      <c r="I313" s="211"/>
      <c r="J313" s="440"/>
      <c r="K313" s="205"/>
      <c r="L313" s="206"/>
    </row>
    <row r="314" spans="1:12" ht="9.1999999999999993" customHeight="1" x14ac:dyDescent="0.25">
      <c r="A314" s="201">
        <v>5</v>
      </c>
      <c r="B314" s="203" t="s">
        <v>42</v>
      </c>
      <c r="C314" s="439"/>
      <c r="D314" s="207"/>
      <c r="E314" s="438">
        <v>6</v>
      </c>
      <c r="F314" s="211"/>
      <c r="G314" s="440"/>
      <c r="H314" s="120"/>
      <c r="I314" s="211"/>
      <c r="J314" s="440"/>
      <c r="K314" s="205"/>
      <c r="L314" s="206"/>
    </row>
    <row r="315" spans="1:12" ht="9.1999999999999993" customHeight="1" x14ac:dyDescent="0.25">
      <c r="A315" s="201"/>
      <c r="B315" s="212"/>
      <c r="C315" s="98"/>
      <c r="D315" s="209"/>
      <c r="E315" s="440"/>
      <c r="F315" s="203" t="s">
        <v>185</v>
      </c>
      <c r="G315" s="439"/>
      <c r="H315" s="120"/>
      <c r="I315" s="211"/>
      <c r="J315" s="440"/>
      <c r="K315" s="205"/>
      <c r="L315" s="206"/>
    </row>
    <row r="316" spans="1:12" ht="9.1999999999999993" customHeight="1" x14ac:dyDescent="0.3">
      <c r="A316" s="201"/>
      <c r="B316" s="209"/>
      <c r="C316" s="202">
        <v>6</v>
      </c>
      <c r="D316" s="203" t="s">
        <v>185</v>
      </c>
      <c r="E316" s="439"/>
      <c r="F316" s="205"/>
      <c r="G316" s="98"/>
      <c r="H316" s="103"/>
      <c r="I316" s="211"/>
      <c r="J316" s="440"/>
      <c r="K316" s="205"/>
      <c r="L316" s="213"/>
    </row>
    <row r="317" spans="1:12" ht="9.1999999999999993" customHeight="1" x14ac:dyDescent="0.25">
      <c r="A317" s="201"/>
      <c r="B317" s="209"/>
      <c r="C317" s="105"/>
      <c r="D317" s="212"/>
      <c r="E317" s="98"/>
      <c r="F317" s="205"/>
      <c r="G317" s="98"/>
      <c r="H317" s="103"/>
      <c r="I317" s="211"/>
      <c r="J317" s="440"/>
      <c r="K317" s="203" t="s">
        <v>186</v>
      </c>
      <c r="L317" s="585">
        <v>1</v>
      </c>
    </row>
    <row r="318" spans="1:12" ht="9.1999999999999993" customHeight="1" x14ac:dyDescent="0.25">
      <c r="A318" s="201"/>
      <c r="B318" s="209"/>
      <c r="C318" s="202">
        <v>7</v>
      </c>
      <c r="D318" s="203" t="s">
        <v>187</v>
      </c>
      <c r="E318" s="105"/>
      <c r="F318" s="205"/>
      <c r="G318" s="98"/>
      <c r="H318" s="103"/>
      <c r="I318" s="211"/>
      <c r="J318" s="440"/>
      <c r="K318" s="211"/>
      <c r="L318" s="585"/>
    </row>
    <row r="319" spans="1:12" ht="9.1999999999999993" customHeight="1" x14ac:dyDescent="0.25">
      <c r="A319" s="201"/>
      <c r="B319" s="212"/>
      <c r="C319" s="98"/>
      <c r="D319" s="209"/>
      <c r="E319" s="438">
        <v>7</v>
      </c>
      <c r="F319" s="203" t="s">
        <v>187</v>
      </c>
      <c r="G319" s="105"/>
      <c r="H319" s="103"/>
      <c r="I319" s="211"/>
      <c r="J319" s="440"/>
      <c r="K319" s="211"/>
      <c r="L319" s="214"/>
    </row>
    <row r="320" spans="1:12" ht="9.1999999999999993" customHeight="1" x14ac:dyDescent="0.25">
      <c r="A320" s="201">
        <v>8</v>
      </c>
      <c r="B320" s="209" t="s">
        <v>42</v>
      </c>
      <c r="C320" s="105"/>
      <c r="D320" s="209"/>
      <c r="E320" s="440"/>
      <c r="F320" s="210"/>
      <c r="G320" s="438">
        <v>10</v>
      </c>
      <c r="H320" s="120"/>
      <c r="I320" s="211"/>
      <c r="J320" s="440"/>
      <c r="K320" s="211"/>
      <c r="L320" s="214"/>
    </row>
    <row r="321" spans="1:12" ht="9.1999999999999993" customHeight="1" x14ac:dyDescent="0.25">
      <c r="A321" s="201"/>
      <c r="B321" s="207"/>
      <c r="C321" s="438">
        <v>3</v>
      </c>
      <c r="D321" s="203" t="s">
        <v>188</v>
      </c>
      <c r="E321" s="439"/>
      <c r="F321" s="211"/>
      <c r="G321" s="440"/>
      <c r="H321" s="120"/>
      <c r="I321" s="211"/>
      <c r="J321" s="440"/>
      <c r="K321" s="211"/>
      <c r="L321" s="214"/>
    </row>
    <row r="322" spans="1:12" ht="9.1999999999999993" customHeight="1" x14ac:dyDescent="0.25">
      <c r="A322" s="201">
        <v>9</v>
      </c>
      <c r="B322" s="203" t="s">
        <v>188</v>
      </c>
      <c r="C322" s="439"/>
      <c r="D322" s="212"/>
      <c r="E322" s="98"/>
      <c r="F322" s="211"/>
      <c r="G322" s="440"/>
      <c r="H322" s="120"/>
      <c r="I322" s="211"/>
      <c r="J322" s="440"/>
      <c r="K322" s="211"/>
      <c r="L322" s="214"/>
    </row>
    <row r="323" spans="1:12" ht="9.1999999999999993" customHeight="1" x14ac:dyDescent="0.25">
      <c r="A323" s="201"/>
      <c r="B323" s="212"/>
      <c r="C323" s="98"/>
      <c r="D323" s="212"/>
      <c r="E323" s="98"/>
      <c r="F323" s="211"/>
      <c r="G323" s="440"/>
      <c r="H323" s="215"/>
      <c r="I323" s="203" t="s">
        <v>186</v>
      </c>
      <c r="J323" s="439"/>
      <c r="K323" s="211"/>
      <c r="L323" s="214"/>
    </row>
    <row r="324" spans="1:12" ht="9.1999999999999993" customHeight="1" x14ac:dyDescent="0.25">
      <c r="A324" s="201">
        <v>10</v>
      </c>
      <c r="B324" s="203" t="s">
        <v>189</v>
      </c>
      <c r="C324" s="105"/>
      <c r="D324" s="212"/>
      <c r="E324" s="98"/>
      <c r="F324" s="211"/>
      <c r="G324" s="440"/>
      <c r="H324" s="120"/>
      <c r="I324" s="205"/>
      <c r="J324" s="208"/>
      <c r="K324" s="211"/>
      <c r="L324" s="214"/>
    </row>
    <row r="325" spans="1:12" ht="9.1999999999999993" customHeight="1" x14ac:dyDescent="0.25">
      <c r="A325" s="201"/>
      <c r="B325" s="207"/>
      <c r="C325" s="438">
        <v>4</v>
      </c>
      <c r="D325" s="203" t="s">
        <v>189</v>
      </c>
      <c r="E325" s="105"/>
      <c r="F325" s="211"/>
      <c r="G325" s="440"/>
      <c r="H325" s="120"/>
      <c r="I325" s="205"/>
      <c r="J325" s="208"/>
      <c r="K325" s="211"/>
      <c r="L325" s="214"/>
    </row>
    <row r="326" spans="1:12" ht="9.1999999999999993" customHeight="1" x14ac:dyDescent="0.25">
      <c r="A326" s="201">
        <v>11</v>
      </c>
      <c r="B326" s="203" t="s">
        <v>42</v>
      </c>
      <c r="C326" s="439"/>
      <c r="D326" s="207"/>
      <c r="E326" s="438">
        <v>8</v>
      </c>
      <c r="F326" s="211"/>
      <c r="G326" s="440"/>
      <c r="H326" s="120"/>
      <c r="I326" s="205"/>
      <c r="J326" s="208"/>
      <c r="K326" s="211"/>
      <c r="L326" s="214"/>
    </row>
    <row r="327" spans="1:12" ht="9.1999999999999993" customHeight="1" x14ac:dyDescent="0.25">
      <c r="A327" s="216"/>
      <c r="B327" s="212"/>
      <c r="C327" s="98"/>
      <c r="D327" s="209"/>
      <c r="E327" s="440"/>
      <c r="F327" s="203" t="s">
        <v>186</v>
      </c>
      <c r="G327" s="439"/>
      <c r="H327" s="120"/>
      <c r="I327" s="205"/>
      <c r="J327" s="98">
        <v>-11</v>
      </c>
      <c r="K327" s="203" t="s">
        <v>181</v>
      </c>
      <c r="L327" s="586">
        <v>2</v>
      </c>
    </row>
    <row r="328" spans="1:12" ht="9.1999999999999993" customHeight="1" x14ac:dyDescent="0.25">
      <c r="A328" s="216"/>
      <c r="B328" s="209"/>
      <c r="C328" s="202">
        <v>12</v>
      </c>
      <c r="D328" s="203" t="s">
        <v>186</v>
      </c>
      <c r="E328" s="439"/>
      <c r="F328" s="205"/>
      <c r="G328" s="98"/>
      <c r="H328" s="96"/>
      <c r="I328" s="205"/>
      <c r="J328" s="208"/>
      <c r="K328" s="211"/>
      <c r="L328" s="586"/>
    </row>
    <row r="329" spans="1:12" ht="9.1999999999999993" customHeight="1" x14ac:dyDescent="0.25">
      <c r="A329" s="216"/>
      <c r="B329" s="209"/>
      <c r="C329" s="202"/>
      <c r="D329" s="209"/>
      <c r="E329" s="105"/>
      <c r="F329" s="205"/>
      <c r="G329" s="98"/>
      <c r="H329" s="96"/>
      <c r="I329" s="205"/>
      <c r="J329" s="208"/>
      <c r="K329" s="211"/>
      <c r="L329" s="214"/>
    </row>
    <row r="330" spans="1:12" ht="9.1999999999999993" customHeight="1" x14ac:dyDescent="0.25">
      <c r="A330" s="96"/>
      <c r="B330" s="212"/>
      <c r="C330" s="98"/>
      <c r="D330" s="106"/>
      <c r="E330" s="98">
        <v>-9</v>
      </c>
      <c r="F330" s="203" t="s">
        <v>185</v>
      </c>
      <c r="G330" s="98"/>
      <c r="H330" s="96"/>
      <c r="I330" s="96"/>
      <c r="J330" s="98"/>
      <c r="K330" s="103"/>
      <c r="L330" s="214"/>
    </row>
    <row r="331" spans="1:12" ht="9.1999999999999993" customHeight="1" x14ac:dyDescent="0.25">
      <c r="A331" s="98">
        <v>-1</v>
      </c>
      <c r="B331" s="203" t="s">
        <v>182</v>
      </c>
      <c r="C331" s="98"/>
      <c r="D331" s="106"/>
      <c r="E331" s="98"/>
      <c r="F331" s="110"/>
      <c r="G331" s="438">
        <v>18</v>
      </c>
      <c r="H331" s="120"/>
      <c r="I331" s="96"/>
      <c r="J331" s="98"/>
      <c r="K331" s="103"/>
      <c r="L331" s="214"/>
    </row>
    <row r="332" spans="1:12" ht="9.1999999999999993" customHeight="1" x14ac:dyDescent="0.25">
      <c r="A332" s="105"/>
      <c r="B332" s="102"/>
      <c r="C332" s="438">
        <v>12</v>
      </c>
      <c r="D332" s="203" t="s">
        <v>189</v>
      </c>
      <c r="E332" s="98"/>
      <c r="F332" s="103"/>
      <c r="G332" s="440"/>
      <c r="H332" s="120"/>
      <c r="I332" s="203" t="s">
        <v>185</v>
      </c>
      <c r="J332" s="98"/>
      <c r="K332" s="103"/>
      <c r="L332" s="214"/>
    </row>
    <row r="333" spans="1:12" ht="9.1999999999999993" customHeight="1" x14ac:dyDescent="0.25">
      <c r="A333" s="105">
        <v>-8</v>
      </c>
      <c r="B333" s="203" t="s">
        <v>189</v>
      </c>
      <c r="C333" s="439"/>
      <c r="D333" s="106" t="s">
        <v>171</v>
      </c>
      <c r="E333" s="438">
        <v>16</v>
      </c>
      <c r="F333" s="103"/>
      <c r="G333" s="440"/>
      <c r="H333" s="104"/>
      <c r="I333" s="110"/>
      <c r="J333" s="438">
        <v>20</v>
      </c>
      <c r="K333" s="103"/>
      <c r="L333" s="214"/>
    </row>
    <row r="334" spans="1:12" ht="9.1999999999999993" customHeight="1" x14ac:dyDescent="0.25">
      <c r="A334" s="105"/>
      <c r="B334" s="102"/>
      <c r="C334" s="105"/>
      <c r="D334" s="109"/>
      <c r="E334" s="440"/>
      <c r="F334" s="203" t="s">
        <v>188</v>
      </c>
      <c r="G334" s="439"/>
      <c r="H334" s="120"/>
      <c r="I334" s="103"/>
      <c r="J334" s="440"/>
      <c r="K334" s="103"/>
      <c r="L334" s="214"/>
    </row>
    <row r="335" spans="1:12" ht="9.1999999999999993" customHeight="1" x14ac:dyDescent="0.25">
      <c r="A335" s="98">
        <v>-2</v>
      </c>
      <c r="B335" s="203" t="s">
        <v>42</v>
      </c>
      <c r="C335" s="105"/>
      <c r="D335" s="109"/>
      <c r="E335" s="440"/>
      <c r="F335" s="96"/>
      <c r="G335" s="98"/>
      <c r="H335" s="103"/>
      <c r="I335" s="103"/>
      <c r="J335" s="440"/>
      <c r="K335" s="103"/>
      <c r="L335" s="214"/>
    </row>
    <row r="336" spans="1:12" ht="9.1999999999999993" customHeight="1" x14ac:dyDescent="0.25">
      <c r="A336" s="105"/>
      <c r="B336" s="102"/>
      <c r="C336" s="438">
        <v>13</v>
      </c>
      <c r="D336" s="203" t="s">
        <v>188</v>
      </c>
      <c r="E336" s="439"/>
      <c r="F336" s="96"/>
      <c r="G336" s="98"/>
      <c r="H336" s="103"/>
      <c r="I336" s="103"/>
      <c r="J336" s="440"/>
      <c r="K336" s="203" t="s">
        <v>185</v>
      </c>
      <c r="L336" s="586">
        <v>3</v>
      </c>
    </row>
    <row r="337" spans="1:12" ht="9.1999999999999993" customHeight="1" x14ac:dyDescent="0.25">
      <c r="A337" s="105">
        <v>-7</v>
      </c>
      <c r="B337" s="203" t="s">
        <v>188</v>
      </c>
      <c r="C337" s="439"/>
      <c r="D337" s="106"/>
      <c r="E337" s="98"/>
      <c r="F337" s="96"/>
      <c r="G337" s="98"/>
      <c r="H337" s="103"/>
      <c r="I337" s="103"/>
      <c r="J337" s="440"/>
      <c r="K337" s="96"/>
      <c r="L337" s="586"/>
    </row>
    <row r="338" spans="1:12" ht="9.1999999999999993" customHeight="1" x14ac:dyDescent="0.25">
      <c r="A338" s="105"/>
      <c r="B338" s="106"/>
      <c r="C338" s="98"/>
      <c r="D338" s="106"/>
      <c r="E338" s="98">
        <v>-10</v>
      </c>
      <c r="F338" s="203" t="s">
        <v>187</v>
      </c>
      <c r="G338" s="98"/>
      <c r="H338" s="103"/>
      <c r="I338" s="103"/>
      <c r="J338" s="440"/>
      <c r="K338" s="96"/>
      <c r="L338" s="217"/>
    </row>
    <row r="339" spans="1:12" ht="9.1999999999999993" customHeight="1" x14ac:dyDescent="0.25">
      <c r="A339" s="98">
        <v>-3</v>
      </c>
      <c r="B339" s="203" t="s">
        <v>42</v>
      </c>
      <c r="C339" s="98"/>
      <c r="D339" s="106"/>
      <c r="E339" s="98"/>
      <c r="F339" s="110"/>
      <c r="G339" s="438">
        <v>19</v>
      </c>
      <c r="H339" s="120"/>
      <c r="I339" s="103"/>
      <c r="J339" s="440"/>
      <c r="K339" s="96"/>
      <c r="L339" s="217"/>
    </row>
    <row r="340" spans="1:12" ht="9.1999999999999993" customHeight="1" x14ac:dyDescent="0.25">
      <c r="A340" s="105"/>
      <c r="B340" s="102"/>
      <c r="C340" s="438">
        <v>14</v>
      </c>
      <c r="D340" s="203" t="s">
        <v>184</v>
      </c>
      <c r="E340" s="98"/>
      <c r="F340" s="103"/>
      <c r="G340" s="440"/>
      <c r="H340" s="215"/>
      <c r="I340" s="203" t="s">
        <v>187</v>
      </c>
      <c r="J340" s="439"/>
      <c r="K340" s="96"/>
      <c r="L340" s="217"/>
    </row>
    <row r="341" spans="1:12" ht="9.1999999999999993" customHeight="1" x14ac:dyDescent="0.25">
      <c r="A341" s="105">
        <v>-6</v>
      </c>
      <c r="B341" s="203" t="s">
        <v>184</v>
      </c>
      <c r="C341" s="439"/>
      <c r="D341" s="102"/>
      <c r="E341" s="438">
        <v>17</v>
      </c>
      <c r="F341" s="103"/>
      <c r="G341" s="440"/>
      <c r="H341" s="120"/>
      <c r="I341" s="96"/>
      <c r="J341" s="98"/>
      <c r="K341" s="96"/>
      <c r="L341" s="217"/>
    </row>
    <row r="342" spans="1:12" ht="9.1999999999999993" customHeight="1" x14ac:dyDescent="0.25">
      <c r="A342" s="105"/>
      <c r="B342" s="102"/>
      <c r="C342" s="105"/>
      <c r="D342" s="109"/>
      <c r="E342" s="440"/>
      <c r="F342" s="203" t="s">
        <v>184</v>
      </c>
      <c r="G342" s="439"/>
      <c r="H342" s="120"/>
      <c r="I342" s="96"/>
      <c r="J342" s="98">
        <v>-20</v>
      </c>
      <c r="K342" s="203" t="s">
        <v>187</v>
      </c>
      <c r="L342" s="585">
        <v>4</v>
      </c>
    </row>
    <row r="343" spans="1:12" ht="9.1999999999999993" customHeight="1" x14ac:dyDescent="0.25">
      <c r="A343" s="98">
        <v>-4</v>
      </c>
      <c r="B343" s="203" t="s">
        <v>42</v>
      </c>
      <c r="C343" s="105"/>
      <c r="D343" s="109"/>
      <c r="E343" s="440"/>
      <c r="F343" s="96"/>
      <c r="G343" s="96"/>
      <c r="H343" s="96"/>
      <c r="I343" s="96"/>
      <c r="J343" s="98"/>
      <c r="K343" s="96"/>
      <c r="L343" s="585"/>
    </row>
    <row r="344" spans="1:12" ht="9.1999999999999993" customHeight="1" x14ac:dyDescent="0.3">
      <c r="A344" s="105"/>
      <c r="B344" s="102"/>
      <c r="C344" s="438">
        <v>15</v>
      </c>
      <c r="D344" s="203" t="s">
        <v>183</v>
      </c>
      <c r="E344" s="439"/>
      <c r="F344" s="96"/>
      <c r="G344" s="96"/>
      <c r="H344" s="96"/>
      <c r="I344" s="96"/>
      <c r="J344" s="219"/>
      <c r="L344" s="213"/>
    </row>
    <row r="345" spans="1:12" ht="9.1999999999999993" customHeight="1" x14ac:dyDescent="0.25">
      <c r="A345" s="105">
        <v>-5</v>
      </c>
      <c r="B345" s="203" t="s">
        <v>183</v>
      </c>
      <c r="C345" s="439"/>
      <c r="D345" s="106"/>
      <c r="E345" s="96"/>
      <c r="F345" s="96"/>
      <c r="G345" s="96"/>
      <c r="H345" s="98"/>
      <c r="I345" s="96"/>
      <c r="J345" s="219"/>
      <c r="L345" s="220"/>
    </row>
    <row r="346" spans="1:12" ht="9.1999999999999993" customHeight="1" x14ac:dyDescent="0.25">
      <c r="A346" s="221"/>
      <c r="B346" s="106"/>
      <c r="C346" s="98"/>
      <c r="D346" s="106"/>
      <c r="E346" s="96"/>
      <c r="F346" s="96"/>
      <c r="G346" s="96"/>
      <c r="H346" s="98"/>
      <c r="I346" s="96"/>
      <c r="J346" s="219"/>
      <c r="L346" s="220"/>
    </row>
    <row r="347" spans="1:12" ht="9.1999999999999993" customHeight="1" x14ac:dyDescent="0.25">
      <c r="A347" s="96">
        <v>-18</v>
      </c>
      <c r="B347" s="203" t="s">
        <v>188</v>
      </c>
      <c r="C347" s="222"/>
      <c r="D347" s="223"/>
      <c r="G347" s="96"/>
      <c r="H347" s="98">
        <v>-16</v>
      </c>
      <c r="I347" s="203" t="s">
        <v>189</v>
      </c>
      <c r="J347" s="219"/>
      <c r="L347" s="220"/>
    </row>
    <row r="348" spans="1:12" ht="9.1999999999999993" customHeight="1" x14ac:dyDescent="0.25">
      <c r="A348" s="96"/>
      <c r="B348" s="102"/>
      <c r="C348" s="438">
        <v>21</v>
      </c>
      <c r="D348" s="203" t="s">
        <v>188</v>
      </c>
      <c r="E348" s="585">
        <v>5</v>
      </c>
      <c r="G348" s="96"/>
      <c r="H348" s="98"/>
      <c r="I348" s="110"/>
      <c r="J348" s="438">
        <v>22</v>
      </c>
      <c r="K348" s="203" t="s">
        <v>189</v>
      </c>
      <c r="L348" s="585">
        <v>7</v>
      </c>
    </row>
    <row r="349" spans="1:12" ht="9.1999999999999993" customHeight="1" x14ac:dyDescent="0.25">
      <c r="A349" s="96">
        <v>-19</v>
      </c>
      <c r="B349" s="203" t="s">
        <v>184</v>
      </c>
      <c r="C349" s="439"/>
      <c r="D349" s="106"/>
      <c r="E349" s="585"/>
      <c r="G349" s="96"/>
      <c r="H349" s="98">
        <v>-17</v>
      </c>
      <c r="I349" s="203" t="s">
        <v>183</v>
      </c>
      <c r="J349" s="439"/>
      <c r="K349" s="96"/>
      <c r="L349" s="585"/>
    </row>
    <row r="350" spans="1:12" ht="9.1999999999999993" customHeight="1" x14ac:dyDescent="0.25">
      <c r="A350" s="96"/>
      <c r="B350" s="106"/>
      <c r="C350" s="98">
        <v>-21</v>
      </c>
      <c r="D350" s="203" t="s">
        <v>184</v>
      </c>
      <c r="E350" s="585">
        <v>6</v>
      </c>
      <c r="G350" s="96"/>
      <c r="H350" s="98"/>
      <c r="I350" s="96"/>
      <c r="J350" s="98">
        <v>-22</v>
      </c>
      <c r="K350" s="203" t="s">
        <v>183</v>
      </c>
      <c r="L350" s="585">
        <v>8</v>
      </c>
    </row>
    <row r="351" spans="1:12" ht="9.1999999999999993" customHeight="1" x14ac:dyDescent="0.25">
      <c r="A351" s="96"/>
      <c r="B351" s="106"/>
      <c r="C351" s="98"/>
      <c r="D351" s="106"/>
      <c r="E351" s="585"/>
      <c r="H351" s="219"/>
      <c r="I351" s="96"/>
      <c r="J351" s="98"/>
      <c r="K351" s="96"/>
      <c r="L351" s="585"/>
    </row>
    <row r="352" spans="1:12" ht="9.1999999999999993" customHeight="1" x14ac:dyDescent="0.25">
      <c r="A352" s="96"/>
      <c r="B352" s="106"/>
      <c r="C352" s="98"/>
      <c r="D352" s="106"/>
      <c r="E352" s="98"/>
      <c r="F352" s="96"/>
      <c r="G352" s="224"/>
      <c r="H352" s="224"/>
      <c r="J352" s="219"/>
      <c r="K352" s="119"/>
      <c r="L352" s="225"/>
    </row>
    <row r="353" spans="1:12" ht="9.1999999999999993" customHeight="1" x14ac:dyDescent="0.25">
      <c r="A353" s="201"/>
      <c r="B353" s="109"/>
      <c r="C353" s="202">
        <v>1</v>
      </c>
      <c r="D353" s="203" t="s">
        <v>190</v>
      </c>
      <c r="E353" s="105"/>
      <c r="F353" s="205"/>
      <c r="G353" s="208"/>
      <c r="H353" s="205"/>
      <c r="I353" s="583" t="s">
        <v>125</v>
      </c>
      <c r="J353" s="584">
        <v>8</v>
      </c>
      <c r="K353" s="205"/>
      <c r="L353" s="206"/>
    </row>
    <row r="354" spans="1:12" ht="9.1999999999999993" customHeight="1" x14ac:dyDescent="0.25">
      <c r="A354" s="201"/>
      <c r="B354" s="209"/>
      <c r="C354" s="105"/>
      <c r="D354" s="207"/>
      <c r="E354" s="438">
        <v>5</v>
      </c>
      <c r="F354" s="203" t="s">
        <v>190</v>
      </c>
      <c r="G354" s="208"/>
      <c r="H354" s="205"/>
      <c r="I354" s="583"/>
      <c r="J354" s="584"/>
      <c r="K354" s="205"/>
      <c r="L354" s="206"/>
    </row>
    <row r="355" spans="1:12" ht="9.1999999999999993" customHeight="1" x14ac:dyDescent="0.25">
      <c r="A355" s="201">
        <v>2</v>
      </c>
      <c r="B355" s="203" t="s">
        <v>191</v>
      </c>
      <c r="C355" s="105"/>
      <c r="D355" s="209"/>
      <c r="E355" s="440"/>
      <c r="F355" s="210"/>
      <c r="G355" s="438">
        <v>9</v>
      </c>
      <c r="H355" s="120"/>
      <c r="I355" s="205"/>
      <c r="J355" s="208"/>
      <c r="K355" s="205"/>
      <c r="L355" s="206"/>
    </row>
    <row r="356" spans="1:12" ht="9.1999999999999993" customHeight="1" x14ac:dyDescent="0.25">
      <c r="A356" s="201"/>
      <c r="B356" s="207"/>
      <c r="C356" s="438">
        <v>1</v>
      </c>
      <c r="D356" s="203" t="s">
        <v>192</v>
      </c>
      <c r="E356" s="439"/>
      <c r="F356" s="211"/>
      <c r="G356" s="440"/>
      <c r="H356" s="120"/>
      <c r="I356" s="205"/>
      <c r="J356" s="208"/>
      <c r="K356" s="205"/>
      <c r="L356" s="206"/>
    </row>
    <row r="357" spans="1:12" ht="9.1999999999999993" customHeight="1" x14ac:dyDescent="0.25">
      <c r="A357" s="201">
        <v>3</v>
      </c>
      <c r="B357" s="203" t="s">
        <v>192</v>
      </c>
      <c r="C357" s="439"/>
      <c r="D357" s="212"/>
      <c r="E357" s="98"/>
      <c r="F357" s="211"/>
      <c r="G357" s="440"/>
      <c r="H357" s="120"/>
      <c r="I357" s="205"/>
      <c r="J357" s="208"/>
      <c r="K357" s="205"/>
      <c r="L357" s="206"/>
    </row>
    <row r="358" spans="1:12" ht="9.1999999999999993" customHeight="1" x14ac:dyDescent="0.25">
      <c r="A358" s="201"/>
      <c r="B358" s="212"/>
      <c r="C358" s="98"/>
      <c r="D358" s="212"/>
      <c r="E358" s="98"/>
      <c r="F358" s="211"/>
      <c r="G358" s="440"/>
      <c r="H358" s="120"/>
      <c r="I358" s="203" t="s">
        <v>193</v>
      </c>
      <c r="J358" s="204"/>
      <c r="K358" s="205"/>
      <c r="L358" s="206"/>
    </row>
    <row r="359" spans="1:12" ht="9.1999999999999993" customHeight="1" x14ac:dyDescent="0.25">
      <c r="A359" s="201">
        <v>4</v>
      </c>
      <c r="B359" s="203" t="s">
        <v>194</v>
      </c>
      <c r="C359" s="105"/>
      <c r="D359" s="212"/>
      <c r="E359" s="98"/>
      <c r="F359" s="211"/>
      <c r="G359" s="440"/>
      <c r="H359" s="104"/>
      <c r="I359" s="210"/>
      <c r="J359" s="438">
        <v>11</v>
      </c>
      <c r="K359" s="205"/>
      <c r="L359" s="206"/>
    </row>
    <row r="360" spans="1:12" ht="9.1999999999999993" customHeight="1" x14ac:dyDescent="0.25">
      <c r="A360" s="201"/>
      <c r="B360" s="207"/>
      <c r="C360" s="438">
        <v>2</v>
      </c>
      <c r="D360" s="203" t="s">
        <v>194</v>
      </c>
      <c r="E360" s="105"/>
      <c r="F360" s="211"/>
      <c r="G360" s="440"/>
      <c r="H360" s="120"/>
      <c r="I360" s="211"/>
      <c r="J360" s="440"/>
      <c r="K360" s="205"/>
      <c r="L360" s="206"/>
    </row>
    <row r="361" spans="1:12" ht="9.1999999999999993" customHeight="1" x14ac:dyDescent="0.25">
      <c r="A361" s="201">
        <v>5</v>
      </c>
      <c r="B361" s="203" t="s">
        <v>42</v>
      </c>
      <c r="C361" s="439"/>
      <c r="D361" s="207"/>
      <c r="E361" s="438">
        <v>6</v>
      </c>
      <c r="F361" s="211"/>
      <c r="G361" s="440"/>
      <c r="H361" s="120"/>
      <c r="I361" s="211"/>
      <c r="J361" s="440"/>
      <c r="K361" s="205"/>
      <c r="L361" s="206"/>
    </row>
    <row r="362" spans="1:12" ht="9.1999999999999993" customHeight="1" x14ac:dyDescent="0.25">
      <c r="A362" s="201"/>
      <c r="B362" s="212"/>
      <c r="C362" s="98"/>
      <c r="D362" s="209"/>
      <c r="E362" s="440"/>
      <c r="F362" s="203" t="s">
        <v>193</v>
      </c>
      <c r="G362" s="439"/>
      <c r="H362" s="120"/>
      <c r="I362" s="211"/>
      <c r="J362" s="440"/>
      <c r="K362" s="205"/>
      <c r="L362" s="206"/>
    </row>
    <row r="363" spans="1:12" ht="9.1999999999999993" customHeight="1" x14ac:dyDescent="0.3">
      <c r="A363" s="201"/>
      <c r="B363" s="209"/>
      <c r="C363" s="202">
        <v>6</v>
      </c>
      <c r="D363" s="203" t="s">
        <v>193</v>
      </c>
      <c r="E363" s="439"/>
      <c r="F363" s="205"/>
      <c r="G363" s="98"/>
      <c r="H363" s="103"/>
      <c r="I363" s="211"/>
      <c r="J363" s="440"/>
      <c r="K363" s="205"/>
      <c r="L363" s="213"/>
    </row>
    <row r="364" spans="1:12" ht="9.1999999999999993" customHeight="1" x14ac:dyDescent="0.25">
      <c r="A364" s="201"/>
      <c r="B364" s="209"/>
      <c r="C364" s="105"/>
      <c r="D364" s="212"/>
      <c r="E364" s="98"/>
      <c r="F364" s="205"/>
      <c r="G364" s="98"/>
      <c r="H364" s="103"/>
      <c r="I364" s="211"/>
      <c r="J364" s="440"/>
      <c r="K364" s="203" t="s">
        <v>195</v>
      </c>
      <c r="L364" s="585">
        <v>1</v>
      </c>
    </row>
    <row r="365" spans="1:12" ht="9.1999999999999993" customHeight="1" x14ac:dyDescent="0.25">
      <c r="A365" s="201"/>
      <c r="B365" s="209"/>
      <c r="C365" s="202">
        <v>7</v>
      </c>
      <c r="D365" s="203" t="s">
        <v>196</v>
      </c>
      <c r="E365" s="105"/>
      <c r="F365" s="205"/>
      <c r="G365" s="98"/>
      <c r="H365" s="103"/>
      <c r="I365" s="211"/>
      <c r="J365" s="440"/>
      <c r="K365" s="211"/>
      <c r="L365" s="585"/>
    </row>
    <row r="366" spans="1:12" ht="9.1999999999999993" customHeight="1" x14ac:dyDescent="0.25">
      <c r="A366" s="201"/>
      <c r="B366" s="212"/>
      <c r="C366" s="98"/>
      <c r="D366" s="209"/>
      <c r="E366" s="438">
        <v>7</v>
      </c>
      <c r="F366" s="203" t="s">
        <v>197</v>
      </c>
      <c r="G366" s="105"/>
      <c r="H366" s="103"/>
      <c r="I366" s="211"/>
      <c r="J366" s="440"/>
      <c r="K366" s="211"/>
      <c r="L366" s="214"/>
    </row>
    <row r="367" spans="1:12" ht="9.1999999999999993" customHeight="1" x14ac:dyDescent="0.25">
      <c r="A367" s="201">
        <v>8</v>
      </c>
      <c r="B367" s="209" t="s">
        <v>42</v>
      </c>
      <c r="C367" s="105"/>
      <c r="D367" s="209"/>
      <c r="E367" s="440"/>
      <c r="F367" s="210"/>
      <c r="G367" s="438">
        <v>10</v>
      </c>
      <c r="H367" s="120"/>
      <c r="I367" s="211"/>
      <c r="J367" s="440"/>
      <c r="K367" s="211"/>
      <c r="L367" s="214"/>
    </row>
    <row r="368" spans="1:12" ht="9.1999999999999993" customHeight="1" x14ac:dyDescent="0.25">
      <c r="A368" s="201"/>
      <c r="B368" s="207"/>
      <c r="C368" s="438">
        <v>3</v>
      </c>
      <c r="D368" s="203" t="s">
        <v>197</v>
      </c>
      <c r="E368" s="439"/>
      <c r="F368" s="211"/>
      <c r="G368" s="440"/>
      <c r="H368" s="120"/>
      <c r="I368" s="211"/>
      <c r="J368" s="440"/>
      <c r="K368" s="211"/>
      <c r="L368" s="214"/>
    </row>
    <row r="369" spans="1:12" ht="9.1999999999999993" customHeight="1" x14ac:dyDescent="0.25">
      <c r="A369" s="201">
        <v>9</v>
      </c>
      <c r="B369" s="203" t="s">
        <v>197</v>
      </c>
      <c r="C369" s="439"/>
      <c r="D369" s="212"/>
      <c r="E369" s="98"/>
      <c r="F369" s="211"/>
      <c r="G369" s="440"/>
      <c r="H369" s="120"/>
      <c r="I369" s="211"/>
      <c r="J369" s="440"/>
      <c r="K369" s="211"/>
      <c r="L369" s="214"/>
    </row>
    <row r="370" spans="1:12" ht="9.1999999999999993" customHeight="1" x14ac:dyDescent="0.25">
      <c r="A370" s="201"/>
      <c r="B370" s="212"/>
      <c r="C370" s="98"/>
      <c r="D370" s="212"/>
      <c r="E370" s="98"/>
      <c r="F370" s="211"/>
      <c r="G370" s="440"/>
      <c r="H370" s="215"/>
      <c r="I370" s="203" t="s">
        <v>195</v>
      </c>
      <c r="J370" s="439"/>
      <c r="K370" s="211"/>
      <c r="L370" s="214"/>
    </row>
    <row r="371" spans="1:12" ht="9.1999999999999993" customHeight="1" x14ac:dyDescent="0.25">
      <c r="A371" s="201">
        <v>10</v>
      </c>
      <c r="B371" s="203" t="s">
        <v>198</v>
      </c>
      <c r="C371" s="105"/>
      <c r="D371" s="212"/>
      <c r="E371" s="98"/>
      <c r="F371" s="211"/>
      <c r="G371" s="440"/>
      <c r="H371" s="120"/>
      <c r="I371" s="205"/>
      <c r="J371" s="208"/>
      <c r="K371" s="211"/>
      <c r="L371" s="214"/>
    </row>
    <row r="372" spans="1:12" ht="9.1999999999999993" customHeight="1" x14ac:dyDescent="0.25">
      <c r="A372" s="201"/>
      <c r="B372" s="207"/>
      <c r="C372" s="438">
        <v>4</v>
      </c>
      <c r="D372" s="203" t="s">
        <v>198</v>
      </c>
      <c r="E372" s="105"/>
      <c r="F372" s="211"/>
      <c r="G372" s="440"/>
      <c r="H372" s="120"/>
      <c r="I372" s="205"/>
      <c r="J372" s="208"/>
      <c r="K372" s="211"/>
      <c r="L372" s="214"/>
    </row>
    <row r="373" spans="1:12" ht="9.1999999999999993" customHeight="1" x14ac:dyDescent="0.25">
      <c r="A373" s="201">
        <v>11</v>
      </c>
      <c r="B373" s="203" t="s">
        <v>42</v>
      </c>
      <c r="C373" s="439"/>
      <c r="D373" s="207"/>
      <c r="E373" s="438">
        <v>8</v>
      </c>
      <c r="F373" s="211"/>
      <c r="G373" s="440"/>
      <c r="H373" s="120"/>
      <c r="I373" s="205"/>
      <c r="J373" s="208"/>
      <c r="K373" s="211"/>
      <c r="L373" s="214"/>
    </row>
    <row r="374" spans="1:12" ht="9.1999999999999993" customHeight="1" x14ac:dyDescent="0.25">
      <c r="A374" s="216"/>
      <c r="B374" s="212"/>
      <c r="C374" s="98"/>
      <c r="D374" s="209"/>
      <c r="E374" s="440"/>
      <c r="F374" s="203" t="s">
        <v>195</v>
      </c>
      <c r="G374" s="439"/>
      <c r="H374" s="120"/>
      <c r="I374" s="205"/>
      <c r="J374" s="98">
        <v>-11</v>
      </c>
      <c r="K374" s="203" t="s">
        <v>193</v>
      </c>
      <c r="L374" s="586">
        <v>2</v>
      </c>
    </row>
    <row r="375" spans="1:12" ht="9.1999999999999993" customHeight="1" x14ac:dyDescent="0.25">
      <c r="A375" s="216"/>
      <c r="B375" s="209"/>
      <c r="C375" s="202">
        <v>12</v>
      </c>
      <c r="D375" s="203" t="s">
        <v>195</v>
      </c>
      <c r="E375" s="439"/>
      <c r="F375" s="205"/>
      <c r="G375" s="98"/>
      <c r="H375" s="96"/>
      <c r="I375" s="205"/>
      <c r="J375" s="208"/>
      <c r="K375" s="211"/>
      <c r="L375" s="586"/>
    </row>
    <row r="376" spans="1:12" ht="9.1999999999999993" customHeight="1" x14ac:dyDescent="0.25">
      <c r="A376" s="216"/>
      <c r="B376" s="109"/>
      <c r="C376" s="202"/>
      <c r="D376" s="209"/>
      <c r="E376" s="105"/>
      <c r="F376" s="205"/>
      <c r="G376" s="98"/>
      <c r="H376" s="96"/>
      <c r="I376" s="205"/>
      <c r="J376" s="208"/>
      <c r="K376" s="211"/>
      <c r="L376" s="214"/>
    </row>
    <row r="377" spans="1:12" ht="9.1999999999999993" customHeight="1" x14ac:dyDescent="0.25">
      <c r="A377" s="96"/>
      <c r="B377" s="106"/>
      <c r="C377" s="98"/>
      <c r="D377" s="212"/>
      <c r="E377" s="98">
        <v>-9</v>
      </c>
      <c r="F377" s="203" t="s">
        <v>190</v>
      </c>
      <c r="G377" s="98"/>
      <c r="H377" s="96"/>
      <c r="I377" s="96"/>
      <c r="J377" s="98"/>
      <c r="K377" s="103"/>
      <c r="L377" s="214"/>
    </row>
    <row r="378" spans="1:12" ht="9.1999999999999993" customHeight="1" x14ac:dyDescent="0.25">
      <c r="A378" s="98">
        <v>-1</v>
      </c>
      <c r="B378" s="203" t="s">
        <v>191</v>
      </c>
      <c r="C378" s="98"/>
      <c r="D378" s="106"/>
      <c r="E378" s="98"/>
      <c r="F378" s="110"/>
      <c r="G378" s="438">
        <v>18</v>
      </c>
      <c r="H378" s="120"/>
      <c r="I378" s="96"/>
      <c r="J378" s="98"/>
      <c r="K378" s="103"/>
      <c r="L378" s="214"/>
    </row>
    <row r="379" spans="1:12" ht="9.1999999999999993" customHeight="1" x14ac:dyDescent="0.25">
      <c r="A379" s="105"/>
      <c r="B379" s="102"/>
      <c r="C379" s="438">
        <v>12</v>
      </c>
      <c r="D379" s="203" t="s">
        <v>198</v>
      </c>
      <c r="E379" s="98"/>
      <c r="F379" s="103"/>
      <c r="G379" s="440"/>
      <c r="H379" s="120"/>
      <c r="I379" s="203" t="s">
        <v>190</v>
      </c>
      <c r="J379" s="98"/>
      <c r="K379" s="103"/>
      <c r="L379" s="214"/>
    </row>
    <row r="380" spans="1:12" ht="9.1999999999999993" customHeight="1" x14ac:dyDescent="0.25">
      <c r="A380" s="105">
        <v>-8</v>
      </c>
      <c r="B380" s="203" t="s">
        <v>198</v>
      </c>
      <c r="C380" s="439"/>
      <c r="D380" s="102"/>
      <c r="E380" s="438">
        <v>16</v>
      </c>
      <c r="F380" s="103"/>
      <c r="G380" s="440"/>
      <c r="H380" s="104"/>
      <c r="I380" s="110"/>
      <c r="J380" s="438">
        <v>20</v>
      </c>
      <c r="K380" s="103"/>
      <c r="L380" s="214"/>
    </row>
    <row r="381" spans="1:12" ht="9.1999999999999993" customHeight="1" x14ac:dyDescent="0.25">
      <c r="A381" s="105"/>
      <c r="B381" s="102"/>
      <c r="C381" s="105"/>
      <c r="D381" s="109"/>
      <c r="E381" s="440"/>
      <c r="F381" s="203" t="s">
        <v>196</v>
      </c>
      <c r="G381" s="439"/>
      <c r="H381" s="120"/>
      <c r="I381" s="103"/>
      <c r="J381" s="440"/>
      <c r="K381" s="103"/>
      <c r="L381" s="214"/>
    </row>
    <row r="382" spans="1:12" ht="9.1999999999999993" customHeight="1" x14ac:dyDescent="0.25">
      <c r="A382" s="98">
        <v>-2</v>
      </c>
      <c r="B382" s="209" t="s">
        <v>42</v>
      </c>
      <c r="C382" s="105"/>
      <c r="D382" s="109"/>
      <c r="E382" s="440"/>
      <c r="F382" s="96"/>
      <c r="G382" s="98"/>
      <c r="H382" s="103"/>
      <c r="I382" s="103"/>
      <c r="J382" s="440"/>
      <c r="K382" s="103"/>
      <c r="L382" s="214"/>
    </row>
    <row r="383" spans="1:12" ht="9.1999999999999993" customHeight="1" x14ac:dyDescent="0.25">
      <c r="A383" s="105"/>
      <c r="B383" s="102"/>
      <c r="C383" s="438">
        <v>13</v>
      </c>
      <c r="D383" s="203" t="s">
        <v>196</v>
      </c>
      <c r="E383" s="439"/>
      <c r="F383" s="96"/>
      <c r="G383" s="98"/>
      <c r="H383" s="103"/>
      <c r="I383" s="103"/>
      <c r="J383" s="440"/>
      <c r="K383" s="203" t="s">
        <v>190</v>
      </c>
      <c r="L383" s="586">
        <v>3</v>
      </c>
    </row>
    <row r="384" spans="1:12" ht="9.1999999999999993" customHeight="1" x14ac:dyDescent="0.25">
      <c r="A384" s="105">
        <v>-7</v>
      </c>
      <c r="B384" s="203" t="s">
        <v>196</v>
      </c>
      <c r="C384" s="439"/>
      <c r="D384" s="106"/>
      <c r="E384" s="98"/>
      <c r="F384" s="96"/>
      <c r="G384" s="98"/>
      <c r="H384" s="103"/>
      <c r="I384" s="103"/>
      <c r="J384" s="440"/>
      <c r="K384" s="96"/>
      <c r="L384" s="586"/>
    </row>
    <row r="385" spans="1:12" ht="9.1999999999999993" customHeight="1" x14ac:dyDescent="0.25">
      <c r="A385" s="105"/>
      <c r="B385" s="106"/>
      <c r="C385" s="98"/>
      <c r="D385" s="106"/>
      <c r="E385" s="98">
        <v>-10</v>
      </c>
      <c r="F385" s="203" t="s">
        <v>197</v>
      </c>
      <c r="G385" s="98"/>
      <c r="H385" s="103"/>
      <c r="I385" s="103"/>
      <c r="J385" s="440"/>
      <c r="K385" s="96"/>
      <c r="L385" s="217"/>
    </row>
    <row r="386" spans="1:12" ht="9.1999999999999993" customHeight="1" x14ac:dyDescent="0.25">
      <c r="A386" s="98">
        <v>-3</v>
      </c>
      <c r="B386" s="209" t="s">
        <v>42</v>
      </c>
      <c r="C386" s="98"/>
      <c r="D386" s="106"/>
      <c r="E386" s="98"/>
      <c r="F386" s="110"/>
      <c r="G386" s="438">
        <v>19</v>
      </c>
      <c r="H386" s="120"/>
      <c r="I386" s="103"/>
      <c r="J386" s="440"/>
      <c r="K386" s="96"/>
      <c r="L386" s="217"/>
    </row>
    <row r="387" spans="1:12" ht="9.1999999999999993" customHeight="1" x14ac:dyDescent="0.25">
      <c r="A387" s="105"/>
      <c r="B387" s="102"/>
      <c r="C387" s="438">
        <v>14</v>
      </c>
      <c r="D387" s="203" t="s">
        <v>194</v>
      </c>
      <c r="E387" s="98"/>
      <c r="F387" s="103"/>
      <c r="G387" s="440"/>
      <c r="H387" s="215"/>
      <c r="I387" s="203" t="s">
        <v>197</v>
      </c>
      <c r="J387" s="439"/>
      <c r="K387" s="96"/>
      <c r="L387" s="217"/>
    </row>
    <row r="388" spans="1:12" ht="9.1999999999999993" customHeight="1" x14ac:dyDescent="0.25">
      <c r="A388" s="105">
        <v>-6</v>
      </c>
      <c r="B388" s="203" t="s">
        <v>194</v>
      </c>
      <c r="C388" s="439"/>
      <c r="D388" s="102"/>
      <c r="E388" s="438">
        <v>17</v>
      </c>
      <c r="F388" s="103"/>
      <c r="G388" s="440"/>
      <c r="H388" s="120"/>
      <c r="I388" s="96"/>
      <c r="J388" s="98"/>
      <c r="K388" s="96"/>
      <c r="L388" s="217"/>
    </row>
    <row r="389" spans="1:12" ht="9.1999999999999993" customHeight="1" x14ac:dyDescent="0.25">
      <c r="A389" s="105"/>
      <c r="B389" s="102"/>
      <c r="C389" s="105"/>
      <c r="D389" s="109"/>
      <c r="E389" s="440"/>
      <c r="F389" s="203" t="s">
        <v>192</v>
      </c>
      <c r="G389" s="439"/>
      <c r="H389" s="120"/>
      <c r="I389" s="96"/>
      <c r="J389" s="98">
        <v>-20</v>
      </c>
      <c r="K389" s="203" t="s">
        <v>197</v>
      </c>
      <c r="L389" s="585">
        <v>4</v>
      </c>
    </row>
    <row r="390" spans="1:12" ht="9.1999999999999993" customHeight="1" x14ac:dyDescent="0.25">
      <c r="A390" s="98">
        <v>-4</v>
      </c>
      <c r="B390" s="209" t="s">
        <v>42</v>
      </c>
      <c r="C390" s="105"/>
      <c r="D390" s="109"/>
      <c r="E390" s="440"/>
      <c r="F390" s="96"/>
      <c r="G390" s="96"/>
      <c r="H390" s="96"/>
      <c r="I390" s="96"/>
      <c r="J390" s="98"/>
      <c r="K390" s="96"/>
      <c r="L390" s="585"/>
    </row>
    <row r="391" spans="1:12" ht="9.1999999999999993" customHeight="1" x14ac:dyDescent="0.3">
      <c r="A391" s="105"/>
      <c r="B391" s="102"/>
      <c r="C391" s="438">
        <v>15</v>
      </c>
      <c r="D391" s="203" t="s">
        <v>192</v>
      </c>
      <c r="E391" s="439"/>
      <c r="F391" s="96"/>
      <c r="G391" s="96"/>
      <c r="H391" s="96"/>
      <c r="I391" s="96"/>
      <c r="J391" s="219"/>
      <c r="L391" s="213"/>
    </row>
    <row r="392" spans="1:12" ht="9.1999999999999993" customHeight="1" x14ac:dyDescent="0.25">
      <c r="A392" s="105">
        <v>-5</v>
      </c>
      <c r="B392" s="203" t="s">
        <v>192</v>
      </c>
      <c r="C392" s="439"/>
      <c r="D392" s="106"/>
      <c r="E392" s="96"/>
      <c r="F392" s="96"/>
      <c r="G392" s="96"/>
      <c r="H392" s="96"/>
      <c r="I392" s="96"/>
      <c r="J392" s="219"/>
      <c r="L392" s="220"/>
    </row>
    <row r="393" spans="1:12" ht="9.1999999999999993" customHeight="1" x14ac:dyDescent="0.25">
      <c r="A393" s="221"/>
      <c r="B393" s="106"/>
      <c r="C393" s="98"/>
      <c r="D393" s="106"/>
      <c r="E393" s="96"/>
      <c r="F393" s="96"/>
      <c r="G393" s="96"/>
      <c r="H393" s="96"/>
      <c r="I393" s="96"/>
      <c r="J393" s="219"/>
      <c r="L393" s="220"/>
    </row>
    <row r="394" spans="1:12" ht="9.1999999999999993" customHeight="1" x14ac:dyDescent="0.25">
      <c r="A394" s="96">
        <v>-18</v>
      </c>
      <c r="B394" s="203" t="s">
        <v>196</v>
      </c>
      <c r="C394" s="222"/>
      <c r="D394" s="223"/>
      <c r="E394" s="220"/>
      <c r="G394" s="96"/>
      <c r="H394" s="98">
        <v>-16</v>
      </c>
      <c r="I394" s="203" t="s">
        <v>198</v>
      </c>
      <c r="J394" s="219"/>
      <c r="L394" s="220"/>
    </row>
    <row r="395" spans="1:12" ht="9.1999999999999993" customHeight="1" x14ac:dyDescent="0.25">
      <c r="A395" s="96"/>
      <c r="B395" s="102"/>
      <c r="C395" s="438">
        <v>21</v>
      </c>
      <c r="D395" s="203" t="s">
        <v>196</v>
      </c>
      <c r="E395" s="585">
        <v>5</v>
      </c>
      <c r="G395" s="96"/>
      <c r="H395" s="98"/>
      <c r="I395" s="110"/>
      <c r="J395" s="438">
        <v>22</v>
      </c>
      <c r="K395" s="203" t="s">
        <v>194</v>
      </c>
      <c r="L395" s="585">
        <v>7</v>
      </c>
    </row>
    <row r="396" spans="1:12" ht="9.1999999999999993" customHeight="1" x14ac:dyDescent="0.25">
      <c r="A396" s="96">
        <v>-19</v>
      </c>
      <c r="B396" s="203" t="s">
        <v>192</v>
      </c>
      <c r="C396" s="439"/>
      <c r="D396" s="106"/>
      <c r="E396" s="585"/>
      <c r="G396" s="96"/>
      <c r="H396" s="98">
        <v>-17</v>
      </c>
      <c r="I396" s="203" t="s">
        <v>194</v>
      </c>
      <c r="J396" s="439"/>
      <c r="K396" s="96"/>
      <c r="L396" s="585"/>
    </row>
    <row r="397" spans="1:12" ht="9.1999999999999993" customHeight="1" x14ac:dyDescent="0.25">
      <c r="A397" s="96"/>
      <c r="B397" s="106"/>
      <c r="C397" s="98">
        <v>-21</v>
      </c>
      <c r="D397" s="203" t="s">
        <v>192</v>
      </c>
      <c r="E397" s="585">
        <v>6</v>
      </c>
      <c r="G397" s="96"/>
      <c r="H397" s="98"/>
      <c r="I397" s="96"/>
      <c r="J397" s="98">
        <v>-22</v>
      </c>
      <c r="K397" s="203" t="s">
        <v>198</v>
      </c>
      <c r="L397" s="585">
        <v>8</v>
      </c>
    </row>
    <row r="398" spans="1:12" ht="9.1999999999999993" customHeight="1" x14ac:dyDescent="0.25">
      <c r="A398" s="96"/>
      <c r="B398" s="106"/>
      <c r="C398" s="98"/>
      <c r="D398" s="106"/>
      <c r="E398" s="585"/>
      <c r="H398" s="219"/>
      <c r="I398" s="96"/>
      <c r="J398" s="98"/>
      <c r="K398" s="96"/>
      <c r="L398" s="585"/>
    </row>
    <row r="399" spans="1:12" ht="9.1999999999999993" customHeight="1" x14ac:dyDescent="0.25">
      <c r="B399" s="587" t="s">
        <v>39</v>
      </c>
      <c r="C399" s="587"/>
      <c r="D399" s="587"/>
      <c r="E399" s="587"/>
      <c r="F399" s="587"/>
      <c r="G399" s="587"/>
      <c r="H399" s="587"/>
      <c r="I399" s="587"/>
      <c r="J399" s="587"/>
      <c r="K399" s="587"/>
    </row>
    <row r="400" spans="1:12" ht="9.1999999999999993" customHeight="1" x14ac:dyDescent="0.25">
      <c r="B400" s="588" t="s">
        <v>40</v>
      </c>
      <c r="C400" s="588"/>
      <c r="D400" s="588"/>
      <c r="E400" s="588"/>
      <c r="F400" s="588"/>
      <c r="G400" s="588"/>
      <c r="H400" s="588"/>
      <c r="I400" s="588"/>
      <c r="J400" s="588"/>
      <c r="K400" s="588"/>
    </row>
    <row r="401" spans="2:4" ht="9.1999999999999993" customHeight="1" x14ac:dyDescent="0.25">
      <c r="B401" s="223"/>
      <c r="D401" s="223"/>
    </row>
    <row r="402" spans="2:4" ht="9.1999999999999993" customHeight="1" x14ac:dyDescent="0.25">
      <c r="B402" s="223"/>
      <c r="D402" s="223"/>
    </row>
    <row r="403" spans="2:4" ht="9.1999999999999993" customHeight="1" x14ac:dyDescent="0.25">
      <c r="B403" s="223"/>
      <c r="D403" s="223"/>
    </row>
    <row r="404" spans="2:4" ht="9.1999999999999993" customHeight="1" x14ac:dyDescent="0.25">
      <c r="B404" s="223"/>
      <c r="D404" s="223"/>
    </row>
    <row r="405" spans="2:4" ht="9.1999999999999993" customHeight="1" x14ac:dyDescent="0.25">
      <c r="B405" s="223"/>
      <c r="D405" s="223"/>
    </row>
    <row r="406" spans="2:4" ht="9.1999999999999993" customHeight="1" x14ac:dyDescent="0.25">
      <c r="B406" s="223"/>
      <c r="D406" s="223"/>
    </row>
    <row r="407" spans="2:4" ht="9.1999999999999993" customHeight="1" x14ac:dyDescent="0.25">
      <c r="B407" s="223"/>
    </row>
    <row r="408" spans="2:4" ht="9.1999999999999993" customHeight="1" x14ac:dyDescent="0.25">
      <c r="B408" s="223"/>
    </row>
    <row r="409" spans="2:4" ht="9.1999999999999993" customHeight="1" x14ac:dyDescent="0.25">
      <c r="B409" s="223"/>
    </row>
    <row r="410" spans="2:4" ht="9.1999999999999993" customHeight="1" x14ac:dyDescent="0.25">
      <c r="B410" s="223"/>
    </row>
    <row r="411" spans="2:4" ht="9.1999999999999993" customHeight="1" x14ac:dyDescent="0.25"/>
  </sheetData>
  <mergeCells count="276">
    <mergeCell ref="B399:K399"/>
    <mergeCell ref="B400:K400"/>
    <mergeCell ref="C391:C392"/>
    <mergeCell ref="C395:C396"/>
    <mergeCell ref="E395:E396"/>
    <mergeCell ref="J395:J396"/>
    <mergeCell ref="L395:L396"/>
    <mergeCell ref="E397:E398"/>
    <mergeCell ref="L397:L398"/>
    <mergeCell ref="G378:G381"/>
    <mergeCell ref="C379:C380"/>
    <mergeCell ref="E380:E383"/>
    <mergeCell ref="J380:J387"/>
    <mergeCell ref="C383:C384"/>
    <mergeCell ref="L383:L384"/>
    <mergeCell ref="G386:G389"/>
    <mergeCell ref="C387:C388"/>
    <mergeCell ref="E388:E391"/>
    <mergeCell ref="L389:L390"/>
    <mergeCell ref="L364:L365"/>
    <mergeCell ref="E366:E368"/>
    <mergeCell ref="G367:G374"/>
    <mergeCell ref="C368:C369"/>
    <mergeCell ref="C372:C373"/>
    <mergeCell ref="E373:E375"/>
    <mergeCell ref="L374:L375"/>
    <mergeCell ref="I353:I354"/>
    <mergeCell ref="J353:J354"/>
    <mergeCell ref="E354:E356"/>
    <mergeCell ref="G355:G362"/>
    <mergeCell ref="C356:C357"/>
    <mergeCell ref="J359:J370"/>
    <mergeCell ref="C360:C361"/>
    <mergeCell ref="E361:E363"/>
    <mergeCell ref="E350:E351"/>
    <mergeCell ref="L350:L351"/>
    <mergeCell ref="G331:G334"/>
    <mergeCell ref="C332:C333"/>
    <mergeCell ref="E333:E336"/>
    <mergeCell ref="J333:J340"/>
    <mergeCell ref="C336:C337"/>
    <mergeCell ref="L336:L337"/>
    <mergeCell ref="G339:G342"/>
    <mergeCell ref="C340:C341"/>
    <mergeCell ref="E341:E344"/>
    <mergeCell ref="L342:L343"/>
    <mergeCell ref="L317:L318"/>
    <mergeCell ref="E319:E321"/>
    <mergeCell ref="G320:G327"/>
    <mergeCell ref="C321:C322"/>
    <mergeCell ref="C325:C326"/>
    <mergeCell ref="E326:E328"/>
    <mergeCell ref="L327:L328"/>
    <mergeCell ref="C344:C345"/>
    <mergeCell ref="C348:C349"/>
    <mergeCell ref="E348:E349"/>
    <mergeCell ref="J348:J349"/>
    <mergeCell ref="L348:L349"/>
    <mergeCell ref="B299:K299"/>
    <mergeCell ref="B300:K300"/>
    <mergeCell ref="D302:J302"/>
    <mergeCell ref="D303:J303"/>
    <mergeCell ref="D304:J304"/>
    <mergeCell ref="I306:I307"/>
    <mergeCell ref="J306:J307"/>
    <mergeCell ref="E307:E309"/>
    <mergeCell ref="G308:G315"/>
    <mergeCell ref="C309:C310"/>
    <mergeCell ref="J312:J323"/>
    <mergeCell ref="C313:C314"/>
    <mergeCell ref="E314:E316"/>
    <mergeCell ref="C291:C292"/>
    <mergeCell ref="C295:C296"/>
    <mergeCell ref="E295:E296"/>
    <mergeCell ref="J295:J296"/>
    <mergeCell ref="L295:L296"/>
    <mergeCell ref="E297:E298"/>
    <mergeCell ref="L297:L298"/>
    <mergeCell ref="G278:G281"/>
    <mergeCell ref="C279:C280"/>
    <mergeCell ref="E280:E283"/>
    <mergeCell ref="J280:J287"/>
    <mergeCell ref="C283:C284"/>
    <mergeCell ref="L283:L284"/>
    <mergeCell ref="G286:G289"/>
    <mergeCell ref="C287:C288"/>
    <mergeCell ref="E288:E291"/>
    <mergeCell ref="L289:L290"/>
    <mergeCell ref="L264:L265"/>
    <mergeCell ref="E266:E268"/>
    <mergeCell ref="G267:G274"/>
    <mergeCell ref="C268:C269"/>
    <mergeCell ref="C272:C273"/>
    <mergeCell ref="E273:E275"/>
    <mergeCell ref="L274:L275"/>
    <mergeCell ref="I253:I254"/>
    <mergeCell ref="J253:J254"/>
    <mergeCell ref="E254:E256"/>
    <mergeCell ref="G255:G262"/>
    <mergeCell ref="C256:C257"/>
    <mergeCell ref="J259:J270"/>
    <mergeCell ref="C260:C261"/>
    <mergeCell ref="E261:E263"/>
    <mergeCell ref="E250:E251"/>
    <mergeCell ref="L250:L251"/>
    <mergeCell ref="G231:G234"/>
    <mergeCell ref="C232:C233"/>
    <mergeCell ref="E233:E236"/>
    <mergeCell ref="J233:J240"/>
    <mergeCell ref="C236:C237"/>
    <mergeCell ref="L236:L237"/>
    <mergeCell ref="G239:G242"/>
    <mergeCell ref="C240:C241"/>
    <mergeCell ref="E241:E244"/>
    <mergeCell ref="L242:L243"/>
    <mergeCell ref="L217:L218"/>
    <mergeCell ref="E219:E221"/>
    <mergeCell ref="G220:G227"/>
    <mergeCell ref="C221:C222"/>
    <mergeCell ref="C225:C226"/>
    <mergeCell ref="E226:E228"/>
    <mergeCell ref="L227:L228"/>
    <mergeCell ref="C244:C245"/>
    <mergeCell ref="C248:C249"/>
    <mergeCell ref="E248:E249"/>
    <mergeCell ref="J248:J249"/>
    <mergeCell ref="L248:L249"/>
    <mergeCell ref="B199:K199"/>
    <mergeCell ref="B200:K200"/>
    <mergeCell ref="D202:J202"/>
    <mergeCell ref="D203:J203"/>
    <mergeCell ref="D204:J204"/>
    <mergeCell ref="I206:I207"/>
    <mergeCell ref="J206:J207"/>
    <mergeCell ref="E207:E209"/>
    <mergeCell ref="G208:G215"/>
    <mergeCell ref="C209:C210"/>
    <mergeCell ref="J212:J223"/>
    <mergeCell ref="C213:C214"/>
    <mergeCell ref="E214:E216"/>
    <mergeCell ref="C191:C192"/>
    <mergeCell ref="C195:C196"/>
    <mergeCell ref="E195:E196"/>
    <mergeCell ref="J195:J196"/>
    <mergeCell ref="L195:L196"/>
    <mergeCell ref="E197:E198"/>
    <mergeCell ref="L197:L198"/>
    <mergeCell ref="G178:G181"/>
    <mergeCell ref="C179:C180"/>
    <mergeCell ref="E180:E183"/>
    <mergeCell ref="J180:J187"/>
    <mergeCell ref="C183:C184"/>
    <mergeCell ref="L183:L184"/>
    <mergeCell ref="G186:G189"/>
    <mergeCell ref="C187:C188"/>
    <mergeCell ref="E188:E191"/>
    <mergeCell ref="L189:L190"/>
    <mergeCell ref="L164:L165"/>
    <mergeCell ref="E166:E168"/>
    <mergeCell ref="G167:G174"/>
    <mergeCell ref="C168:C169"/>
    <mergeCell ref="C172:C173"/>
    <mergeCell ref="E173:E175"/>
    <mergeCell ref="L174:L175"/>
    <mergeCell ref="I153:I154"/>
    <mergeCell ref="J153:J154"/>
    <mergeCell ref="E154:E156"/>
    <mergeCell ref="G155:G162"/>
    <mergeCell ref="C156:C157"/>
    <mergeCell ref="J159:J170"/>
    <mergeCell ref="C160:C161"/>
    <mergeCell ref="E161:E163"/>
    <mergeCell ref="C144:C145"/>
    <mergeCell ref="C148:C149"/>
    <mergeCell ref="E148:E149"/>
    <mergeCell ref="J148:J149"/>
    <mergeCell ref="L148:L149"/>
    <mergeCell ref="E150:E151"/>
    <mergeCell ref="L150:L151"/>
    <mergeCell ref="G131:G134"/>
    <mergeCell ref="C132:C133"/>
    <mergeCell ref="E133:E136"/>
    <mergeCell ref="J133:J140"/>
    <mergeCell ref="C136:C137"/>
    <mergeCell ref="L136:L137"/>
    <mergeCell ref="G139:G142"/>
    <mergeCell ref="C140:C141"/>
    <mergeCell ref="E141:E144"/>
    <mergeCell ref="L142:L143"/>
    <mergeCell ref="L117:L118"/>
    <mergeCell ref="E119:E121"/>
    <mergeCell ref="G120:G127"/>
    <mergeCell ref="C121:C122"/>
    <mergeCell ref="C125:C126"/>
    <mergeCell ref="E126:E128"/>
    <mergeCell ref="L127:L128"/>
    <mergeCell ref="D104:J104"/>
    <mergeCell ref="I106:I107"/>
    <mergeCell ref="J106:J107"/>
    <mergeCell ref="E107:E109"/>
    <mergeCell ref="G108:G115"/>
    <mergeCell ref="C109:C110"/>
    <mergeCell ref="J112:J123"/>
    <mergeCell ref="C113:C114"/>
    <mergeCell ref="E114:E116"/>
    <mergeCell ref="E97:E98"/>
    <mergeCell ref="L97:L98"/>
    <mergeCell ref="B99:K99"/>
    <mergeCell ref="B100:K100"/>
    <mergeCell ref="D102:J102"/>
    <mergeCell ref="D103:J103"/>
    <mergeCell ref="L89:L90"/>
    <mergeCell ref="C91:C92"/>
    <mergeCell ref="C95:C96"/>
    <mergeCell ref="E95:E96"/>
    <mergeCell ref="J95:J96"/>
    <mergeCell ref="L95:L96"/>
    <mergeCell ref="G78:G81"/>
    <mergeCell ref="C79:C80"/>
    <mergeCell ref="E80:E83"/>
    <mergeCell ref="J80:J87"/>
    <mergeCell ref="C83:C84"/>
    <mergeCell ref="L83:L84"/>
    <mergeCell ref="G86:G89"/>
    <mergeCell ref="C87:C88"/>
    <mergeCell ref="E88:E91"/>
    <mergeCell ref="E50:E51"/>
    <mergeCell ref="L50:L51"/>
    <mergeCell ref="I53:I54"/>
    <mergeCell ref="J53:J54"/>
    <mergeCell ref="E54:E56"/>
    <mergeCell ref="G55:G62"/>
    <mergeCell ref="L42:L43"/>
    <mergeCell ref="C44:C45"/>
    <mergeCell ref="C48:C49"/>
    <mergeCell ref="E48:E49"/>
    <mergeCell ref="J48:J49"/>
    <mergeCell ref="L48:L49"/>
    <mergeCell ref="C56:C57"/>
    <mergeCell ref="J59:J70"/>
    <mergeCell ref="C60:C61"/>
    <mergeCell ref="E61:E63"/>
    <mergeCell ref="L64:L65"/>
    <mergeCell ref="E66:E68"/>
    <mergeCell ref="G67:G74"/>
    <mergeCell ref="C68:C69"/>
    <mergeCell ref="C72:C73"/>
    <mergeCell ref="E73:E75"/>
    <mergeCell ref="L74:L75"/>
    <mergeCell ref="L17:L18"/>
    <mergeCell ref="E19:E21"/>
    <mergeCell ref="G20:G27"/>
    <mergeCell ref="C21:C22"/>
    <mergeCell ref="C25:C26"/>
    <mergeCell ref="E26:E28"/>
    <mergeCell ref="L27:L28"/>
    <mergeCell ref="G31:G34"/>
    <mergeCell ref="C32:C33"/>
    <mergeCell ref="E33:E36"/>
    <mergeCell ref="J33:J40"/>
    <mergeCell ref="C36:C37"/>
    <mergeCell ref="L36:L37"/>
    <mergeCell ref="G39:G42"/>
    <mergeCell ref="C40:C41"/>
    <mergeCell ref="E41:E44"/>
    <mergeCell ref="D2:J2"/>
    <mergeCell ref="D3:J3"/>
    <mergeCell ref="D4:J4"/>
    <mergeCell ref="I6:I7"/>
    <mergeCell ref="J6:J7"/>
    <mergeCell ref="E7:E9"/>
    <mergeCell ref="G8:G15"/>
    <mergeCell ref="C9:C10"/>
    <mergeCell ref="J12:J23"/>
    <mergeCell ref="C13:C14"/>
    <mergeCell ref="E14:E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27"/>
  <sheetViews>
    <sheetView topLeftCell="AR1" workbookViewId="0">
      <selection activeCell="AR4" sqref="AR4"/>
    </sheetView>
  </sheetViews>
  <sheetFormatPr defaultColWidth="11.42578125" defaultRowHeight="12.75" outlineLevelCol="2" x14ac:dyDescent="0.25"/>
  <cols>
    <col min="1" max="1" width="4.7109375" style="263" hidden="1" customWidth="1" outlineLevel="1"/>
    <col min="2" max="2" width="6.85546875" style="263" hidden="1" customWidth="1" outlineLevel="2"/>
    <col min="3" max="3" width="8.7109375" style="356" hidden="1" customWidth="1" outlineLevel="2"/>
    <col min="4" max="4" width="6.7109375" style="357" hidden="1" customWidth="1" outlineLevel="2"/>
    <col min="5" max="5" width="4.7109375" style="356" hidden="1" customWidth="1" outlineLevel="2"/>
    <col min="6" max="6" width="3.7109375" style="236" hidden="1" customWidth="1" outlineLevel="2"/>
    <col min="7" max="7" width="4.7109375" style="263" hidden="1" customWidth="1" outlineLevel="1" collapsed="1"/>
    <col min="8" max="8" width="16.140625" style="263" hidden="1" customWidth="1" outlineLevel="2"/>
    <col min="9" max="9" width="23.140625" style="263" hidden="1" customWidth="1" outlineLevel="1"/>
    <col min="10" max="10" width="12.5703125" style="263" hidden="1" customWidth="1" outlineLevel="1"/>
    <col min="11" max="12" width="4.42578125" style="263" hidden="1" customWidth="1" outlineLevel="1"/>
    <col min="13" max="13" width="3.5703125" style="263" hidden="1" customWidth="1" outlineLevel="1"/>
    <col min="14" max="15" width="4.42578125" style="263" hidden="1" customWidth="1" outlineLevel="1"/>
    <col min="16" max="16" width="3.28515625" style="263" hidden="1" customWidth="1" outlineLevel="1"/>
    <col min="17" max="17" width="3.140625" style="263" hidden="1" customWidth="1" outlineLevel="1"/>
    <col min="18" max="18" width="4.42578125" style="263" hidden="1" customWidth="1" outlineLevel="1"/>
    <col min="19" max="19" width="3.5703125" style="263" hidden="1" customWidth="1" outlineLevel="1"/>
    <col min="20" max="20" width="3.28515625" style="263" hidden="1" customWidth="1" outlineLevel="1"/>
    <col min="21" max="21" width="3.5703125" style="263" hidden="1" customWidth="1" outlineLevel="1"/>
    <col min="22" max="22" width="3.28515625" style="263" hidden="1" customWidth="1" outlineLevel="1"/>
    <col min="23" max="23" width="3.5703125" style="263" hidden="1" customWidth="1" outlineLevel="1"/>
    <col min="24" max="24" width="3.28515625" style="263" hidden="1" customWidth="1" outlineLevel="1"/>
    <col min="25" max="26" width="4.7109375" style="263" hidden="1" customWidth="1" outlineLevel="2"/>
    <col min="27" max="27" width="25.42578125" style="263" hidden="1" customWidth="1" outlineLevel="2"/>
    <col min="28" max="28" width="22.140625" style="263" hidden="1" customWidth="1" outlineLevel="2"/>
    <col min="29" max="35" width="2" style="237" hidden="1" customWidth="1" outlineLevel="2"/>
    <col min="36" max="36" width="3.85546875" style="263" hidden="1" customWidth="1" outlineLevel="2"/>
    <col min="37" max="42" width="4.28515625" style="263" hidden="1" customWidth="1" outlineLevel="2"/>
    <col min="43" max="43" width="3.7109375" style="238" hidden="1" customWidth="1" outlineLevel="1" collapsed="1"/>
    <col min="44" max="44" width="2.42578125" style="261" customWidth="1" collapsed="1"/>
    <col min="45" max="45" width="3.28515625" style="262" hidden="1" customWidth="1" outlineLevel="1"/>
    <col min="46" max="46" width="14.5703125" style="262" customWidth="1" collapsed="1"/>
    <col min="47" max="47" width="10.7109375" style="263" customWidth="1"/>
    <col min="48" max="48" width="3.28515625" style="262" hidden="1" customWidth="1" outlineLevel="1"/>
    <col min="49" max="49" width="14.140625" style="262" customWidth="1" collapsed="1"/>
    <col min="50" max="50" width="4" style="263" customWidth="1"/>
    <col min="51" max="51" width="3.28515625" style="262" hidden="1" customWidth="1" outlineLevel="1"/>
    <col min="52" max="52" width="13.5703125" style="262" customWidth="1" collapsed="1"/>
    <col min="53" max="53" width="4" style="263" customWidth="1"/>
    <col min="54" max="54" width="3.140625" style="262" hidden="1" customWidth="1" outlineLevel="1"/>
    <col min="55" max="55" width="13.28515625" style="240" customWidth="1" collapsed="1"/>
    <col min="56" max="56" width="4" style="236" customWidth="1"/>
    <col min="57" max="57" width="3.28515625" style="240" hidden="1" customWidth="1" outlineLevel="1"/>
    <col min="58" max="58" width="14" style="240" customWidth="1" collapsed="1"/>
    <col min="59" max="59" width="4" style="240" customWidth="1"/>
    <col min="60" max="60" width="3.28515625" style="240" hidden="1" customWidth="1" outlineLevel="1"/>
    <col min="61" max="61" width="14.7109375" style="240" customWidth="1" collapsed="1"/>
    <col min="62" max="62" width="4" style="240" customWidth="1"/>
    <col min="63" max="63" width="3.28515625" style="269" customWidth="1"/>
    <col min="64" max="64" width="3.28515625" style="262" hidden="1" customWidth="1" outlineLevel="1"/>
    <col min="65" max="65" width="12.28515625" style="262" customWidth="1" collapsed="1"/>
    <col min="66" max="66" width="4" style="263" customWidth="1"/>
    <col min="67" max="67" width="3.28515625" style="262" hidden="1" customWidth="1" outlineLevel="1"/>
    <col min="68" max="68" width="12.7109375" style="262" customWidth="1" collapsed="1"/>
    <col min="69" max="69" width="4" style="263" customWidth="1"/>
    <col min="70" max="70" width="3.28515625" style="262" hidden="1" customWidth="1" outlineLevel="1"/>
    <col min="71" max="71" width="12.7109375" style="262" customWidth="1" collapsed="1"/>
    <col min="72" max="72" width="4" style="263" customWidth="1"/>
    <col min="73" max="73" width="3.140625" style="262" hidden="1" customWidth="1" outlineLevel="1"/>
    <col min="74" max="74" width="12.7109375" style="240" customWidth="1" collapsed="1"/>
    <col min="75" max="75" width="4" style="236" customWidth="1"/>
    <col min="76" max="76" width="3.28515625" style="240" hidden="1" customWidth="1" outlineLevel="1"/>
    <col min="77" max="77" width="12.7109375" style="240" customWidth="1" collapsed="1"/>
    <col min="78" max="78" width="4" style="240" customWidth="1"/>
    <col min="79" max="79" width="3.28515625" style="262" hidden="1" customWidth="1" outlineLevel="1"/>
    <col min="80" max="80" width="12" style="262" customWidth="1" collapsed="1"/>
    <col min="81" max="81" width="4" style="263" customWidth="1"/>
    <col min="82" max="82" width="3.28515625" style="262" hidden="1" customWidth="1" outlineLevel="1"/>
    <col min="83" max="83" width="12.140625" style="262" customWidth="1" collapsed="1"/>
    <col min="84" max="84" width="4" style="263" customWidth="1"/>
    <col min="85" max="85" width="3.28515625" style="269" customWidth="1"/>
    <col min="86" max="86" width="3.28515625" style="262" hidden="1" customWidth="1" outlineLevel="1"/>
    <col min="87" max="87" width="15.7109375" style="262" customWidth="1" collapsed="1"/>
    <col min="88" max="88" width="4" style="263" customWidth="1"/>
    <col min="89" max="89" width="3.28515625" style="262" hidden="1" customWidth="1" outlineLevel="1"/>
    <col min="90" max="90" width="15.7109375" style="262" customWidth="1" collapsed="1"/>
    <col min="91" max="91" width="4" style="263" customWidth="1"/>
    <col min="92" max="92" width="3.28515625" style="262" hidden="1" customWidth="1" outlineLevel="1"/>
    <col min="93" max="93" width="15.7109375" style="262" customWidth="1" collapsed="1"/>
    <col min="94" max="94" width="4" style="263" customWidth="1"/>
    <col min="95" max="95" width="3.140625" style="262" hidden="1" customWidth="1" outlineLevel="1"/>
    <col min="96" max="96" width="15.7109375" style="240" customWidth="1" collapsed="1"/>
    <col min="97" max="97" width="4" style="236" customWidth="1"/>
    <col min="98" max="98" width="3.140625" style="262" hidden="1" customWidth="1" outlineLevel="1"/>
    <col min="99" max="99" width="15.7109375" style="240" customWidth="1" collapsed="1"/>
    <col min="100" max="100" width="4" style="236" customWidth="1"/>
    <col min="101" max="101" width="3.7109375" style="238" bestFit="1" customWidth="1"/>
    <col min="102" max="16384" width="11.42578125" style="240"/>
  </cols>
  <sheetData>
    <row r="1" spans="1:106" ht="19.5" x14ac:dyDescent="0.25">
      <c r="A1" s="232"/>
      <c r="B1" s="233"/>
      <c r="C1" s="234"/>
      <c r="D1" s="235"/>
      <c r="E1" s="234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522">
        <v>2</v>
      </c>
      <c r="Z1" s="522"/>
      <c r="AA1" s="233"/>
      <c r="AB1" s="233"/>
      <c r="AJ1" s="233"/>
      <c r="AK1" s="233"/>
      <c r="AL1" s="233"/>
      <c r="AM1" s="233"/>
      <c r="AN1" s="233"/>
      <c r="AO1" s="233"/>
      <c r="AP1" s="233"/>
      <c r="AR1" s="523" t="str">
        <f>[3]Список!A1</f>
        <v xml:space="preserve">МОЛОДЕЖНЫЙ ЧЕМПИОНАТ РЕСПУБЛИКИ КАЗАХСТАН </v>
      </c>
      <c r="AS1" s="523"/>
      <c r="AT1" s="523"/>
      <c r="AU1" s="523"/>
      <c r="AV1" s="523"/>
      <c r="AW1" s="523"/>
      <c r="AX1" s="523"/>
      <c r="AY1" s="523"/>
      <c r="AZ1" s="523"/>
      <c r="BA1" s="523"/>
      <c r="BB1" s="523"/>
      <c r="BC1" s="523"/>
      <c r="BD1" s="523"/>
      <c r="BE1" s="523"/>
      <c r="BF1" s="523"/>
      <c r="BG1" s="523"/>
      <c r="BH1" s="523"/>
      <c r="BI1" s="523"/>
      <c r="BJ1" s="523"/>
      <c r="BK1" s="523" t="str">
        <f>AR1</f>
        <v xml:space="preserve">МОЛОДЕЖНЫЙ ЧЕМПИОНАТ РЕСПУБЛИКИ КАЗАХСТАН </v>
      </c>
      <c r="BL1" s="523"/>
      <c r="BM1" s="523"/>
      <c r="BN1" s="523"/>
      <c r="BO1" s="523"/>
      <c r="BP1" s="523"/>
      <c r="BQ1" s="523"/>
      <c r="BR1" s="523"/>
      <c r="BS1" s="523"/>
      <c r="BT1" s="523"/>
      <c r="BU1" s="523"/>
      <c r="BV1" s="523"/>
      <c r="BW1" s="523"/>
      <c r="BX1" s="523"/>
      <c r="BY1" s="523"/>
      <c r="BZ1" s="523"/>
      <c r="CA1" s="523"/>
      <c r="CB1" s="523"/>
      <c r="CC1" s="523"/>
      <c r="CD1" s="523"/>
      <c r="CE1" s="523"/>
      <c r="CF1" s="523"/>
      <c r="CG1" s="523" t="str">
        <f>BK1</f>
        <v xml:space="preserve">МОЛОДЕЖНЫЙ ЧЕМПИОНАТ РЕСПУБЛИКИ КАЗАХСТАН </v>
      </c>
      <c r="CH1" s="523"/>
      <c r="CI1" s="523"/>
      <c r="CJ1" s="523"/>
      <c r="CK1" s="523"/>
      <c r="CL1" s="523"/>
      <c r="CM1" s="523"/>
      <c r="CN1" s="523"/>
      <c r="CO1" s="523"/>
      <c r="CP1" s="523"/>
      <c r="CQ1" s="523"/>
      <c r="CR1" s="523"/>
      <c r="CS1" s="523"/>
      <c r="CT1" s="523"/>
      <c r="CU1" s="523"/>
      <c r="CV1" s="523"/>
      <c r="CX1" s="239"/>
      <c r="CY1" s="239"/>
      <c r="CZ1" s="239"/>
      <c r="DA1" s="239"/>
      <c r="DB1" s="239"/>
    </row>
    <row r="2" spans="1:106" ht="14.1" customHeight="1" thickBot="1" x14ac:dyDescent="0.3">
      <c r="A2" s="232" t="s">
        <v>258</v>
      </c>
      <c r="B2" s="233" t="s">
        <v>259</v>
      </c>
      <c r="C2" s="234" t="s">
        <v>260</v>
      </c>
      <c r="D2" s="235" t="s">
        <v>261</v>
      </c>
      <c r="E2" s="234" t="s">
        <v>262</v>
      </c>
      <c r="G2" s="233" t="s">
        <v>263</v>
      </c>
      <c r="H2" s="233"/>
      <c r="I2" s="233" t="s">
        <v>264</v>
      </c>
      <c r="J2" s="233" t="s">
        <v>265</v>
      </c>
      <c r="K2" s="233" t="s">
        <v>266</v>
      </c>
      <c r="L2" s="233" t="s">
        <v>267</v>
      </c>
      <c r="M2" s="233" t="s">
        <v>268</v>
      </c>
      <c r="N2" s="233" t="s">
        <v>269</v>
      </c>
      <c r="O2" s="233" t="s">
        <v>270</v>
      </c>
      <c r="P2" s="233" t="s">
        <v>271</v>
      </c>
      <c r="Q2" s="233" t="s">
        <v>272</v>
      </c>
      <c r="R2" s="233" t="s">
        <v>273</v>
      </c>
      <c r="S2" s="233" t="s">
        <v>274</v>
      </c>
      <c r="T2" s="233" t="s">
        <v>275</v>
      </c>
      <c r="U2" s="233" t="s">
        <v>276</v>
      </c>
      <c r="V2" s="233" t="s">
        <v>277</v>
      </c>
      <c r="W2" s="233" t="s">
        <v>278</v>
      </c>
      <c r="X2" s="233" t="s">
        <v>279</v>
      </c>
      <c r="Y2" s="233" t="s">
        <v>280</v>
      </c>
      <c r="Z2" s="233" t="s">
        <v>281</v>
      </c>
      <c r="AA2" s="233" t="s">
        <v>282</v>
      </c>
      <c r="AB2" s="233" t="s">
        <v>283</v>
      </c>
      <c r="AJ2" s="233"/>
      <c r="AK2" s="233"/>
      <c r="AL2" s="233"/>
      <c r="AM2" s="233"/>
      <c r="AN2" s="233"/>
      <c r="AO2" s="233"/>
      <c r="AP2" s="233"/>
      <c r="AR2" s="524" t="str">
        <f>[3]Список!A2</f>
        <v>ПО НАСТОЛЬНОМУ ТЕННИСУ</v>
      </c>
      <c r="AS2" s="524"/>
      <c r="AT2" s="524"/>
      <c r="AU2" s="524"/>
      <c r="AV2" s="524"/>
      <c r="AW2" s="524"/>
      <c r="AX2" s="524"/>
      <c r="AY2" s="524"/>
      <c r="AZ2" s="524"/>
      <c r="BA2" s="524"/>
      <c r="BB2" s="524"/>
      <c r="BC2" s="524"/>
      <c r="BD2" s="524"/>
      <c r="BE2" s="524"/>
      <c r="BF2" s="524"/>
      <c r="BG2" s="524"/>
      <c r="BH2" s="524"/>
      <c r="BI2" s="524"/>
      <c r="BJ2" s="524"/>
      <c r="BK2" s="524" t="str">
        <f>AR2</f>
        <v>ПО НАСТОЛЬНОМУ ТЕННИСУ</v>
      </c>
      <c r="BL2" s="524"/>
      <c r="BM2" s="524"/>
      <c r="BN2" s="524"/>
      <c r="BO2" s="524"/>
      <c r="BP2" s="524"/>
      <c r="BQ2" s="524"/>
      <c r="BR2" s="524"/>
      <c r="BS2" s="524"/>
      <c r="BT2" s="524"/>
      <c r="BU2" s="524"/>
      <c r="BV2" s="524"/>
      <c r="BW2" s="524"/>
      <c r="BX2" s="524"/>
      <c r="BY2" s="524"/>
      <c r="BZ2" s="524"/>
      <c r="CA2" s="524"/>
      <c r="CB2" s="524"/>
      <c r="CC2" s="524"/>
      <c r="CD2" s="524"/>
      <c r="CE2" s="524"/>
      <c r="CF2" s="524"/>
      <c r="CG2" s="524" t="str">
        <f>BK2</f>
        <v>ПО НАСТОЛЬНОМУ ТЕННИСУ</v>
      </c>
      <c r="CH2" s="524"/>
      <c r="CI2" s="524"/>
      <c r="CJ2" s="524"/>
      <c r="CK2" s="524"/>
      <c r="CL2" s="524"/>
      <c r="CM2" s="524"/>
      <c r="CN2" s="524"/>
      <c r="CO2" s="524"/>
      <c r="CP2" s="524"/>
      <c r="CQ2" s="524"/>
      <c r="CR2" s="524"/>
      <c r="CS2" s="524"/>
      <c r="CT2" s="524"/>
      <c r="CU2" s="524"/>
      <c r="CV2" s="524"/>
      <c r="CX2" s="241"/>
      <c r="CY2" s="241"/>
      <c r="CZ2" s="241"/>
      <c r="DA2" s="241"/>
      <c r="DB2" s="241"/>
    </row>
    <row r="3" spans="1:106" ht="14.1" customHeight="1" x14ac:dyDescent="0.25">
      <c r="A3" s="510">
        <v>1</v>
      </c>
      <c r="B3" s="512" t="s">
        <v>284</v>
      </c>
      <c r="C3" s="514"/>
      <c r="D3" s="516"/>
      <c r="E3" s="518"/>
      <c r="F3" s="242">
        <v>1</v>
      </c>
      <c r="G3" s="243">
        <v>201</v>
      </c>
      <c r="H3" s="520" t="str">
        <f>IF(K3="",IF(C3="","",IF(OR(G3="х",G4="х",NOT(ISBLANK(K3)))," ",CONCATENATE(C3,"/",D3,"/","ст. ",E3))),"")</f>
        <v/>
      </c>
      <c r="I3" s="244" t="str">
        <f>VLOOKUP(G3,[3]Список!A:V,3,FALSE)</f>
        <v xml:space="preserve">БАХЫТ Анель  </v>
      </c>
      <c r="J3" s="245" t="str">
        <f>VLOOKUP(G3,[3]Список!A:V,8,FALSE)</f>
        <v>г. Алматы</v>
      </c>
      <c r="K3" s="525">
        <v>14</v>
      </c>
      <c r="L3" s="535">
        <v>12</v>
      </c>
      <c r="M3" s="531">
        <v>11</v>
      </c>
      <c r="N3" s="533">
        <v>8</v>
      </c>
      <c r="O3" s="525">
        <v>11</v>
      </c>
      <c r="P3" s="535">
        <v>2</v>
      </c>
      <c r="Q3" s="531"/>
      <c r="R3" s="533"/>
      <c r="S3" s="525"/>
      <c r="T3" s="535"/>
      <c r="U3" s="531"/>
      <c r="V3" s="533"/>
      <c r="W3" s="525"/>
      <c r="X3" s="527"/>
      <c r="Y3" s="246">
        <f>IF(K3="wo",0,IF(K3="","",SUM(AC3:AI3)))</f>
        <v>3</v>
      </c>
      <c r="Z3" s="247">
        <f>IF(L3="wo",0,IF(L3="","",SUM(AC4:AI4)))</f>
        <v>0</v>
      </c>
      <c r="AA3" s="248" t="str">
        <f>IF(Y4="В - П","В - П",IF(Z4="В - П","В - П",IF(Z4="wo",Y4&amp;" - "&amp;Z4,IF(Y4="wo",Z4&amp;" - "&amp;Y4,IF(Y4&gt;Z4,Y4&amp;" - "&amp;Z4,IF(Z4&gt;Y4,Z4&amp;" - "&amp;Y4,""))))))</f>
        <v>3 - 0</v>
      </c>
      <c r="AB3" s="249" t="str">
        <f>CONCATENATE("(",AJ3,AK3,AL3,AM3,AN3,AO3,AP3,")")</f>
        <v>(12,8,2)</v>
      </c>
      <c r="AC3" s="250">
        <f>IF(K3="","",IF(K3="wo",0,IF(L3="wo",1,IF(K3&gt;L3,1,0))))</f>
        <v>1</v>
      </c>
      <c r="AD3" s="250">
        <f>IF(M3="","",IF(M3="wo",0,IF(N3="wo",1,IF(M3&gt;N3,1,0))))</f>
        <v>1</v>
      </c>
      <c r="AE3" s="250">
        <f>IF(O3="","",IF(O3="wo",0,IF(P3="wo",1,IF(O3&gt;P3,1,0))))</f>
        <v>1</v>
      </c>
      <c r="AF3" s="250" t="str">
        <f>IF(Q3="","",IF(Q3="wo",0,IF(R3="wo",1,IF(Q3&gt;R3,1,0))))</f>
        <v/>
      </c>
      <c r="AG3" s="250" t="str">
        <f>IF(S3="","",IF(S3="wo",0,IF(T3="wo",1,IF(S3&gt;T3,1,0))))</f>
        <v/>
      </c>
      <c r="AH3" s="250" t="str">
        <f>IF(U3="","",IF(U3="wo",0,IF(V3="wo",1,IF(U3&gt;V3,1,0))))</f>
        <v/>
      </c>
      <c r="AI3" s="250" t="str">
        <f>IF(W3="","",IF(W3="wo",0,IF(X3="wo",1,IF(W3&gt;X3,1,0))))</f>
        <v/>
      </c>
      <c r="AJ3" s="251">
        <f>IF(K3="","",IF(K3="wo",0,IF(L3="wo",0,IF(K3=L3,"ERROR",IF(K3=0,"-0",IF(L3=0,0,IF(K3&gt;L3,L3,-1*K3)))))))</f>
        <v>12</v>
      </c>
      <c r="AK3" s="251" t="str">
        <f>IF(M3="","",IF(M3="wo",","&amp;0,IF(N3="wo",","&amp;0,IF(M3=N3,"ERROR",IF(M3=0,",-0",IF(N3=0,","&amp;0,IF(M3&gt;N3,","&amp;N3,","&amp;-1*M3)))))))</f>
        <v>,8</v>
      </c>
      <c r="AL3" s="251" t="str">
        <f>IF(O3="","",IF(O3="wo",","&amp;0,IF(P3="wo",","&amp;0,IF(O3=P3,"ERROR",IF(O3=0,",-0",IF(P3=0,","&amp;0,IF(O3&gt;P3,","&amp;P3,","&amp;-1*O3)))))))</f>
        <v>,2</v>
      </c>
      <c r="AM3" s="251" t="str">
        <f>IF(Q3="","",IF(Q3="wo",","&amp;0,IF(R3="wo",","&amp;0,IF(Q3=R3,"ERROR",IF(Q3=0,",-0",IF(R3=0,","&amp;0,IF(Q3&gt;R3,","&amp;R3,","&amp;-1*Q3)))))))</f>
        <v/>
      </c>
      <c r="AN3" s="251" t="str">
        <f>IF(S3="","",IF(S3="wo",","&amp;0,IF(T3="wo",","&amp;0,IF(S3=T3,"ERROR",IF(S3=0,",-0",IF(T3=0,","&amp;0,IF(S3&gt;T3,","&amp;T3,","&amp;-1*S3)))))))</f>
        <v/>
      </c>
      <c r="AO3" s="251" t="str">
        <f>IF(U3="","",IF(U3="wo",","&amp;0,IF(V3="wo",","&amp;0,IF(U3=V3,"ERROR",IF(U3=0,",-0",IF(V3=0,","&amp;0,IF(U3&gt;V3,","&amp;V3,","&amp;-1*U3)))))))</f>
        <v/>
      </c>
      <c r="AP3" s="251" t="str">
        <f>IF(W3="","",IF(W3="wo",","&amp;0,IF(X3="wo",","&amp;0,IF(W3=X3,"ERROR",IF(W3=0,",-0",IF(X3=0,","&amp;0,IF(W3&gt;X3,","&amp;X3,","&amp;-1*W3)))))))</f>
        <v/>
      </c>
      <c r="AQ3" s="252"/>
      <c r="AR3" s="529" t="str">
        <f>[3]Список!A3</f>
        <v>г. Караганда                                                            22-28 апреля  2024 г.</v>
      </c>
      <c r="AS3" s="529"/>
      <c r="AT3" s="529"/>
      <c r="AU3" s="529"/>
      <c r="AV3" s="529"/>
      <c r="AW3" s="529"/>
      <c r="AX3" s="529"/>
      <c r="AY3" s="529"/>
      <c r="AZ3" s="529"/>
      <c r="BA3" s="529"/>
      <c r="BB3" s="529"/>
      <c r="BC3" s="529"/>
      <c r="BD3" s="529"/>
      <c r="BE3" s="529"/>
      <c r="BF3" s="529"/>
      <c r="BG3" s="529"/>
      <c r="BH3" s="529"/>
      <c r="BI3" s="529"/>
      <c r="BJ3" s="529"/>
      <c r="BK3" s="529" t="str">
        <f>AR3</f>
        <v>г. Караганда                                                            22-28 апреля  2024 г.</v>
      </c>
      <c r="BL3" s="529"/>
      <c r="BM3" s="529"/>
      <c r="BN3" s="529"/>
      <c r="BO3" s="529"/>
      <c r="BP3" s="529"/>
      <c r="BQ3" s="529"/>
      <c r="BR3" s="529"/>
      <c r="BS3" s="529"/>
      <c r="BT3" s="529"/>
      <c r="BU3" s="529"/>
      <c r="BV3" s="529"/>
      <c r="BW3" s="529"/>
      <c r="BX3" s="529"/>
      <c r="BY3" s="529"/>
      <c r="BZ3" s="529"/>
      <c r="CA3" s="529"/>
      <c r="CB3" s="529"/>
      <c r="CC3" s="529"/>
      <c r="CD3" s="529"/>
      <c r="CE3" s="529"/>
      <c r="CF3" s="529"/>
      <c r="CG3" s="529" t="str">
        <f>BK3</f>
        <v>г. Караганда                                                            22-28 апреля  2024 г.</v>
      </c>
      <c r="CH3" s="529"/>
      <c r="CI3" s="529"/>
      <c r="CJ3" s="529"/>
      <c r="CK3" s="529"/>
      <c r="CL3" s="529"/>
      <c r="CM3" s="529"/>
      <c r="CN3" s="529"/>
      <c r="CO3" s="529"/>
      <c r="CP3" s="529"/>
      <c r="CQ3" s="529"/>
      <c r="CR3" s="529"/>
      <c r="CS3" s="529"/>
      <c r="CT3" s="529"/>
      <c r="CU3" s="529"/>
      <c r="CV3" s="529"/>
      <c r="CW3" s="253"/>
      <c r="CX3" s="254"/>
      <c r="CY3" s="254"/>
      <c r="CZ3" s="254"/>
      <c r="DA3" s="254"/>
      <c r="DB3" s="254"/>
    </row>
    <row r="4" spans="1:106" ht="14.1" customHeight="1" x14ac:dyDescent="0.15">
      <c r="A4" s="511"/>
      <c r="B4" s="513"/>
      <c r="C4" s="515"/>
      <c r="D4" s="517"/>
      <c r="E4" s="519"/>
      <c r="F4" s="255">
        <v>2</v>
      </c>
      <c r="G4" s="256">
        <v>226</v>
      </c>
      <c r="H4" s="521"/>
      <c r="I4" s="257" t="str">
        <f>VLOOKUP(G4,[3]Список!A:V,3,FALSE)</f>
        <v xml:space="preserve">ТЕМИРХАНОВА Акку  </v>
      </c>
      <c r="J4" s="258" t="str">
        <f>VLOOKUP(G4,[3]Список!A:V,8,FALSE)</f>
        <v>Мангистау. обл.</v>
      </c>
      <c r="K4" s="526"/>
      <c r="L4" s="536"/>
      <c r="M4" s="532"/>
      <c r="N4" s="534"/>
      <c r="O4" s="526"/>
      <c r="P4" s="536"/>
      <c r="Q4" s="532"/>
      <c r="R4" s="534"/>
      <c r="S4" s="526"/>
      <c r="T4" s="536"/>
      <c r="U4" s="532"/>
      <c r="V4" s="534"/>
      <c r="W4" s="526"/>
      <c r="X4" s="528"/>
      <c r="Y4" s="259">
        <f>IF(L3="wo","В - П",IF(L3&gt;=0,SUM(AC4:AI4),""))</f>
        <v>0</v>
      </c>
      <c r="Z4" s="260">
        <f>IF(K3="wo","В - П",IF(K3&gt;=0,SUM(AC3:AI3),""))</f>
        <v>3</v>
      </c>
      <c r="AA4" s="248" t="str">
        <f>IF(G3="х","",IF(G4="х","",IF(Y3&gt;Z3,AA3&amp;" "&amp;AB3,IF(Z3&gt;Y3,AA3&amp;" "&amp;AB4,""))))</f>
        <v>3 - 0 (12,8,2)</v>
      </c>
      <c r="AB4" s="249" t="str">
        <f>CONCATENATE("(",AJ4,AK4,AL4,AM4,AN4,AO4,AP4,")")</f>
        <v>(-12,-8,-2)</v>
      </c>
      <c r="AC4" s="250">
        <f>IF(L3="","",IF(L3="wo",0,IF(K3="wo",1,IF(K3&gt;L3,0,1))))</f>
        <v>0</v>
      </c>
      <c r="AD4" s="250">
        <f>IF(N3="","",IF(N3="wo",0,IF(M3="wo",1,IF(M3&gt;N3,0,1))))</f>
        <v>0</v>
      </c>
      <c r="AE4" s="250">
        <f>IF(P3="","",IF(P3="wo",0,IF(O3="wo",1,IF(O3&gt;P3,0,1))))</f>
        <v>0</v>
      </c>
      <c r="AF4" s="250" t="str">
        <f>IF(R3="","",IF(R3="wo",0,IF(Q3="wo",1,IF(Q3&gt;R3,0,1))))</f>
        <v/>
      </c>
      <c r="AG4" s="250" t="str">
        <f>IF(T3="","",IF(T3="wo",0,IF(S3="wo",1,IF(S3&gt;T3,0,1))))</f>
        <v/>
      </c>
      <c r="AH4" s="250" t="str">
        <f>IF(V3="","",IF(V3="wo",0,IF(U3="wo",1,IF(U3&gt;V3,0,1))))</f>
        <v/>
      </c>
      <c r="AI4" s="250" t="str">
        <f>IF(X3="","",IF(X3="wo",0,IF(W3="wo",1,IF(W3&gt;X3,0,1))))</f>
        <v/>
      </c>
      <c r="AJ4" s="251">
        <f>IF(K3="","",IF(K3="wo",0,IF(L3="wo",0,IF(K3=L3,"ERROR",IF(K3=0,0,IF(L3=0,"-0",IF(L3&gt;K3,K3,-1*L3)))))))</f>
        <v>-12</v>
      </c>
      <c r="AK4" s="251" t="str">
        <f>IF(M3="","",IF(M3="wo",","&amp;0,IF(N3="wo",","&amp;0,IF(M3=N3,"ERROR",IF(M3=0,",0",IF(N3=0,",-0",IF(N3&gt;M3,","&amp;M3,","&amp;-1*N3)))))))</f>
        <v>,-8</v>
      </c>
      <c r="AL4" s="251" t="str">
        <f>IF(O3="","",IF(O3="wo",","&amp;0,IF(P3="wo",","&amp;0,IF(O3=P3,"ERROR",IF(O3=0,",0",IF(P3=0,",-0",IF(P3&gt;O3,","&amp;O3,","&amp;-1*P3)))))))</f>
        <v>,-2</v>
      </c>
      <c r="AM4" s="251" t="str">
        <f>IF(Q3="","",IF(Q3="wo",","&amp;0,IF(R3="wo",","&amp;0,IF(Q3=R3,"ERROR",IF(Q3=0,",0",IF(R3=0,",-0",IF(R3&gt;Q3,","&amp;Q3,","&amp;-1*R3)))))))</f>
        <v/>
      </c>
      <c r="AN4" s="251" t="str">
        <f>IF(S3="","",IF(S3="wo",","&amp;0,IF(T3="wo",","&amp;0,IF(S3=T3,"ERROR",IF(S3=0,",0",IF(T3=0,",-0",IF(T3&gt;S3,","&amp;S3,","&amp;-1*T3)))))))</f>
        <v/>
      </c>
      <c r="AO4" s="251" t="str">
        <f>IF(U3="","",IF(U3="wo",","&amp;0,IF(V3="wo",","&amp;0,IF(U3=V3,"ERROR",IF(U3=0,",0",IF(V3=0,",-0",IF(V3&gt;U3,","&amp;U3,","&amp;-1*V3)))))))</f>
        <v/>
      </c>
      <c r="AP4" s="251" t="str">
        <f>IF(W3="","",IF(W3="wo",","&amp;0,IF(X3="wo",","&amp;0,IF(W3=X3,"ERROR",IF(W3=0,",0",IF(X3=0,",-0",IF(X3&gt;W3,","&amp;W3,","&amp;-1*X3)))))))</f>
        <v/>
      </c>
      <c r="BK4" s="264"/>
      <c r="BL4" s="239"/>
      <c r="BM4" s="239"/>
      <c r="BN4" s="239"/>
      <c r="BO4" s="239"/>
      <c r="BP4" s="239"/>
      <c r="BQ4" s="239"/>
      <c r="BR4" s="239"/>
      <c r="BS4" s="239"/>
      <c r="BT4" s="240"/>
      <c r="BU4" s="239"/>
      <c r="BV4" s="239"/>
      <c r="BW4" s="239"/>
      <c r="BX4" s="239"/>
      <c r="BY4" s="239"/>
      <c r="BZ4" s="265">
        <f>IF(ISBLANK($F119),"-",F119)</f>
        <v>-30</v>
      </c>
      <c r="CA4" s="266">
        <f>IF(ISBLANK($G119),"-",G119)</f>
        <v>203</v>
      </c>
      <c r="CB4" s="530" t="str">
        <f>IF(ISBLANK($I119),"-",I119)</f>
        <v xml:space="preserve">АШКЕЕВА Арай  </v>
      </c>
      <c r="CC4" s="530"/>
      <c r="CD4" s="267"/>
      <c r="CE4" s="267"/>
      <c r="CF4" s="268"/>
      <c r="CG4" s="269">
        <f>IF(ISBLANK($F157),"-",F157)</f>
        <v>-40</v>
      </c>
      <c r="CH4" s="266">
        <f>IF(ISBLANK($G157),"-",G157)</f>
        <v>226</v>
      </c>
      <c r="CI4" s="530" t="str">
        <f>IF(ISBLANK($G157),"-",I157)</f>
        <v xml:space="preserve">ТЕМИРХАНОВА Акку  </v>
      </c>
      <c r="CJ4" s="530"/>
      <c r="CR4" s="262"/>
      <c r="CS4" s="270"/>
      <c r="CU4" s="262"/>
      <c r="CV4" s="270"/>
    </row>
    <row r="5" spans="1:106" ht="14.1" customHeight="1" x14ac:dyDescent="0.15">
      <c r="A5" s="554">
        <v>2</v>
      </c>
      <c r="B5" s="512" t="s">
        <v>284</v>
      </c>
      <c r="C5" s="514"/>
      <c r="D5" s="516"/>
      <c r="E5" s="518"/>
      <c r="F5" s="255">
        <v>3</v>
      </c>
      <c r="G5" s="243">
        <v>218</v>
      </c>
      <c r="H5" s="520" t="str">
        <f t="shared" ref="H5" si="0">IF(K5="",IF(C5="","",IF(OR(G5="х",G6="х",NOT(ISBLANK(K5)))," ",CONCATENATE(C5,"/",D5,"/","ст. ",E5))),"")</f>
        <v/>
      </c>
      <c r="I5" s="244" t="str">
        <f>VLOOKUP(G5,[3]Список!A:V,3,FALSE)</f>
        <v xml:space="preserve">ЕРЖАНКЫЗЫ Алтынай  </v>
      </c>
      <c r="J5" s="245" t="str">
        <f>VLOOKUP(G5,[3]Список!A:V,8,FALSE)</f>
        <v>г. Астана</v>
      </c>
      <c r="K5" s="525">
        <v>11</v>
      </c>
      <c r="L5" s="535">
        <v>6</v>
      </c>
      <c r="M5" s="531">
        <v>5</v>
      </c>
      <c r="N5" s="533">
        <v>11</v>
      </c>
      <c r="O5" s="525">
        <v>10</v>
      </c>
      <c r="P5" s="535">
        <v>12</v>
      </c>
      <c r="Q5" s="531">
        <v>12</v>
      </c>
      <c r="R5" s="533">
        <v>10</v>
      </c>
      <c r="S5" s="542">
        <v>11</v>
      </c>
      <c r="T5" s="544">
        <v>5</v>
      </c>
      <c r="U5" s="546"/>
      <c r="V5" s="548"/>
      <c r="W5" s="542"/>
      <c r="X5" s="551"/>
      <c r="Y5" s="246">
        <f t="shared" ref="Y5" si="1">IF(K5="wo",0,IF(K5="","",SUM(AC5:AI5)))</f>
        <v>3</v>
      </c>
      <c r="Z5" s="247">
        <f t="shared" ref="Z5" si="2">IF(L5="wo",0,IF(L5="","",SUM(AC6:AI6)))</f>
        <v>2</v>
      </c>
      <c r="AA5" s="248" t="str">
        <f t="shared" ref="AA5" si="3">IF(Y6="В - П","В - П",IF(Z6="В - П","В - П",IF(Z6="wo",Y6&amp;" - "&amp;Z6,IF(Y6="wo",Z6&amp;" - "&amp;Y6,IF(Y6&gt;Z6,Y6&amp;" - "&amp;Z6,IF(Z6&gt;Y6,Z6&amp;" - "&amp;Y6,""))))))</f>
        <v>3 - 2</v>
      </c>
      <c r="AB5" s="249" t="str">
        <f t="shared" ref="AB5:AB68" si="4">CONCATENATE("(",AJ5,AK5,AL5,AM5,AN5,AO5,AP5,")")</f>
        <v>(6,-5,-10,10,5)</v>
      </c>
      <c r="AC5" s="250">
        <f t="shared" ref="AC5" si="5">IF(K5="","",IF(K5="wo",0,IF(L5="wo",1,IF(K5&gt;L5,1,0))))</f>
        <v>1</v>
      </c>
      <c r="AD5" s="250">
        <f t="shared" ref="AD5" si="6">IF(M5="","",IF(M5="wo",0,IF(N5="wo",1,IF(M5&gt;N5,1,0))))</f>
        <v>0</v>
      </c>
      <c r="AE5" s="250">
        <f t="shared" ref="AE5" si="7">IF(O5="","",IF(O5="wo",0,IF(P5="wo",1,IF(O5&gt;P5,1,0))))</f>
        <v>0</v>
      </c>
      <c r="AF5" s="250">
        <f t="shared" ref="AF5" si="8">IF(Q5="","",IF(Q5="wo",0,IF(R5="wo",1,IF(Q5&gt;R5,1,0))))</f>
        <v>1</v>
      </c>
      <c r="AG5" s="250">
        <f t="shared" ref="AG5" si="9">IF(S5="","",IF(S5="wo",0,IF(T5="wo",1,IF(S5&gt;T5,1,0))))</f>
        <v>1</v>
      </c>
      <c r="AH5" s="250" t="str">
        <f t="shared" ref="AH5" si="10">IF(U5="","",IF(U5="wo",0,IF(V5="wo",1,IF(U5&gt;V5,1,0))))</f>
        <v/>
      </c>
      <c r="AI5" s="250" t="str">
        <f t="shared" ref="AI5" si="11">IF(W5="","",IF(W5="wo",0,IF(X5="wo",1,IF(W5&gt;X5,1,0))))</f>
        <v/>
      </c>
      <c r="AJ5" s="251">
        <f t="shared" ref="AJ5" si="12">IF(K5="","",IF(K5="wo",0,IF(L5="wo",0,IF(K5=L5,"ERROR",IF(K5=0,"-0",IF(L5=0,0,IF(K5&gt;L5,L5,-1*K5)))))))</f>
        <v>6</v>
      </c>
      <c r="AK5" s="251" t="str">
        <f t="shared" ref="AK5" si="13">IF(M5="","",IF(M5="wo",","&amp;0,IF(N5="wo",","&amp;0,IF(M5=N5,"ERROR",IF(M5=0,",-0",IF(N5=0,","&amp;0,IF(M5&gt;N5,","&amp;N5,","&amp;-1*M5)))))))</f>
        <v>,-5</v>
      </c>
      <c r="AL5" s="251" t="str">
        <f t="shared" ref="AL5" si="14">IF(O5="","",IF(O5="wo",","&amp;0,IF(P5="wo",","&amp;0,IF(O5=P5,"ERROR",IF(O5=0,",-0",IF(P5=0,","&amp;0,IF(O5&gt;P5,","&amp;P5,","&amp;-1*O5)))))))</f>
        <v>,-10</v>
      </c>
      <c r="AM5" s="251" t="str">
        <f t="shared" ref="AM5" si="15">IF(Q5="","",IF(Q5="wo",","&amp;0,IF(R5="wo",","&amp;0,IF(Q5=R5,"ERROR",IF(Q5=0,",-0",IF(R5=0,","&amp;0,IF(Q5&gt;R5,","&amp;R5,","&amp;-1*Q5)))))))</f>
        <v>,10</v>
      </c>
      <c r="AN5" s="251" t="str">
        <f t="shared" ref="AN5" si="16">IF(S5="","",IF(S5="wo",","&amp;0,IF(T5="wo",","&amp;0,IF(S5=T5,"ERROR",IF(S5=0,",-0",IF(T5=0,","&amp;0,IF(S5&gt;T5,","&amp;T5,","&amp;-1*S5)))))))</f>
        <v>,5</v>
      </c>
      <c r="AO5" s="251" t="str">
        <f t="shared" ref="AO5" si="17">IF(U5="","",IF(U5="wo",","&amp;0,IF(V5="wo",","&amp;0,IF(U5=V5,"ERROR",IF(U5=0,",-0",IF(V5=0,","&amp;0,IF(U5&gt;V5,","&amp;V5,","&amp;-1*U5)))))))</f>
        <v/>
      </c>
      <c r="AP5" s="251" t="str">
        <f t="shared" ref="AP5" si="18">IF(W5="","",IF(W5="wo",","&amp;0,IF(X5="wo",","&amp;0,IF(W5=X5,"ERROR",IF(W5=0,",-0",IF(X5=0,","&amp;0,IF(W5&gt;X5,","&amp;X5,","&amp;-1*W5)))))))</f>
        <v/>
      </c>
      <c r="AQ5" s="252"/>
      <c r="AR5" s="265">
        <f>IF(ISBLANK($F3),"-",F3)</f>
        <v>1</v>
      </c>
      <c r="AS5" s="359">
        <f>IF(ISBLANK($G3),"-",G3)</f>
        <v>201</v>
      </c>
      <c r="AT5" s="271" t="str">
        <f>IF(ISBLANK($G3),"-",I3)</f>
        <v xml:space="preserve">БАХЫТ Анель  </v>
      </c>
      <c r="AU5" s="272" t="str">
        <f>IF(ISBLANK($G3),"-",J3)</f>
        <v>г. Алматы</v>
      </c>
      <c r="BC5" s="553" t="s">
        <v>355</v>
      </c>
      <c r="BD5" s="553"/>
      <c r="BE5" s="553"/>
      <c r="BF5" s="553"/>
      <c r="BG5" s="553"/>
      <c r="BH5" s="553"/>
      <c r="BI5" s="553"/>
      <c r="BJ5" s="553"/>
      <c r="BK5" s="273"/>
      <c r="BL5" s="241"/>
      <c r="BM5" s="241"/>
      <c r="BN5" s="241"/>
      <c r="BO5" s="241"/>
      <c r="BP5" s="241"/>
      <c r="BQ5" s="241"/>
      <c r="BR5" s="241"/>
      <c r="BS5" s="241"/>
      <c r="BT5" s="265"/>
      <c r="BU5" s="241"/>
      <c r="BV5" s="241"/>
      <c r="BW5" s="241"/>
      <c r="BX5" s="241"/>
      <c r="BY5" s="241"/>
      <c r="BZ5" s="241"/>
      <c r="CC5" s="274"/>
      <c r="CD5" s="275"/>
      <c r="CE5" s="276"/>
      <c r="CF5" s="277"/>
      <c r="CH5" s="537" t="str">
        <f>IF(ISBLANK($H157),"-",H157)</f>
        <v/>
      </c>
      <c r="CI5" s="537"/>
      <c r="CJ5" s="278">
        <f>IF(ISBLANK($A157),"-",A157)</f>
        <v>71</v>
      </c>
      <c r="CK5" s="266">
        <f>IF(ISBLANK($G165),"-",G165)</f>
        <v>212</v>
      </c>
      <c r="CL5" s="530" t="str">
        <f>IF(ISBLANK($G165),"-",I165)</f>
        <v xml:space="preserve">МОЧАЛКИНА Виктория  </v>
      </c>
      <c r="CM5" s="530"/>
    </row>
    <row r="6" spans="1:106" ht="14.1" customHeight="1" x14ac:dyDescent="0.2">
      <c r="A6" s="555"/>
      <c r="B6" s="513"/>
      <c r="C6" s="515"/>
      <c r="D6" s="517"/>
      <c r="E6" s="519"/>
      <c r="F6" s="279">
        <v>4</v>
      </c>
      <c r="G6" s="256">
        <v>213</v>
      </c>
      <c r="H6" s="521"/>
      <c r="I6" s="257" t="str">
        <f>VLOOKUP(G6,[3]Список!A:V,3,FALSE)</f>
        <v xml:space="preserve">ПЮРКО Екатерина  </v>
      </c>
      <c r="J6" s="258" t="str">
        <f>VLOOKUP(G6,[3]Список!A:V,8,FALSE)</f>
        <v>г. Алматы</v>
      </c>
      <c r="K6" s="526"/>
      <c r="L6" s="536"/>
      <c r="M6" s="532"/>
      <c r="N6" s="534"/>
      <c r="O6" s="526"/>
      <c r="P6" s="536"/>
      <c r="Q6" s="532"/>
      <c r="R6" s="534"/>
      <c r="S6" s="543"/>
      <c r="T6" s="545"/>
      <c r="U6" s="547"/>
      <c r="V6" s="549"/>
      <c r="W6" s="543"/>
      <c r="X6" s="552"/>
      <c r="Y6" s="259">
        <f t="shared" ref="Y6" si="19">IF(L5="wo","В - П",IF(L5&gt;=0,SUM(AC6:AI6),""))</f>
        <v>2</v>
      </c>
      <c r="Z6" s="260">
        <f t="shared" ref="Z6" si="20">IF(K5="wo","В - П",IF(K5&gt;=0,SUM(AC5:AI5),""))</f>
        <v>3</v>
      </c>
      <c r="AA6" s="248" t="str">
        <f t="shared" ref="AA6" si="21">IF(G5="х","",IF(G6="х","",IF(Y5&gt;Z5,AA5&amp;" "&amp;AB5,IF(Z5&gt;Y5,AA5&amp;" "&amp;AB6,""))))</f>
        <v>3 - 2 (6,-5,-10,10,5)</v>
      </c>
      <c r="AB6" s="249" t="str">
        <f t="shared" si="4"/>
        <v>(-6,5,10,-10,-5)</v>
      </c>
      <c r="AC6" s="250">
        <f t="shared" ref="AC6" si="22">IF(L5="","",IF(L5="wo",0,IF(K5="wo",1,IF(K5&gt;L5,0,1))))</f>
        <v>0</v>
      </c>
      <c r="AD6" s="250">
        <f t="shared" ref="AD6" si="23">IF(N5="","",IF(N5="wo",0,IF(M5="wo",1,IF(M5&gt;N5,0,1))))</f>
        <v>1</v>
      </c>
      <c r="AE6" s="250">
        <f t="shared" ref="AE6" si="24">IF(P5="","",IF(P5="wo",0,IF(O5="wo",1,IF(O5&gt;P5,0,1))))</f>
        <v>1</v>
      </c>
      <c r="AF6" s="250">
        <f t="shared" ref="AF6" si="25">IF(R5="","",IF(R5="wo",0,IF(Q5="wo",1,IF(Q5&gt;R5,0,1))))</f>
        <v>0</v>
      </c>
      <c r="AG6" s="250">
        <f t="shared" ref="AG6" si="26">IF(T5="","",IF(T5="wo",0,IF(S5="wo",1,IF(S5&gt;T5,0,1))))</f>
        <v>0</v>
      </c>
      <c r="AH6" s="250" t="str">
        <f t="shared" ref="AH6" si="27">IF(V5="","",IF(V5="wo",0,IF(U5="wo",1,IF(U5&gt;V5,0,1))))</f>
        <v/>
      </c>
      <c r="AI6" s="250" t="str">
        <f t="shared" ref="AI6" si="28">IF(X5="","",IF(X5="wo",0,IF(W5="wo",1,IF(W5&gt;X5,0,1))))</f>
        <v/>
      </c>
      <c r="AJ6" s="251">
        <f t="shared" ref="AJ6" si="29">IF(K5="","",IF(K5="wo",0,IF(L5="wo",0,IF(K5=L5,"ERROR",IF(K5=0,0,IF(L5=0,"-0",IF(L5&gt;K5,K5,-1*L5)))))))</f>
        <v>-6</v>
      </c>
      <c r="AK6" s="251" t="str">
        <f t="shared" ref="AK6" si="30">IF(M5="","",IF(M5="wo",","&amp;0,IF(N5="wo",","&amp;0,IF(M5=N5,"ERROR",IF(M5=0,",0",IF(N5=0,",-0",IF(N5&gt;M5,","&amp;M5,","&amp;-1*N5)))))))</f>
        <v>,5</v>
      </c>
      <c r="AL6" s="251" t="str">
        <f t="shared" ref="AL6" si="31">IF(O5="","",IF(O5="wo",","&amp;0,IF(P5="wo",","&amp;0,IF(O5=P5,"ERROR",IF(O5=0,",0",IF(P5=0,",-0",IF(P5&gt;O5,","&amp;O5,","&amp;-1*P5)))))))</f>
        <v>,10</v>
      </c>
      <c r="AM6" s="251" t="str">
        <f t="shared" ref="AM6" si="32">IF(Q5="","",IF(Q5="wo",","&amp;0,IF(R5="wo",","&amp;0,IF(Q5=R5,"ERROR",IF(Q5=0,",0",IF(R5=0,",-0",IF(R5&gt;Q5,","&amp;Q5,","&amp;-1*R5)))))))</f>
        <v>,-10</v>
      </c>
      <c r="AN6" s="251" t="str">
        <f t="shared" ref="AN6" si="33">IF(S5="","",IF(S5="wo",","&amp;0,IF(T5="wo",","&amp;0,IF(S5=T5,"ERROR",IF(S5=0,",0",IF(T5=0,",-0",IF(T5&gt;S5,","&amp;S5,","&amp;-1*T5)))))))</f>
        <v>,-5</v>
      </c>
      <c r="AO6" s="251" t="str">
        <f t="shared" ref="AO6" si="34">IF(U5="","",IF(U5="wo",","&amp;0,IF(V5="wo",","&amp;0,IF(U5=V5,"ERROR",IF(U5=0,",0",IF(V5=0,",-0",IF(V5&gt;U5,","&amp;U5,","&amp;-1*V5)))))))</f>
        <v/>
      </c>
      <c r="AP6" s="251" t="str">
        <f t="shared" ref="AP6" si="35">IF(W5="","",IF(W5="wo",","&amp;0,IF(X5="wo",","&amp;0,IF(W5=X5,"ERROR",IF(W5=0,",0",IF(X5=0,",-0",IF(X5&gt;W5,","&amp;W5,","&amp;-1*X5)))))))</f>
        <v/>
      </c>
      <c r="AQ6" s="252"/>
      <c r="AR6" s="240"/>
      <c r="AS6" s="537" t="str">
        <f>IF(ISBLANK($H3),"-",H3)</f>
        <v/>
      </c>
      <c r="AT6" s="537"/>
      <c r="AU6" s="280">
        <f>IF(ISBLANK($A3),"-",A3)</f>
        <v>1</v>
      </c>
      <c r="AV6" s="281">
        <f>IF(ISBLANK($G35),"-",G35)</f>
        <v>201</v>
      </c>
      <c r="AW6" s="530" t="str">
        <f>IF(ISBLANK($I35),"-",I35)</f>
        <v xml:space="preserve">БАХЫТ Анель  </v>
      </c>
      <c r="AX6" s="530"/>
      <c r="BC6" s="553"/>
      <c r="BD6" s="553"/>
      <c r="BE6" s="553"/>
      <c r="BF6" s="553"/>
      <c r="BG6" s="553"/>
      <c r="BH6" s="553"/>
      <c r="BI6" s="553"/>
      <c r="BJ6" s="553"/>
      <c r="BL6" s="275"/>
      <c r="BM6" s="276"/>
      <c r="BN6" s="277"/>
      <c r="BT6" s="265">
        <f>IF(ISBLANK($F107),"-",F107)</f>
        <v>-26</v>
      </c>
      <c r="BU6" s="266">
        <f>IF(ISBLANK($G107),"-",G107)</f>
        <v>207</v>
      </c>
      <c r="BV6" s="530" t="str">
        <f>IF(ISBLANK($I107),"-",I107)</f>
        <v xml:space="preserve">ЖАКСЫЛЫКОВА Альбина  </v>
      </c>
      <c r="BW6" s="530"/>
      <c r="BX6" s="282"/>
      <c r="BY6" s="282"/>
      <c r="BZ6" s="282"/>
      <c r="CC6" s="283"/>
      <c r="CF6" s="284"/>
      <c r="CG6" s="269">
        <f>IF(ISBLANK($F158),"-",F158)</f>
        <v>-41</v>
      </c>
      <c r="CH6" s="266">
        <f>IF(ISBLANK($G158),"-",G158)</f>
        <v>212</v>
      </c>
      <c r="CI6" s="530" t="str">
        <f>IF(ISBLANK($G158),"-",I158)</f>
        <v xml:space="preserve">МОЧАЛКИНА Виктория  </v>
      </c>
      <c r="CJ6" s="538"/>
      <c r="CK6" s="539" t="str">
        <f>IF($Y$1=1,AA157,IF($Y$1=2,AA158,""))</f>
        <v>3 - 1 (-8,11,4,3)</v>
      </c>
      <c r="CL6" s="540"/>
      <c r="CM6" s="541"/>
    </row>
    <row r="7" spans="1:106" ht="14.1" customHeight="1" x14ac:dyDescent="0.25">
      <c r="A7" s="550">
        <v>3</v>
      </c>
      <c r="B7" s="512" t="s">
        <v>284</v>
      </c>
      <c r="C7" s="514"/>
      <c r="D7" s="516"/>
      <c r="E7" s="518"/>
      <c r="F7" s="279">
        <v>5</v>
      </c>
      <c r="G7" s="243">
        <v>214</v>
      </c>
      <c r="H7" s="520" t="str">
        <f t="shared" ref="H7" si="36">IF(K7="",IF(C7="","",IF(OR(G7="х",G8="х",NOT(ISBLANK(K7)))," ",CONCATENATE(C7,"/",D7,"/","ст. ",E7))),"")</f>
        <v/>
      </c>
      <c r="I7" s="244" t="str">
        <f>VLOOKUP(G7,[3]Список!A:V,3,FALSE)</f>
        <v xml:space="preserve">ЛАВРОВА Елизавета  </v>
      </c>
      <c r="J7" s="245" t="str">
        <f>VLOOKUP(G7,[3]Список!A:V,8,FALSE)</f>
        <v>г. Астана</v>
      </c>
      <c r="K7" s="525">
        <v>12</v>
      </c>
      <c r="L7" s="535">
        <v>10</v>
      </c>
      <c r="M7" s="531">
        <v>7</v>
      </c>
      <c r="N7" s="533">
        <v>11</v>
      </c>
      <c r="O7" s="525">
        <v>8</v>
      </c>
      <c r="P7" s="535">
        <v>11</v>
      </c>
      <c r="Q7" s="531">
        <v>11</v>
      </c>
      <c r="R7" s="533">
        <v>9</v>
      </c>
      <c r="S7" s="525">
        <v>11</v>
      </c>
      <c r="T7" s="535">
        <v>9</v>
      </c>
      <c r="U7" s="531"/>
      <c r="V7" s="533"/>
      <c r="W7" s="525"/>
      <c r="X7" s="527"/>
      <c r="Y7" s="246">
        <f t="shared" ref="Y7" si="37">IF(K7="wo",0,IF(K7="","",SUM(AC7:AI7)))</f>
        <v>3</v>
      </c>
      <c r="Z7" s="247">
        <f t="shared" ref="Z7" si="38">IF(L7="wo",0,IF(L7="","",SUM(AC8:AI8)))</f>
        <v>2</v>
      </c>
      <c r="AA7" s="248" t="str">
        <f t="shared" ref="AA7" si="39">IF(Y8="В - П","В - П",IF(Z8="В - П","В - П",IF(Z8="wo",Y8&amp;" - "&amp;Z8,IF(Y8="wo",Z8&amp;" - "&amp;Y8,IF(Y8&gt;Z8,Y8&amp;" - "&amp;Z8,IF(Z8&gt;Y8,Z8&amp;" - "&amp;Y8,""))))))</f>
        <v>3 - 2</v>
      </c>
      <c r="AB7" s="249" t="str">
        <f t="shared" si="4"/>
        <v>(10,-7,-8,9,9)</v>
      </c>
      <c r="AC7" s="250">
        <f t="shared" ref="AC7" si="40">IF(K7="","",IF(K7="wo",0,IF(L7="wo",1,IF(K7&gt;L7,1,0))))</f>
        <v>1</v>
      </c>
      <c r="AD7" s="250">
        <f t="shared" ref="AD7" si="41">IF(M7="","",IF(M7="wo",0,IF(N7="wo",1,IF(M7&gt;N7,1,0))))</f>
        <v>0</v>
      </c>
      <c r="AE7" s="250">
        <f t="shared" ref="AE7" si="42">IF(O7="","",IF(O7="wo",0,IF(P7="wo",1,IF(O7&gt;P7,1,0))))</f>
        <v>0</v>
      </c>
      <c r="AF7" s="250">
        <f t="shared" ref="AF7" si="43">IF(Q7="","",IF(Q7="wo",0,IF(R7="wo",1,IF(Q7&gt;R7,1,0))))</f>
        <v>1</v>
      </c>
      <c r="AG7" s="250">
        <f t="shared" ref="AG7" si="44">IF(S7="","",IF(S7="wo",0,IF(T7="wo",1,IF(S7&gt;T7,1,0))))</f>
        <v>1</v>
      </c>
      <c r="AH7" s="250" t="str">
        <f t="shared" ref="AH7" si="45">IF(U7="","",IF(U7="wo",0,IF(V7="wo",1,IF(U7&gt;V7,1,0))))</f>
        <v/>
      </c>
      <c r="AI7" s="250" t="str">
        <f t="shared" ref="AI7" si="46">IF(W7="","",IF(W7="wo",0,IF(X7="wo",1,IF(W7&gt;X7,1,0))))</f>
        <v/>
      </c>
      <c r="AJ7" s="251">
        <f t="shared" ref="AJ7" si="47">IF(K7="","",IF(K7="wo",0,IF(L7="wo",0,IF(K7=L7,"ERROR",IF(K7=0,"-0",IF(L7=0,0,IF(K7&gt;L7,L7,-1*K7)))))))</f>
        <v>10</v>
      </c>
      <c r="AK7" s="251" t="str">
        <f t="shared" ref="AK7" si="48">IF(M7="","",IF(M7="wo",","&amp;0,IF(N7="wo",","&amp;0,IF(M7=N7,"ERROR",IF(M7=0,",-0",IF(N7=0,","&amp;0,IF(M7&gt;N7,","&amp;N7,","&amp;-1*M7)))))))</f>
        <v>,-7</v>
      </c>
      <c r="AL7" s="251" t="str">
        <f t="shared" ref="AL7" si="49">IF(O7="","",IF(O7="wo",","&amp;0,IF(P7="wo",","&amp;0,IF(O7=P7,"ERROR",IF(O7=0,",-0",IF(P7=0,","&amp;0,IF(O7&gt;P7,","&amp;P7,","&amp;-1*O7)))))))</f>
        <v>,-8</v>
      </c>
      <c r="AM7" s="251" t="str">
        <f t="shared" ref="AM7" si="50">IF(Q7="","",IF(Q7="wo",","&amp;0,IF(R7="wo",","&amp;0,IF(Q7=R7,"ERROR",IF(Q7=0,",-0",IF(R7=0,","&amp;0,IF(Q7&gt;R7,","&amp;R7,","&amp;-1*Q7)))))))</f>
        <v>,9</v>
      </c>
      <c r="AN7" s="251" t="str">
        <f t="shared" ref="AN7" si="51">IF(S7="","",IF(S7="wo",","&amp;0,IF(T7="wo",","&amp;0,IF(S7=T7,"ERROR",IF(S7=0,",-0",IF(T7=0,","&amp;0,IF(S7&gt;T7,","&amp;T7,","&amp;-1*S7)))))))</f>
        <v>,9</v>
      </c>
      <c r="AO7" s="251" t="str">
        <f t="shared" ref="AO7" si="52">IF(U7="","",IF(U7="wo",","&amp;0,IF(V7="wo",","&amp;0,IF(U7=V7,"ERROR",IF(U7=0,",-0",IF(V7=0,","&amp;0,IF(U7&gt;V7,","&amp;V7,","&amp;-1*U7)))))))</f>
        <v/>
      </c>
      <c r="AP7" s="251" t="str">
        <f t="shared" ref="AP7" si="53">IF(W7="","",IF(W7="wo",","&amp;0,IF(X7="wo",","&amp;0,IF(W7=X7,"ERROR",IF(W7=0,",-0",IF(X7=0,","&amp;0,IF(W7&gt;X7,","&amp;X7,","&amp;-1*W7)))))))</f>
        <v/>
      </c>
      <c r="AQ7" s="252"/>
      <c r="AR7" s="265">
        <f>IF(ISBLANK($F4),"-",F4)</f>
        <v>2</v>
      </c>
      <c r="AS7" s="359">
        <f>IF(ISBLANK($G4),"-",G4)</f>
        <v>226</v>
      </c>
      <c r="AT7" s="271" t="str">
        <f>IF(ISBLANK($G4),"-",I4)</f>
        <v xml:space="preserve">ТЕМИРХАНОВА Акку  </v>
      </c>
      <c r="AU7" s="285" t="str">
        <f>IF(ISBLANK($G4),"-",J4)</f>
        <v>Мангистау. обл.</v>
      </c>
      <c r="AV7" s="539" t="str">
        <f>IF($Y$1=1,AA3,IF($Y$1=2,AA4,""))</f>
        <v>3 - 0 (12,8,2)</v>
      </c>
      <c r="AW7" s="540"/>
      <c r="AX7" s="541"/>
      <c r="BC7" s="553"/>
      <c r="BD7" s="553"/>
      <c r="BE7" s="553"/>
      <c r="BF7" s="553"/>
      <c r="BG7" s="553"/>
      <c r="BH7" s="553"/>
      <c r="BI7" s="553"/>
      <c r="BJ7" s="553"/>
      <c r="BL7" s="267"/>
      <c r="BM7" s="267"/>
      <c r="BN7" s="265">
        <f>IF(ISBLANK($F83),"-",F83)</f>
        <v>-24</v>
      </c>
      <c r="BO7" s="266">
        <f>IF(ISBLANK($G83),"-",G83)</f>
        <v>222</v>
      </c>
      <c r="BP7" s="530" t="str">
        <f>IF(ISBLANK($G83),"-",I83)</f>
        <v xml:space="preserve">ЛУКЬЯНОВА Мария  </v>
      </c>
      <c r="BQ7" s="530"/>
      <c r="BT7" s="265"/>
      <c r="BW7" s="286"/>
      <c r="BX7" s="282"/>
      <c r="BY7" s="282"/>
      <c r="BZ7" s="282"/>
      <c r="CC7" s="283"/>
      <c r="CD7" s="275"/>
      <c r="CE7" s="558" t="str">
        <f>IF(ISBLANK($H123),"-",H123)</f>
        <v>3 место</v>
      </c>
      <c r="CF7" s="559"/>
      <c r="CG7" s="287"/>
      <c r="CJ7" s="284"/>
      <c r="CK7" s="560" t="str">
        <f>IF(ISBLANK($H165),"-",H165)</f>
        <v/>
      </c>
      <c r="CL7" s="560"/>
      <c r="CM7" s="288"/>
      <c r="CN7" s="281">
        <f>IF(ISBLANK($G169),"-",G169)</f>
        <v>212</v>
      </c>
      <c r="CO7" s="530" t="str">
        <f>IF(ISBLANK($I169),"-",I169)</f>
        <v xml:space="preserve">МОЧАЛКИНА Виктория  </v>
      </c>
      <c r="CP7" s="530"/>
    </row>
    <row r="8" spans="1:106" ht="14.1" customHeight="1" x14ac:dyDescent="0.15">
      <c r="A8" s="550"/>
      <c r="B8" s="513"/>
      <c r="C8" s="515"/>
      <c r="D8" s="517"/>
      <c r="E8" s="519"/>
      <c r="F8" s="255">
        <v>6</v>
      </c>
      <c r="G8" s="256">
        <v>212</v>
      </c>
      <c r="H8" s="521"/>
      <c r="I8" s="257" t="str">
        <f>VLOOKUP(G8,[3]Список!A:V,3,FALSE)</f>
        <v xml:space="preserve">МОЧАЛКИНА Виктория  </v>
      </c>
      <c r="J8" s="258" t="str">
        <f>VLOOKUP(G8,[3]Список!A:V,8,FALSE)</f>
        <v>Карагандин. обл.</v>
      </c>
      <c r="K8" s="526"/>
      <c r="L8" s="536"/>
      <c r="M8" s="532"/>
      <c r="N8" s="534"/>
      <c r="O8" s="526"/>
      <c r="P8" s="536"/>
      <c r="Q8" s="532"/>
      <c r="R8" s="534"/>
      <c r="S8" s="526"/>
      <c r="T8" s="536"/>
      <c r="U8" s="532"/>
      <c r="V8" s="534"/>
      <c r="W8" s="526"/>
      <c r="X8" s="528"/>
      <c r="Y8" s="259">
        <f t="shared" ref="Y8" si="54">IF(L7="wo","В - П",IF(L7&gt;=0,SUM(AC8:AI8),""))</f>
        <v>2</v>
      </c>
      <c r="Z8" s="260">
        <f t="shared" ref="Z8" si="55">IF(K7="wo","В - П",IF(K7&gt;=0,SUM(AC7:AI7),""))</f>
        <v>3</v>
      </c>
      <c r="AA8" s="248" t="str">
        <f t="shared" ref="AA8" si="56">IF(G7="х","",IF(G8="х","",IF(Y7&gt;Z7,AA7&amp;" "&amp;AB7,IF(Z7&gt;Y7,AA7&amp;" "&amp;AB8,""))))</f>
        <v>3 - 2 (10,-7,-8,9,9)</v>
      </c>
      <c r="AB8" s="249" t="str">
        <f t="shared" si="4"/>
        <v>(-10,7,8,-9,-9)</v>
      </c>
      <c r="AC8" s="250">
        <f t="shared" ref="AC8" si="57">IF(L7="","",IF(L7="wo",0,IF(K7="wo",1,IF(K7&gt;L7,0,1))))</f>
        <v>0</v>
      </c>
      <c r="AD8" s="250">
        <f t="shared" ref="AD8" si="58">IF(N7="","",IF(N7="wo",0,IF(M7="wo",1,IF(M7&gt;N7,0,1))))</f>
        <v>1</v>
      </c>
      <c r="AE8" s="250">
        <f t="shared" ref="AE8" si="59">IF(P7="","",IF(P7="wo",0,IF(O7="wo",1,IF(O7&gt;P7,0,1))))</f>
        <v>1</v>
      </c>
      <c r="AF8" s="250">
        <f t="shared" ref="AF8" si="60">IF(R7="","",IF(R7="wo",0,IF(Q7="wo",1,IF(Q7&gt;R7,0,1))))</f>
        <v>0</v>
      </c>
      <c r="AG8" s="250">
        <f t="shared" ref="AG8" si="61">IF(T7="","",IF(T7="wo",0,IF(S7="wo",1,IF(S7&gt;T7,0,1))))</f>
        <v>0</v>
      </c>
      <c r="AH8" s="250" t="str">
        <f t="shared" ref="AH8" si="62">IF(V7="","",IF(V7="wo",0,IF(U7="wo",1,IF(U7&gt;V7,0,1))))</f>
        <v/>
      </c>
      <c r="AI8" s="250" t="str">
        <f t="shared" ref="AI8" si="63">IF(X7="","",IF(X7="wo",0,IF(W7="wo",1,IF(W7&gt;X7,0,1))))</f>
        <v/>
      </c>
      <c r="AJ8" s="251">
        <f t="shared" ref="AJ8" si="64">IF(K7="","",IF(K7="wo",0,IF(L7="wo",0,IF(K7=L7,"ERROR",IF(K7=0,0,IF(L7=0,"-0",IF(L7&gt;K7,K7,-1*L7)))))))</f>
        <v>-10</v>
      </c>
      <c r="AK8" s="251" t="str">
        <f t="shared" ref="AK8" si="65">IF(M7="","",IF(M7="wo",","&amp;0,IF(N7="wo",","&amp;0,IF(M7=N7,"ERROR",IF(M7=0,",0",IF(N7=0,",-0",IF(N7&gt;M7,","&amp;M7,","&amp;-1*N7)))))))</f>
        <v>,7</v>
      </c>
      <c r="AL8" s="251" t="str">
        <f t="shared" ref="AL8" si="66">IF(O7="","",IF(O7="wo",","&amp;0,IF(P7="wo",","&amp;0,IF(O7=P7,"ERROR",IF(O7=0,",0",IF(P7=0,",-0",IF(P7&gt;O7,","&amp;O7,","&amp;-1*P7)))))))</f>
        <v>,8</v>
      </c>
      <c r="AM8" s="251" t="str">
        <f t="shared" ref="AM8" si="67">IF(Q7="","",IF(Q7="wo",","&amp;0,IF(R7="wo",","&amp;0,IF(Q7=R7,"ERROR",IF(Q7=0,",0",IF(R7=0,",-0",IF(R7&gt;Q7,","&amp;Q7,","&amp;-1*R7)))))))</f>
        <v>,-9</v>
      </c>
      <c r="AN8" s="251" t="str">
        <f t="shared" ref="AN8" si="68">IF(S7="","",IF(S7="wo",","&amp;0,IF(T7="wo",","&amp;0,IF(S7=T7,"ERROR",IF(S7=0,",0",IF(T7=0,",-0",IF(T7&gt;S7,","&amp;S7,","&amp;-1*T7)))))))</f>
        <v>,-9</v>
      </c>
      <c r="AO8" s="251" t="str">
        <f t="shared" ref="AO8" si="69">IF(U7="","",IF(U7="wo",","&amp;0,IF(V7="wo",","&amp;0,IF(U7=V7,"ERROR",IF(U7=0,",0",IF(V7=0,",-0",IF(V7&gt;U7,","&amp;U7,","&amp;-1*V7)))))))</f>
        <v/>
      </c>
      <c r="AP8" s="251" t="str">
        <f t="shared" ref="AP8" si="70">IF(W7="","",IF(W7="wo",","&amp;0,IF(X7="wo",","&amp;0,IF(W7=X7,"ERROR",IF(W7=0,",0",IF(X7=0,",-0",IF(X7&gt;W7,","&amp;W7,","&amp;-1*X7)))))))</f>
        <v/>
      </c>
      <c r="AQ8" s="252"/>
      <c r="AR8" s="240"/>
      <c r="AV8" s="289"/>
      <c r="AW8" s="290" t="str">
        <f>IF(ISBLANK($H35),"-",H35)</f>
        <v/>
      </c>
      <c r="AX8" s="288"/>
      <c r="AY8" s="281">
        <f>IF(ISBLANK($G51),"-",G51)</f>
        <v>201</v>
      </c>
      <c r="AZ8" s="530" t="str">
        <f>IF(ISBLANK($I51),"-",I51)</f>
        <v xml:space="preserve">БАХЫТ Анель  </v>
      </c>
      <c r="BA8" s="530"/>
      <c r="BK8" s="269">
        <f>IF(ISBLANK($F67),"-",F67)</f>
        <v>-1</v>
      </c>
      <c r="BL8" s="266">
        <f>IF(ISBLANK($G67),"-",G67)</f>
        <v>226</v>
      </c>
      <c r="BM8" s="530" t="str">
        <f>IF(ISBLANK($G67),"-",I67)</f>
        <v xml:space="preserve">ТЕМИРХАНОВА Акку  </v>
      </c>
      <c r="BN8" s="530"/>
      <c r="BO8" s="537" t="str">
        <f>IF(ISBLANK($H83),"-",H83)</f>
        <v/>
      </c>
      <c r="BP8" s="537"/>
      <c r="BQ8" s="291">
        <f>IF(ISBLANK($A83),"-",A83)</f>
        <v>40</v>
      </c>
      <c r="BR8" s="266">
        <f>IF(ISBLANK($G99),"-",G99)</f>
        <v>222</v>
      </c>
      <c r="BS8" s="530" t="str">
        <f>IF(ISBLANK($I99),"-",I99)</f>
        <v xml:space="preserve">ЛУКЬЯНОВА Мария  </v>
      </c>
      <c r="BT8" s="530"/>
      <c r="BU8" s="289"/>
      <c r="BV8" s="290" t="str">
        <f>IF(ISBLANK($H107),"-",H107)</f>
        <v/>
      </c>
      <c r="BW8" s="288"/>
      <c r="BX8" s="281">
        <f>IF(ISBLANK($G115),"-",G115)</f>
        <v>207</v>
      </c>
      <c r="BY8" s="530" t="str">
        <f>IF(ISBLANK($I115),"-",I115)</f>
        <v xml:space="preserve">ЖАКСЫЛЫКОВА Альбина  </v>
      </c>
      <c r="BZ8" s="530"/>
      <c r="CB8" s="290" t="str">
        <f>IF(ISBLANK($H119),"-",H119)</f>
        <v/>
      </c>
      <c r="CC8" s="283"/>
      <c r="CD8" s="281">
        <f>IF(ISBLANK($G123),"-",G123)</f>
        <v>203</v>
      </c>
      <c r="CE8" s="530" t="str">
        <f>IF(ISBLANK($I123),"-",I123)</f>
        <v xml:space="preserve">АШКЕЕВА Арай  </v>
      </c>
      <c r="CF8" s="530"/>
      <c r="CG8" s="269">
        <f>IF(ISBLANK($F159),"-",F159)</f>
        <v>-42</v>
      </c>
      <c r="CH8" s="266">
        <f>IF(ISBLANK($G159),"-",G159)</f>
        <v>216</v>
      </c>
      <c r="CI8" s="530" t="str">
        <f>IF(ISBLANK($G159),"-",I159)</f>
        <v xml:space="preserve">НҰРМАН Нұрсая  </v>
      </c>
      <c r="CJ8" s="530"/>
      <c r="CM8" s="278">
        <f>IF(ISBLANK($A165),"-",A165)</f>
        <v>75</v>
      </c>
      <c r="CN8" s="539" t="str">
        <f>IF($Y$1=1,AA165,IF($Y$1=2,AA166,""))</f>
        <v>3 - 1 (8,-8,8,7)</v>
      </c>
      <c r="CO8" s="540"/>
      <c r="CP8" s="541"/>
    </row>
    <row r="9" spans="1:106" ht="14.1" customHeight="1" x14ac:dyDescent="0.15">
      <c r="A9" s="554">
        <v>4</v>
      </c>
      <c r="B9" s="512" t="s">
        <v>284</v>
      </c>
      <c r="C9" s="514"/>
      <c r="D9" s="516"/>
      <c r="E9" s="556"/>
      <c r="F9" s="255">
        <v>7</v>
      </c>
      <c r="G9" s="243">
        <v>234</v>
      </c>
      <c r="H9" s="520" t="str">
        <f t="shared" ref="H9" si="71">IF(K9="",IF(C9="","",IF(OR(G9="х",G10="х",NOT(ISBLANK(K9)))," ",CONCATENATE(C9,"/",D9,"/","ст. ",E9))),"")</f>
        <v/>
      </c>
      <c r="I9" s="244" t="str">
        <f>VLOOKUP(G9,[3]Список!A:V,3,FALSE)</f>
        <v xml:space="preserve">ШЫМКЕНТБАЙ Руана  </v>
      </c>
      <c r="J9" s="245" t="str">
        <f>VLOOKUP(G9,[3]Список!A:V,8,FALSE)</f>
        <v>г. Шымкент</v>
      </c>
      <c r="K9" s="525">
        <v>3</v>
      </c>
      <c r="L9" s="535">
        <v>11</v>
      </c>
      <c r="M9" s="531">
        <v>3</v>
      </c>
      <c r="N9" s="533">
        <v>11</v>
      </c>
      <c r="O9" s="525">
        <v>5</v>
      </c>
      <c r="P9" s="535">
        <v>11</v>
      </c>
      <c r="Q9" s="531"/>
      <c r="R9" s="533"/>
      <c r="S9" s="542"/>
      <c r="T9" s="544"/>
      <c r="U9" s="546"/>
      <c r="V9" s="548"/>
      <c r="W9" s="542"/>
      <c r="X9" s="551"/>
      <c r="Y9" s="246">
        <f t="shared" ref="Y9" si="72">IF(K9="wo",0,IF(K9="","",SUM(AC9:AI9)))</f>
        <v>0</v>
      </c>
      <c r="Z9" s="247">
        <f t="shared" ref="Z9" si="73">IF(L9="wo",0,IF(L9="","",SUM(AC10:AI10)))</f>
        <v>3</v>
      </c>
      <c r="AA9" s="248" t="str">
        <f t="shared" ref="AA9" si="74">IF(Y10="В - П","В - П",IF(Z10="В - П","В - П",IF(Z10="wo",Y10&amp;" - "&amp;Z10,IF(Y10="wo",Z10&amp;" - "&amp;Y10,IF(Y10&gt;Z10,Y10&amp;" - "&amp;Z10,IF(Z10&gt;Y10,Z10&amp;" - "&amp;Y10,""))))))</f>
        <v>3 - 0</v>
      </c>
      <c r="AB9" s="249" t="str">
        <f t="shared" si="4"/>
        <v>(-3,-3,-5)</v>
      </c>
      <c r="AC9" s="250">
        <f t="shared" ref="AC9" si="75">IF(K9="","",IF(K9="wo",0,IF(L9="wo",1,IF(K9&gt;L9,1,0))))</f>
        <v>0</v>
      </c>
      <c r="AD9" s="250">
        <f t="shared" ref="AD9" si="76">IF(M9="","",IF(M9="wo",0,IF(N9="wo",1,IF(M9&gt;N9,1,0))))</f>
        <v>0</v>
      </c>
      <c r="AE9" s="250">
        <f t="shared" ref="AE9" si="77">IF(O9="","",IF(O9="wo",0,IF(P9="wo",1,IF(O9&gt;P9,1,0))))</f>
        <v>0</v>
      </c>
      <c r="AF9" s="250" t="str">
        <f t="shared" ref="AF9" si="78">IF(Q9="","",IF(Q9="wo",0,IF(R9="wo",1,IF(Q9&gt;R9,1,0))))</f>
        <v/>
      </c>
      <c r="AG9" s="250" t="str">
        <f t="shared" ref="AG9" si="79">IF(S9="","",IF(S9="wo",0,IF(T9="wo",1,IF(S9&gt;T9,1,0))))</f>
        <v/>
      </c>
      <c r="AH9" s="250" t="str">
        <f t="shared" ref="AH9" si="80">IF(U9="","",IF(U9="wo",0,IF(V9="wo",1,IF(U9&gt;V9,1,0))))</f>
        <v/>
      </c>
      <c r="AI9" s="250" t="str">
        <f t="shared" ref="AI9" si="81">IF(W9="","",IF(W9="wo",0,IF(X9="wo",1,IF(W9&gt;X9,1,0))))</f>
        <v/>
      </c>
      <c r="AJ9" s="251">
        <f t="shared" ref="AJ9" si="82">IF(K9="","",IF(K9="wo",0,IF(L9="wo",0,IF(K9=L9,"ERROR",IF(K9=0,"-0",IF(L9=0,0,IF(K9&gt;L9,L9,-1*K9)))))))</f>
        <v>-3</v>
      </c>
      <c r="AK9" s="251" t="str">
        <f t="shared" ref="AK9" si="83">IF(M9="","",IF(M9="wo",","&amp;0,IF(N9="wo",","&amp;0,IF(M9=N9,"ERROR",IF(M9=0,",-0",IF(N9=0,","&amp;0,IF(M9&gt;N9,","&amp;N9,","&amp;-1*M9)))))))</f>
        <v>,-3</v>
      </c>
      <c r="AL9" s="251" t="str">
        <f t="shared" ref="AL9" si="84">IF(O9="","",IF(O9="wo",","&amp;0,IF(P9="wo",","&amp;0,IF(O9=P9,"ERROR",IF(O9=0,",-0",IF(P9=0,","&amp;0,IF(O9&gt;P9,","&amp;P9,","&amp;-1*O9)))))))</f>
        <v>,-5</v>
      </c>
      <c r="AM9" s="251" t="str">
        <f t="shared" ref="AM9" si="85">IF(Q9="","",IF(Q9="wo",","&amp;0,IF(R9="wo",","&amp;0,IF(Q9=R9,"ERROR",IF(Q9=0,",-0",IF(R9=0,","&amp;0,IF(Q9&gt;R9,","&amp;R9,","&amp;-1*Q9)))))))</f>
        <v/>
      </c>
      <c r="AN9" s="251" t="str">
        <f t="shared" ref="AN9" si="86">IF(S9="","",IF(S9="wo",","&amp;0,IF(T9="wo",","&amp;0,IF(S9=T9,"ERROR",IF(S9=0,",-0",IF(T9=0,","&amp;0,IF(S9&gt;T9,","&amp;T9,","&amp;-1*S9)))))))</f>
        <v/>
      </c>
      <c r="AO9" s="251" t="str">
        <f t="shared" ref="AO9" si="87">IF(U9="","",IF(U9="wo",","&amp;0,IF(V9="wo",","&amp;0,IF(U9=V9,"ERROR",IF(U9=0,",-0",IF(V9=0,","&amp;0,IF(U9&gt;V9,","&amp;V9,","&amp;-1*U9)))))))</f>
        <v/>
      </c>
      <c r="AP9" s="251" t="str">
        <f t="shared" ref="AP9" si="88">IF(W9="","",IF(W9="wo",","&amp;0,IF(X9="wo",","&amp;0,IF(W9=X9,"ERROR",IF(W9=0,",-0",IF(X9=0,","&amp;0,IF(W9&gt;X9,","&amp;X9,","&amp;-1*W9)))))))</f>
        <v/>
      </c>
      <c r="AQ9" s="252"/>
      <c r="AR9" s="265">
        <f>IF(ISBLANK($F5),"-",F5)</f>
        <v>3</v>
      </c>
      <c r="AS9" s="359">
        <f>IF(ISBLANK($G5),"-",G5)</f>
        <v>218</v>
      </c>
      <c r="AT9" s="271" t="str">
        <f>IF(ISBLANK($G5),"-",I5)</f>
        <v xml:space="preserve">ЕРЖАНКЫЗЫ Алтынай  </v>
      </c>
      <c r="AU9" s="272" t="str">
        <f>IF(ISBLANK($G5),"-",J5)</f>
        <v>г. Астана</v>
      </c>
      <c r="AX9" s="292">
        <f>IF(ISBLANK($A35),"-",A35)</f>
        <v>17</v>
      </c>
      <c r="AY9" s="539" t="str">
        <f>IF($Y$1=1,AA35,IF($Y$1=2,AA36,""))</f>
        <v>3 - 0 (4,4,7)</v>
      </c>
      <c r="AZ9" s="540"/>
      <c r="BA9" s="541"/>
      <c r="BK9" s="293"/>
      <c r="BL9" s="537" t="str">
        <f>IF(ISBLANK($H67),"-",H67)</f>
        <v/>
      </c>
      <c r="BM9" s="537"/>
      <c r="BN9" s="291">
        <f>IF(ISBLANK($A67),"-",A67)</f>
        <v>32</v>
      </c>
      <c r="BO9" s="266">
        <f>IF(ISBLANK($G84),"-",G84)</f>
        <v>226</v>
      </c>
      <c r="BP9" s="530" t="str">
        <f>IF(ISBLANK($G84),"-",I84)</f>
        <v xml:space="preserve">ТЕМИРХАНОВА Акку  </v>
      </c>
      <c r="BQ9" s="538"/>
      <c r="BR9" s="540" t="str">
        <f>IF($Y$1=1,AA83,IF($Y$1=2,AA84,""))</f>
        <v>3 - 2 (5,9,-6,-11,10)</v>
      </c>
      <c r="BS9" s="540"/>
      <c r="BT9" s="541"/>
      <c r="BV9" s="262"/>
      <c r="BW9" s="292">
        <f>IF(ISBLANK($A107),"-",A107)</f>
        <v>52</v>
      </c>
      <c r="BX9" s="540" t="str">
        <f>IF($Y$1=1,AA107,IF($Y$1=2,AA108,""))</f>
        <v>3 - 0 (7,11,5)</v>
      </c>
      <c r="BY9" s="540"/>
      <c r="BZ9" s="541"/>
      <c r="CC9" s="292">
        <f>IF(ISBLANK($A119),"-",A119)</f>
        <v>58</v>
      </c>
      <c r="CD9" s="561" t="str">
        <f>IF($Y$1=1,AA119,IF($Y$1=2,AA120,""))</f>
        <v>3 - 1 (8,7,-13,9)</v>
      </c>
      <c r="CE9" s="561"/>
      <c r="CF9" s="561"/>
      <c r="CG9" s="287"/>
      <c r="CH9" s="537" t="str">
        <f>IF(ISBLANK($H159),"-",H159)</f>
        <v/>
      </c>
      <c r="CI9" s="537"/>
      <c r="CJ9" s="278">
        <f>IF(ISBLANK($A159),"-",A159)</f>
        <v>72</v>
      </c>
      <c r="CK9" s="266">
        <f>IF(ISBLANK($G166),"-",G166)</f>
        <v>216</v>
      </c>
      <c r="CL9" s="530" t="str">
        <f>IF(ISBLANK($G166),"-",I166)</f>
        <v xml:space="preserve">НҰРМАН Нұрсая  </v>
      </c>
      <c r="CM9" s="538"/>
      <c r="CP9" s="283"/>
    </row>
    <row r="10" spans="1:106" ht="14.1" customHeight="1" thickBot="1" x14ac:dyDescent="0.25">
      <c r="A10" s="555"/>
      <c r="B10" s="513"/>
      <c r="C10" s="515"/>
      <c r="D10" s="517"/>
      <c r="E10" s="557"/>
      <c r="F10" s="294">
        <v>8</v>
      </c>
      <c r="G10" s="256">
        <v>208</v>
      </c>
      <c r="H10" s="521"/>
      <c r="I10" s="257" t="str">
        <f>VLOOKUP(G10,[3]Список!A:V,3,FALSE)</f>
        <v xml:space="preserve">ЦВИГУН Алиса  </v>
      </c>
      <c r="J10" s="258" t="str">
        <f>VLOOKUP(G10,[3]Список!A:V,8,FALSE)</f>
        <v>г. Астана</v>
      </c>
      <c r="K10" s="526"/>
      <c r="L10" s="536"/>
      <c r="M10" s="532"/>
      <c r="N10" s="534"/>
      <c r="O10" s="526"/>
      <c r="P10" s="536"/>
      <c r="Q10" s="532"/>
      <c r="R10" s="534"/>
      <c r="S10" s="543"/>
      <c r="T10" s="545"/>
      <c r="U10" s="547"/>
      <c r="V10" s="549"/>
      <c r="W10" s="543"/>
      <c r="X10" s="552"/>
      <c r="Y10" s="259">
        <f t="shared" ref="Y10" si="89">IF(L9="wo","В - П",IF(L9&gt;=0,SUM(AC10:AI10),""))</f>
        <v>3</v>
      </c>
      <c r="Z10" s="260">
        <f t="shared" ref="Z10" si="90">IF(K9="wo","В - П",IF(K9&gt;=0,SUM(AC9:AI9),""))</f>
        <v>0</v>
      </c>
      <c r="AA10" s="248" t="str">
        <f t="shared" ref="AA10" si="91">IF(G9="х","",IF(G10="х","",IF(Y9&gt;Z9,AA9&amp;" "&amp;AB9,IF(Z9&gt;Y9,AA9&amp;" "&amp;AB10,""))))</f>
        <v>3 - 0 (3,3,5)</v>
      </c>
      <c r="AB10" s="249" t="str">
        <f t="shared" si="4"/>
        <v>(3,3,5)</v>
      </c>
      <c r="AC10" s="250">
        <f t="shared" ref="AC10" si="92">IF(L9="","",IF(L9="wo",0,IF(K9="wo",1,IF(K9&gt;L9,0,1))))</f>
        <v>1</v>
      </c>
      <c r="AD10" s="250">
        <f t="shared" ref="AD10" si="93">IF(N9="","",IF(N9="wo",0,IF(M9="wo",1,IF(M9&gt;N9,0,1))))</f>
        <v>1</v>
      </c>
      <c r="AE10" s="250">
        <f t="shared" ref="AE10" si="94">IF(P9="","",IF(P9="wo",0,IF(O9="wo",1,IF(O9&gt;P9,0,1))))</f>
        <v>1</v>
      </c>
      <c r="AF10" s="250" t="str">
        <f t="shared" ref="AF10" si="95">IF(R9="","",IF(R9="wo",0,IF(Q9="wo",1,IF(Q9&gt;R9,0,1))))</f>
        <v/>
      </c>
      <c r="AG10" s="250" t="str">
        <f t="shared" ref="AG10" si="96">IF(T9="","",IF(T9="wo",0,IF(S9="wo",1,IF(S9&gt;T9,0,1))))</f>
        <v/>
      </c>
      <c r="AH10" s="250" t="str">
        <f t="shared" ref="AH10" si="97">IF(V9="","",IF(V9="wo",0,IF(U9="wo",1,IF(U9&gt;V9,0,1))))</f>
        <v/>
      </c>
      <c r="AI10" s="250" t="str">
        <f t="shared" ref="AI10" si="98">IF(X9="","",IF(X9="wo",0,IF(W9="wo",1,IF(W9&gt;X9,0,1))))</f>
        <v/>
      </c>
      <c r="AJ10" s="251">
        <f t="shared" ref="AJ10" si="99">IF(K9="","",IF(K9="wo",0,IF(L9="wo",0,IF(K9=L9,"ERROR",IF(K9=0,0,IF(L9=0,"-0",IF(L9&gt;K9,K9,-1*L9)))))))</f>
        <v>3</v>
      </c>
      <c r="AK10" s="251" t="str">
        <f t="shared" ref="AK10" si="100">IF(M9="","",IF(M9="wo",","&amp;0,IF(N9="wo",","&amp;0,IF(M9=N9,"ERROR",IF(M9=0,",0",IF(N9=0,",-0",IF(N9&gt;M9,","&amp;M9,","&amp;-1*N9)))))))</f>
        <v>,3</v>
      </c>
      <c r="AL10" s="251" t="str">
        <f t="shared" ref="AL10" si="101">IF(O9="","",IF(O9="wo",","&amp;0,IF(P9="wo",","&amp;0,IF(O9=P9,"ERROR",IF(O9=0,",0",IF(P9=0,",-0",IF(P9&gt;O9,","&amp;O9,","&amp;-1*P9)))))))</f>
        <v>,5</v>
      </c>
      <c r="AM10" s="251" t="str">
        <f t="shared" ref="AM10" si="102">IF(Q9="","",IF(Q9="wo",","&amp;0,IF(R9="wo",","&amp;0,IF(Q9=R9,"ERROR",IF(Q9=0,",0",IF(R9=0,",-0",IF(R9&gt;Q9,","&amp;Q9,","&amp;-1*R9)))))))</f>
        <v/>
      </c>
      <c r="AN10" s="251" t="str">
        <f t="shared" ref="AN10" si="103">IF(S9="","",IF(S9="wo",","&amp;0,IF(T9="wo",","&amp;0,IF(S9=T9,"ERROR",IF(S9=0,",0",IF(T9=0,",-0",IF(T9&gt;S9,","&amp;S9,","&amp;-1*T9)))))))</f>
        <v/>
      </c>
      <c r="AO10" s="251" t="str">
        <f t="shared" ref="AO10" si="104">IF(U9="","",IF(U9="wo",","&amp;0,IF(V9="wo",","&amp;0,IF(U9=V9,"ERROR",IF(U9=0,",0",IF(V9=0,",-0",IF(V9&gt;U9,","&amp;U9,","&amp;-1*V9)))))))</f>
        <v/>
      </c>
      <c r="AP10" s="251" t="str">
        <f t="shared" ref="AP10" si="105">IF(W9="","",IF(W9="wo",","&amp;0,IF(X9="wo",","&amp;0,IF(W9=X9,"ERROR",IF(W9=0,",0",IF(X9=0,",-0",IF(X9&gt;W9,","&amp;W9,","&amp;-1*X9)))))))</f>
        <v/>
      </c>
      <c r="AQ10" s="252"/>
      <c r="AR10" s="240"/>
      <c r="AS10" s="537" t="str">
        <f>IF(ISBLANK($H5),"-",H5)</f>
        <v/>
      </c>
      <c r="AT10" s="537"/>
      <c r="AU10" s="280">
        <f>IF(ISBLANK($A5),"-",A5)</f>
        <v>2</v>
      </c>
      <c r="AV10" s="281">
        <f>IF(ISBLANK($G36),"-",G36)</f>
        <v>218</v>
      </c>
      <c r="AW10" s="530" t="str">
        <f>IF(ISBLANK($I36),"-",I36)</f>
        <v xml:space="preserve">ЕРЖАНКЫЗЫ Алтынай  </v>
      </c>
      <c r="AX10" s="538"/>
      <c r="BA10" s="283"/>
      <c r="BK10" s="269">
        <f>IF(ISBLANK($F68),"-",F68)</f>
        <v>-2</v>
      </c>
      <c r="BL10" s="266">
        <f>IF(ISBLANK($G68),"-",G68)</f>
        <v>213</v>
      </c>
      <c r="BM10" s="530" t="str">
        <f>IF(ISBLANK($G68),"-",I68)</f>
        <v xml:space="preserve">ПЮРКО Екатерина  </v>
      </c>
      <c r="BN10" s="538"/>
      <c r="BO10" s="540" t="str">
        <f>IF($Y$1=1,AA67,IF($Y$1=2,AA68,""))</f>
        <v>3 - 2 (8,-5,4,-8,4)</v>
      </c>
      <c r="BP10" s="540"/>
      <c r="BQ10" s="540"/>
      <c r="BR10" s="289"/>
      <c r="BS10" s="290" t="str">
        <f>IF(ISBLANK($H99),"-",H99)</f>
        <v/>
      </c>
      <c r="BT10" s="288"/>
      <c r="BU10" s="281">
        <f>IF(ISBLANK($G108),"-",G108)</f>
        <v>222</v>
      </c>
      <c r="BV10" s="530" t="str">
        <f>IF(ISBLANK($I108),"-",I108)</f>
        <v xml:space="preserve">ЛУКЬЯНОВА Мария  </v>
      </c>
      <c r="BW10" s="538"/>
      <c r="BX10" s="262"/>
      <c r="BY10" s="262"/>
      <c r="BZ10" s="283"/>
      <c r="CC10" s="283"/>
      <c r="CE10" s="240"/>
      <c r="CF10" s="295"/>
      <c r="CG10" s="287">
        <f>IF(ISBLANK($F160),"-",F160)</f>
        <v>-43</v>
      </c>
      <c r="CH10" s="266">
        <f>IF(ISBLANK($G160),"-",G160)</f>
        <v>217</v>
      </c>
      <c r="CI10" s="530" t="str">
        <f>IF(ISBLANK($G160),"-",I160)</f>
        <v xml:space="preserve">АДИЛЬГЕРЕЕВА Айназ  </v>
      </c>
      <c r="CJ10" s="538"/>
      <c r="CK10" s="539" t="str">
        <f>IF($Y$1=1,AA159,IF($Y$1=2,AA160,""))</f>
        <v>3 - 2 (5,-10,8,-9,8)</v>
      </c>
      <c r="CL10" s="540"/>
      <c r="CM10" s="540"/>
      <c r="CP10" s="283"/>
      <c r="CR10" s="558" t="str">
        <f>IF(ISBLANK($H171),"-",H171)</f>
        <v>17 место</v>
      </c>
      <c r="CS10" s="558"/>
      <c r="CU10" s="261"/>
      <c r="CV10" s="261"/>
    </row>
    <row r="11" spans="1:106" ht="14.1" customHeight="1" x14ac:dyDescent="0.25">
      <c r="A11" s="550">
        <v>5</v>
      </c>
      <c r="B11" s="512" t="s">
        <v>284</v>
      </c>
      <c r="C11" s="514"/>
      <c r="D11" s="516"/>
      <c r="E11" s="518"/>
      <c r="F11" s="296">
        <v>9</v>
      </c>
      <c r="G11" s="243">
        <v>207</v>
      </c>
      <c r="H11" s="520" t="str">
        <f t="shared" ref="H11" si="106">IF(K11="",IF(C11="","",IF(OR(G11="х",G12="х",NOT(ISBLANK(K11)))," ",CONCATENATE(C11,"/",D11,"/","ст. ",E11))),"")</f>
        <v/>
      </c>
      <c r="I11" s="244" t="str">
        <f>VLOOKUP(G11,[3]Список!A:V,3,FALSE)</f>
        <v xml:space="preserve">ЖАКСЫЛЫКОВА Альбина  </v>
      </c>
      <c r="J11" s="245" t="str">
        <f>VLOOKUP(G11,[3]Список!A:V,8,FALSE)</f>
        <v>Карагандин. обл.</v>
      </c>
      <c r="K11" s="525">
        <v>11</v>
      </c>
      <c r="L11" s="535">
        <v>5</v>
      </c>
      <c r="M11" s="531">
        <v>11</v>
      </c>
      <c r="N11" s="533">
        <v>2</v>
      </c>
      <c r="O11" s="525">
        <v>11</v>
      </c>
      <c r="P11" s="535">
        <v>6</v>
      </c>
      <c r="Q11" s="531"/>
      <c r="R11" s="533"/>
      <c r="S11" s="525"/>
      <c r="T11" s="535"/>
      <c r="U11" s="531"/>
      <c r="V11" s="533"/>
      <c r="W11" s="525"/>
      <c r="X11" s="527"/>
      <c r="Y11" s="246">
        <f t="shared" ref="Y11" si="107">IF(K11="wo",0,IF(K11="","",SUM(AC11:AI11)))</f>
        <v>3</v>
      </c>
      <c r="Z11" s="247">
        <f t="shared" ref="Z11" si="108">IF(L11="wo",0,IF(L11="","",SUM(AC12:AI12)))</f>
        <v>0</v>
      </c>
      <c r="AA11" s="248" t="str">
        <f t="shared" ref="AA11" si="109">IF(Y12="В - П","В - П",IF(Z12="В - П","В - П",IF(Z12="wo",Y12&amp;" - "&amp;Z12,IF(Y12="wo",Z12&amp;" - "&amp;Y12,IF(Y12&gt;Z12,Y12&amp;" - "&amp;Z12,IF(Z12&gt;Y12,Z12&amp;" - "&amp;Y12,""))))))</f>
        <v>3 - 0</v>
      </c>
      <c r="AB11" s="249" t="str">
        <f t="shared" si="4"/>
        <v>(5,2,6)</v>
      </c>
      <c r="AC11" s="250">
        <f t="shared" ref="AC11" si="110">IF(K11="","",IF(K11="wo",0,IF(L11="wo",1,IF(K11&gt;L11,1,0))))</f>
        <v>1</v>
      </c>
      <c r="AD11" s="250">
        <f t="shared" ref="AD11" si="111">IF(M11="","",IF(M11="wo",0,IF(N11="wo",1,IF(M11&gt;N11,1,0))))</f>
        <v>1</v>
      </c>
      <c r="AE11" s="250">
        <f t="shared" ref="AE11" si="112">IF(O11="","",IF(O11="wo",0,IF(P11="wo",1,IF(O11&gt;P11,1,0))))</f>
        <v>1</v>
      </c>
      <c r="AF11" s="250" t="str">
        <f t="shared" ref="AF11" si="113">IF(Q11="","",IF(Q11="wo",0,IF(R11="wo",1,IF(Q11&gt;R11,1,0))))</f>
        <v/>
      </c>
      <c r="AG11" s="250" t="str">
        <f t="shared" ref="AG11" si="114">IF(S11="","",IF(S11="wo",0,IF(T11="wo",1,IF(S11&gt;T11,1,0))))</f>
        <v/>
      </c>
      <c r="AH11" s="250" t="str">
        <f t="shared" ref="AH11" si="115">IF(U11="","",IF(U11="wo",0,IF(V11="wo",1,IF(U11&gt;V11,1,0))))</f>
        <v/>
      </c>
      <c r="AI11" s="250" t="str">
        <f t="shared" ref="AI11" si="116">IF(W11="","",IF(W11="wo",0,IF(X11="wo",1,IF(W11&gt;X11,1,0))))</f>
        <v/>
      </c>
      <c r="AJ11" s="251">
        <f t="shared" ref="AJ11" si="117">IF(K11="","",IF(K11="wo",0,IF(L11="wo",0,IF(K11=L11,"ERROR",IF(K11=0,"-0",IF(L11=0,0,IF(K11&gt;L11,L11,-1*K11)))))))</f>
        <v>5</v>
      </c>
      <c r="AK11" s="251" t="str">
        <f t="shared" ref="AK11" si="118">IF(M11="","",IF(M11="wo",","&amp;0,IF(N11="wo",","&amp;0,IF(M11=N11,"ERROR",IF(M11=0,",-0",IF(N11=0,","&amp;0,IF(M11&gt;N11,","&amp;N11,","&amp;-1*M11)))))))</f>
        <v>,2</v>
      </c>
      <c r="AL11" s="251" t="str">
        <f t="shared" ref="AL11" si="119">IF(O11="","",IF(O11="wo",","&amp;0,IF(P11="wo",","&amp;0,IF(O11=P11,"ERROR",IF(O11=0,",-0",IF(P11=0,","&amp;0,IF(O11&gt;P11,","&amp;P11,","&amp;-1*O11)))))))</f>
        <v>,6</v>
      </c>
      <c r="AM11" s="251" t="str">
        <f t="shared" ref="AM11" si="120">IF(Q11="","",IF(Q11="wo",","&amp;0,IF(R11="wo",","&amp;0,IF(Q11=R11,"ERROR",IF(Q11=0,",-0",IF(R11=0,","&amp;0,IF(Q11&gt;R11,","&amp;R11,","&amp;-1*Q11)))))))</f>
        <v/>
      </c>
      <c r="AN11" s="251" t="str">
        <f t="shared" ref="AN11" si="121">IF(S11="","",IF(S11="wo",","&amp;0,IF(T11="wo",","&amp;0,IF(S11=T11,"ERROR",IF(S11=0,",-0",IF(T11=0,","&amp;0,IF(S11&gt;T11,","&amp;T11,","&amp;-1*S11)))))))</f>
        <v/>
      </c>
      <c r="AO11" s="251" t="str">
        <f t="shared" ref="AO11" si="122">IF(U11="","",IF(U11="wo",","&amp;0,IF(V11="wo",","&amp;0,IF(U11=V11,"ERROR",IF(U11=0,",-0",IF(V11=0,","&amp;0,IF(U11&gt;V11,","&amp;V11,","&amp;-1*U11)))))))</f>
        <v/>
      </c>
      <c r="AP11" s="251" t="str">
        <f t="shared" ref="AP11" si="123">IF(W11="","",IF(W11="wo",","&amp;0,IF(X11="wo",","&amp;0,IF(W11=X11,"ERROR",IF(W11=0,",-0",IF(X11=0,","&amp;0,IF(W11&gt;X11,","&amp;X11,","&amp;-1*W11)))))))</f>
        <v/>
      </c>
      <c r="AQ11" s="252"/>
      <c r="AR11" s="265">
        <f>IF(ISBLANK($F6),"-",F6)</f>
        <v>4</v>
      </c>
      <c r="AS11" s="359">
        <f>IF(ISBLANK($G6),"-",G6)</f>
        <v>213</v>
      </c>
      <c r="AT11" s="271" t="str">
        <f>IF(ISBLANK($G6),"-",I6)</f>
        <v xml:space="preserve">ПЮРКО Екатерина  </v>
      </c>
      <c r="AU11" s="285" t="str">
        <f>IF(ISBLANK($G6),"-",J6)</f>
        <v>г. Алматы</v>
      </c>
      <c r="AV11" s="539" t="str">
        <f>IF($Y$1=1,AA5,IF($Y$1=2,AA6,""))</f>
        <v>3 - 2 (6,-5,-10,10,5)</v>
      </c>
      <c r="AW11" s="540"/>
      <c r="AX11" s="540"/>
      <c r="BA11" s="283"/>
      <c r="BK11" s="293"/>
      <c r="BN11" s="265">
        <f>IF(ISBLANK($F85),"-",F85)</f>
        <v>-23</v>
      </c>
      <c r="BO11" s="266">
        <f>IF(ISBLANK($G85),"-",G85)</f>
        <v>210</v>
      </c>
      <c r="BP11" s="530" t="str">
        <f>IF(ISBLANK($G85),"-",I85)</f>
        <v xml:space="preserve">СЕРИКБАЙ Назым  </v>
      </c>
      <c r="BQ11" s="530"/>
      <c r="BT11" s="292">
        <f>IF(ISBLANK($A99),"-",A99)</f>
        <v>48</v>
      </c>
      <c r="BU11" s="539" t="str">
        <f>IF($Y$1=1,AA99,IF($Y$1=2,AA100,""))</f>
        <v>3 - 2 (-3,5,-9,9,7)</v>
      </c>
      <c r="BV11" s="540"/>
      <c r="BW11" s="540"/>
      <c r="BX11" s="262"/>
      <c r="BY11" s="262"/>
      <c r="BZ11" s="283"/>
      <c r="CC11" s="283"/>
      <c r="CE11" s="240"/>
      <c r="CF11" s="295"/>
      <c r="CG11" s="287"/>
      <c r="CJ11" s="284"/>
      <c r="CO11" s="290" t="str">
        <f>IF(ISBLANK($H169),"-",H169)</f>
        <v/>
      </c>
      <c r="CP11" s="283"/>
      <c r="CQ11" s="266">
        <f>IF(ISBLANK($G171),"-",G171)</f>
        <v>208</v>
      </c>
      <c r="CR11" s="530" t="str">
        <f>IF(ISBLANK($I171),"-",I171)</f>
        <v xml:space="preserve">ЦВИГУН Алиса  </v>
      </c>
      <c r="CS11" s="530"/>
      <c r="CT11" s="275"/>
      <c r="CU11" s="276"/>
      <c r="CV11" s="277"/>
    </row>
    <row r="12" spans="1:106" ht="14.1" customHeight="1" x14ac:dyDescent="0.15">
      <c r="A12" s="550"/>
      <c r="B12" s="513"/>
      <c r="C12" s="515"/>
      <c r="D12" s="517"/>
      <c r="E12" s="519"/>
      <c r="F12" s="297">
        <v>10</v>
      </c>
      <c r="G12" s="256">
        <v>235</v>
      </c>
      <c r="H12" s="521"/>
      <c r="I12" s="257" t="str">
        <f>VLOOKUP(G12,[3]Список!A:V,3,FALSE)</f>
        <v xml:space="preserve">ЯСАКОВА Анна  </v>
      </c>
      <c r="J12" s="258" t="str">
        <f>VLOOKUP(G12,[3]Список!A:V,8,FALSE)</f>
        <v>ВКО</v>
      </c>
      <c r="K12" s="526"/>
      <c r="L12" s="536"/>
      <c r="M12" s="532"/>
      <c r="N12" s="534"/>
      <c r="O12" s="526"/>
      <c r="P12" s="536"/>
      <c r="Q12" s="532"/>
      <c r="R12" s="534"/>
      <c r="S12" s="526"/>
      <c r="T12" s="536"/>
      <c r="U12" s="532"/>
      <c r="V12" s="534"/>
      <c r="W12" s="526"/>
      <c r="X12" s="528"/>
      <c r="Y12" s="259">
        <f t="shared" ref="Y12" si="124">IF(L11="wo","В - П",IF(L11&gt;=0,SUM(AC12:AI12),""))</f>
        <v>0</v>
      </c>
      <c r="Z12" s="260">
        <f t="shared" ref="Z12" si="125">IF(K11="wo","В - П",IF(K11&gt;=0,SUM(AC11:AI11),""))</f>
        <v>3</v>
      </c>
      <c r="AA12" s="248" t="str">
        <f t="shared" ref="AA12" si="126">IF(G11="х","",IF(G12="х","",IF(Y11&gt;Z11,AA11&amp;" "&amp;AB11,IF(Z11&gt;Y11,AA11&amp;" "&amp;AB12,""))))</f>
        <v>3 - 0 (5,2,6)</v>
      </c>
      <c r="AB12" s="249" t="str">
        <f t="shared" si="4"/>
        <v>(-5,-2,-6)</v>
      </c>
      <c r="AC12" s="250">
        <f t="shared" ref="AC12" si="127">IF(L11="","",IF(L11="wo",0,IF(K11="wo",1,IF(K11&gt;L11,0,1))))</f>
        <v>0</v>
      </c>
      <c r="AD12" s="250">
        <f t="shared" ref="AD12" si="128">IF(N11="","",IF(N11="wo",0,IF(M11="wo",1,IF(M11&gt;N11,0,1))))</f>
        <v>0</v>
      </c>
      <c r="AE12" s="250">
        <f t="shared" ref="AE12" si="129">IF(P11="","",IF(P11="wo",0,IF(O11="wo",1,IF(O11&gt;P11,0,1))))</f>
        <v>0</v>
      </c>
      <c r="AF12" s="250" t="str">
        <f t="shared" ref="AF12" si="130">IF(R11="","",IF(R11="wo",0,IF(Q11="wo",1,IF(Q11&gt;R11,0,1))))</f>
        <v/>
      </c>
      <c r="AG12" s="250" t="str">
        <f t="shared" ref="AG12" si="131">IF(T11="","",IF(T11="wo",0,IF(S11="wo",1,IF(S11&gt;T11,0,1))))</f>
        <v/>
      </c>
      <c r="AH12" s="250" t="str">
        <f t="shared" ref="AH12" si="132">IF(V11="","",IF(V11="wo",0,IF(U11="wo",1,IF(U11&gt;V11,0,1))))</f>
        <v/>
      </c>
      <c r="AI12" s="250" t="str">
        <f t="shared" ref="AI12" si="133">IF(X11="","",IF(X11="wo",0,IF(W11="wo",1,IF(W11&gt;X11,0,1))))</f>
        <v/>
      </c>
      <c r="AJ12" s="251">
        <f t="shared" ref="AJ12" si="134">IF(K11="","",IF(K11="wo",0,IF(L11="wo",0,IF(K11=L11,"ERROR",IF(K11=0,0,IF(L11=0,"-0",IF(L11&gt;K11,K11,-1*L11)))))))</f>
        <v>-5</v>
      </c>
      <c r="AK12" s="251" t="str">
        <f t="shared" ref="AK12" si="135">IF(M11="","",IF(M11="wo",","&amp;0,IF(N11="wo",","&amp;0,IF(M11=N11,"ERROR",IF(M11=0,",0",IF(N11=0,",-0",IF(N11&gt;M11,","&amp;M11,","&amp;-1*N11)))))))</f>
        <v>,-2</v>
      </c>
      <c r="AL12" s="251" t="str">
        <f t="shared" ref="AL12" si="136">IF(O11="","",IF(O11="wo",","&amp;0,IF(P11="wo",","&amp;0,IF(O11=P11,"ERROR",IF(O11=0,",0",IF(P11=0,",-0",IF(P11&gt;O11,","&amp;O11,","&amp;-1*P11)))))))</f>
        <v>,-6</v>
      </c>
      <c r="AM12" s="251" t="str">
        <f t="shared" ref="AM12" si="137">IF(Q11="","",IF(Q11="wo",","&amp;0,IF(R11="wo",","&amp;0,IF(Q11=R11,"ERROR",IF(Q11=0,",0",IF(R11=0,",-0",IF(R11&gt;Q11,","&amp;Q11,","&amp;-1*R11)))))))</f>
        <v/>
      </c>
      <c r="AN12" s="251" t="str">
        <f t="shared" ref="AN12" si="138">IF(S11="","",IF(S11="wo",","&amp;0,IF(T11="wo",","&amp;0,IF(S11=T11,"ERROR",IF(S11=0,",0",IF(T11=0,",-0",IF(T11&gt;S11,","&amp;S11,","&amp;-1*T11)))))))</f>
        <v/>
      </c>
      <c r="AO12" s="251" t="str">
        <f t="shared" ref="AO12" si="139">IF(U11="","",IF(U11="wo",","&amp;0,IF(V11="wo",","&amp;0,IF(U11=V11,"ERROR",IF(U11=0,",0",IF(V11=0,",-0",IF(V11&gt;U11,","&amp;U11,","&amp;-1*V11)))))))</f>
        <v/>
      </c>
      <c r="AP12" s="251" t="str">
        <f t="shared" ref="AP12" si="140">IF(W11="","",IF(W11="wo",","&amp;0,IF(X11="wo",","&amp;0,IF(W11=X11,"ERROR",IF(W11=0,",0",IF(X11=0,",-0",IF(X11&gt;W11,","&amp;W11,","&amp;-1*X11)))))))</f>
        <v/>
      </c>
      <c r="AQ12" s="252"/>
      <c r="AR12" s="240"/>
      <c r="AZ12" s="290" t="str">
        <f>IF(ISBLANK($H51),"-",H51)</f>
        <v/>
      </c>
      <c r="BA12" s="283"/>
      <c r="BB12" s="281">
        <f>IF(ISBLANK($G59),"-",G59)</f>
        <v>201</v>
      </c>
      <c r="BC12" s="530" t="str">
        <f>IF(ISBLANK($I59),"-",I59)</f>
        <v xml:space="preserve">БАХЫТ Анель  </v>
      </c>
      <c r="BD12" s="530"/>
      <c r="BK12" s="269">
        <f>IF(ISBLANK($F69),"-",F69)</f>
        <v>-3</v>
      </c>
      <c r="BL12" s="266">
        <f>IF(ISBLANK($G69),"-",G69)</f>
        <v>212</v>
      </c>
      <c r="BM12" s="530" t="str">
        <f>IF(ISBLANK($G69),"-",I69)</f>
        <v xml:space="preserve">МОЧАЛКИНА Виктория  </v>
      </c>
      <c r="BN12" s="530"/>
      <c r="BO12" s="537" t="str">
        <f>IF(ISBLANK($H85),"-",H85)</f>
        <v/>
      </c>
      <c r="BP12" s="537"/>
      <c r="BQ12" s="291">
        <f>IF(ISBLANK($A85),"-",A85)</f>
        <v>41</v>
      </c>
      <c r="BR12" s="266">
        <f>IF(ISBLANK($G100),"-",G100)</f>
        <v>210</v>
      </c>
      <c r="BS12" s="530" t="str">
        <f>IF(ISBLANK($I100),"-",I100)</f>
        <v xml:space="preserve">СЕРИКБАЙ Назым  </v>
      </c>
      <c r="BT12" s="538"/>
      <c r="BV12" s="262"/>
      <c r="BW12" s="263"/>
      <c r="BX12" s="262"/>
      <c r="BY12" s="290" t="str">
        <f>IF(ISBLANK($H115),"-",H115)</f>
        <v/>
      </c>
      <c r="BZ12" s="283"/>
      <c r="CA12" s="266">
        <f>IF(ISBLANK($G120),"-",G120)</f>
        <v>221</v>
      </c>
      <c r="CB12" s="530" t="str">
        <f>IF(ISBLANK($I120),"-",I120)</f>
        <v xml:space="preserve">ТАЖИМОВА Меруерт  </v>
      </c>
      <c r="CC12" s="538"/>
      <c r="CE12" s="240"/>
      <c r="CF12" s="295"/>
      <c r="CG12" s="287">
        <f>IF(ISBLANK($F161),"-",F161)</f>
        <v>-44</v>
      </c>
      <c r="CH12" s="266">
        <f>IF(ISBLANK($G161),"-",G161)</f>
        <v>211</v>
      </c>
      <c r="CI12" s="530" t="str">
        <f>IF(ISBLANK($G161),"-",I161)</f>
        <v xml:space="preserve">АХМАДАЛИЕВА Шахзода  </v>
      </c>
      <c r="CJ12" s="530"/>
      <c r="CP12" s="298">
        <f>IF(ISBLANK($A169),"-",A169)</f>
        <v>77</v>
      </c>
      <c r="CQ12" s="539" t="str">
        <f>IF($Y$1=1,AA169,IF($Y$1=2,AA170,""))</f>
        <v>3 - 2 (6,-13,-7,8,7)</v>
      </c>
      <c r="CR12" s="540"/>
      <c r="CS12" s="540"/>
      <c r="CT12" s="299"/>
      <c r="CU12" s="299"/>
      <c r="CV12" s="299"/>
    </row>
    <row r="13" spans="1:106" ht="14.1" customHeight="1" x14ac:dyDescent="0.15">
      <c r="A13" s="554">
        <v>6</v>
      </c>
      <c r="B13" s="512" t="s">
        <v>284</v>
      </c>
      <c r="C13" s="514"/>
      <c r="D13" s="516"/>
      <c r="E13" s="556"/>
      <c r="F13" s="297">
        <v>11</v>
      </c>
      <c r="G13" s="243">
        <v>219</v>
      </c>
      <c r="H13" s="520" t="str">
        <f t="shared" ref="H13" si="141">IF(K13="",IF(C13="","",IF(OR(G13="х",G14="х",NOT(ISBLANK(K13)))," ",CONCATENATE(C13,"/",D13,"/","ст. ",E13))),"")</f>
        <v/>
      </c>
      <c r="I13" s="244" t="str">
        <f>VLOOKUP(G13,[3]Список!A:V,3,FALSE)</f>
        <v xml:space="preserve">АМАНГЕЛДІ Ақниет  </v>
      </c>
      <c r="J13" s="245" t="str">
        <f>VLOOKUP(G13,[3]Список!A:V,8,FALSE)</f>
        <v>г. Шымкент</v>
      </c>
      <c r="K13" s="525">
        <v>11</v>
      </c>
      <c r="L13" s="535">
        <v>9</v>
      </c>
      <c r="M13" s="546">
        <v>12</v>
      </c>
      <c r="N13" s="548">
        <v>10</v>
      </c>
      <c r="O13" s="542">
        <v>11</v>
      </c>
      <c r="P13" s="544">
        <v>9</v>
      </c>
      <c r="Q13" s="546"/>
      <c r="R13" s="548"/>
      <c r="S13" s="542"/>
      <c r="T13" s="544"/>
      <c r="U13" s="546"/>
      <c r="V13" s="548"/>
      <c r="W13" s="542"/>
      <c r="X13" s="551"/>
      <c r="Y13" s="246">
        <f t="shared" ref="Y13" si="142">IF(K13="wo",0,IF(K13="","",SUM(AC13:AI13)))</f>
        <v>3</v>
      </c>
      <c r="Z13" s="247">
        <f t="shared" ref="Z13" si="143">IF(L13="wo",0,IF(L13="","",SUM(AC14:AI14)))</f>
        <v>0</v>
      </c>
      <c r="AA13" s="248" t="str">
        <f t="shared" ref="AA13" si="144">IF(Y14="В - П","В - П",IF(Z14="В - П","В - П",IF(Z14="wo",Y14&amp;" - "&amp;Z14,IF(Y14="wo",Z14&amp;" - "&amp;Y14,IF(Y14&gt;Z14,Y14&amp;" - "&amp;Z14,IF(Z14&gt;Y14,Z14&amp;" - "&amp;Y14,""))))))</f>
        <v>3 - 0</v>
      </c>
      <c r="AB13" s="249" t="str">
        <f t="shared" si="4"/>
        <v>(9,10,9)</v>
      </c>
      <c r="AC13" s="250">
        <f t="shared" ref="AC13" si="145">IF(K13="","",IF(K13="wo",0,IF(L13="wo",1,IF(K13&gt;L13,1,0))))</f>
        <v>1</v>
      </c>
      <c r="AD13" s="250">
        <f t="shared" ref="AD13" si="146">IF(M13="","",IF(M13="wo",0,IF(N13="wo",1,IF(M13&gt;N13,1,0))))</f>
        <v>1</v>
      </c>
      <c r="AE13" s="250">
        <f t="shared" ref="AE13" si="147">IF(O13="","",IF(O13="wo",0,IF(P13="wo",1,IF(O13&gt;P13,1,0))))</f>
        <v>1</v>
      </c>
      <c r="AF13" s="250" t="str">
        <f t="shared" ref="AF13" si="148">IF(Q13="","",IF(Q13="wo",0,IF(R13="wo",1,IF(Q13&gt;R13,1,0))))</f>
        <v/>
      </c>
      <c r="AG13" s="250" t="str">
        <f t="shared" ref="AG13" si="149">IF(S13="","",IF(S13="wo",0,IF(T13="wo",1,IF(S13&gt;T13,1,0))))</f>
        <v/>
      </c>
      <c r="AH13" s="250" t="str">
        <f t="shared" ref="AH13" si="150">IF(U13="","",IF(U13="wo",0,IF(V13="wo",1,IF(U13&gt;V13,1,0))))</f>
        <v/>
      </c>
      <c r="AI13" s="250" t="str">
        <f t="shared" ref="AI13" si="151">IF(W13="","",IF(W13="wo",0,IF(X13="wo",1,IF(W13&gt;X13,1,0))))</f>
        <v/>
      </c>
      <c r="AJ13" s="251">
        <f t="shared" ref="AJ13" si="152">IF(K13="","",IF(K13="wo",0,IF(L13="wo",0,IF(K13=L13,"ERROR",IF(K13=0,"-0",IF(L13=0,0,IF(K13&gt;L13,L13,-1*K13)))))))</f>
        <v>9</v>
      </c>
      <c r="AK13" s="251" t="str">
        <f t="shared" ref="AK13" si="153">IF(M13="","",IF(M13="wo",","&amp;0,IF(N13="wo",","&amp;0,IF(M13=N13,"ERROR",IF(M13=0,",-0",IF(N13=0,","&amp;0,IF(M13&gt;N13,","&amp;N13,","&amp;-1*M13)))))))</f>
        <v>,10</v>
      </c>
      <c r="AL13" s="251" t="str">
        <f t="shared" ref="AL13" si="154">IF(O13="","",IF(O13="wo",","&amp;0,IF(P13="wo",","&amp;0,IF(O13=P13,"ERROR",IF(O13=0,",-0",IF(P13=0,","&amp;0,IF(O13&gt;P13,","&amp;P13,","&amp;-1*O13)))))))</f>
        <v>,9</v>
      </c>
      <c r="AM13" s="251" t="str">
        <f t="shared" ref="AM13" si="155">IF(Q13="","",IF(Q13="wo",","&amp;0,IF(R13="wo",","&amp;0,IF(Q13=R13,"ERROR",IF(Q13=0,",-0",IF(R13=0,","&amp;0,IF(Q13&gt;R13,","&amp;R13,","&amp;-1*Q13)))))))</f>
        <v/>
      </c>
      <c r="AN13" s="251" t="str">
        <f t="shared" ref="AN13" si="156">IF(S13="","",IF(S13="wo",","&amp;0,IF(T13="wo",","&amp;0,IF(S13=T13,"ERROR",IF(S13=0,",-0",IF(T13=0,","&amp;0,IF(S13&gt;T13,","&amp;T13,","&amp;-1*S13)))))))</f>
        <v/>
      </c>
      <c r="AO13" s="251" t="str">
        <f t="shared" ref="AO13" si="157">IF(U13="","",IF(U13="wo",","&amp;0,IF(V13="wo",","&amp;0,IF(U13=V13,"ERROR",IF(U13=0,",-0",IF(V13=0,","&amp;0,IF(U13&gt;V13,","&amp;V13,","&amp;-1*U13)))))))</f>
        <v/>
      </c>
      <c r="AP13" s="251" t="str">
        <f t="shared" ref="AP13" si="158">IF(W13="","",IF(W13="wo",","&amp;0,IF(X13="wo",","&amp;0,IF(W13=X13,"ERROR",IF(W13=0,",-0",IF(X13=0,","&amp;0,IF(W13&gt;X13,","&amp;X13,","&amp;-1*W13)))))))</f>
        <v/>
      </c>
      <c r="AQ13" s="252"/>
      <c r="AR13" s="265">
        <f>IF(ISBLANK($F7),"-",F7)</f>
        <v>5</v>
      </c>
      <c r="AS13" s="359">
        <f>IF(ISBLANK($G7),"-",G7)</f>
        <v>214</v>
      </c>
      <c r="AT13" s="271" t="str">
        <f>IF(ISBLANK($G7),"-",I7)</f>
        <v xml:space="preserve">ЛАВРОВА Елизавета  </v>
      </c>
      <c r="AU13" s="272" t="str">
        <f>IF(ISBLANK($G7),"-",J7)</f>
        <v>г. Астана</v>
      </c>
      <c r="BA13" s="292">
        <f>IF(ISBLANK($A51),"-",A51)</f>
        <v>25</v>
      </c>
      <c r="BB13" s="562" t="str">
        <f>IF($Y$1=1,AA51,IF($Y$1=2,AA52,""))</f>
        <v>3 - 0 (2,8,9)</v>
      </c>
      <c r="BC13" s="561"/>
      <c r="BD13" s="563"/>
      <c r="BK13" s="293"/>
      <c r="BL13" s="537" t="str">
        <f>IF(ISBLANK($H69),"-",H69)</f>
        <v/>
      </c>
      <c r="BM13" s="537"/>
      <c r="BN13" s="291">
        <f>IF(ISBLANK($A69),"-",A69)</f>
        <v>33</v>
      </c>
      <c r="BO13" s="266">
        <f>IF(ISBLANK($G86),"-",G86)</f>
        <v>212</v>
      </c>
      <c r="BP13" s="530" t="str">
        <f>IF(ISBLANK($G86),"-",I86)</f>
        <v xml:space="preserve">МОЧАЛКИНА Виктория  </v>
      </c>
      <c r="BQ13" s="538"/>
      <c r="BR13" s="539" t="str">
        <f>IF($Y$1=1,AA85,IF($Y$1=2,AA86,""))</f>
        <v>3 - 0 (8,2,14)</v>
      </c>
      <c r="BS13" s="540"/>
      <c r="BT13" s="540"/>
      <c r="BV13" s="262"/>
      <c r="BW13" s="263"/>
      <c r="BX13" s="262"/>
      <c r="BY13" s="262"/>
      <c r="BZ13" s="292">
        <f>IF(ISBLANK($A115),"-",A115)</f>
        <v>56</v>
      </c>
      <c r="CA13" s="562" t="str">
        <f>IF($Y$1=1,AA115,IF($Y$1=2,AA116,""))</f>
        <v>3 - 1 (9,-6,5,8)</v>
      </c>
      <c r="CB13" s="561"/>
      <c r="CC13" s="561"/>
      <c r="CE13" s="240"/>
      <c r="CF13" s="295"/>
      <c r="CG13" s="287"/>
      <c r="CH13" s="537" t="str">
        <f>IF(ISBLANK($H161),"-",H161)</f>
        <v/>
      </c>
      <c r="CI13" s="537"/>
      <c r="CJ13" s="278">
        <f>IF(ISBLANK($A161),"-",A161)</f>
        <v>73</v>
      </c>
      <c r="CK13" s="266">
        <f>IF(ISBLANK($G167),"-",G167)</f>
        <v>219</v>
      </c>
      <c r="CL13" s="530" t="str">
        <f>IF(ISBLANK($G167),"-",I167)</f>
        <v xml:space="preserve">АМАНГЕЛДІ Ақниет  </v>
      </c>
      <c r="CM13" s="530"/>
      <c r="CP13" s="283"/>
    </row>
    <row r="14" spans="1:106" ht="14.1" customHeight="1" x14ac:dyDescent="0.2">
      <c r="A14" s="555"/>
      <c r="B14" s="513"/>
      <c r="C14" s="515"/>
      <c r="D14" s="517"/>
      <c r="E14" s="557"/>
      <c r="F14" s="279">
        <v>12</v>
      </c>
      <c r="G14" s="256">
        <v>224</v>
      </c>
      <c r="H14" s="521"/>
      <c r="I14" s="257" t="str">
        <f>VLOOKUP(G14,[3]Список!A:V,3,FALSE)</f>
        <v xml:space="preserve">ГАМОВА Дарья  </v>
      </c>
      <c r="J14" s="258" t="str">
        <f>VLOOKUP(G14,[3]Список!A:V,8,FALSE)</f>
        <v>Карагандин. обл.</v>
      </c>
      <c r="K14" s="526"/>
      <c r="L14" s="536"/>
      <c r="M14" s="547"/>
      <c r="N14" s="549"/>
      <c r="O14" s="543"/>
      <c r="P14" s="545"/>
      <c r="Q14" s="547"/>
      <c r="R14" s="549"/>
      <c r="S14" s="543"/>
      <c r="T14" s="545"/>
      <c r="U14" s="547"/>
      <c r="V14" s="549"/>
      <c r="W14" s="543"/>
      <c r="X14" s="552"/>
      <c r="Y14" s="259">
        <f t="shared" ref="Y14" si="159">IF(L13="wo","В - П",IF(L13&gt;=0,SUM(AC14:AI14),""))</f>
        <v>0</v>
      </c>
      <c r="Z14" s="260">
        <f t="shared" ref="Z14" si="160">IF(K13="wo","В - П",IF(K13&gt;=0,SUM(AC13:AI13),""))</f>
        <v>3</v>
      </c>
      <c r="AA14" s="248" t="str">
        <f t="shared" ref="AA14" si="161">IF(G13="х","",IF(G14="х","",IF(Y13&gt;Z13,AA13&amp;" "&amp;AB13,IF(Z13&gt;Y13,AA13&amp;" "&amp;AB14,""))))</f>
        <v>3 - 0 (9,10,9)</v>
      </c>
      <c r="AB14" s="249" t="str">
        <f t="shared" si="4"/>
        <v>(-9,-10,-9)</v>
      </c>
      <c r="AC14" s="250">
        <f t="shared" ref="AC14" si="162">IF(L13="","",IF(L13="wo",0,IF(K13="wo",1,IF(K13&gt;L13,0,1))))</f>
        <v>0</v>
      </c>
      <c r="AD14" s="250">
        <f t="shared" ref="AD14" si="163">IF(N13="","",IF(N13="wo",0,IF(M13="wo",1,IF(M13&gt;N13,0,1))))</f>
        <v>0</v>
      </c>
      <c r="AE14" s="250">
        <f t="shared" ref="AE14" si="164">IF(P13="","",IF(P13="wo",0,IF(O13="wo",1,IF(O13&gt;P13,0,1))))</f>
        <v>0</v>
      </c>
      <c r="AF14" s="250" t="str">
        <f t="shared" ref="AF14" si="165">IF(R13="","",IF(R13="wo",0,IF(Q13="wo",1,IF(Q13&gt;R13,0,1))))</f>
        <v/>
      </c>
      <c r="AG14" s="250" t="str">
        <f t="shared" ref="AG14" si="166">IF(T13="","",IF(T13="wo",0,IF(S13="wo",1,IF(S13&gt;T13,0,1))))</f>
        <v/>
      </c>
      <c r="AH14" s="250" t="str">
        <f t="shared" ref="AH14" si="167">IF(V13="","",IF(V13="wo",0,IF(U13="wo",1,IF(U13&gt;V13,0,1))))</f>
        <v/>
      </c>
      <c r="AI14" s="250" t="str">
        <f t="shared" ref="AI14" si="168">IF(X13="","",IF(X13="wo",0,IF(W13="wo",1,IF(W13&gt;X13,0,1))))</f>
        <v/>
      </c>
      <c r="AJ14" s="251">
        <f t="shared" ref="AJ14" si="169">IF(K13="","",IF(K13="wo",0,IF(L13="wo",0,IF(K13=L13,"ERROR",IF(K13=0,0,IF(L13=0,"-0",IF(L13&gt;K13,K13,-1*L13)))))))</f>
        <v>-9</v>
      </c>
      <c r="AK14" s="251" t="str">
        <f t="shared" ref="AK14" si="170">IF(M13="","",IF(M13="wo",","&amp;0,IF(N13="wo",","&amp;0,IF(M13=N13,"ERROR",IF(M13=0,",0",IF(N13=0,",-0",IF(N13&gt;M13,","&amp;M13,","&amp;-1*N13)))))))</f>
        <v>,-10</v>
      </c>
      <c r="AL14" s="251" t="str">
        <f t="shared" ref="AL14" si="171">IF(O13="","",IF(O13="wo",","&amp;0,IF(P13="wo",","&amp;0,IF(O13=P13,"ERROR",IF(O13=0,",0",IF(P13=0,",-0",IF(P13&gt;O13,","&amp;O13,","&amp;-1*P13)))))))</f>
        <v>,-9</v>
      </c>
      <c r="AM14" s="251" t="str">
        <f t="shared" ref="AM14" si="172">IF(Q13="","",IF(Q13="wo",","&amp;0,IF(R13="wo",","&amp;0,IF(Q13=R13,"ERROR",IF(Q13=0,",0",IF(R13=0,",-0",IF(R13&gt;Q13,","&amp;Q13,","&amp;-1*R13)))))))</f>
        <v/>
      </c>
      <c r="AN14" s="251" t="str">
        <f t="shared" ref="AN14" si="173">IF(S13="","",IF(S13="wo",","&amp;0,IF(T13="wo",","&amp;0,IF(S13=T13,"ERROR",IF(S13=0,",0",IF(T13=0,",-0",IF(T13&gt;S13,","&amp;S13,","&amp;-1*T13)))))))</f>
        <v/>
      </c>
      <c r="AO14" s="251" t="str">
        <f t="shared" ref="AO14" si="174">IF(U13="","",IF(U13="wo",","&amp;0,IF(V13="wo",","&amp;0,IF(U13=V13,"ERROR",IF(U13=0,",0",IF(V13=0,",-0",IF(V13&gt;U13,","&amp;U13,","&amp;-1*V13)))))))</f>
        <v/>
      </c>
      <c r="AP14" s="251" t="str">
        <f t="shared" ref="AP14" si="175">IF(W13="","",IF(W13="wo",","&amp;0,IF(X13="wo",","&amp;0,IF(W13=X13,"ERROR",IF(W13=0,",0",IF(X13=0,",-0",IF(X13&gt;W13,","&amp;W13,","&amp;-1*X13)))))))</f>
        <v/>
      </c>
      <c r="AQ14" s="252"/>
      <c r="AR14" s="240"/>
      <c r="AS14" s="537" t="str">
        <f>IF(ISBLANK($H7),"-",H7)</f>
        <v/>
      </c>
      <c r="AT14" s="537"/>
      <c r="AU14" s="280">
        <f>IF(ISBLANK($A7),"-",A7)</f>
        <v>3</v>
      </c>
      <c r="AV14" s="281">
        <f>IF(ISBLANK($G37),"-",G37)</f>
        <v>214</v>
      </c>
      <c r="AW14" s="530" t="str">
        <f>IF(ISBLANK($I37),"-",I37)</f>
        <v xml:space="preserve">ЛАВРОВА Елизавета  </v>
      </c>
      <c r="AX14" s="530"/>
      <c r="BA14" s="283"/>
      <c r="BD14" s="300"/>
      <c r="BK14" s="269">
        <f>IF(ISBLANK($F70),"-",F70)</f>
        <v>-4</v>
      </c>
      <c r="BL14" s="266">
        <f>IF(ISBLANK($G70),"-",G70)</f>
        <v>234</v>
      </c>
      <c r="BM14" s="530" t="str">
        <f>IF(ISBLANK($G70),"-",I70)</f>
        <v xml:space="preserve">ШЫМКЕНТБАЙ Руана  </v>
      </c>
      <c r="BN14" s="538"/>
      <c r="BO14" s="540" t="str">
        <f>IF($Y$1=1,AA69,IF($Y$1=2,AA70,""))</f>
        <v>3 - 0 (6,5,6)</v>
      </c>
      <c r="BP14" s="540"/>
      <c r="BQ14" s="540"/>
      <c r="BT14" s="265">
        <f>IF(ISBLANK($F109),"-",F109)</f>
        <v>-25</v>
      </c>
      <c r="BU14" s="266">
        <f>IF(ISBLANK($G109),"-",G109)</f>
        <v>214</v>
      </c>
      <c r="BV14" s="530" t="str">
        <f>IF(ISBLANK($I109),"-",I109)</f>
        <v xml:space="preserve">ЛАВРОВА Елизавета  </v>
      </c>
      <c r="BW14" s="530"/>
      <c r="BX14" s="262"/>
      <c r="BY14" s="262"/>
      <c r="BZ14" s="283"/>
      <c r="CF14" s="301"/>
      <c r="CG14" s="287">
        <f>IF(ISBLANK($F162),"-",F162)</f>
        <v>-45</v>
      </c>
      <c r="CH14" s="266">
        <f>IF(ISBLANK($G162),"-",G162)</f>
        <v>219</v>
      </c>
      <c r="CI14" s="530" t="str">
        <f>IF(ISBLANK($G162),"-",I162)</f>
        <v xml:space="preserve">АМАНГЕЛДІ Ақниет  </v>
      </c>
      <c r="CJ14" s="538"/>
      <c r="CK14" s="539" t="str">
        <f>IF($Y$1=1,AA161,IF($Y$1=2,AA162,""))</f>
        <v>1 - 0 (L)</v>
      </c>
      <c r="CL14" s="540"/>
      <c r="CM14" s="541"/>
      <c r="CP14" s="283"/>
    </row>
    <row r="15" spans="1:106" ht="14.1" customHeight="1" x14ac:dyDescent="0.25">
      <c r="A15" s="550">
        <v>7</v>
      </c>
      <c r="B15" s="512" t="s">
        <v>284</v>
      </c>
      <c r="C15" s="514"/>
      <c r="D15" s="516"/>
      <c r="E15" s="518"/>
      <c r="F15" s="279">
        <v>13</v>
      </c>
      <c r="G15" s="243">
        <v>221</v>
      </c>
      <c r="H15" s="520" t="str">
        <f t="shared" ref="H15" si="176">IF(K15="",IF(C15="","",IF(OR(G15="х",G16="х",NOT(ISBLANK(K15)))," ",CONCATENATE(C15,"/",D15,"/","ст. ",E15))),"")</f>
        <v/>
      </c>
      <c r="I15" s="244" t="str">
        <f>VLOOKUP(G15,[3]Список!A:V,3,FALSE)</f>
        <v xml:space="preserve">ТАЖИМОВА Меруерт  </v>
      </c>
      <c r="J15" s="245" t="str">
        <f>VLOOKUP(G15,[3]Список!A:V,8,FALSE)</f>
        <v>Павлодар. обл.</v>
      </c>
      <c r="K15" s="525">
        <v>11</v>
      </c>
      <c r="L15" s="535">
        <v>6</v>
      </c>
      <c r="M15" s="546">
        <v>12</v>
      </c>
      <c r="N15" s="548">
        <v>10</v>
      </c>
      <c r="O15" s="542">
        <v>6</v>
      </c>
      <c r="P15" s="544">
        <v>11</v>
      </c>
      <c r="Q15" s="546">
        <v>7</v>
      </c>
      <c r="R15" s="548">
        <v>11</v>
      </c>
      <c r="S15" s="542">
        <v>10</v>
      </c>
      <c r="T15" s="544">
        <v>12</v>
      </c>
      <c r="U15" s="546"/>
      <c r="V15" s="548"/>
      <c r="W15" s="542"/>
      <c r="X15" s="551"/>
      <c r="Y15" s="246">
        <f t="shared" ref="Y15" si="177">IF(K15="wo",0,IF(K15="","",SUM(AC15:AI15)))</f>
        <v>2</v>
      </c>
      <c r="Z15" s="247">
        <f t="shared" ref="Z15" si="178">IF(L15="wo",0,IF(L15="","",SUM(AC16:AI16)))</f>
        <v>3</v>
      </c>
      <c r="AA15" s="248" t="str">
        <f t="shared" ref="AA15" si="179">IF(Y16="В - П","В - П",IF(Z16="В - П","В - П",IF(Z16="wo",Y16&amp;" - "&amp;Z16,IF(Y16="wo",Z16&amp;" - "&amp;Y16,IF(Y16&gt;Z16,Y16&amp;" - "&amp;Z16,IF(Z16&gt;Y16,Z16&amp;" - "&amp;Y16,""))))))</f>
        <v>3 - 2</v>
      </c>
      <c r="AB15" s="249" t="str">
        <f t="shared" si="4"/>
        <v>(6,10,-6,-7,-10)</v>
      </c>
      <c r="AC15" s="250">
        <f t="shared" ref="AC15" si="180">IF(K15="","",IF(K15="wo",0,IF(L15="wo",1,IF(K15&gt;L15,1,0))))</f>
        <v>1</v>
      </c>
      <c r="AD15" s="250">
        <f t="shared" ref="AD15" si="181">IF(M15="","",IF(M15="wo",0,IF(N15="wo",1,IF(M15&gt;N15,1,0))))</f>
        <v>1</v>
      </c>
      <c r="AE15" s="250">
        <f t="shared" ref="AE15" si="182">IF(O15="","",IF(O15="wo",0,IF(P15="wo",1,IF(O15&gt;P15,1,0))))</f>
        <v>0</v>
      </c>
      <c r="AF15" s="250">
        <f t="shared" ref="AF15" si="183">IF(Q15="","",IF(Q15="wo",0,IF(R15="wo",1,IF(Q15&gt;R15,1,0))))</f>
        <v>0</v>
      </c>
      <c r="AG15" s="250">
        <f t="shared" ref="AG15" si="184">IF(S15="","",IF(S15="wo",0,IF(T15="wo",1,IF(S15&gt;T15,1,0))))</f>
        <v>0</v>
      </c>
      <c r="AH15" s="250" t="str">
        <f t="shared" ref="AH15" si="185">IF(U15="","",IF(U15="wo",0,IF(V15="wo",1,IF(U15&gt;V15,1,0))))</f>
        <v/>
      </c>
      <c r="AI15" s="250" t="str">
        <f t="shared" ref="AI15" si="186">IF(W15="","",IF(W15="wo",0,IF(X15="wo",1,IF(W15&gt;X15,1,0))))</f>
        <v/>
      </c>
      <c r="AJ15" s="251">
        <f t="shared" ref="AJ15" si="187">IF(K15="","",IF(K15="wo",0,IF(L15="wo",0,IF(K15=L15,"ERROR",IF(K15=0,"-0",IF(L15=0,0,IF(K15&gt;L15,L15,-1*K15)))))))</f>
        <v>6</v>
      </c>
      <c r="AK15" s="251" t="str">
        <f t="shared" ref="AK15" si="188">IF(M15="","",IF(M15="wo",","&amp;0,IF(N15="wo",","&amp;0,IF(M15=N15,"ERROR",IF(M15=0,",-0",IF(N15=0,","&amp;0,IF(M15&gt;N15,","&amp;N15,","&amp;-1*M15)))))))</f>
        <v>,10</v>
      </c>
      <c r="AL15" s="251" t="str">
        <f t="shared" ref="AL15" si="189">IF(O15="","",IF(O15="wo",","&amp;0,IF(P15="wo",","&amp;0,IF(O15=P15,"ERROR",IF(O15=0,",-0",IF(P15=0,","&amp;0,IF(O15&gt;P15,","&amp;P15,","&amp;-1*O15)))))))</f>
        <v>,-6</v>
      </c>
      <c r="AM15" s="251" t="str">
        <f t="shared" ref="AM15" si="190">IF(Q15="","",IF(Q15="wo",","&amp;0,IF(R15="wo",","&amp;0,IF(Q15=R15,"ERROR",IF(Q15=0,",-0",IF(R15=0,","&amp;0,IF(Q15&gt;R15,","&amp;R15,","&amp;-1*Q15)))))))</f>
        <v>,-7</v>
      </c>
      <c r="AN15" s="251" t="str">
        <f t="shared" ref="AN15" si="191">IF(S15="","",IF(S15="wo",","&amp;0,IF(T15="wo",","&amp;0,IF(S15=T15,"ERROR",IF(S15=0,",-0",IF(T15=0,","&amp;0,IF(S15&gt;T15,","&amp;T15,","&amp;-1*S15)))))))</f>
        <v>,-10</v>
      </c>
      <c r="AO15" s="251" t="str">
        <f t="shared" ref="AO15" si="192">IF(U15="","",IF(U15="wo",","&amp;0,IF(V15="wo",","&amp;0,IF(U15=V15,"ERROR",IF(U15=0,",-0",IF(V15=0,","&amp;0,IF(U15&gt;V15,","&amp;V15,","&amp;-1*U15)))))))</f>
        <v/>
      </c>
      <c r="AP15" s="251" t="str">
        <f t="shared" ref="AP15" si="193">IF(W15="","",IF(W15="wo",","&amp;0,IF(X15="wo",","&amp;0,IF(W15=X15,"ERROR",IF(W15=0,",-0",IF(X15=0,","&amp;0,IF(W15&gt;X15,","&amp;X15,","&amp;-1*W15)))))))</f>
        <v/>
      </c>
      <c r="AQ15" s="252"/>
      <c r="AR15" s="265">
        <f>IF(ISBLANK($F8),"-",F8)</f>
        <v>6</v>
      </c>
      <c r="AS15" s="359">
        <f>IF(ISBLANK($G8),"-",G8)</f>
        <v>212</v>
      </c>
      <c r="AT15" s="271" t="str">
        <f>IF(ISBLANK($G8),"-",I8)</f>
        <v xml:space="preserve">МОЧАЛКИНА Виктория  </v>
      </c>
      <c r="AU15" s="285" t="str">
        <f>IF(ISBLANK($G8),"-",J8)</f>
        <v>Карагандин. обл.</v>
      </c>
      <c r="AV15" s="539" t="str">
        <f>IF($Y$1=1,AA7,IF($Y$1=2,AA8,""))</f>
        <v>3 - 2 (10,-7,-8,9,9)</v>
      </c>
      <c r="AW15" s="540"/>
      <c r="AX15" s="541"/>
      <c r="BA15" s="283"/>
      <c r="BD15" s="300"/>
      <c r="BK15" s="293"/>
      <c r="BN15" s="265">
        <f>IF(ISBLANK($F87),"-",F87)</f>
        <v>-22</v>
      </c>
      <c r="BO15" s="266">
        <f>IF(ISBLANK($G87),"-",G87)</f>
        <v>216</v>
      </c>
      <c r="BP15" s="530" t="str">
        <f>IF(ISBLANK($G87),"-",I87)</f>
        <v xml:space="preserve">НҰРМАН Нұрсая  </v>
      </c>
      <c r="BQ15" s="530"/>
      <c r="BW15" s="286"/>
      <c r="BX15" s="262"/>
      <c r="BY15" s="262"/>
      <c r="BZ15" s="283"/>
      <c r="CE15" s="240"/>
      <c r="CF15" s="240"/>
      <c r="CG15" s="302"/>
      <c r="CJ15" s="284"/>
      <c r="CK15" s="560" t="str">
        <f>IF(ISBLANK($H167),"-",H167)</f>
        <v/>
      </c>
      <c r="CL15" s="560"/>
      <c r="CM15" s="288"/>
      <c r="CN15" s="266">
        <f>IF(ISBLANK($G170),"-",G170)</f>
        <v>208</v>
      </c>
      <c r="CO15" s="530" t="str">
        <f>IF(ISBLANK($I170),"-",I170)</f>
        <v xml:space="preserve">ЦВИГУН Алиса  </v>
      </c>
      <c r="CP15" s="538"/>
    </row>
    <row r="16" spans="1:106" ht="14.1" customHeight="1" x14ac:dyDescent="0.15">
      <c r="A16" s="550"/>
      <c r="B16" s="513"/>
      <c r="C16" s="515"/>
      <c r="D16" s="517"/>
      <c r="E16" s="519"/>
      <c r="F16" s="297">
        <v>14</v>
      </c>
      <c r="G16" s="256">
        <v>211</v>
      </c>
      <c r="H16" s="521"/>
      <c r="I16" s="257" t="str">
        <f>VLOOKUP(G16,[3]Список!A:V,3,FALSE)</f>
        <v xml:space="preserve">АХМАДАЛИЕВА Шахзода  </v>
      </c>
      <c r="J16" s="258" t="str">
        <f>VLOOKUP(G16,[3]Список!A:V,8,FALSE)</f>
        <v>Туркестан. обл.</v>
      </c>
      <c r="K16" s="526"/>
      <c r="L16" s="536"/>
      <c r="M16" s="547"/>
      <c r="N16" s="549"/>
      <c r="O16" s="543"/>
      <c r="P16" s="545"/>
      <c r="Q16" s="547"/>
      <c r="R16" s="549"/>
      <c r="S16" s="543"/>
      <c r="T16" s="545"/>
      <c r="U16" s="547"/>
      <c r="V16" s="549"/>
      <c r="W16" s="543"/>
      <c r="X16" s="552"/>
      <c r="Y16" s="259">
        <f t="shared" ref="Y16" si="194">IF(L15="wo","В - П",IF(L15&gt;=0,SUM(AC16:AI16),""))</f>
        <v>3</v>
      </c>
      <c r="Z16" s="260">
        <f t="shared" ref="Z16" si="195">IF(K15="wo","В - П",IF(K15&gt;=0,SUM(AC15:AI15),""))</f>
        <v>2</v>
      </c>
      <c r="AA16" s="248" t="str">
        <f t="shared" ref="AA16" si="196">IF(G15="х","",IF(G16="х","",IF(Y15&gt;Z15,AA15&amp;" "&amp;AB15,IF(Z15&gt;Y15,AA15&amp;" "&amp;AB16,""))))</f>
        <v>3 - 2 (-6,-10,6,7,10)</v>
      </c>
      <c r="AB16" s="249" t="str">
        <f t="shared" si="4"/>
        <v>(-6,-10,6,7,10)</v>
      </c>
      <c r="AC16" s="250">
        <f t="shared" ref="AC16" si="197">IF(L15="","",IF(L15="wo",0,IF(K15="wo",1,IF(K15&gt;L15,0,1))))</f>
        <v>0</v>
      </c>
      <c r="AD16" s="250">
        <f t="shared" ref="AD16" si="198">IF(N15="","",IF(N15="wo",0,IF(M15="wo",1,IF(M15&gt;N15,0,1))))</f>
        <v>0</v>
      </c>
      <c r="AE16" s="250">
        <f t="shared" ref="AE16" si="199">IF(P15="","",IF(P15="wo",0,IF(O15="wo",1,IF(O15&gt;P15,0,1))))</f>
        <v>1</v>
      </c>
      <c r="AF16" s="250">
        <f t="shared" ref="AF16" si="200">IF(R15="","",IF(R15="wo",0,IF(Q15="wo",1,IF(Q15&gt;R15,0,1))))</f>
        <v>1</v>
      </c>
      <c r="AG16" s="250">
        <f t="shared" ref="AG16" si="201">IF(T15="","",IF(T15="wo",0,IF(S15="wo",1,IF(S15&gt;T15,0,1))))</f>
        <v>1</v>
      </c>
      <c r="AH16" s="250" t="str">
        <f t="shared" ref="AH16" si="202">IF(V15="","",IF(V15="wo",0,IF(U15="wo",1,IF(U15&gt;V15,0,1))))</f>
        <v/>
      </c>
      <c r="AI16" s="250" t="str">
        <f t="shared" ref="AI16" si="203">IF(X15="","",IF(X15="wo",0,IF(W15="wo",1,IF(W15&gt;X15,0,1))))</f>
        <v/>
      </c>
      <c r="AJ16" s="251">
        <f t="shared" ref="AJ16" si="204">IF(K15="","",IF(K15="wo",0,IF(L15="wo",0,IF(K15=L15,"ERROR",IF(K15=0,0,IF(L15=0,"-0",IF(L15&gt;K15,K15,-1*L15)))))))</f>
        <v>-6</v>
      </c>
      <c r="AK16" s="251" t="str">
        <f t="shared" ref="AK16" si="205">IF(M15="","",IF(M15="wo",","&amp;0,IF(N15="wo",","&amp;0,IF(M15=N15,"ERROR",IF(M15=0,",0",IF(N15=0,",-0",IF(N15&gt;M15,","&amp;M15,","&amp;-1*N15)))))))</f>
        <v>,-10</v>
      </c>
      <c r="AL16" s="251" t="str">
        <f t="shared" ref="AL16" si="206">IF(O15="","",IF(O15="wo",","&amp;0,IF(P15="wo",","&amp;0,IF(O15=P15,"ERROR",IF(O15=0,",0",IF(P15=0,",-0",IF(P15&gt;O15,","&amp;O15,","&amp;-1*P15)))))))</f>
        <v>,6</v>
      </c>
      <c r="AM16" s="251" t="str">
        <f t="shared" ref="AM16" si="207">IF(Q15="","",IF(Q15="wo",","&amp;0,IF(R15="wo",","&amp;0,IF(Q15=R15,"ERROR",IF(Q15=0,",0",IF(R15=0,",-0",IF(R15&gt;Q15,","&amp;Q15,","&amp;-1*R15)))))))</f>
        <v>,7</v>
      </c>
      <c r="AN16" s="251" t="str">
        <f t="shared" ref="AN16" si="208">IF(S15="","",IF(S15="wo",","&amp;0,IF(T15="wo",","&amp;0,IF(S15=T15,"ERROR",IF(S15=0,",0",IF(T15=0,",-0",IF(T15&gt;S15,","&amp;S15,","&amp;-1*T15)))))))</f>
        <v>,10</v>
      </c>
      <c r="AO16" s="251" t="str">
        <f t="shared" ref="AO16" si="209">IF(U15="","",IF(U15="wo",","&amp;0,IF(V15="wo",","&amp;0,IF(U15=V15,"ERROR",IF(U15=0,",0",IF(V15=0,",-0",IF(V15&gt;U15,","&amp;U15,","&amp;-1*V15)))))))</f>
        <v/>
      </c>
      <c r="AP16" s="251" t="str">
        <f t="shared" ref="AP16" si="210">IF(W15="","",IF(W15="wo",","&amp;0,IF(X15="wo",","&amp;0,IF(W15=X15,"ERROR",IF(W15=0,",0",IF(X15=0,",-0",IF(X15&gt;W15,","&amp;W15,","&amp;-1*X15)))))))</f>
        <v/>
      </c>
      <c r="AQ16" s="252"/>
      <c r="AR16" s="240"/>
      <c r="AV16" s="289"/>
      <c r="AW16" s="290" t="str">
        <f>IF(ISBLANK($H37),"-",H37)</f>
        <v/>
      </c>
      <c r="AX16" s="288"/>
      <c r="AY16" s="266">
        <f>IF(ISBLANK($G52),"-",G52)</f>
        <v>214</v>
      </c>
      <c r="AZ16" s="530" t="str">
        <f>IF(ISBLANK($I52),"-",I52)</f>
        <v xml:space="preserve">ЛАВРОВА Елизавета  </v>
      </c>
      <c r="BA16" s="538"/>
      <c r="BD16" s="300"/>
      <c r="BK16" s="269">
        <f>IF(ISBLANK($F71),"-",F71)</f>
        <v>-5</v>
      </c>
      <c r="BL16" s="266">
        <f>IF(ISBLANK($G71),"-",G71)</f>
        <v>235</v>
      </c>
      <c r="BM16" s="530" t="str">
        <f>IF(ISBLANK($G71),"-",I71)</f>
        <v xml:space="preserve">ЯСАКОВА Анна  </v>
      </c>
      <c r="BN16" s="530"/>
      <c r="BO16" s="537" t="str">
        <f>IF(ISBLANK($H87),"-",H87)</f>
        <v/>
      </c>
      <c r="BP16" s="537"/>
      <c r="BQ16" s="291">
        <f>IF(ISBLANK($A87),"-",A87)</f>
        <v>42</v>
      </c>
      <c r="BR16" s="266">
        <f>IF(ISBLANK($G101),"-",G101)</f>
        <v>224</v>
      </c>
      <c r="BS16" s="530" t="str">
        <f>IF(ISBLANK($I101),"-",I101)</f>
        <v xml:space="preserve">ГАМОВА Дарья  </v>
      </c>
      <c r="BT16" s="530"/>
      <c r="BU16" s="289"/>
      <c r="BV16" s="290" t="str">
        <f>IF(ISBLANK($H109),"-",H109)</f>
        <v/>
      </c>
      <c r="BW16" s="288"/>
      <c r="BX16" s="266">
        <f>IF(ISBLANK($G116),"-",G116)</f>
        <v>221</v>
      </c>
      <c r="BY16" s="530" t="str">
        <f>IF(ISBLANK($I116),"-",I116)</f>
        <v xml:space="preserve">ТАЖИМОВА Меруерт  </v>
      </c>
      <c r="BZ16" s="538"/>
      <c r="CD16" s="303"/>
      <c r="CE16" s="304"/>
      <c r="CF16" s="304"/>
      <c r="CG16" s="287">
        <f>IF(ISBLANK($F163),"-",F163)</f>
        <v>-46</v>
      </c>
      <c r="CH16" s="266">
        <f>IF(ISBLANK($G163),"-",G163)</f>
        <v>208</v>
      </c>
      <c r="CI16" s="530" t="str">
        <f>IF(ISBLANK($G163),"-",I163)</f>
        <v xml:space="preserve">ЦВИГУН Алиса  </v>
      </c>
      <c r="CJ16" s="530"/>
      <c r="CM16" s="278">
        <f>IF(ISBLANK($A167),"-",A167)</f>
        <v>76</v>
      </c>
      <c r="CN16" s="539" t="str">
        <f>IF($Y$1=1,AA167,IF($Y$1=2,AA168,""))</f>
        <v>3 - 1 (8,-10,6,10)</v>
      </c>
      <c r="CO16" s="540"/>
      <c r="CP16" s="540"/>
      <c r="CR16" s="558" t="str">
        <f>IF(ISBLANK($H172),"-",H172)</f>
        <v>18 место</v>
      </c>
      <c r="CS16" s="558"/>
      <c r="CU16" s="261"/>
      <c r="CV16" s="261"/>
    </row>
    <row r="17" spans="1:100" s="240" customFormat="1" ht="14.1" customHeight="1" x14ac:dyDescent="0.15">
      <c r="A17" s="554">
        <v>8</v>
      </c>
      <c r="B17" s="512" t="s">
        <v>284</v>
      </c>
      <c r="C17" s="514"/>
      <c r="D17" s="516"/>
      <c r="E17" s="556"/>
      <c r="F17" s="297">
        <v>15</v>
      </c>
      <c r="G17" s="243">
        <v>244</v>
      </c>
      <c r="H17" s="520" t="str">
        <f t="shared" ref="H17" si="211">IF(K17="",IF(C17="","",IF(OR(G17="х",G18="х",NOT(ISBLANK(K17)))," ",CONCATENATE(C17,"/",D17,"/","ст. ",E17))),"")</f>
        <v/>
      </c>
      <c r="I17" s="244" t="str">
        <f>VLOOKUP(G17,[3]Список!A:V,3,FALSE)</f>
        <v xml:space="preserve">ШАВКАТОВА Гулёра  </v>
      </c>
      <c r="J17" s="245" t="str">
        <f>VLOOKUP(G17,[3]Список!A:V,8,FALSE)</f>
        <v>Туркестан. обл.</v>
      </c>
      <c r="K17" s="525">
        <v>4</v>
      </c>
      <c r="L17" s="535">
        <v>11</v>
      </c>
      <c r="M17" s="531">
        <v>5</v>
      </c>
      <c r="N17" s="533">
        <v>11</v>
      </c>
      <c r="O17" s="525">
        <v>7</v>
      </c>
      <c r="P17" s="535">
        <v>11</v>
      </c>
      <c r="Q17" s="531"/>
      <c r="R17" s="533"/>
      <c r="S17" s="525"/>
      <c r="T17" s="535"/>
      <c r="U17" s="531"/>
      <c r="V17" s="533"/>
      <c r="W17" s="525"/>
      <c r="X17" s="527"/>
      <c r="Y17" s="246">
        <f t="shared" ref="Y17" si="212">IF(K17="wo",0,IF(K17="","",SUM(AC17:AI17)))</f>
        <v>0</v>
      </c>
      <c r="Z17" s="247">
        <f t="shared" ref="Z17" si="213">IF(L17="wo",0,IF(L17="","",SUM(AC18:AI18)))</f>
        <v>3</v>
      </c>
      <c r="AA17" s="248" t="str">
        <f t="shared" ref="AA17" si="214">IF(Y18="В - П","В - П",IF(Z18="В - П","В - П",IF(Z18="wo",Y18&amp;" - "&amp;Z18,IF(Y18="wo",Z18&amp;" - "&amp;Y18,IF(Y18&gt;Z18,Y18&amp;" - "&amp;Z18,IF(Z18&gt;Y18,Z18&amp;" - "&amp;Y18,""))))))</f>
        <v>3 - 0</v>
      </c>
      <c r="AB17" s="249" t="str">
        <f t="shared" si="4"/>
        <v>(-4,-5,-7)</v>
      </c>
      <c r="AC17" s="250">
        <f t="shared" ref="AC17" si="215">IF(K17="","",IF(K17="wo",0,IF(L17="wo",1,IF(K17&gt;L17,1,0))))</f>
        <v>0</v>
      </c>
      <c r="AD17" s="250">
        <f t="shared" ref="AD17" si="216">IF(M17="","",IF(M17="wo",0,IF(N17="wo",1,IF(M17&gt;N17,1,0))))</f>
        <v>0</v>
      </c>
      <c r="AE17" s="250">
        <f t="shared" ref="AE17" si="217">IF(O17="","",IF(O17="wo",0,IF(P17="wo",1,IF(O17&gt;P17,1,0))))</f>
        <v>0</v>
      </c>
      <c r="AF17" s="250" t="str">
        <f t="shared" ref="AF17" si="218">IF(Q17="","",IF(Q17="wo",0,IF(R17="wo",1,IF(Q17&gt;R17,1,0))))</f>
        <v/>
      </c>
      <c r="AG17" s="250" t="str">
        <f t="shared" ref="AG17" si="219">IF(S17="","",IF(S17="wo",0,IF(T17="wo",1,IF(S17&gt;T17,1,0))))</f>
        <v/>
      </c>
      <c r="AH17" s="250" t="str">
        <f t="shared" ref="AH17" si="220">IF(U17="","",IF(U17="wo",0,IF(V17="wo",1,IF(U17&gt;V17,1,0))))</f>
        <v/>
      </c>
      <c r="AI17" s="250" t="str">
        <f t="shared" ref="AI17" si="221">IF(W17="","",IF(W17="wo",0,IF(X17="wo",1,IF(W17&gt;X17,1,0))))</f>
        <v/>
      </c>
      <c r="AJ17" s="251">
        <f t="shared" ref="AJ17" si="222">IF(K17="","",IF(K17="wo",0,IF(L17="wo",0,IF(K17=L17,"ERROR",IF(K17=0,"-0",IF(L17=0,0,IF(K17&gt;L17,L17,-1*K17)))))))</f>
        <v>-4</v>
      </c>
      <c r="AK17" s="251" t="str">
        <f t="shared" ref="AK17" si="223">IF(M17="","",IF(M17="wo",","&amp;0,IF(N17="wo",","&amp;0,IF(M17=N17,"ERROR",IF(M17=0,",-0",IF(N17=0,","&amp;0,IF(M17&gt;N17,","&amp;N17,","&amp;-1*M17)))))))</f>
        <v>,-5</v>
      </c>
      <c r="AL17" s="251" t="str">
        <f t="shared" ref="AL17" si="224">IF(O17="","",IF(O17="wo",","&amp;0,IF(P17="wo",","&amp;0,IF(O17=P17,"ERROR",IF(O17=0,",-0",IF(P17=0,","&amp;0,IF(O17&gt;P17,","&amp;P17,","&amp;-1*O17)))))))</f>
        <v>,-7</v>
      </c>
      <c r="AM17" s="251" t="str">
        <f t="shared" ref="AM17" si="225">IF(Q17="","",IF(Q17="wo",","&amp;0,IF(R17="wo",","&amp;0,IF(Q17=R17,"ERROR",IF(Q17=0,",-0",IF(R17=0,","&amp;0,IF(Q17&gt;R17,","&amp;R17,","&amp;-1*Q17)))))))</f>
        <v/>
      </c>
      <c r="AN17" s="251" t="str">
        <f t="shared" ref="AN17" si="226">IF(S17="","",IF(S17="wo",","&amp;0,IF(T17="wo",","&amp;0,IF(S17=T17,"ERROR",IF(S17=0,",-0",IF(T17=0,","&amp;0,IF(S17&gt;T17,","&amp;T17,","&amp;-1*S17)))))))</f>
        <v/>
      </c>
      <c r="AO17" s="251" t="str">
        <f t="shared" ref="AO17" si="227">IF(U17="","",IF(U17="wo",","&amp;0,IF(V17="wo",","&amp;0,IF(U17=V17,"ERROR",IF(U17=0,",-0",IF(V17=0,","&amp;0,IF(U17&gt;V17,","&amp;V17,","&amp;-1*U17)))))))</f>
        <v/>
      </c>
      <c r="AP17" s="251" t="str">
        <f t="shared" ref="AP17" si="228">IF(W17="","",IF(W17="wo",","&amp;0,IF(X17="wo",","&amp;0,IF(W17=X17,"ERROR",IF(W17=0,",-0",IF(X17=0,","&amp;0,IF(W17&gt;X17,","&amp;X17,","&amp;-1*W17)))))))</f>
        <v/>
      </c>
      <c r="AQ17" s="252"/>
      <c r="AR17" s="265">
        <f>IF(ISBLANK($F9),"-",F9)</f>
        <v>7</v>
      </c>
      <c r="AS17" s="359">
        <f>IF(ISBLANK($G9),"-",G9)</f>
        <v>234</v>
      </c>
      <c r="AT17" s="271" t="str">
        <f>IF(ISBLANK($G9),"-",I9)</f>
        <v xml:space="preserve">ШЫМКЕНТБАЙ Руана  </v>
      </c>
      <c r="AU17" s="272" t="str">
        <f>IF(ISBLANK($G9),"-",J9)</f>
        <v>г. Шымкент</v>
      </c>
      <c r="AV17" s="262"/>
      <c r="AW17" s="262"/>
      <c r="AX17" s="292">
        <f>IF(ISBLANK($A37),"-",A37)</f>
        <v>18</v>
      </c>
      <c r="AY17" s="539" t="str">
        <f>IF($Y$1=1,AA37,IF($Y$1=2,AA38,""))</f>
        <v>3 - 0 (4,8,13)</v>
      </c>
      <c r="AZ17" s="540"/>
      <c r="BA17" s="540"/>
      <c r="BB17" s="262"/>
      <c r="BD17" s="300"/>
      <c r="BK17" s="293"/>
      <c r="BL17" s="537" t="str">
        <f>IF(ISBLANK($H71),"-",H71)</f>
        <v/>
      </c>
      <c r="BM17" s="537"/>
      <c r="BN17" s="291">
        <f>IF(ISBLANK($A71),"-",A71)</f>
        <v>34</v>
      </c>
      <c r="BO17" s="266">
        <f>IF(ISBLANK($G88),"-",G88)</f>
        <v>224</v>
      </c>
      <c r="BP17" s="530" t="str">
        <f>IF(ISBLANK($G88),"-",I88)</f>
        <v xml:space="preserve">ГАМОВА Дарья  </v>
      </c>
      <c r="BQ17" s="538"/>
      <c r="BR17" s="540" t="str">
        <f>IF($Y$1=1,AA87,IF($Y$1=2,AA88,""))</f>
        <v>3 - 1 (10,-9,6,5)</v>
      </c>
      <c r="BS17" s="540"/>
      <c r="BT17" s="541"/>
      <c r="BU17" s="262"/>
      <c r="BV17" s="262"/>
      <c r="BW17" s="292">
        <f>IF(ISBLANK($A109),"-",A109)</f>
        <v>53</v>
      </c>
      <c r="BX17" s="539" t="str">
        <f>IF($Y$1=1,AA109,IF($Y$1=2,AA110,""))</f>
        <v>3 - 0 (5,9,8)</v>
      </c>
      <c r="BY17" s="540"/>
      <c r="BZ17" s="540"/>
      <c r="CA17" s="262"/>
      <c r="CB17" s="262"/>
      <c r="CC17" s="263"/>
      <c r="CD17" s="305"/>
      <c r="CE17" s="305"/>
      <c r="CF17" s="305"/>
      <c r="CG17" s="302"/>
      <c r="CH17" s="537" t="str">
        <f>IF(ISBLANK($H163),"-",H163)</f>
        <v/>
      </c>
      <c r="CI17" s="537"/>
      <c r="CJ17" s="278">
        <f>IF(ISBLANK($A163),"-",A163)</f>
        <v>74</v>
      </c>
      <c r="CK17" s="266">
        <f>IF(ISBLANK($G168),"-",G168)</f>
        <v>208</v>
      </c>
      <c r="CL17" s="530" t="str">
        <f>IF(ISBLANK($G168),"-",I168)</f>
        <v xml:space="preserve">ЦВИГУН Алиса  </v>
      </c>
      <c r="CM17" s="538"/>
      <c r="CN17" s="262"/>
      <c r="CO17" s="262"/>
      <c r="CP17" s="265">
        <f>IF(ISBLANK($F172),"-",F172)</f>
        <v>-77</v>
      </c>
      <c r="CQ17" s="266">
        <f>IF(ISBLANK($G172),"-",G172)</f>
        <v>212</v>
      </c>
      <c r="CR17" s="530" t="str">
        <f>IF(ISBLANK($I172),"-",I172)</f>
        <v xml:space="preserve">МОЧАЛКИНА Виктория  </v>
      </c>
      <c r="CS17" s="530"/>
      <c r="CT17" s="275"/>
      <c r="CU17" s="276"/>
      <c r="CV17" s="277"/>
    </row>
    <row r="18" spans="1:100" s="240" customFormat="1" ht="14.1" customHeight="1" thickBot="1" x14ac:dyDescent="0.25">
      <c r="A18" s="555"/>
      <c r="B18" s="513"/>
      <c r="C18" s="515"/>
      <c r="D18" s="517"/>
      <c r="E18" s="557"/>
      <c r="F18" s="306">
        <v>16</v>
      </c>
      <c r="G18" s="256">
        <v>204</v>
      </c>
      <c r="H18" s="521"/>
      <c r="I18" s="257" t="str">
        <f>VLOOKUP(G18,[3]Список!A:V,3,FALSE)</f>
        <v xml:space="preserve">КОШКУМБАЕВА Жанерке  </v>
      </c>
      <c r="J18" s="258" t="str">
        <f>VLOOKUP(G18,[3]Список!A:V,8,FALSE)</f>
        <v>Карагандин. обл.</v>
      </c>
      <c r="K18" s="526"/>
      <c r="L18" s="536"/>
      <c r="M18" s="532"/>
      <c r="N18" s="534"/>
      <c r="O18" s="526"/>
      <c r="P18" s="536"/>
      <c r="Q18" s="532"/>
      <c r="R18" s="534"/>
      <c r="S18" s="526"/>
      <c r="T18" s="536"/>
      <c r="U18" s="532"/>
      <c r="V18" s="534"/>
      <c r="W18" s="526"/>
      <c r="X18" s="528"/>
      <c r="Y18" s="259">
        <f t="shared" ref="Y18" si="229">IF(L17="wo","В - П",IF(L17&gt;=0,SUM(AC18:AI18),""))</f>
        <v>3</v>
      </c>
      <c r="Z18" s="260">
        <f t="shared" ref="Z18" si="230">IF(K17="wo","В - П",IF(K17&gt;=0,SUM(AC17:AI17),""))</f>
        <v>0</v>
      </c>
      <c r="AA18" s="248" t="str">
        <f t="shared" ref="AA18" si="231">IF(G17="х","",IF(G18="х","",IF(Y17&gt;Z17,AA17&amp;" "&amp;AB17,IF(Z17&gt;Y17,AA17&amp;" "&amp;AB18,""))))</f>
        <v>3 - 0 (4,5,7)</v>
      </c>
      <c r="AB18" s="249" t="str">
        <f t="shared" si="4"/>
        <v>(4,5,7)</v>
      </c>
      <c r="AC18" s="250">
        <f t="shared" ref="AC18" si="232">IF(L17="","",IF(L17="wo",0,IF(K17="wo",1,IF(K17&gt;L17,0,1))))</f>
        <v>1</v>
      </c>
      <c r="AD18" s="250">
        <f t="shared" ref="AD18" si="233">IF(N17="","",IF(N17="wo",0,IF(M17="wo",1,IF(M17&gt;N17,0,1))))</f>
        <v>1</v>
      </c>
      <c r="AE18" s="250">
        <f t="shared" ref="AE18" si="234">IF(P17="","",IF(P17="wo",0,IF(O17="wo",1,IF(O17&gt;P17,0,1))))</f>
        <v>1</v>
      </c>
      <c r="AF18" s="250" t="str">
        <f t="shared" ref="AF18" si="235">IF(R17="","",IF(R17="wo",0,IF(Q17="wo",1,IF(Q17&gt;R17,0,1))))</f>
        <v/>
      </c>
      <c r="AG18" s="250" t="str">
        <f t="shared" ref="AG18" si="236">IF(T17="","",IF(T17="wo",0,IF(S17="wo",1,IF(S17&gt;T17,0,1))))</f>
        <v/>
      </c>
      <c r="AH18" s="250" t="str">
        <f t="shared" ref="AH18" si="237">IF(V17="","",IF(V17="wo",0,IF(U17="wo",1,IF(U17&gt;V17,0,1))))</f>
        <v/>
      </c>
      <c r="AI18" s="250" t="str">
        <f t="shared" ref="AI18" si="238">IF(X17="","",IF(X17="wo",0,IF(W17="wo",1,IF(W17&gt;X17,0,1))))</f>
        <v/>
      </c>
      <c r="AJ18" s="251">
        <f t="shared" ref="AJ18" si="239">IF(K17="","",IF(K17="wo",0,IF(L17="wo",0,IF(K17=L17,"ERROR",IF(K17=0,0,IF(L17=0,"-0",IF(L17&gt;K17,K17,-1*L17)))))))</f>
        <v>4</v>
      </c>
      <c r="AK18" s="251" t="str">
        <f t="shared" ref="AK18" si="240">IF(M17="","",IF(M17="wo",","&amp;0,IF(N17="wo",","&amp;0,IF(M17=N17,"ERROR",IF(M17=0,",0",IF(N17=0,",-0",IF(N17&gt;M17,","&amp;M17,","&amp;-1*N17)))))))</f>
        <v>,5</v>
      </c>
      <c r="AL18" s="251" t="str">
        <f t="shared" ref="AL18" si="241">IF(O17="","",IF(O17="wo",","&amp;0,IF(P17="wo",","&amp;0,IF(O17=P17,"ERROR",IF(O17=0,",0",IF(P17=0,",-0",IF(P17&gt;O17,","&amp;O17,","&amp;-1*P17)))))))</f>
        <v>,7</v>
      </c>
      <c r="AM18" s="251" t="str">
        <f t="shared" ref="AM18" si="242">IF(Q17="","",IF(Q17="wo",","&amp;0,IF(R17="wo",","&amp;0,IF(Q17=R17,"ERROR",IF(Q17=0,",0",IF(R17=0,",-0",IF(R17&gt;Q17,","&amp;Q17,","&amp;-1*R17)))))))</f>
        <v/>
      </c>
      <c r="AN18" s="251" t="str">
        <f t="shared" ref="AN18" si="243">IF(S17="","",IF(S17="wo",","&amp;0,IF(T17="wo",","&amp;0,IF(S17=T17,"ERROR",IF(S17=0,",0",IF(T17=0,",-0",IF(T17&gt;S17,","&amp;S17,","&amp;-1*T17)))))))</f>
        <v/>
      </c>
      <c r="AO18" s="251" t="str">
        <f t="shared" ref="AO18" si="244">IF(U17="","",IF(U17="wo",","&amp;0,IF(V17="wo",","&amp;0,IF(U17=V17,"ERROR",IF(U17=0,",0",IF(V17=0,",-0",IF(V17&gt;U17,","&amp;U17,","&amp;-1*V17)))))))</f>
        <v/>
      </c>
      <c r="AP18" s="251" t="str">
        <f t="shared" ref="AP18" si="245">IF(W17="","",IF(W17="wo",","&amp;0,IF(X17="wo",","&amp;0,IF(W17=X17,"ERROR",IF(W17=0,",0",IF(X17=0,",-0",IF(X17&gt;W17,","&amp;W17,","&amp;-1*X17)))))))</f>
        <v/>
      </c>
      <c r="AQ18" s="252"/>
      <c r="AS18" s="537" t="str">
        <f>IF(ISBLANK($H9),"-",H9)</f>
        <v/>
      </c>
      <c r="AT18" s="537"/>
      <c r="AU18" s="280">
        <f>IF(ISBLANK($A9),"-",A9)</f>
        <v>4</v>
      </c>
      <c r="AV18" s="281">
        <f>IF(ISBLANK($G38),"-",G38)</f>
        <v>208</v>
      </c>
      <c r="AW18" s="530" t="str">
        <f>IF(ISBLANK($I38),"-",I38)</f>
        <v xml:space="preserve">ЦВИГУН Алиса  </v>
      </c>
      <c r="AX18" s="538"/>
      <c r="AY18" s="262"/>
      <c r="AZ18" s="262"/>
      <c r="BA18" s="263"/>
      <c r="BB18" s="262"/>
      <c r="BD18" s="300"/>
      <c r="BK18" s="269">
        <f>IF(ISBLANK($F72),"-",F72)</f>
        <v>-6</v>
      </c>
      <c r="BL18" s="266">
        <f>IF(ISBLANK($G72),"-",G72)</f>
        <v>224</v>
      </c>
      <c r="BM18" s="530" t="str">
        <f>IF(ISBLANK($G72),"-",I72)</f>
        <v xml:space="preserve">ГАМОВА Дарья  </v>
      </c>
      <c r="BN18" s="538"/>
      <c r="BO18" s="540" t="str">
        <f>IF($Y$1=1,AA71,IF($Y$1=2,AA72,""))</f>
        <v>3 - 2 (-11,10,-9,9,2)</v>
      </c>
      <c r="BP18" s="540"/>
      <c r="BQ18" s="540"/>
      <c r="BR18" s="289"/>
      <c r="BS18" s="290" t="str">
        <f>IF(ISBLANK($H101),"-",H101)</f>
        <v/>
      </c>
      <c r="BT18" s="288"/>
      <c r="BU18" s="266">
        <f>IF(ISBLANK($G110),"-",G110)</f>
        <v>221</v>
      </c>
      <c r="BV18" s="530" t="str">
        <f>IF(ISBLANK($I110),"-",I110)</f>
        <v xml:space="preserve">ТАЖИМОВА Меруерт  </v>
      </c>
      <c r="BW18" s="538"/>
      <c r="BX18" s="262"/>
      <c r="BY18" s="262"/>
      <c r="BZ18" s="263"/>
      <c r="CA18" s="262"/>
      <c r="CB18" s="262"/>
      <c r="CC18" s="263"/>
      <c r="CD18" s="262"/>
      <c r="CE18" s="290"/>
      <c r="CF18" s="307"/>
      <c r="CG18" s="287">
        <f>IF(ISBLANK($F164),"-",F164)</f>
        <v>-47</v>
      </c>
      <c r="CH18" s="266">
        <f>IF(ISBLANK($G164),"-",G164)</f>
        <v>218</v>
      </c>
      <c r="CI18" s="530" t="str">
        <f>IF(ISBLANK($G164),"-",I164)</f>
        <v xml:space="preserve">ЕРЖАНКЫЗЫ Алтынай  </v>
      </c>
      <c r="CJ18" s="538"/>
      <c r="CK18" s="539" t="str">
        <f>IF($Y$1=1,AA163,IF($Y$1=2,AA164,""))</f>
        <v>3 - 2 (-6,6,-10,4,6)</v>
      </c>
      <c r="CL18" s="540"/>
      <c r="CM18" s="540"/>
      <c r="CN18" s="262"/>
      <c r="CO18" s="262"/>
      <c r="CP18" s="263"/>
      <c r="CQ18" s="262"/>
      <c r="CS18" s="236"/>
      <c r="CT18" s="262"/>
      <c r="CV18" s="236"/>
    </row>
    <row r="19" spans="1:100" s="240" customFormat="1" ht="14.1" customHeight="1" x14ac:dyDescent="0.25">
      <c r="A19" s="550">
        <v>9</v>
      </c>
      <c r="B19" s="512" t="s">
        <v>284</v>
      </c>
      <c r="C19" s="514"/>
      <c r="D19" s="516"/>
      <c r="E19" s="518"/>
      <c r="F19" s="308">
        <v>17</v>
      </c>
      <c r="G19" s="243">
        <v>203</v>
      </c>
      <c r="H19" s="520" t="str">
        <f t="shared" ref="H19" si="246">IF(K19="",IF(C19="","",IF(OR(G19="х",G20="х",NOT(ISBLANK(K19)))," ",CONCATENATE(C19,"/",D19,"/","ст. ",E19))),"")</f>
        <v/>
      </c>
      <c r="I19" s="244" t="str">
        <f>VLOOKUP(G19,[3]Список!A:V,3,FALSE)</f>
        <v xml:space="preserve">АШКЕЕВА Арай  </v>
      </c>
      <c r="J19" s="245" t="str">
        <f>VLOOKUP(G19,[3]Список!A:V,8,FALSE)</f>
        <v>Карагандин. обл.</v>
      </c>
      <c r="K19" s="525">
        <v>11</v>
      </c>
      <c r="L19" s="535">
        <v>6</v>
      </c>
      <c r="M19" s="546">
        <v>9</v>
      </c>
      <c r="N19" s="548">
        <v>11</v>
      </c>
      <c r="O19" s="542">
        <v>11</v>
      </c>
      <c r="P19" s="544">
        <v>1</v>
      </c>
      <c r="Q19" s="546">
        <v>11</v>
      </c>
      <c r="R19" s="548">
        <v>4</v>
      </c>
      <c r="S19" s="542"/>
      <c r="T19" s="544"/>
      <c r="U19" s="546"/>
      <c r="V19" s="548"/>
      <c r="W19" s="542"/>
      <c r="X19" s="551"/>
      <c r="Y19" s="246">
        <f t="shared" ref="Y19" si="247">IF(K19="wo",0,IF(K19="","",SUM(AC19:AI19)))</f>
        <v>3</v>
      </c>
      <c r="Z19" s="247">
        <f t="shared" ref="Z19" si="248">IF(L19="wo",0,IF(L19="","",SUM(AC20:AI20)))</f>
        <v>1</v>
      </c>
      <c r="AA19" s="248" t="str">
        <f t="shared" ref="AA19" si="249">IF(Y20="В - П","В - П",IF(Z20="В - П","В - П",IF(Z20="wo",Y20&amp;" - "&amp;Z20,IF(Y20="wo",Z20&amp;" - "&amp;Y20,IF(Y20&gt;Z20,Y20&amp;" - "&amp;Z20,IF(Z20&gt;Y20,Z20&amp;" - "&amp;Y20,""))))))</f>
        <v>3 - 1</v>
      </c>
      <c r="AB19" s="249" t="str">
        <f t="shared" si="4"/>
        <v>(6,-9,1,4)</v>
      </c>
      <c r="AC19" s="250">
        <f t="shared" ref="AC19" si="250">IF(K19="","",IF(K19="wo",0,IF(L19="wo",1,IF(K19&gt;L19,1,0))))</f>
        <v>1</v>
      </c>
      <c r="AD19" s="250">
        <f t="shared" ref="AD19" si="251">IF(M19="","",IF(M19="wo",0,IF(N19="wo",1,IF(M19&gt;N19,1,0))))</f>
        <v>0</v>
      </c>
      <c r="AE19" s="250">
        <f t="shared" ref="AE19" si="252">IF(O19="","",IF(O19="wo",0,IF(P19="wo",1,IF(O19&gt;P19,1,0))))</f>
        <v>1</v>
      </c>
      <c r="AF19" s="250">
        <f t="shared" ref="AF19" si="253">IF(Q19="","",IF(Q19="wo",0,IF(R19="wo",1,IF(Q19&gt;R19,1,0))))</f>
        <v>1</v>
      </c>
      <c r="AG19" s="250" t="str">
        <f t="shared" ref="AG19" si="254">IF(S19="","",IF(S19="wo",0,IF(T19="wo",1,IF(S19&gt;T19,1,0))))</f>
        <v/>
      </c>
      <c r="AH19" s="250" t="str">
        <f t="shared" ref="AH19" si="255">IF(U19="","",IF(U19="wo",0,IF(V19="wo",1,IF(U19&gt;V19,1,0))))</f>
        <v/>
      </c>
      <c r="AI19" s="250" t="str">
        <f t="shared" ref="AI19" si="256">IF(W19="","",IF(W19="wo",0,IF(X19="wo",1,IF(W19&gt;X19,1,0))))</f>
        <v/>
      </c>
      <c r="AJ19" s="251">
        <f t="shared" ref="AJ19" si="257">IF(K19="","",IF(K19="wo",0,IF(L19="wo",0,IF(K19=L19,"ERROR",IF(K19=0,"-0",IF(L19=0,0,IF(K19&gt;L19,L19,-1*K19)))))))</f>
        <v>6</v>
      </c>
      <c r="AK19" s="251" t="str">
        <f t="shared" ref="AK19" si="258">IF(M19="","",IF(M19="wo",","&amp;0,IF(N19="wo",","&amp;0,IF(M19=N19,"ERROR",IF(M19=0,",-0",IF(N19=0,","&amp;0,IF(M19&gt;N19,","&amp;N19,","&amp;-1*M19)))))))</f>
        <v>,-9</v>
      </c>
      <c r="AL19" s="251" t="str">
        <f t="shared" ref="AL19" si="259">IF(O19="","",IF(O19="wo",","&amp;0,IF(P19="wo",","&amp;0,IF(O19=P19,"ERROR",IF(O19=0,",-0",IF(P19=0,","&amp;0,IF(O19&gt;P19,","&amp;P19,","&amp;-1*O19)))))))</f>
        <v>,1</v>
      </c>
      <c r="AM19" s="251" t="str">
        <f t="shared" ref="AM19" si="260">IF(Q19="","",IF(Q19="wo",","&amp;0,IF(R19="wo",","&amp;0,IF(Q19=R19,"ERROR",IF(Q19=0,",-0",IF(R19=0,","&amp;0,IF(Q19&gt;R19,","&amp;R19,","&amp;-1*Q19)))))))</f>
        <v>,4</v>
      </c>
      <c r="AN19" s="251" t="str">
        <f t="shared" ref="AN19" si="261">IF(S19="","",IF(S19="wo",","&amp;0,IF(T19="wo",","&amp;0,IF(S19=T19,"ERROR",IF(S19=0,",-0",IF(T19=0,","&amp;0,IF(S19&gt;T19,","&amp;T19,","&amp;-1*S19)))))))</f>
        <v/>
      </c>
      <c r="AO19" s="251" t="str">
        <f t="shared" ref="AO19" si="262">IF(U19="","",IF(U19="wo",","&amp;0,IF(V19="wo",","&amp;0,IF(U19=V19,"ERROR",IF(U19=0,",-0",IF(V19=0,","&amp;0,IF(U19&gt;V19,","&amp;V19,","&amp;-1*U19)))))))</f>
        <v/>
      </c>
      <c r="AP19" s="251" t="str">
        <f t="shared" ref="AP19" si="263">IF(W19="","",IF(W19="wo",","&amp;0,IF(X19="wo",","&amp;0,IF(W19=X19,"ERROR",IF(W19=0,",-0",IF(X19=0,","&amp;0,IF(W19&gt;X19,","&amp;X19,","&amp;-1*W19)))))))</f>
        <v/>
      </c>
      <c r="AQ19" s="252"/>
      <c r="AR19" s="265">
        <f>IF(ISBLANK($F10),"-",F10)</f>
        <v>8</v>
      </c>
      <c r="AS19" s="359">
        <f>IF(ISBLANK($G10),"-",G10)</f>
        <v>208</v>
      </c>
      <c r="AT19" s="271" t="str">
        <f>IF(ISBLANK($G10),"-",I10)</f>
        <v xml:space="preserve">ЦВИГУН Алиса  </v>
      </c>
      <c r="AU19" s="285" t="str">
        <f>IF(ISBLANK($G10),"-",J10)</f>
        <v>г. Астана</v>
      </c>
      <c r="AV19" s="539" t="str">
        <f>IF($Y$1=1,AA9,IF($Y$1=2,AA10,""))</f>
        <v>3 - 0 (3,3,5)</v>
      </c>
      <c r="AW19" s="540"/>
      <c r="AX19" s="540"/>
      <c r="AY19" s="262"/>
      <c r="AZ19" s="262"/>
      <c r="BA19" s="263"/>
      <c r="BB19" s="262"/>
      <c r="BD19" s="283"/>
      <c r="BK19" s="293"/>
      <c r="BL19" s="262"/>
      <c r="BM19" s="262"/>
      <c r="BN19" s="265">
        <f>IF(ISBLANK($F89),"-",F89)</f>
        <v>-21</v>
      </c>
      <c r="BO19" s="266">
        <f>IF(ISBLANK($G89),"-",G89)</f>
        <v>217</v>
      </c>
      <c r="BP19" s="530" t="str">
        <f>IF(ISBLANK($G89),"-",I89)</f>
        <v xml:space="preserve">АДИЛЬГЕРЕЕВА Айназ  </v>
      </c>
      <c r="BQ19" s="530"/>
      <c r="BR19" s="262"/>
      <c r="BS19" s="262"/>
      <c r="BT19" s="292">
        <f>IF(ISBLANK($A101),"-",A101)</f>
        <v>49</v>
      </c>
      <c r="BU19" s="539" t="str">
        <f>IF($Y$1=1,AA101,IF($Y$1=2,AA102,""))</f>
        <v>3 - 1 (9,-9,12,6)</v>
      </c>
      <c r="BV19" s="540"/>
      <c r="BW19" s="540"/>
      <c r="BX19" s="262"/>
      <c r="BY19" s="262"/>
      <c r="BZ19" s="263"/>
      <c r="CA19" s="262"/>
      <c r="CB19" s="262"/>
      <c r="CC19" s="263"/>
      <c r="CD19" s="262"/>
      <c r="CF19" s="295"/>
      <c r="CG19" s="287"/>
      <c r="CJ19" s="236"/>
      <c r="CM19" s="263"/>
      <c r="CN19" s="262"/>
      <c r="CO19" s="262"/>
      <c r="CP19" s="263"/>
      <c r="CQ19" s="262"/>
      <c r="CS19" s="236"/>
      <c r="CT19" s="262"/>
      <c r="CV19" s="236"/>
    </row>
    <row r="20" spans="1:100" s="240" customFormat="1" ht="14.1" customHeight="1" x14ac:dyDescent="0.15">
      <c r="A20" s="550"/>
      <c r="B20" s="513"/>
      <c r="C20" s="515"/>
      <c r="D20" s="517"/>
      <c r="E20" s="519"/>
      <c r="F20" s="309">
        <v>18</v>
      </c>
      <c r="G20" s="256">
        <v>247</v>
      </c>
      <c r="H20" s="521"/>
      <c r="I20" s="257" t="str">
        <f>VLOOKUP(G20,[3]Список!A:V,3,FALSE)</f>
        <v>ШАЙХИНА Алина</v>
      </c>
      <c r="J20" s="258" t="str">
        <f>VLOOKUP(G20,[3]Список!A:V,8,FALSE)</f>
        <v>г. Астана</v>
      </c>
      <c r="K20" s="526"/>
      <c r="L20" s="536"/>
      <c r="M20" s="547"/>
      <c r="N20" s="549"/>
      <c r="O20" s="543"/>
      <c r="P20" s="545"/>
      <c r="Q20" s="547"/>
      <c r="R20" s="549"/>
      <c r="S20" s="543"/>
      <c r="T20" s="545"/>
      <c r="U20" s="547"/>
      <c r="V20" s="549"/>
      <c r="W20" s="543"/>
      <c r="X20" s="552"/>
      <c r="Y20" s="259">
        <f t="shared" ref="Y20" si="264">IF(L19="wo","В - П",IF(L19&gt;=0,SUM(AC20:AI20),""))</f>
        <v>1</v>
      </c>
      <c r="Z20" s="260">
        <f t="shared" ref="Z20" si="265">IF(K19="wo","В - П",IF(K19&gt;=0,SUM(AC19:AI19),""))</f>
        <v>3</v>
      </c>
      <c r="AA20" s="248" t="str">
        <f t="shared" ref="AA20" si="266">IF(G19="х","",IF(G20="х","",IF(Y19&gt;Z19,AA19&amp;" "&amp;AB19,IF(Z19&gt;Y19,AA19&amp;" "&amp;AB20,""))))</f>
        <v>3 - 1 (6,-9,1,4)</v>
      </c>
      <c r="AB20" s="249" t="str">
        <f t="shared" si="4"/>
        <v>(-6,9,-1,-4)</v>
      </c>
      <c r="AC20" s="250">
        <f t="shared" ref="AC20" si="267">IF(L19="","",IF(L19="wo",0,IF(K19="wo",1,IF(K19&gt;L19,0,1))))</f>
        <v>0</v>
      </c>
      <c r="AD20" s="250">
        <f t="shared" ref="AD20" si="268">IF(N19="","",IF(N19="wo",0,IF(M19="wo",1,IF(M19&gt;N19,0,1))))</f>
        <v>1</v>
      </c>
      <c r="AE20" s="250">
        <f t="shared" ref="AE20" si="269">IF(P19="","",IF(P19="wo",0,IF(O19="wo",1,IF(O19&gt;P19,0,1))))</f>
        <v>0</v>
      </c>
      <c r="AF20" s="250">
        <f t="shared" ref="AF20" si="270">IF(R19="","",IF(R19="wo",0,IF(Q19="wo",1,IF(Q19&gt;R19,0,1))))</f>
        <v>0</v>
      </c>
      <c r="AG20" s="250" t="str">
        <f t="shared" ref="AG20" si="271">IF(T19="","",IF(T19="wo",0,IF(S19="wo",1,IF(S19&gt;T19,0,1))))</f>
        <v/>
      </c>
      <c r="AH20" s="250" t="str">
        <f t="shared" ref="AH20" si="272">IF(V19="","",IF(V19="wo",0,IF(U19="wo",1,IF(U19&gt;V19,0,1))))</f>
        <v/>
      </c>
      <c r="AI20" s="250" t="str">
        <f t="shared" ref="AI20" si="273">IF(X19="","",IF(X19="wo",0,IF(W19="wo",1,IF(W19&gt;X19,0,1))))</f>
        <v/>
      </c>
      <c r="AJ20" s="251">
        <f t="shared" ref="AJ20" si="274">IF(K19="","",IF(K19="wo",0,IF(L19="wo",0,IF(K19=L19,"ERROR",IF(K19=0,0,IF(L19=0,"-0",IF(L19&gt;K19,K19,-1*L19)))))))</f>
        <v>-6</v>
      </c>
      <c r="AK20" s="251" t="str">
        <f t="shared" ref="AK20" si="275">IF(M19="","",IF(M19="wo",","&amp;0,IF(N19="wo",","&amp;0,IF(M19=N19,"ERROR",IF(M19=0,",0",IF(N19=0,",-0",IF(N19&gt;M19,","&amp;M19,","&amp;-1*N19)))))))</f>
        <v>,9</v>
      </c>
      <c r="AL20" s="251" t="str">
        <f t="shared" ref="AL20" si="276">IF(O19="","",IF(O19="wo",","&amp;0,IF(P19="wo",","&amp;0,IF(O19=P19,"ERROR",IF(O19=0,",0",IF(P19=0,",-0",IF(P19&gt;O19,","&amp;O19,","&amp;-1*P19)))))))</f>
        <v>,-1</v>
      </c>
      <c r="AM20" s="251" t="str">
        <f t="shared" ref="AM20" si="277">IF(Q19="","",IF(Q19="wo",","&amp;0,IF(R19="wo",","&amp;0,IF(Q19=R19,"ERROR",IF(Q19=0,",0",IF(R19=0,",-0",IF(R19&gt;Q19,","&amp;Q19,","&amp;-1*R19)))))))</f>
        <v>,-4</v>
      </c>
      <c r="AN20" s="251" t="str">
        <f t="shared" ref="AN20" si="278">IF(S19="","",IF(S19="wo",","&amp;0,IF(T19="wo",","&amp;0,IF(S19=T19,"ERROR",IF(S19=0,",0",IF(T19=0,",-0",IF(T19&gt;S19,","&amp;S19,","&amp;-1*T19)))))))</f>
        <v/>
      </c>
      <c r="AO20" s="251" t="str">
        <f t="shared" ref="AO20" si="279">IF(U19="","",IF(U19="wo",","&amp;0,IF(V19="wo",","&amp;0,IF(U19=V19,"ERROR",IF(U19=0,",0",IF(V19=0,",-0",IF(V19&gt;U19,","&amp;U19,","&amp;-1*V19)))))))</f>
        <v/>
      </c>
      <c r="AP20" s="251" t="str">
        <f t="shared" ref="AP20" si="280">IF(W19="","",IF(W19="wo",","&amp;0,IF(X19="wo",","&amp;0,IF(W19=X19,"ERROR",IF(W19=0,",0",IF(X19=0,",-0",IF(X19&gt;W19,","&amp;W19,","&amp;-1*X19)))))))</f>
        <v/>
      </c>
      <c r="AQ20" s="252"/>
      <c r="AS20" s="262"/>
      <c r="AT20" s="262"/>
      <c r="AU20" s="263"/>
      <c r="AV20" s="262"/>
      <c r="AW20" s="262"/>
      <c r="AX20" s="263"/>
      <c r="AY20" s="262"/>
      <c r="AZ20" s="262"/>
      <c r="BA20" s="263"/>
      <c r="BB20" s="262"/>
      <c r="BC20" s="290" t="str">
        <f>IF(ISBLANK($H59),"-",H59)</f>
        <v/>
      </c>
      <c r="BD20" s="283"/>
      <c r="BE20" s="281">
        <f>IF(ISBLANK($G63),"-",G63)</f>
        <v>201</v>
      </c>
      <c r="BF20" s="530" t="str">
        <f>IF(ISBLANK($I63),"-",I63)</f>
        <v xml:space="preserve">БАХЫТ Анель  </v>
      </c>
      <c r="BG20" s="530"/>
      <c r="BH20" s="275"/>
      <c r="BI20" s="276"/>
      <c r="BJ20" s="310"/>
      <c r="BK20" s="269">
        <f>IF(ISBLANK($F73),"-",F73)</f>
        <v>-7</v>
      </c>
      <c r="BL20" s="266">
        <f>IF(ISBLANK($G73),"-",G73)</f>
        <v>221</v>
      </c>
      <c r="BM20" s="530" t="str">
        <f>IF(ISBLANK($G73),"-",I73)</f>
        <v xml:space="preserve">ТАЖИМОВА Меруерт  </v>
      </c>
      <c r="BN20" s="530"/>
      <c r="BO20" s="537" t="str">
        <f>IF(ISBLANK($H89),"-",H89)</f>
        <v/>
      </c>
      <c r="BP20" s="537"/>
      <c r="BQ20" s="291">
        <f>IF(ISBLANK($A89),"-",A89)</f>
        <v>43</v>
      </c>
      <c r="BR20" s="266">
        <f>IF(ISBLANK($G102),"-",G102)</f>
        <v>221</v>
      </c>
      <c r="BS20" s="530" t="str">
        <f>IF(ISBLANK($I102),"-",I102)</f>
        <v xml:space="preserve">ТАЖИМОВА Меруерт  </v>
      </c>
      <c r="BT20" s="538"/>
      <c r="BU20" s="262"/>
      <c r="BV20" s="262"/>
      <c r="BW20" s="263"/>
      <c r="BX20" s="262"/>
      <c r="BY20" s="262"/>
      <c r="BZ20" s="265">
        <f>IF(ISBLANK($F121),"-",F121)</f>
        <v>-29</v>
      </c>
      <c r="CA20" s="266">
        <f>IF(ISBLANK($G121),"-",G121)</f>
        <v>204</v>
      </c>
      <c r="CB20" s="530" t="str">
        <f>IF(ISBLANK($I121),"-",I121)</f>
        <v xml:space="preserve">КОШКУМБАЕВА Жанерке  </v>
      </c>
      <c r="CC20" s="530"/>
      <c r="CD20" s="262"/>
      <c r="CF20" s="295"/>
      <c r="CG20" s="302"/>
      <c r="CJ20" s="236"/>
      <c r="CM20" s="263"/>
      <c r="CN20" s="262"/>
      <c r="CO20" s="262"/>
      <c r="CP20" s="265">
        <f>IF(ISBLANK($F173),"-",F173)</f>
        <v>-75</v>
      </c>
      <c r="CQ20" s="266">
        <f>IF(ISBLANK($G173),"-",G173)</f>
        <v>216</v>
      </c>
      <c r="CR20" s="530" t="str">
        <f>IF(ISBLANK($I173),"-",I173)</f>
        <v xml:space="preserve">НҰРМАН Нұрсая  </v>
      </c>
      <c r="CS20" s="530"/>
      <c r="CU20" s="558" t="str">
        <f>IF(ISBLANK($H175),"-",H175)</f>
        <v>19 место</v>
      </c>
      <c r="CV20" s="558"/>
    </row>
    <row r="21" spans="1:100" s="240" customFormat="1" ht="14.1" customHeight="1" x14ac:dyDescent="0.15">
      <c r="A21" s="554">
        <v>10</v>
      </c>
      <c r="B21" s="512" t="s">
        <v>284</v>
      </c>
      <c r="C21" s="514"/>
      <c r="D21" s="516"/>
      <c r="E21" s="556"/>
      <c r="F21" s="309">
        <v>19</v>
      </c>
      <c r="G21" s="243">
        <v>217</v>
      </c>
      <c r="H21" s="520" t="str">
        <f t="shared" ref="H21" si="281">IF(K21="",IF(C21="","",IF(OR(G21="х",G22="х",NOT(ISBLANK(K21)))," ",CONCATENATE(C21,"/",D21,"/","ст. ",E21))),"")</f>
        <v/>
      </c>
      <c r="I21" s="244" t="str">
        <f>VLOOKUP(G21,[3]Список!A:V,3,FALSE)</f>
        <v xml:space="preserve">АДИЛЬГЕРЕЕВА Айназ  </v>
      </c>
      <c r="J21" s="245" t="str">
        <f>VLOOKUP(G21,[3]Список!A:V,8,FALSE)</f>
        <v>г. Шымкент</v>
      </c>
      <c r="K21" s="525">
        <v>11</v>
      </c>
      <c r="L21" s="535">
        <v>5</v>
      </c>
      <c r="M21" s="531">
        <v>11</v>
      </c>
      <c r="N21" s="533">
        <v>9</v>
      </c>
      <c r="O21" s="525">
        <v>11</v>
      </c>
      <c r="P21" s="535">
        <v>7</v>
      </c>
      <c r="Q21" s="531"/>
      <c r="R21" s="533"/>
      <c r="S21" s="525"/>
      <c r="T21" s="535"/>
      <c r="U21" s="531"/>
      <c r="V21" s="533"/>
      <c r="W21" s="525"/>
      <c r="X21" s="527"/>
      <c r="Y21" s="246">
        <f t="shared" ref="Y21" si="282">IF(K21="wo",0,IF(K21="","",SUM(AC21:AI21)))</f>
        <v>3</v>
      </c>
      <c r="Z21" s="247">
        <f t="shared" ref="Z21" si="283">IF(L21="wo",0,IF(L21="","",SUM(AC22:AI22)))</f>
        <v>0</v>
      </c>
      <c r="AA21" s="248" t="str">
        <f t="shared" ref="AA21" si="284">IF(Y22="В - П","В - П",IF(Z22="В - П","В - П",IF(Z22="wo",Y22&amp;" - "&amp;Z22,IF(Y22="wo",Z22&amp;" - "&amp;Y22,IF(Y22&gt;Z22,Y22&amp;" - "&amp;Z22,IF(Z22&gt;Y22,Z22&amp;" - "&amp;Y22,""))))))</f>
        <v>3 - 0</v>
      </c>
      <c r="AB21" s="249" t="str">
        <f t="shared" si="4"/>
        <v>(5,9,7)</v>
      </c>
      <c r="AC21" s="250">
        <f t="shared" ref="AC21" si="285">IF(K21="","",IF(K21="wo",0,IF(L21="wo",1,IF(K21&gt;L21,1,0))))</f>
        <v>1</v>
      </c>
      <c r="AD21" s="250">
        <f t="shared" ref="AD21" si="286">IF(M21="","",IF(M21="wo",0,IF(N21="wo",1,IF(M21&gt;N21,1,0))))</f>
        <v>1</v>
      </c>
      <c r="AE21" s="250">
        <f t="shared" ref="AE21" si="287">IF(O21="","",IF(O21="wo",0,IF(P21="wo",1,IF(O21&gt;P21,1,0))))</f>
        <v>1</v>
      </c>
      <c r="AF21" s="250" t="str">
        <f t="shared" ref="AF21" si="288">IF(Q21="","",IF(Q21="wo",0,IF(R21="wo",1,IF(Q21&gt;R21,1,0))))</f>
        <v/>
      </c>
      <c r="AG21" s="250" t="str">
        <f t="shared" ref="AG21" si="289">IF(S21="","",IF(S21="wo",0,IF(T21="wo",1,IF(S21&gt;T21,1,0))))</f>
        <v/>
      </c>
      <c r="AH21" s="250" t="str">
        <f t="shared" ref="AH21" si="290">IF(U21="","",IF(U21="wo",0,IF(V21="wo",1,IF(U21&gt;V21,1,0))))</f>
        <v/>
      </c>
      <c r="AI21" s="250" t="str">
        <f t="shared" ref="AI21" si="291">IF(W21="","",IF(W21="wo",0,IF(X21="wo",1,IF(W21&gt;X21,1,0))))</f>
        <v/>
      </c>
      <c r="AJ21" s="251">
        <f t="shared" ref="AJ21" si="292">IF(K21="","",IF(K21="wo",0,IF(L21="wo",0,IF(K21=L21,"ERROR",IF(K21=0,"-0",IF(L21=0,0,IF(K21&gt;L21,L21,-1*K21)))))))</f>
        <v>5</v>
      </c>
      <c r="AK21" s="251" t="str">
        <f t="shared" ref="AK21" si="293">IF(M21="","",IF(M21="wo",","&amp;0,IF(N21="wo",","&amp;0,IF(M21=N21,"ERROR",IF(M21=0,",-0",IF(N21=0,","&amp;0,IF(M21&gt;N21,","&amp;N21,","&amp;-1*M21)))))))</f>
        <v>,9</v>
      </c>
      <c r="AL21" s="251" t="str">
        <f t="shared" ref="AL21" si="294">IF(O21="","",IF(O21="wo",","&amp;0,IF(P21="wo",","&amp;0,IF(O21=P21,"ERROR",IF(O21=0,",-0",IF(P21=0,","&amp;0,IF(O21&gt;P21,","&amp;P21,","&amp;-1*O21)))))))</f>
        <v>,7</v>
      </c>
      <c r="AM21" s="251" t="str">
        <f t="shared" ref="AM21" si="295">IF(Q21="","",IF(Q21="wo",","&amp;0,IF(R21="wo",","&amp;0,IF(Q21=R21,"ERROR",IF(Q21=0,",-0",IF(R21=0,","&amp;0,IF(Q21&gt;R21,","&amp;R21,","&amp;-1*Q21)))))))</f>
        <v/>
      </c>
      <c r="AN21" s="251" t="str">
        <f t="shared" ref="AN21" si="296">IF(S21="","",IF(S21="wo",","&amp;0,IF(T21="wo",","&amp;0,IF(S21=T21,"ERROR",IF(S21=0,",-0",IF(T21=0,","&amp;0,IF(S21&gt;T21,","&amp;T21,","&amp;-1*S21)))))))</f>
        <v/>
      </c>
      <c r="AO21" s="251" t="str">
        <f t="shared" ref="AO21" si="297">IF(U21="","",IF(U21="wo",","&amp;0,IF(V21="wo",","&amp;0,IF(U21=V21,"ERROR",IF(U21=0,",-0",IF(V21=0,","&amp;0,IF(U21&gt;V21,","&amp;V21,","&amp;-1*U21)))))))</f>
        <v/>
      </c>
      <c r="AP21" s="251" t="str">
        <f t="shared" ref="AP21" si="298">IF(W21="","",IF(W21="wo",","&amp;0,IF(X21="wo",","&amp;0,IF(W21=X21,"ERROR",IF(W21=0,",-0",IF(X21=0,","&amp;0,IF(W21&gt;X21,","&amp;X21,","&amp;-1*W21)))))))</f>
        <v/>
      </c>
      <c r="AQ21" s="252"/>
      <c r="AR21" s="265">
        <f>IF(ISBLANK($F11),"-",F11)</f>
        <v>9</v>
      </c>
      <c r="AS21" s="359">
        <f>IF(ISBLANK($G11),"-",G11)</f>
        <v>207</v>
      </c>
      <c r="AT21" s="271" t="str">
        <f>IF(ISBLANK($G11),"-",I11)</f>
        <v xml:space="preserve">ЖАКСЫЛЫКОВА Альбина  </v>
      </c>
      <c r="AU21" s="272" t="str">
        <f>IF(ISBLANK($G11),"-",J11)</f>
        <v>Карагандин. обл.</v>
      </c>
      <c r="AV21" s="262"/>
      <c r="AW21" s="262"/>
      <c r="AX21" s="263"/>
      <c r="AY21" s="262"/>
      <c r="AZ21" s="262"/>
      <c r="BA21" s="263"/>
      <c r="BB21" s="262"/>
      <c r="BC21" s="262"/>
      <c r="BD21" s="292">
        <f>IF(ISBLANK($A59),"-",A59)</f>
        <v>29</v>
      </c>
      <c r="BE21" s="562" t="str">
        <f>IF($Y$1=1,AA59,IF($Y$1=2,AA60,""))</f>
        <v>3 - 1 (-4,4,6,9)</v>
      </c>
      <c r="BF21" s="561"/>
      <c r="BG21" s="563"/>
      <c r="BH21" s="311"/>
      <c r="BI21" s="311"/>
      <c r="BJ21" s="311"/>
      <c r="BK21" s="293"/>
      <c r="BL21" s="537" t="str">
        <f>IF(ISBLANK($H73),"-",H73)</f>
        <v/>
      </c>
      <c r="BM21" s="537"/>
      <c r="BN21" s="291">
        <f>IF(ISBLANK($A73),"-",A73)</f>
        <v>35</v>
      </c>
      <c r="BO21" s="266">
        <f>IF(ISBLANK($G90),"-",G90)</f>
        <v>221</v>
      </c>
      <c r="BP21" s="530" t="str">
        <f>IF(ISBLANK($G90),"-",I90)</f>
        <v xml:space="preserve">ТАЖИМОВА Меруерт  </v>
      </c>
      <c r="BQ21" s="538"/>
      <c r="BR21" s="539" t="str">
        <f>IF($Y$1=1,AA89,IF($Y$1=2,AA90,""))</f>
        <v>3 - 1 (3,-8,9,9)</v>
      </c>
      <c r="BS21" s="540"/>
      <c r="BT21" s="540"/>
      <c r="BU21" s="262"/>
      <c r="BV21" s="262"/>
      <c r="BW21" s="263"/>
      <c r="BX21" s="262"/>
      <c r="BY21" s="262"/>
      <c r="BZ21" s="263"/>
      <c r="CA21" s="262"/>
      <c r="CB21" s="262"/>
      <c r="CC21" s="274"/>
      <c r="CD21" s="262"/>
      <c r="CF21" s="295"/>
      <c r="CG21" s="287"/>
      <c r="CJ21" s="236"/>
      <c r="CM21" s="263"/>
      <c r="CN21" s="262"/>
      <c r="CO21" s="262"/>
      <c r="CP21" s="236"/>
      <c r="CQ21" s="262"/>
      <c r="CR21" s="290" t="str">
        <f>IF(ISBLANK($H173),"-",H173)</f>
        <v/>
      </c>
      <c r="CS21" s="298">
        <f>IF(ISBLANK($A173),"-",A173)</f>
        <v>78</v>
      </c>
      <c r="CT21" s="281">
        <f>IF(ISBLANK($G175),"-",G175)</f>
        <v>216</v>
      </c>
      <c r="CU21" s="530" t="str">
        <f>IF(ISBLANK($I175),"-",I175)</f>
        <v xml:space="preserve">НҰРМАН Нұрсая  </v>
      </c>
      <c r="CV21" s="530"/>
    </row>
    <row r="22" spans="1:100" s="240" customFormat="1" ht="14.1" customHeight="1" x14ac:dyDescent="0.2">
      <c r="A22" s="555"/>
      <c r="B22" s="513"/>
      <c r="C22" s="515"/>
      <c r="D22" s="517"/>
      <c r="E22" s="557"/>
      <c r="F22" s="279">
        <v>20</v>
      </c>
      <c r="G22" s="256">
        <v>215</v>
      </c>
      <c r="H22" s="521"/>
      <c r="I22" s="257" t="str">
        <f>VLOOKUP(G22,[3]Список!A:V,3,FALSE)</f>
        <v xml:space="preserve">ХАНИЯЗОВА Ноила  </v>
      </c>
      <c r="J22" s="258" t="str">
        <f>VLOOKUP(G22,[3]Список!A:V,8,FALSE)</f>
        <v>Туркестан. обл.</v>
      </c>
      <c r="K22" s="526"/>
      <c r="L22" s="536"/>
      <c r="M22" s="532"/>
      <c r="N22" s="534"/>
      <c r="O22" s="526"/>
      <c r="P22" s="536"/>
      <c r="Q22" s="532"/>
      <c r="R22" s="534"/>
      <c r="S22" s="526"/>
      <c r="T22" s="536"/>
      <c r="U22" s="532"/>
      <c r="V22" s="534"/>
      <c r="W22" s="526"/>
      <c r="X22" s="528"/>
      <c r="Y22" s="259">
        <f t="shared" ref="Y22" si="299">IF(L21="wo","В - П",IF(L21&gt;=0,SUM(AC22:AI22),""))</f>
        <v>0</v>
      </c>
      <c r="Z22" s="260">
        <f t="shared" ref="Z22" si="300">IF(K21="wo","В - П",IF(K21&gt;=0,SUM(AC21:AI21),""))</f>
        <v>3</v>
      </c>
      <c r="AA22" s="248" t="str">
        <f t="shared" ref="AA22" si="301">IF(G21="х","",IF(G22="х","",IF(Y21&gt;Z21,AA21&amp;" "&amp;AB21,IF(Z21&gt;Y21,AA21&amp;" "&amp;AB22,""))))</f>
        <v>3 - 0 (5,9,7)</v>
      </c>
      <c r="AB22" s="249" t="str">
        <f t="shared" si="4"/>
        <v>(-5,-9,-7)</v>
      </c>
      <c r="AC22" s="250">
        <f t="shared" ref="AC22" si="302">IF(L21="","",IF(L21="wo",0,IF(K21="wo",1,IF(K21&gt;L21,0,1))))</f>
        <v>0</v>
      </c>
      <c r="AD22" s="250">
        <f t="shared" ref="AD22" si="303">IF(N21="","",IF(N21="wo",0,IF(M21="wo",1,IF(M21&gt;N21,0,1))))</f>
        <v>0</v>
      </c>
      <c r="AE22" s="250">
        <f t="shared" ref="AE22" si="304">IF(P21="","",IF(P21="wo",0,IF(O21="wo",1,IF(O21&gt;P21,0,1))))</f>
        <v>0</v>
      </c>
      <c r="AF22" s="250" t="str">
        <f t="shared" ref="AF22" si="305">IF(R21="","",IF(R21="wo",0,IF(Q21="wo",1,IF(Q21&gt;R21,0,1))))</f>
        <v/>
      </c>
      <c r="AG22" s="250" t="str">
        <f t="shared" ref="AG22" si="306">IF(T21="","",IF(T21="wo",0,IF(S21="wo",1,IF(S21&gt;T21,0,1))))</f>
        <v/>
      </c>
      <c r="AH22" s="250" t="str">
        <f t="shared" ref="AH22" si="307">IF(V21="","",IF(V21="wo",0,IF(U21="wo",1,IF(U21&gt;V21,0,1))))</f>
        <v/>
      </c>
      <c r="AI22" s="250" t="str">
        <f t="shared" ref="AI22" si="308">IF(X21="","",IF(X21="wo",0,IF(W21="wo",1,IF(W21&gt;X21,0,1))))</f>
        <v/>
      </c>
      <c r="AJ22" s="251">
        <f t="shared" ref="AJ22" si="309">IF(K21="","",IF(K21="wo",0,IF(L21="wo",0,IF(K21=L21,"ERROR",IF(K21=0,0,IF(L21=0,"-0",IF(L21&gt;K21,K21,-1*L21)))))))</f>
        <v>-5</v>
      </c>
      <c r="AK22" s="251" t="str">
        <f t="shared" ref="AK22" si="310">IF(M21="","",IF(M21="wo",","&amp;0,IF(N21="wo",","&amp;0,IF(M21=N21,"ERROR",IF(M21=0,",0",IF(N21=0,",-0",IF(N21&gt;M21,","&amp;M21,","&amp;-1*N21)))))))</f>
        <v>,-9</v>
      </c>
      <c r="AL22" s="251" t="str">
        <f t="shared" ref="AL22" si="311">IF(O21="","",IF(O21="wo",","&amp;0,IF(P21="wo",","&amp;0,IF(O21=P21,"ERROR",IF(O21=0,",0",IF(P21=0,",-0",IF(P21&gt;O21,","&amp;O21,","&amp;-1*P21)))))))</f>
        <v>,-7</v>
      </c>
      <c r="AM22" s="251" t="str">
        <f t="shared" ref="AM22" si="312">IF(Q21="","",IF(Q21="wo",","&amp;0,IF(R21="wo",","&amp;0,IF(Q21=R21,"ERROR",IF(Q21=0,",0",IF(R21=0,",-0",IF(R21&gt;Q21,","&amp;Q21,","&amp;-1*R21)))))))</f>
        <v/>
      </c>
      <c r="AN22" s="251" t="str">
        <f t="shared" ref="AN22" si="313">IF(S21="","",IF(S21="wo",","&amp;0,IF(T21="wo",","&amp;0,IF(S21=T21,"ERROR",IF(S21=0,",0",IF(T21=0,",-0",IF(T21&gt;S21,","&amp;S21,","&amp;-1*T21)))))))</f>
        <v/>
      </c>
      <c r="AO22" s="251" t="str">
        <f t="shared" ref="AO22" si="314">IF(U21="","",IF(U21="wo",","&amp;0,IF(V21="wo",","&amp;0,IF(U21=V21,"ERROR",IF(U21=0,",0",IF(V21=0,",-0",IF(V21&gt;U21,","&amp;U21,","&amp;-1*V21)))))))</f>
        <v/>
      </c>
      <c r="AP22" s="251" t="str">
        <f t="shared" ref="AP22" si="315">IF(W21="","",IF(W21="wo",","&amp;0,IF(X21="wo",","&amp;0,IF(W21=X21,"ERROR",IF(W21=0,",0",IF(X21=0,",-0",IF(X21&gt;W21,","&amp;W21,","&amp;-1*X21)))))))</f>
        <v/>
      </c>
      <c r="AQ22" s="252"/>
      <c r="AS22" s="537" t="str">
        <f>IF(ISBLANK($H11),"-",H11)</f>
        <v/>
      </c>
      <c r="AT22" s="537"/>
      <c r="AU22" s="280">
        <f>IF(ISBLANK($A11),"-",A11)</f>
        <v>5</v>
      </c>
      <c r="AV22" s="281">
        <f>IF(ISBLANK($G39),"-",G39)</f>
        <v>207</v>
      </c>
      <c r="AW22" s="530" t="str">
        <f>IF(ISBLANK($I39),"-",I39)</f>
        <v xml:space="preserve">ЖАКСЫЛЫКОВА Альбина  </v>
      </c>
      <c r="AX22" s="530"/>
      <c r="AY22" s="262"/>
      <c r="AZ22" s="262"/>
      <c r="BA22" s="263"/>
      <c r="BB22" s="262"/>
      <c r="BD22" s="300"/>
      <c r="BG22" s="312"/>
      <c r="BK22" s="269">
        <f>IF(ISBLANK($F74),"-",F74)</f>
        <v>-8</v>
      </c>
      <c r="BL22" s="266">
        <f>IF(ISBLANK($G74),"-",G74)</f>
        <v>244</v>
      </c>
      <c r="BM22" s="530" t="str">
        <f>IF(ISBLANK($G74),"-",I74)</f>
        <v xml:space="preserve">ШАВКАТОВА Гулёра  </v>
      </c>
      <c r="BN22" s="538"/>
      <c r="BO22" s="540" t="str">
        <f>IF($Y$1=1,AA73,IF($Y$1=2,AA74,""))</f>
        <v>3 - 0 (8,4,9)</v>
      </c>
      <c r="BP22" s="540"/>
      <c r="BQ22" s="540"/>
      <c r="BR22" s="262"/>
      <c r="BS22" s="262"/>
      <c r="BT22" s="265">
        <f>IF(ISBLANK($F111),"-",F111)</f>
        <v>-28</v>
      </c>
      <c r="BU22" s="266">
        <f>IF(ISBLANK($G111),"-",G111)</f>
        <v>206</v>
      </c>
      <c r="BV22" s="530" t="str">
        <f>IF(ISBLANK($I111),"-",I111)</f>
        <v xml:space="preserve">САНДЫБАЕВА Малика  </v>
      </c>
      <c r="BW22" s="530"/>
      <c r="BX22" s="262"/>
      <c r="BY22" s="262"/>
      <c r="BZ22" s="263"/>
      <c r="CA22" s="262"/>
      <c r="CB22" s="262"/>
      <c r="CC22" s="283"/>
      <c r="CD22" s="262"/>
      <c r="CF22" s="295"/>
      <c r="CG22" s="302"/>
      <c r="CJ22" s="236"/>
      <c r="CM22" s="263"/>
      <c r="CN22" s="262"/>
      <c r="CO22" s="262"/>
      <c r="CP22" s="265">
        <f>IF(ISBLANK($F174),"-",F174)</f>
        <v>-76</v>
      </c>
      <c r="CQ22" s="266">
        <f>IF(ISBLANK($G174),"-",G174)</f>
        <v>219</v>
      </c>
      <c r="CR22" s="530" t="str">
        <f>IF(ISBLANK($I174),"-",I174)</f>
        <v xml:space="preserve">АМАНГЕЛДІ Ақниет  </v>
      </c>
      <c r="CS22" s="538"/>
      <c r="CT22" s="539" t="str">
        <f>IF($Y$1=1,AA173,IF($Y$1=2,AA174,""))</f>
        <v>3 - 2 (3,7,-4,-13,6)</v>
      </c>
      <c r="CU22" s="540"/>
      <c r="CV22" s="540"/>
    </row>
    <row r="23" spans="1:100" s="240" customFormat="1" ht="14.1" customHeight="1" x14ac:dyDescent="0.25">
      <c r="A23" s="550">
        <v>11</v>
      </c>
      <c r="B23" s="512" t="s">
        <v>284</v>
      </c>
      <c r="C23" s="514"/>
      <c r="D23" s="516"/>
      <c r="E23" s="518"/>
      <c r="F23" s="279">
        <v>21</v>
      </c>
      <c r="G23" s="243">
        <v>216</v>
      </c>
      <c r="H23" s="520" t="str">
        <f t="shared" ref="H23" si="316">IF(K23="",IF(C23="","",IF(OR(G23="х",G24="х",NOT(ISBLANK(K23)))," ",CONCATENATE(C23,"/",D23,"/","ст. ",E23))),"")</f>
        <v/>
      </c>
      <c r="I23" s="244" t="str">
        <f>VLOOKUP(G23,[3]Список!A:V,3,FALSE)</f>
        <v xml:space="preserve">НҰРМАН Нұрсая  </v>
      </c>
      <c r="J23" s="245" t="str">
        <f>VLOOKUP(G23,[3]Список!A:V,8,FALSE)</f>
        <v>ВКО</v>
      </c>
      <c r="K23" s="525">
        <v>10</v>
      </c>
      <c r="L23" s="535">
        <v>12</v>
      </c>
      <c r="M23" s="546">
        <v>11</v>
      </c>
      <c r="N23" s="548">
        <v>8</v>
      </c>
      <c r="O23" s="542">
        <v>11</v>
      </c>
      <c r="P23" s="544">
        <v>1</v>
      </c>
      <c r="Q23" s="546">
        <v>11</v>
      </c>
      <c r="R23" s="548">
        <v>9</v>
      </c>
      <c r="S23" s="542"/>
      <c r="T23" s="544"/>
      <c r="U23" s="546"/>
      <c r="V23" s="548"/>
      <c r="W23" s="542"/>
      <c r="X23" s="551"/>
      <c r="Y23" s="246">
        <f t="shared" ref="Y23" si="317">IF(K23="wo",0,IF(K23="","",SUM(AC23:AI23)))</f>
        <v>3</v>
      </c>
      <c r="Z23" s="247">
        <f t="shared" ref="Z23" si="318">IF(L23="wo",0,IF(L23="","",SUM(AC24:AI24)))</f>
        <v>1</v>
      </c>
      <c r="AA23" s="248" t="str">
        <f t="shared" ref="AA23" si="319">IF(Y24="В - П","В - П",IF(Z24="В - П","В - П",IF(Z24="wo",Y24&amp;" - "&amp;Z24,IF(Y24="wo",Z24&amp;" - "&amp;Y24,IF(Y24&gt;Z24,Y24&amp;" - "&amp;Z24,IF(Z24&gt;Y24,Z24&amp;" - "&amp;Y24,""))))))</f>
        <v>3 - 1</v>
      </c>
      <c r="AB23" s="249" t="str">
        <f t="shared" si="4"/>
        <v>(-10,8,1,9)</v>
      </c>
      <c r="AC23" s="250">
        <f t="shared" ref="AC23" si="320">IF(K23="","",IF(K23="wo",0,IF(L23="wo",1,IF(K23&gt;L23,1,0))))</f>
        <v>0</v>
      </c>
      <c r="AD23" s="250">
        <f t="shared" ref="AD23" si="321">IF(M23="","",IF(M23="wo",0,IF(N23="wo",1,IF(M23&gt;N23,1,0))))</f>
        <v>1</v>
      </c>
      <c r="AE23" s="250">
        <f t="shared" ref="AE23" si="322">IF(O23="","",IF(O23="wo",0,IF(P23="wo",1,IF(O23&gt;P23,1,0))))</f>
        <v>1</v>
      </c>
      <c r="AF23" s="250">
        <f t="shared" ref="AF23" si="323">IF(Q23="","",IF(Q23="wo",0,IF(R23="wo",1,IF(Q23&gt;R23,1,0))))</f>
        <v>1</v>
      </c>
      <c r="AG23" s="250" t="str">
        <f t="shared" ref="AG23" si="324">IF(S23="","",IF(S23="wo",0,IF(T23="wo",1,IF(S23&gt;T23,1,0))))</f>
        <v/>
      </c>
      <c r="AH23" s="250" t="str">
        <f t="shared" ref="AH23" si="325">IF(U23="","",IF(U23="wo",0,IF(V23="wo",1,IF(U23&gt;V23,1,0))))</f>
        <v/>
      </c>
      <c r="AI23" s="250" t="str">
        <f t="shared" ref="AI23" si="326">IF(W23="","",IF(W23="wo",0,IF(X23="wo",1,IF(W23&gt;X23,1,0))))</f>
        <v/>
      </c>
      <c r="AJ23" s="251">
        <f t="shared" ref="AJ23" si="327">IF(K23="","",IF(K23="wo",0,IF(L23="wo",0,IF(K23=L23,"ERROR",IF(K23=0,"-0",IF(L23=0,0,IF(K23&gt;L23,L23,-1*K23)))))))</f>
        <v>-10</v>
      </c>
      <c r="AK23" s="251" t="str">
        <f t="shared" ref="AK23" si="328">IF(M23="","",IF(M23="wo",","&amp;0,IF(N23="wo",","&amp;0,IF(M23=N23,"ERROR",IF(M23=0,",-0",IF(N23=0,","&amp;0,IF(M23&gt;N23,","&amp;N23,","&amp;-1*M23)))))))</f>
        <v>,8</v>
      </c>
      <c r="AL23" s="251" t="str">
        <f t="shared" ref="AL23" si="329">IF(O23="","",IF(O23="wo",","&amp;0,IF(P23="wo",","&amp;0,IF(O23=P23,"ERROR",IF(O23=0,",-0",IF(P23=0,","&amp;0,IF(O23&gt;P23,","&amp;P23,","&amp;-1*O23)))))))</f>
        <v>,1</v>
      </c>
      <c r="AM23" s="251" t="str">
        <f t="shared" ref="AM23" si="330">IF(Q23="","",IF(Q23="wo",","&amp;0,IF(R23="wo",","&amp;0,IF(Q23=R23,"ERROR",IF(Q23=0,",-0",IF(R23=0,","&amp;0,IF(Q23&gt;R23,","&amp;R23,","&amp;-1*Q23)))))))</f>
        <v>,9</v>
      </c>
      <c r="AN23" s="251" t="str">
        <f t="shared" ref="AN23" si="331">IF(S23="","",IF(S23="wo",","&amp;0,IF(T23="wo",","&amp;0,IF(S23=T23,"ERROR",IF(S23=0,",-0",IF(T23=0,","&amp;0,IF(S23&gt;T23,","&amp;T23,","&amp;-1*S23)))))))</f>
        <v/>
      </c>
      <c r="AO23" s="251" t="str">
        <f t="shared" ref="AO23" si="332">IF(U23="","",IF(U23="wo",","&amp;0,IF(V23="wo",","&amp;0,IF(U23=V23,"ERROR",IF(U23=0,",-0",IF(V23=0,","&amp;0,IF(U23&gt;V23,","&amp;V23,","&amp;-1*U23)))))))</f>
        <v/>
      </c>
      <c r="AP23" s="251" t="str">
        <f t="shared" ref="AP23" si="333">IF(W23="","",IF(W23="wo",","&amp;0,IF(X23="wo",","&amp;0,IF(W23=X23,"ERROR",IF(W23=0,",-0",IF(X23=0,","&amp;0,IF(W23&gt;X23,","&amp;X23,","&amp;-1*W23)))))))</f>
        <v/>
      </c>
      <c r="AQ23" s="252"/>
      <c r="AR23" s="265">
        <f>IF(ISBLANK($F12),"-",F12)</f>
        <v>10</v>
      </c>
      <c r="AS23" s="359">
        <f>IF(ISBLANK($G12),"-",G12)</f>
        <v>235</v>
      </c>
      <c r="AT23" s="271" t="str">
        <f>IF(ISBLANK($G12),"-",I12)</f>
        <v xml:space="preserve">ЯСАКОВА Анна  </v>
      </c>
      <c r="AU23" s="285" t="str">
        <f>IF(ISBLANK($G12),"-",J12)</f>
        <v>ВКО</v>
      </c>
      <c r="AV23" s="539" t="str">
        <f>IF($Y$1=1,AA11,IF($Y$1=2,AA12,""))</f>
        <v>3 - 0 (5,2,6)</v>
      </c>
      <c r="AW23" s="540"/>
      <c r="AX23" s="541"/>
      <c r="AY23" s="262"/>
      <c r="AZ23" s="262"/>
      <c r="BA23" s="263"/>
      <c r="BB23" s="262"/>
      <c r="BD23" s="300"/>
      <c r="BG23" s="312"/>
      <c r="BK23" s="293"/>
      <c r="BL23" s="262"/>
      <c r="BM23" s="262"/>
      <c r="BN23" s="265">
        <f>IF(ISBLANK($F91),"-",F91)</f>
        <v>-20</v>
      </c>
      <c r="BO23" s="266">
        <f>IF(ISBLANK($G91),"-",G91)</f>
        <v>211</v>
      </c>
      <c r="BP23" s="530" t="str">
        <f>IF(ISBLANK($G91),"-",I91)</f>
        <v xml:space="preserve">АХМАДАЛИЕВА Шахзода  </v>
      </c>
      <c r="BQ23" s="530"/>
      <c r="BR23" s="262"/>
      <c r="BS23" s="262"/>
      <c r="BT23" s="263"/>
      <c r="BU23" s="262"/>
      <c r="BW23" s="286"/>
      <c r="BX23" s="262"/>
      <c r="BY23" s="262"/>
      <c r="BZ23" s="263"/>
      <c r="CA23" s="262"/>
      <c r="CB23" s="262"/>
      <c r="CC23" s="283"/>
      <c r="CD23" s="262"/>
      <c r="CE23" s="558" t="str">
        <f>IF(ISBLANK($H124),"-",H124)</f>
        <v>3 место</v>
      </c>
      <c r="CF23" s="558"/>
      <c r="CG23" s="313">
        <f>IF(ISBLANK($F177),"-",F177)</f>
        <v>-71</v>
      </c>
      <c r="CH23" s="266">
        <f>IF(ISBLANK($G177),"-",G177)</f>
        <v>226</v>
      </c>
      <c r="CI23" s="530" t="str">
        <f>IF(ISBLANK($G177),"-",I177)</f>
        <v xml:space="preserve">ТЕМИРХАНОВА Акку  </v>
      </c>
      <c r="CJ23" s="530"/>
      <c r="CM23" s="263"/>
      <c r="CN23" s="262"/>
      <c r="CO23" s="262"/>
      <c r="CP23" s="236"/>
      <c r="CS23" s="236"/>
      <c r="CU23" s="558" t="str">
        <f>IF(ISBLANK($H176),"-",H176)</f>
        <v>20 место</v>
      </c>
      <c r="CV23" s="558"/>
    </row>
    <row r="24" spans="1:100" s="240" customFormat="1" ht="14.1" customHeight="1" x14ac:dyDescent="0.15">
      <c r="A24" s="550"/>
      <c r="B24" s="513"/>
      <c r="C24" s="515"/>
      <c r="D24" s="517"/>
      <c r="E24" s="519"/>
      <c r="F24" s="309">
        <v>22</v>
      </c>
      <c r="G24" s="256">
        <v>223</v>
      </c>
      <c r="H24" s="521"/>
      <c r="I24" s="257" t="str">
        <f>VLOOKUP(G24,[3]Список!A:V,3,FALSE)</f>
        <v xml:space="preserve">БЕКМУХАМБЕТОВА Жания  </v>
      </c>
      <c r="J24" s="258" t="str">
        <f>VLOOKUP(G24,[3]Список!A:V,8,FALSE)</f>
        <v>Костанай. обл</v>
      </c>
      <c r="K24" s="526"/>
      <c r="L24" s="536"/>
      <c r="M24" s="547"/>
      <c r="N24" s="549"/>
      <c r="O24" s="543"/>
      <c r="P24" s="545"/>
      <c r="Q24" s="547"/>
      <c r="R24" s="549"/>
      <c r="S24" s="543"/>
      <c r="T24" s="545"/>
      <c r="U24" s="547"/>
      <c r="V24" s="549"/>
      <c r="W24" s="543"/>
      <c r="X24" s="552"/>
      <c r="Y24" s="259">
        <f t="shared" ref="Y24" si="334">IF(L23="wo","В - П",IF(L23&gt;=0,SUM(AC24:AI24),""))</f>
        <v>1</v>
      </c>
      <c r="Z24" s="260">
        <f t="shared" ref="Z24" si="335">IF(K23="wo","В - П",IF(K23&gt;=0,SUM(AC23:AI23),""))</f>
        <v>3</v>
      </c>
      <c r="AA24" s="248" t="str">
        <f t="shared" ref="AA24" si="336">IF(G23="х","",IF(G24="х","",IF(Y23&gt;Z23,AA23&amp;" "&amp;AB23,IF(Z23&gt;Y23,AA23&amp;" "&amp;AB24,""))))</f>
        <v>3 - 1 (-10,8,1,9)</v>
      </c>
      <c r="AB24" s="249" t="str">
        <f t="shared" si="4"/>
        <v>(10,-8,-1,-9)</v>
      </c>
      <c r="AC24" s="250">
        <f t="shared" ref="AC24" si="337">IF(L23="","",IF(L23="wo",0,IF(K23="wo",1,IF(K23&gt;L23,0,1))))</f>
        <v>1</v>
      </c>
      <c r="AD24" s="250">
        <f t="shared" ref="AD24" si="338">IF(N23="","",IF(N23="wo",0,IF(M23="wo",1,IF(M23&gt;N23,0,1))))</f>
        <v>0</v>
      </c>
      <c r="AE24" s="250">
        <f t="shared" ref="AE24" si="339">IF(P23="","",IF(P23="wo",0,IF(O23="wo",1,IF(O23&gt;P23,0,1))))</f>
        <v>0</v>
      </c>
      <c r="AF24" s="250">
        <f t="shared" ref="AF24" si="340">IF(R23="","",IF(R23="wo",0,IF(Q23="wo",1,IF(Q23&gt;R23,0,1))))</f>
        <v>0</v>
      </c>
      <c r="AG24" s="250" t="str">
        <f t="shared" ref="AG24" si="341">IF(T23="","",IF(T23="wo",0,IF(S23="wo",1,IF(S23&gt;T23,0,1))))</f>
        <v/>
      </c>
      <c r="AH24" s="250" t="str">
        <f t="shared" ref="AH24" si="342">IF(V23="","",IF(V23="wo",0,IF(U23="wo",1,IF(U23&gt;V23,0,1))))</f>
        <v/>
      </c>
      <c r="AI24" s="250" t="str">
        <f t="shared" ref="AI24" si="343">IF(X23="","",IF(X23="wo",0,IF(W23="wo",1,IF(W23&gt;X23,0,1))))</f>
        <v/>
      </c>
      <c r="AJ24" s="251">
        <f t="shared" ref="AJ24" si="344">IF(K23="","",IF(K23="wo",0,IF(L23="wo",0,IF(K23=L23,"ERROR",IF(K23=0,0,IF(L23=0,"-0",IF(L23&gt;K23,K23,-1*L23)))))))</f>
        <v>10</v>
      </c>
      <c r="AK24" s="251" t="str">
        <f t="shared" ref="AK24" si="345">IF(M23="","",IF(M23="wo",","&amp;0,IF(N23="wo",","&amp;0,IF(M23=N23,"ERROR",IF(M23=0,",0",IF(N23=0,",-0",IF(N23&gt;M23,","&amp;M23,","&amp;-1*N23)))))))</f>
        <v>,-8</v>
      </c>
      <c r="AL24" s="251" t="str">
        <f t="shared" ref="AL24" si="346">IF(O23="","",IF(O23="wo",","&amp;0,IF(P23="wo",","&amp;0,IF(O23=P23,"ERROR",IF(O23=0,",0",IF(P23=0,",-0",IF(P23&gt;O23,","&amp;O23,","&amp;-1*P23)))))))</f>
        <v>,-1</v>
      </c>
      <c r="AM24" s="251" t="str">
        <f t="shared" ref="AM24" si="347">IF(Q23="","",IF(Q23="wo",","&amp;0,IF(R23="wo",","&amp;0,IF(Q23=R23,"ERROR",IF(Q23=0,",0",IF(R23=0,",-0",IF(R23&gt;Q23,","&amp;Q23,","&amp;-1*R23)))))))</f>
        <v>,-9</v>
      </c>
      <c r="AN24" s="251" t="str">
        <f t="shared" ref="AN24" si="348">IF(S23="","",IF(S23="wo",","&amp;0,IF(T23="wo",","&amp;0,IF(S23=T23,"ERROR",IF(S23=0,",0",IF(T23=0,",-0",IF(T23&gt;S23,","&amp;S23,","&amp;-1*T23)))))))</f>
        <v/>
      </c>
      <c r="AO24" s="251" t="str">
        <f t="shared" ref="AO24" si="349">IF(U23="","",IF(U23="wo",","&amp;0,IF(V23="wo",","&amp;0,IF(U23=V23,"ERROR",IF(U23=0,",0",IF(V23=0,",-0",IF(V23&gt;U23,","&amp;U23,","&amp;-1*V23)))))))</f>
        <v/>
      </c>
      <c r="AP24" s="251" t="str">
        <f t="shared" ref="AP24" si="350">IF(W23="","",IF(W23="wo",","&amp;0,IF(X23="wo",","&amp;0,IF(W23=X23,"ERROR",IF(W23=0,",0",IF(X23=0,",-0",IF(X23&gt;W23,","&amp;W23,","&amp;-1*X23)))))))</f>
        <v/>
      </c>
      <c r="AQ24" s="252"/>
      <c r="AS24" s="262"/>
      <c r="AT24" s="262"/>
      <c r="AU24" s="263"/>
      <c r="AV24" s="289"/>
      <c r="AW24" s="290" t="str">
        <f>IF(ISBLANK($H39),"-",H39)</f>
        <v/>
      </c>
      <c r="AX24" s="288"/>
      <c r="AY24" s="281">
        <f>IF(ISBLANK($G53),"-",G53)</f>
        <v>207</v>
      </c>
      <c r="AZ24" s="530" t="str">
        <f>IF(ISBLANK($I53),"-",I53)</f>
        <v xml:space="preserve">ЖАКСЫЛЫКОВА Альбина  </v>
      </c>
      <c r="BA24" s="530"/>
      <c r="BB24" s="262"/>
      <c r="BD24" s="300"/>
      <c r="BG24" s="312"/>
      <c r="BK24" s="269">
        <f>IF(ISBLANK($F75),"-",F75)</f>
        <v>-9</v>
      </c>
      <c r="BL24" s="266">
        <f>IF(ISBLANK($G75),"-",G75)</f>
        <v>247</v>
      </c>
      <c r="BM24" s="530" t="str">
        <f>IF(ISBLANK($G75),"-",I75)</f>
        <v>ШАЙХИНА Алина</v>
      </c>
      <c r="BN24" s="530"/>
      <c r="BO24" s="537" t="str">
        <f>IF(ISBLANK($H91),"-",H91)</f>
        <v/>
      </c>
      <c r="BP24" s="537"/>
      <c r="BQ24" s="291">
        <f>IF(ISBLANK($A91),"-",A91)</f>
        <v>44</v>
      </c>
      <c r="BR24" s="266">
        <f>IF(ISBLANK($G103),"-",G103)</f>
        <v>215</v>
      </c>
      <c r="BS24" s="530" t="str">
        <f>IF(ISBLANK($I103),"-",I103)</f>
        <v xml:space="preserve">ХАНИЯЗОВА Ноила  </v>
      </c>
      <c r="BT24" s="530"/>
      <c r="BU24" s="289"/>
      <c r="BV24" s="290" t="str">
        <f>IF(ISBLANK($H111),"-",H111)</f>
        <v/>
      </c>
      <c r="BW24" s="288"/>
      <c r="BX24" s="281">
        <f>IF(ISBLANK($G117),"-",G117)</f>
        <v>206</v>
      </c>
      <c r="BY24" s="530" t="str">
        <f>IF(ISBLANK($I117),"-",I117)</f>
        <v xml:space="preserve">САНДЫБАЕВА Малика  </v>
      </c>
      <c r="BZ24" s="530"/>
      <c r="CA24" s="262"/>
      <c r="CB24" s="290" t="str">
        <f>IF(ISBLANK($H121),"-",H121)</f>
        <v/>
      </c>
      <c r="CC24" s="283"/>
      <c r="CD24" s="266">
        <f>IF(ISBLANK($G124),"-",G124)</f>
        <v>204</v>
      </c>
      <c r="CE24" s="530" t="str">
        <f>IF(ISBLANK($I124),"-",I124)</f>
        <v xml:space="preserve">КОШКУМБАЕВА Жанерке  </v>
      </c>
      <c r="CF24" s="530"/>
      <c r="CG24" s="313"/>
      <c r="CH24" s="537" t="str">
        <f>IF(ISBLANK($H177),"-",H177)</f>
        <v/>
      </c>
      <c r="CI24" s="537"/>
      <c r="CJ24" s="278">
        <f>IF(ISBLANK($A177),"-",A177)</f>
        <v>79</v>
      </c>
      <c r="CK24" s="266">
        <f>IF(ISBLANK($G181),"-",G181)</f>
        <v>217</v>
      </c>
      <c r="CL24" s="530" t="str">
        <f>IF(ISBLANK($G181),"-",I181)</f>
        <v xml:space="preserve">АДИЛЬГЕРЕЕВА Айназ  </v>
      </c>
      <c r="CM24" s="530"/>
      <c r="CS24" s="265">
        <f>IF(ISBLANK($F176),"-",F176)</f>
        <v>-78</v>
      </c>
      <c r="CT24" s="266">
        <f>IF(ISBLANK($G176),"-",G176)</f>
        <v>219</v>
      </c>
      <c r="CU24" s="530" t="str">
        <f>IF(ISBLANK($I176),"-",I176)</f>
        <v xml:space="preserve">АМАНГЕЛДІ Ақниет  </v>
      </c>
      <c r="CV24" s="530"/>
    </row>
    <row r="25" spans="1:100" s="240" customFormat="1" ht="14.1" customHeight="1" x14ac:dyDescent="0.15">
      <c r="A25" s="554">
        <v>12</v>
      </c>
      <c r="B25" s="512" t="s">
        <v>284</v>
      </c>
      <c r="C25" s="514"/>
      <c r="D25" s="516"/>
      <c r="E25" s="556"/>
      <c r="F25" s="309">
        <v>23</v>
      </c>
      <c r="G25" s="243">
        <v>227</v>
      </c>
      <c r="H25" s="520" t="str">
        <f t="shared" ref="H25" si="351">IF(K25="",IF(C25="","",IF(OR(G25="х",G26="х",NOT(ISBLANK(K25)))," ",CONCATENATE(C25,"/",D25,"/","ст. ",E25))),"")</f>
        <v/>
      </c>
      <c r="I25" s="244" t="str">
        <f>VLOOKUP(G25,[3]Список!A:V,3,FALSE)</f>
        <v xml:space="preserve">ЗЕЙНУЛЛА Айзере  </v>
      </c>
      <c r="J25" s="245" t="str">
        <f>VLOOKUP(G25,[3]Список!A:V,8,FALSE)</f>
        <v>Павлодар. обл.</v>
      </c>
      <c r="K25" s="525">
        <v>5</v>
      </c>
      <c r="L25" s="535">
        <v>11</v>
      </c>
      <c r="M25" s="531">
        <v>12</v>
      </c>
      <c r="N25" s="533">
        <v>14</v>
      </c>
      <c r="O25" s="525">
        <v>11</v>
      </c>
      <c r="P25" s="535">
        <v>7</v>
      </c>
      <c r="Q25" s="531">
        <v>16</v>
      </c>
      <c r="R25" s="533">
        <v>14</v>
      </c>
      <c r="S25" s="525">
        <v>8</v>
      </c>
      <c r="T25" s="535">
        <v>11</v>
      </c>
      <c r="U25" s="531"/>
      <c r="V25" s="533"/>
      <c r="W25" s="525"/>
      <c r="X25" s="527"/>
      <c r="Y25" s="246">
        <f t="shared" ref="Y25" si="352">IF(K25="wo",0,IF(K25="","",SUM(AC25:AI25)))</f>
        <v>2</v>
      </c>
      <c r="Z25" s="247">
        <f t="shared" ref="Z25" si="353">IF(L25="wo",0,IF(L25="","",SUM(AC26:AI26)))</f>
        <v>3</v>
      </c>
      <c r="AA25" s="248" t="str">
        <f t="shared" ref="AA25" si="354">IF(Y26="В - П","В - П",IF(Z26="В - П","В - П",IF(Z26="wo",Y26&amp;" - "&amp;Z26,IF(Y26="wo",Z26&amp;" - "&amp;Y26,IF(Y26&gt;Z26,Y26&amp;" - "&amp;Z26,IF(Z26&gt;Y26,Z26&amp;" - "&amp;Y26,""))))))</f>
        <v>3 - 2</v>
      </c>
      <c r="AB25" s="249" t="str">
        <f t="shared" si="4"/>
        <v>(-5,-12,7,14,-8)</v>
      </c>
      <c r="AC25" s="250">
        <f t="shared" ref="AC25" si="355">IF(K25="","",IF(K25="wo",0,IF(L25="wo",1,IF(K25&gt;L25,1,0))))</f>
        <v>0</v>
      </c>
      <c r="AD25" s="250">
        <f t="shared" ref="AD25" si="356">IF(M25="","",IF(M25="wo",0,IF(N25="wo",1,IF(M25&gt;N25,1,0))))</f>
        <v>0</v>
      </c>
      <c r="AE25" s="250">
        <f t="shared" ref="AE25" si="357">IF(O25="","",IF(O25="wo",0,IF(P25="wo",1,IF(O25&gt;P25,1,0))))</f>
        <v>1</v>
      </c>
      <c r="AF25" s="250">
        <f t="shared" ref="AF25" si="358">IF(Q25="","",IF(Q25="wo",0,IF(R25="wo",1,IF(Q25&gt;R25,1,0))))</f>
        <v>1</v>
      </c>
      <c r="AG25" s="250">
        <f t="shared" ref="AG25" si="359">IF(S25="","",IF(S25="wo",0,IF(T25="wo",1,IF(S25&gt;T25,1,0))))</f>
        <v>0</v>
      </c>
      <c r="AH25" s="250" t="str">
        <f t="shared" ref="AH25" si="360">IF(U25="","",IF(U25="wo",0,IF(V25="wo",1,IF(U25&gt;V25,1,0))))</f>
        <v/>
      </c>
      <c r="AI25" s="250" t="str">
        <f t="shared" ref="AI25" si="361">IF(W25="","",IF(W25="wo",0,IF(X25="wo",1,IF(W25&gt;X25,1,0))))</f>
        <v/>
      </c>
      <c r="AJ25" s="251">
        <f t="shared" ref="AJ25" si="362">IF(K25="","",IF(K25="wo",0,IF(L25="wo",0,IF(K25=L25,"ERROR",IF(K25=0,"-0",IF(L25=0,0,IF(K25&gt;L25,L25,-1*K25)))))))</f>
        <v>-5</v>
      </c>
      <c r="AK25" s="251" t="str">
        <f t="shared" ref="AK25" si="363">IF(M25="","",IF(M25="wo",","&amp;0,IF(N25="wo",","&amp;0,IF(M25=N25,"ERROR",IF(M25=0,",-0",IF(N25=0,","&amp;0,IF(M25&gt;N25,","&amp;N25,","&amp;-1*M25)))))))</f>
        <v>,-12</v>
      </c>
      <c r="AL25" s="251" t="str">
        <f t="shared" ref="AL25" si="364">IF(O25="","",IF(O25="wo",","&amp;0,IF(P25="wo",","&amp;0,IF(O25=P25,"ERROR",IF(O25=0,",-0",IF(P25=0,","&amp;0,IF(O25&gt;P25,","&amp;P25,","&amp;-1*O25)))))))</f>
        <v>,7</v>
      </c>
      <c r="AM25" s="251" t="str">
        <f t="shared" ref="AM25" si="365">IF(Q25="","",IF(Q25="wo",","&amp;0,IF(R25="wo",","&amp;0,IF(Q25=R25,"ERROR",IF(Q25=0,",-0",IF(R25=0,","&amp;0,IF(Q25&gt;R25,","&amp;R25,","&amp;-1*Q25)))))))</f>
        <v>,14</v>
      </c>
      <c r="AN25" s="251" t="str">
        <f t="shared" ref="AN25" si="366">IF(S25="","",IF(S25="wo",","&amp;0,IF(T25="wo",","&amp;0,IF(S25=T25,"ERROR",IF(S25=0,",-0",IF(T25=0,","&amp;0,IF(S25&gt;T25,","&amp;T25,","&amp;-1*S25)))))))</f>
        <v>,-8</v>
      </c>
      <c r="AO25" s="251" t="str">
        <f t="shared" ref="AO25" si="367">IF(U25="","",IF(U25="wo",","&amp;0,IF(V25="wo",","&amp;0,IF(U25=V25,"ERROR",IF(U25=0,",-0",IF(V25=0,","&amp;0,IF(U25&gt;V25,","&amp;V25,","&amp;-1*U25)))))))</f>
        <v/>
      </c>
      <c r="AP25" s="251" t="str">
        <f t="shared" ref="AP25" si="368">IF(W25="","",IF(W25="wo",","&amp;0,IF(X25="wo",","&amp;0,IF(W25=X25,"ERROR",IF(W25=0,",-0",IF(X25=0,","&amp;0,IF(W25&gt;X25,","&amp;X25,","&amp;-1*W25)))))))</f>
        <v/>
      </c>
      <c r="AQ25" s="252"/>
      <c r="AR25" s="265">
        <f>IF(ISBLANK($F13),"-",F13)</f>
        <v>11</v>
      </c>
      <c r="AS25" s="359">
        <f>IF(ISBLANK($G13),"-",G13)</f>
        <v>219</v>
      </c>
      <c r="AT25" s="271" t="str">
        <f>IF(ISBLANK($G13),"-",I13)</f>
        <v xml:space="preserve">АМАНГЕЛДІ Ақниет  </v>
      </c>
      <c r="AU25" s="272" t="str">
        <f>IF(ISBLANK($G13),"-",J13)</f>
        <v>г. Шымкент</v>
      </c>
      <c r="AV25" s="262"/>
      <c r="AW25" s="262"/>
      <c r="AX25" s="292">
        <f>IF(ISBLANK($A39),"-",A39)</f>
        <v>19</v>
      </c>
      <c r="AY25" s="539" t="str">
        <f>IF($Y$1=1,AA39,IF($Y$1=2,AA40,""))</f>
        <v>3 - 0 (7,8,9)</v>
      </c>
      <c r="AZ25" s="540"/>
      <c r="BA25" s="541"/>
      <c r="BB25" s="262"/>
      <c r="BD25" s="300"/>
      <c r="BG25" s="312"/>
      <c r="BK25" s="293"/>
      <c r="BL25" s="537" t="str">
        <f>IF(ISBLANK($H75),"-",H75)</f>
        <v/>
      </c>
      <c r="BM25" s="537"/>
      <c r="BN25" s="291">
        <f>IF(ISBLANK($A75),"-",A75)</f>
        <v>36</v>
      </c>
      <c r="BO25" s="266">
        <f>IF(ISBLANK($G92),"-",G92)</f>
        <v>215</v>
      </c>
      <c r="BP25" s="530" t="str">
        <f>IF(ISBLANK($G92),"-",I92)</f>
        <v xml:space="preserve">ХАНИЯЗОВА Ноила  </v>
      </c>
      <c r="BQ25" s="538"/>
      <c r="BR25" s="540" t="str">
        <f>IF($Y$1=1,AA91,IF($Y$1=2,AA92,""))</f>
        <v>1 - 0 (L)</v>
      </c>
      <c r="BS25" s="540"/>
      <c r="BT25" s="541"/>
      <c r="BU25" s="262"/>
      <c r="BV25" s="262"/>
      <c r="BW25" s="292">
        <f>IF(ISBLANK($A111),"-",A111)</f>
        <v>54</v>
      </c>
      <c r="BX25" s="540" t="str">
        <f>IF($Y$1=1,AA111,IF($Y$1=2,AA112,""))</f>
        <v>3 - 2 (8,5,-6,-10,4)</v>
      </c>
      <c r="BY25" s="540"/>
      <c r="BZ25" s="541"/>
      <c r="CA25" s="262"/>
      <c r="CB25" s="262"/>
      <c r="CC25" s="292">
        <f>IF(ISBLANK($A121),"-",A121)</f>
        <v>59</v>
      </c>
      <c r="CD25" s="561" t="str">
        <f>IF($Y$1=1,AA121,IF($Y$1=2,AA122,""))</f>
        <v>3 - 1 (5,-9,5,10)</v>
      </c>
      <c r="CE25" s="561"/>
      <c r="CF25" s="561"/>
      <c r="CG25" s="265">
        <f>IF(ISBLANK($F178),"-",F178)</f>
        <v>-72</v>
      </c>
      <c r="CH25" s="266">
        <f>IF(ISBLANK($G178),"-",G178)</f>
        <v>217</v>
      </c>
      <c r="CI25" s="530" t="str">
        <f>IF(ISBLANK($G178),"-",I178)</f>
        <v xml:space="preserve">АДИЛЬГЕРЕЕВА Айназ  </v>
      </c>
      <c r="CJ25" s="538"/>
      <c r="CK25" s="539" t="str">
        <f>IF($Y$1=1,AA177,IF($Y$1=2,AA178,""))</f>
        <v>3 - 1 (5,-6,9,9)</v>
      </c>
      <c r="CL25" s="540"/>
      <c r="CM25" s="541"/>
      <c r="CO25" s="265" t="str">
        <f>IF(ISBLANK($H183),"-",H183)</f>
        <v>21 место</v>
      </c>
      <c r="CP25" s="265"/>
      <c r="CQ25" s="262"/>
      <c r="CS25" s="236"/>
      <c r="CT25" s="262"/>
      <c r="CV25" s="236"/>
    </row>
    <row r="26" spans="1:100" s="240" customFormat="1" ht="14.1" customHeight="1" thickBot="1" x14ac:dyDescent="0.25">
      <c r="A26" s="555"/>
      <c r="B26" s="513"/>
      <c r="C26" s="515"/>
      <c r="D26" s="517"/>
      <c r="E26" s="557"/>
      <c r="F26" s="294">
        <v>24</v>
      </c>
      <c r="G26" s="256">
        <v>205</v>
      </c>
      <c r="H26" s="521"/>
      <c r="I26" s="257" t="str">
        <f>VLOOKUP(G26,[3]Список!A:V,3,FALSE)</f>
        <v xml:space="preserve">ТОРШАЕВА Гузель  </v>
      </c>
      <c r="J26" s="258" t="str">
        <f>VLOOKUP(G26,[3]Список!A:V,8,FALSE)</f>
        <v>г. Алматы</v>
      </c>
      <c r="K26" s="526"/>
      <c r="L26" s="536"/>
      <c r="M26" s="532"/>
      <c r="N26" s="534"/>
      <c r="O26" s="526"/>
      <c r="P26" s="536"/>
      <c r="Q26" s="532"/>
      <c r="R26" s="534"/>
      <c r="S26" s="526"/>
      <c r="T26" s="536"/>
      <c r="U26" s="532"/>
      <c r="V26" s="534"/>
      <c r="W26" s="526"/>
      <c r="X26" s="528"/>
      <c r="Y26" s="259">
        <f t="shared" ref="Y26" si="369">IF(L25="wo","В - П",IF(L25&gt;=0,SUM(AC26:AI26),""))</f>
        <v>3</v>
      </c>
      <c r="Z26" s="260">
        <f t="shared" ref="Z26" si="370">IF(K25="wo","В - П",IF(K25&gt;=0,SUM(AC25:AI25),""))</f>
        <v>2</v>
      </c>
      <c r="AA26" s="248" t="str">
        <f t="shared" ref="AA26" si="371">IF(G25="х","",IF(G26="х","",IF(Y25&gt;Z25,AA25&amp;" "&amp;AB25,IF(Z25&gt;Y25,AA25&amp;" "&amp;AB26,""))))</f>
        <v>3 - 2 (5,12,-7,-14,8)</v>
      </c>
      <c r="AB26" s="249" t="str">
        <f t="shared" si="4"/>
        <v>(5,12,-7,-14,8)</v>
      </c>
      <c r="AC26" s="250">
        <f t="shared" ref="AC26" si="372">IF(L25="","",IF(L25="wo",0,IF(K25="wo",1,IF(K25&gt;L25,0,1))))</f>
        <v>1</v>
      </c>
      <c r="AD26" s="250">
        <f t="shared" ref="AD26" si="373">IF(N25="","",IF(N25="wo",0,IF(M25="wo",1,IF(M25&gt;N25,0,1))))</f>
        <v>1</v>
      </c>
      <c r="AE26" s="250">
        <f t="shared" ref="AE26" si="374">IF(P25="","",IF(P25="wo",0,IF(O25="wo",1,IF(O25&gt;P25,0,1))))</f>
        <v>0</v>
      </c>
      <c r="AF26" s="250">
        <f t="shared" ref="AF26" si="375">IF(R25="","",IF(R25="wo",0,IF(Q25="wo",1,IF(Q25&gt;R25,0,1))))</f>
        <v>0</v>
      </c>
      <c r="AG26" s="250">
        <f t="shared" ref="AG26" si="376">IF(T25="","",IF(T25="wo",0,IF(S25="wo",1,IF(S25&gt;T25,0,1))))</f>
        <v>1</v>
      </c>
      <c r="AH26" s="250" t="str">
        <f t="shared" ref="AH26" si="377">IF(V25="","",IF(V25="wo",0,IF(U25="wo",1,IF(U25&gt;V25,0,1))))</f>
        <v/>
      </c>
      <c r="AI26" s="250" t="str">
        <f t="shared" ref="AI26" si="378">IF(X25="","",IF(X25="wo",0,IF(W25="wo",1,IF(W25&gt;X25,0,1))))</f>
        <v/>
      </c>
      <c r="AJ26" s="251">
        <f t="shared" ref="AJ26" si="379">IF(K25="","",IF(K25="wo",0,IF(L25="wo",0,IF(K25=L25,"ERROR",IF(K25=0,0,IF(L25=0,"-0",IF(L25&gt;K25,K25,-1*L25)))))))</f>
        <v>5</v>
      </c>
      <c r="AK26" s="251" t="str">
        <f t="shared" ref="AK26" si="380">IF(M25="","",IF(M25="wo",","&amp;0,IF(N25="wo",","&amp;0,IF(M25=N25,"ERROR",IF(M25=0,",0",IF(N25=0,",-0",IF(N25&gt;M25,","&amp;M25,","&amp;-1*N25)))))))</f>
        <v>,12</v>
      </c>
      <c r="AL26" s="251" t="str">
        <f t="shared" ref="AL26" si="381">IF(O25="","",IF(O25="wo",","&amp;0,IF(P25="wo",","&amp;0,IF(O25=P25,"ERROR",IF(O25=0,",0",IF(P25=0,",-0",IF(P25&gt;O25,","&amp;O25,","&amp;-1*P25)))))))</f>
        <v>,-7</v>
      </c>
      <c r="AM26" s="251" t="str">
        <f t="shared" ref="AM26" si="382">IF(Q25="","",IF(Q25="wo",","&amp;0,IF(R25="wo",","&amp;0,IF(Q25=R25,"ERROR",IF(Q25=0,",0",IF(R25=0,",-0",IF(R25&gt;Q25,","&amp;Q25,","&amp;-1*R25)))))))</f>
        <v>,-14</v>
      </c>
      <c r="AN26" s="251" t="str">
        <f t="shared" ref="AN26" si="383">IF(S25="","",IF(S25="wo",","&amp;0,IF(T25="wo",","&amp;0,IF(S25=T25,"ERROR",IF(S25=0,",0",IF(T25=0,",-0",IF(T25&gt;S25,","&amp;S25,","&amp;-1*T25)))))))</f>
        <v>,8</v>
      </c>
      <c r="AO26" s="251" t="str">
        <f t="shared" ref="AO26" si="384">IF(U25="","",IF(U25="wo",","&amp;0,IF(V25="wo",","&amp;0,IF(U25=V25,"ERROR",IF(U25=0,",0",IF(V25=0,",-0",IF(V25&gt;U25,","&amp;U25,","&amp;-1*V25)))))))</f>
        <v/>
      </c>
      <c r="AP26" s="251" t="str">
        <f t="shared" ref="AP26" si="385">IF(W25="","",IF(W25="wo",","&amp;0,IF(X25="wo",","&amp;0,IF(W25=X25,"ERROR",IF(W25=0,",0",IF(X25=0,",-0",IF(X25&gt;W25,","&amp;W25,","&amp;-1*X25)))))))</f>
        <v/>
      </c>
      <c r="AQ26" s="252"/>
      <c r="AS26" s="537" t="str">
        <f>IF(ISBLANK($H13),"-",H13)</f>
        <v/>
      </c>
      <c r="AT26" s="537"/>
      <c r="AU26" s="280">
        <f>IF(ISBLANK($A13),"-",A13)</f>
        <v>6</v>
      </c>
      <c r="AV26" s="281">
        <f>IF(ISBLANK($G40),"-",G40)</f>
        <v>219</v>
      </c>
      <c r="AW26" s="530" t="str">
        <f>IF(ISBLANK($I40),"-",I40)</f>
        <v xml:space="preserve">АМАНГЕЛДІ Ақниет  </v>
      </c>
      <c r="AX26" s="538"/>
      <c r="AY26" s="262"/>
      <c r="AZ26" s="262"/>
      <c r="BA26" s="283"/>
      <c r="BB26" s="262"/>
      <c r="BD26" s="300"/>
      <c r="BG26" s="312"/>
      <c r="BK26" s="269">
        <f>IF(ISBLANK($F76),"-",F76)</f>
        <v>-10</v>
      </c>
      <c r="BL26" s="266">
        <f>IF(ISBLANK($G76),"-",G76)</f>
        <v>215</v>
      </c>
      <c r="BM26" s="530" t="str">
        <f>IF(ISBLANK($G76),"-",I76)</f>
        <v xml:space="preserve">ХАНИЯЗОВА Ноила  </v>
      </c>
      <c r="BN26" s="538"/>
      <c r="BO26" s="540" t="str">
        <f>IF($Y$1=1,AA75,IF($Y$1=2,AA76,""))</f>
        <v>3 - 1 (-9,8,2,6)</v>
      </c>
      <c r="BP26" s="540"/>
      <c r="BQ26" s="540"/>
      <c r="BR26" s="289"/>
      <c r="BS26" s="290" t="str">
        <f>IF(ISBLANK($H103),"-",H103)</f>
        <v/>
      </c>
      <c r="BT26" s="288"/>
      <c r="BU26" s="281">
        <f>IF(ISBLANK($G112),"-",G112)</f>
        <v>215</v>
      </c>
      <c r="BV26" s="530" t="str">
        <f>IF(ISBLANK($I112),"-",I112)</f>
        <v xml:space="preserve">ХАНИЯЗОВА Ноила  </v>
      </c>
      <c r="BW26" s="538"/>
      <c r="BX26" s="262"/>
      <c r="BY26" s="262"/>
      <c r="BZ26" s="283"/>
      <c r="CA26" s="262"/>
      <c r="CB26" s="262"/>
      <c r="CC26" s="283"/>
      <c r="CD26" s="262"/>
      <c r="CE26" s="262"/>
      <c r="CF26" s="284"/>
      <c r="CG26" s="265"/>
      <c r="CH26" s="262"/>
      <c r="CI26" s="262"/>
      <c r="CJ26" s="284"/>
      <c r="CK26" s="560" t="str">
        <f>IF(ISBLANK($H181),"-",H181)</f>
        <v/>
      </c>
      <c r="CL26" s="560"/>
      <c r="CM26" s="300"/>
      <c r="CN26" s="281">
        <f>IF(ISBLANK($G183),"-",G183)</f>
        <v>217</v>
      </c>
      <c r="CO26" s="530" t="str">
        <f>IF(ISBLANK($I183),"-",I183)</f>
        <v xml:space="preserve">АДИЛЬГЕРЕЕВА Айназ  </v>
      </c>
      <c r="CP26" s="530"/>
      <c r="CQ26" s="262"/>
      <c r="CS26" s="236"/>
      <c r="CT26" s="262"/>
      <c r="CV26" s="236"/>
    </row>
    <row r="27" spans="1:100" s="240" customFormat="1" ht="14.1" customHeight="1" x14ac:dyDescent="0.15">
      <c r="A27" s="550">
        <v>13</v>
      </c>
      <c r="B27" s="512" t="s">
        <v>284</v>
      </c>
      <c r="C27" s="514"/>
      <c r="D27" s="516"/>
      <c r="E27" s="518"/>
      <c r="F27" s="296">
        <v>25</v>
      </c>
      <c r="G27" s="243">
        <v>206</v>
      </c>
      <c r="H27" s="520" t="str">
        <f t="shared" ref="H27" si="386">IF(K27="",IF(C27="","",IF(OR(G27="х",G28="х",NOT(ISBLANK(K27)))," ",CONCATENATE(C27,"/",D27,"/","ст. ",E27))),"")</f>
        <v/>
      </c>
      <c r="I27" s="244" t="str">
        <f>VLOOKUP(G27,[3]Список!A:V,3,FALSE)</f>
        <v xml:space="preserve">САНДЫБАЕВА Малика  </v>
      </c>
      <c r="J27" s="245" t="str">
        <f>VLOOKUP(G27,[3]Список!A:V,8,FALSE)</f>
        <v>г. Астана</v>
      </c>
      <c r="K27" s="525">
        <v>11</v>
      </c>
      <c r="L27" s="535">
        <v>6</v>
      </c>
      <c r="M27" s="546">
        <v>14</v>
      </c>
      <c r="N27" s="548">
        <v>16</v>
      </c>
      <c r="O27" s="542">
        <v>11</v>
      </c>
      <c r="P27" s="544">
        <v>8</v>
      </c>
      <c r="Q27" s="546">
        <v>11</v>
      </c>
      <c r="R27" s="548">
        <v>7</v>
      </c>
      <c r="S27" s="542"/>
      <c r="T27" s="544"/>
      <c r="U27" s="546"/>
      <c r="V27" s="548"/>
      <c r="W27" s="542"/>
      <c r="X27" s="551"/>
      <c r="Y27" s="246">
        <f t="shared" ref="Y27" si="387">IF(K27="wo",0,IF(K27="","",SUM(AC27:AI27)))</f>
        <v>3</v>
      </c>
      <c r="Z27" s="247">
        <f t="shared" ref="Z27" si="388">IF(L27="wo",0,IF(L27="","",SUM(AC28:AI28)))</f>
        <v>1</v>
      </c>
      <c r="AA27" s="248" t="str">
        <f t="shared" ref="AA27" si="389">IF(Y28="В - П","В - П",IF(Z28="В - П","В - П",IF(Z28="wo",Y28&amp;" - "&amp;Z28,IF(Y28="wo",Z28&amp;" - "&amp;Y28,IF(Y28&gt;Z28,Y28&amp;" - "&amp;Z28,IF(Z28&gt;Y28,Z28&amp;" - "&amp;Y28,""))))))</f>
        <v>3 - 1</v>
      </c>
      <c r="AB27" s="249" t="str">
        <f t="shared" si="4"/>
        <v>(6,-14,8,7)</v>
      </c>
      <c r="AC27" s="250">
        <f t="shared" ref="AC27" si="390">IF(K27="","",IF(K27="wo",0,IF(L27="wo",1,IF(K27&gt;L27,1,0))))</f>
        <v>1</v>
      </c>
      <c r="AD27" s="250">
        <f t="shared" ref="AD27" si="391">IF(M27="","",IF(M27="wo",0,IF(N27="wo",1,IF(M27&gt;N27,1,0))))</f>
        <v>0</v>
      </c>
      <c r="AE27" s="250">
        <f t="shared" ref="AE27" si="392">IF(O27="","",IF(O27="wo",0,IF(P27="wo",1,IF(O27&gt;P27,1,0))))</f>
        <v>1</v>
      </c>
      <c r="AF27" s="250">
        <f t="shared" ref="AF27" si="393">IF(Q27="","",IF(Q27="wo",0,IF(R27="wo",1,IF(Q27&gt;R27,1,0))))</f>
        <v>1</v>
      </c>
      <c r="AG27" s="250" t="str">
        <f t="shared" ref="AG27" si="394">IF(S27="","",IF(S27="wo",0,IF(T27="wo",1,IF(S27&gt;T27,1,0))))</f>
        <v/>
      </c>
      <c r="AH27" s="250" t="str">
        <f t="shared" ref="AH27" si="395">IF(U27="","",IF(U27="wo",0,IF(V27="wo",1,IF(U27&gt;V27,1,0))))</f>
        <v/>
      </c>
      <c r="AI27" s="250" t="str">
        <f t="shared" ref="AI27" si="396">IF(W27="","",IF(W27="wo",0,IF(X27="wo",1,IF(W27&gt;X27,1,0))))</f>
        <v/>
      </c>
      <c r="AJ27" s="251">
        <f t="shared" ref="AJ27" si="397">IF(K27="","",IF(K27="wo",0,IF(L27="wo",0,IF(K27=L27,"ERROR",IF(K27=0,"-0",IF(L27=0,0,IF(K27&gt;L27,L27,-1*K27)))))))</f>
        <v>6</v>
      </c>
      <c r="AK27" s="251" t="str">
        <f t="shared" ref="AK27" si="398">IF(M27="","",IF(M27="wo",","&amp;0,IF(N27="wo",","&amp;0,IF(M27=N27,"ERROR",IF(M27=0,",-0",IF(N27=0,","&amp;0,IF(M27&gt;N27,","&amp;N27,","&amp;-1*M27)))))))</f>
        <v>,-14</v>
      </c>
      <c r="AL27" s="251" t="str">
        <f t="shared" ref="AL27" si="399">IF(O27="","",IF(O27="wo",","&amp;0,IF(P27="wo",","&amp;0,IF(O27=P27,"ERROR",IF(O27=0,",-0",IF(P27=0,","&amp;0,IF(O27&gt;P27,","&amp;P27,","&amp;-1*O27)))))))</f>
        <v>,8</v>
      </c>
      <c r="AM27" s="251" t="str">
        <f t="shared" ref="AM27" si="400">IF(Q27="","",IF(Q27="wo",","&amp;0,IF(R27="wo",","&amp;0,IF(Q27=R27,"ERROR",IF(Q27=0,",-0",IF(R27=0,","&amp;0,IF(Q27&gt;R27,","&amp;R27,","&amp;-1*Q27)))))))</f>
        <v>,7</v>
      </c>
      <c r="AN27" s="251" t="str">
        <f t="shared" ref="AN27" si="401">IF(S27="","",IF(S27="wo",","&amp;0,IF(T27="wo",","&amp;0,IF(S27=T27,"ERROR",IF(S27=0,",-0",IF(T27=0,","&amp;0,IF(S27&gt;T27,","&amp;T27,","&amp;-1*S27)))))))</f>
        <v/>
      </c>
      <c r="AO27" s="251" t="str">
        <f t="shared" ref="AO27" si="402">IF(U27="","",IF(U27="wo",","&amp;0,IF(V27="wo",","&amp;0,IF(U27=V27,"ERROR",IF(U27=0,",-0",IF(V27=0,","&amp;0,IF(U27&gt;V27,","&amp;V27,","&amp;-1*U27)))))))</f>
        <v/>
      </c>
      <c r="AP27" s="251" t="str">
        <f t="shared" ref="AP27" si="403">IF(W27="","",IF(W27="wo",","&amp;0,IF(X27="wo",","&amp;0,IF(W27=X27,"ERROR",IF(W27=0,",-0",IF(X27=0,","&amp;0,IF(W27&gt;X27,","&amp;X27,","&amp;-1*W27)))))))</f>
        <v/>
      </c>
      <c r="AQ27" s="252"/>
      <c r="AR27" s="265">
        <f>IF(ISBLANK($F14),"-",F14)</f>
        <v>12</v>
      </c>
      <c r="AS27" s="359">
        <f>IF(ISBLANK($G14),"-",G14)</f>
        <v>224</v>
      </c>
      <c r="AT27" s="271" t="str">
        <f>IF(ISBLANK($G14),"-",I14)</f>
        <v xml:space="preserve">ГАМОВА Дарья  </v>
      </c>
      <c r="AU27" s="285" t="str">
        <f>IF(ISBLANK($G14),"-",J14)</f>
        <v>Карагандин. обл.</v>
      </c>
      <c r="AV27" s="539" t="str">
        <f>IF($Y$1=1,AA13,IF($Y$1=2,AA14,""))</f>
        <v>3 - 0 (9,10,9)</v>
      </c>
      <c r="AW27" s="540"/>
      <c r="AX27" s="540"/>
      <c r="AY27" s="262"/>
      <c r="AZ27" s="262"/>
      <c r="BA27" s="283"/>
      <c r="BB27" s="262"/>
      <c r="BD27" s="300"/>
      <c r="BG27" s="312"/>
      <c r="BK27" s="293"/>
      <c r="BL27" s="262"/>
      <c r="BM27" s="262"/>
      <c r="BN27" s="265">
        <f>IF(ISBLANK($F93),"-",F93)</f>
        <v>-19</v>
      </c>
      <c r="BO27" s="266">
        <f>IF(ISBLANK($G93),"-",G93)</f>
        <v>219</v>
      </c>
      <c r="BP27" s="530" t="str">
        <f>IF(ISBLANK($G93),"-",I93)</f>
        <v xml:space="preserve">АМАНГЕЛДІ Ақниет  </v>
      </c>
      <c r="BQ27" s="530"/>
      <c r="BR27" s="262"/>
      <c r="BS27" s="262"/>
      <c r="BT27" s="292">
        <f>IF(ISBLANK($A103),"-",A103)</f>
        <v>50</v>
      </c>
      <c r="BU27" s="539" t="str">
        <f>IF($Y$1=1,AA103,IF($Y$1=2,AA104,""))</f>
        <v>3 - 0 (8,5,8)</v>
      </c>
      <c r="BV27" s="540"/>
      <c r="BW27" s="540"/>
      <c r="BX27" s="262"/>
      <c r="BY27" s="262"/>
      <c r="BZ27" s="283"/>
      <c r="CA27" s="262"/>
      <c r="CB27" s="262"/>
      <c r="CC27" s="283"/>
      <c r="CD27" s="275"/>
      <c r="CE27" s="276"/>
      <c r="CF27" s="277"/>
      <c r="CG27" s="265">
        <f>IF(ISBLANK($F179),"-",F179)</f>
        <v>-73</v>
      </c>
      <c r="CH27" s="266">
        <f>IF(ISBLANK($G179),"-",G179)</f>
        <v>211</v>
      </c>
      <c r="CI27" s="530" t="str">
        <f>IF(ISBLANK($G179),"-",I179)</f>
        <v xml:space="preserve">АХМАДАЛИЕВА Шахзода  </v>
      </c>
      <c r="CJ27" s="530"/>
      <c r="CM27" s="278">
        <f>IF(ISBLANK($A181),"-",A181)</f>
        <v>81</v>
      </c>
      <c r="CN27" s="539" t="str">
        <f>IF($Y$1=1,AA181,IF($Y$1=2,AA182,""))</f>
        <v>3 - 1 (11,9,-5,5)</v>
      </c>
      <c r="CO27" s="540"/>
      <c r="CP27" s="540"/>
      <c r="CQ27" s="262"/>
      <c r="CS27" s="236"/>
      <c r="CT27" s="262"/>
      <c r="CV27" s="236"/>
    </row>
    <row r="28" spans="1:100" s="240" customFormat="1" ht="14.1" customHeight="1" x14ac:dyDescent="0.15">
      <c r="A28" s="550"/>
      <c r="B28" s="513"/>
      <c r="C28" s="515"/>
      <c r="D28" s="517"/>
      <c r="E28" s="519"/>
      <c r="F28" s="314">
        <v>26</v>
      </c>
      <c r="G28" s="256">
        <v>229</v>
      </c>
      <c r="H28" s="521"/>
      <c r="I28" s="257" t="str">
        <f>VLOOKUP(G28,[3]Список!A:V,3,FALSE)</f>
        <v xml:space="preserve">ШАВКАТОВА Шахруза  </v>
      </c>
      <c r="J28" s="258" t="str">
        <f>VLOOKUP(G28,[3]Список!A:V,8,FALSE)</f>
        <v>Туркестан. обл.</v>
      </c>
      <c r="K28" s="526"/>
      <c r="L28" s="536"/>
      <c r="M28" s="547"/>
      <c r="N28" s="549"/>
      <c r="O28" s="543"/>
      <c r="P28" s="545"/>
      <c r="Q28" s="547"/>
      <c r="R28" s="549"/>
      <c r="S28" s="543"/>
      <c r="T28" s="545"/>
      <c r="U28" s="547"/>
      <c r="V28" s="549"/>
      <c r="W28" s="543"/>
      <c r="X28" s="552"/>
      <c r="Y28" s="259">
        <f t="shared" ref="Y28" si="404">IF(L27="wo","В - П",IF(L27&gt;=0,SUM(AC28:AI28),""))</f>
        <v>1</v>
      </c>
      <c r="Z28" s="260">
        <f t="shared" ref="Z28" si="405">IF(K27="wo","В - П",IF(K27&gt;=0,SUM(AC27:AI27),""))</f>
        <v>3</v>
      </c>
      <c r="AA28" s="248" t="str">
        <f t="shared" ref="AA28" si="406">IF(G27="х","",IF(G28="х","",IF(Y27&gt;Z27,AA27&amp;" "&amp;AB27,IF(Z27&gt;Y27,AA27&amp;" "&amp;AB28,""))))</f>
        <v>3 - 1 (6,-14,8,7)</v>
      </c>
      <c r="AB28" s="249" t="str">
        <f t="shared" si="4"/>
        <v>(-6,14,-8,-7)</v>
      </c>
      <c r="AC28" s="250">
        <f t="shared" ref="AC28" si="407">IF(L27="","",IF(L27="wo",0,IF(K27="wo",1,IF(K27&gt;L27,0,1))))</f>
        <v>0</v>
      </c>
      <c r="AD28" s="250">
        <f t="shared" ref="AD28" si="408">IF(N27="","",IF(N27="wo",0,IF(M27="wo",1,IF(M27&gt;N27,0,1))))</f>
        <v>1</v>
      </c>
      <c r="AE28" s="250">
        <f t="shared" ref="AE28" si="409">IF(P27="","",IF(P27="wo",0,IF(O27="wo",1,IF(O27&gt;P27,0,1))))</f>
        <v>0</v>
      </c>
      <c r="AF28" s="250">
        <f t="shared" ref="AF28" si="410">IF(R27="","",IF(R27="wo",0,IF(Q27="wo",1,IF(Q27&gt;R27,0,1))))</f>
        <v>0</v>
      </c>
      <c r="AG28" s="250" t="str">
        <f t="shared" ref="AG28" si="411">IF(T27="","",IF(T27="wo",0,IF(S27="wo",1,IF(S27&gt;T27,0,1))))</f>
        <v/>
      </c>
      <c r="AH28" s="250" t="str">
        <f t="shared" ref="AH28" si="412">IF(V27="","",IF(V27="wo",0,IF(U27="wo",1,IF(U27&gt;V27,0,1))))</f>
        <v/>
      </c>
      <c r="AI28" s="250" t="str">
        <f t="shared" ref="AI28" si="413">IF(X27="","",IF(X27="wo",0,IF(W27="wo",1,IF(W27&gt;X27,0,1))))</f>
        <v/>
      </c>
      <c r="AJ28" s="251">
        <f t="shared" ref="AJ28" si="414">IF(K27="","",IF(K27="wo",0,IF(L27="wo",0,IF(K27=L27,"ERROR",IF(K27=0,0,IF(L27=0,"-0",IF(L27&gt;K27,K27,-1*L27)))))))</f>
        <v>-6</v>
      </c>
      <c r="AK28" s="251" t="str">
        <f t="shared" ref="AK28" si="415">IF(M27="","",IF(M27="wo",","&amp;0,IF(N27="wo",","&amp;0,IF(M27=N27,"ERROR",IF(M27=0,",0",IF(N27=0,",-0",IF(N27&gt;M27,","&amp;M27,","&amp;-1*N27)))))))</f>
        <v>,14</v>
      </c>
      <c r="AL28" s="251" t="str">
        <f t="shared" ref="AL28" si="416">IF(O27="","",IF(O27="wo",","&amp;0,IF(P27="wo",","&amp;0,IF(O27=P27,"ERROR",IF(O27=0,",0",IF(P27=0,",-0",IF(P27&gt;O27,","&amp;O27,","&amp;-1*P27)))))))</f>
        <v>,-8</v>
      </c>
      <c r="AM28" s="251" t="str">
        <f t="shared" ref="AM28" si="417">IF(Q27="","",IF(Q27="wo",","&amp;0,IF(R27="wo",","&amp;0,IF(Q27=R27,"ERROR",IF(Q27=0,",0",IF(R27=0,",-0",IF(R27&gt;Q27,","&amp;Q27,","&amp;-1*R27)))))))</f>
        <v>,-7</v>
      </c>
      <c r="AN28" s="251" t="str">
        <f t="shared" ref="AN28" si="418">IF(S27="","",IF(S27="wo",","&amp;0,IF(T27="wo",","&amp;0,IF(S27=T27,"ERROR",IF(S27=0,",0",IF(T27=0,",-0",IF(T27&gt;S27,","&amp;S27,","&amp;-1*T27)))))))</f>
        <v/>
      </c>
      <c r="AO28" s="251" t="str">
        <f t="shared" ref="AO28" si="419">IF(U27="","",IF(U27="wo",","&amp;0,IF(V27="wo",","&amp;0,IF(U27=V27,"ERROR",IF(U27=0,",0",IF(V27=0,",-0",IF(V27&gt;U27,","&amp;U27,","&amp;-1*V27)))))))</f>
        <v/>
      </c>
      <c r="AP28" s="251" t="str">
        <f t="shared" ref="AP28" si="420">IF(W27="","",IF(W27="wo",","&amp;0,IF(X27="wo",","&amp;0,IF(W27=X27,"ERROR",IF(W27=0,",0",IF(X27=0,",-0",IF(X27&gt;W27,","&amp;W27,","&amp;-1*X27)))))))</f>
        <v/>
      </c>
      <c r="AQ28" s="252"/>
      <c r="AS28" s="262"/>
      <c r="AT28" s="262"/>
      <c r="AU28" s="263"/>
      <c r="AV28" s="262"/>
      <c r="AW28" s="262"/>
      <c r="AX28" s="263"/>
      <c r="AY28" s="262"/>
      <c r="AZ28" s="290" t="str">
        <f>IF(ISBLANK($H53),"-",H53)</f>
        <v/>
      </c>
      <c r="BA28" s="283"/>
      <c r="BB28" s="266">
        <f>IF(ISBLANK($G60),"-",G60)</f>
        <v>204</v>
      </c>
      <c r="BC28" s="530" t="str">
        <f>IF(ISBLANK($I60),"-",I60)</f>
        <v xml:space="preserve">КОШКУМБАЕВА Жанерке  </v>
      </c>
      <c r="BD28" s="538"/>
      <c r="BG28" s="312"/>
      <c r="BK28" s="269">
        <f>IF(ISBLANK($F77),"-",F77)</f>
        <v>-11</v>
      </c>
      <c r="BL28" s="266">
        <f>IF(ISBLANK($G77),"-",G77)</f>
        <v>223</v>
      </c>
      <c r="BM28" s="530" t="str">
        <f>IF(ISBLANK($G77),"-",I77)</f>
        <v xml:space="preserve">БЕКМУХАМБЕТОВА Жания  </v>
      </c>
      <c r="BN28" s="530"/>
      <c r="BO28" s="537" t="str">
        <f>IF(ISBLANK($H93),"-",H93)</f>
        <v/>
      </c>
      <c r="BP28" s="537"/>
      <c r="BQ28" s="291">
        <f>IF(ISBLANK($A93),"-",A93)</f>
        <v>45</v>
      </c>
      <c r="BR28" s="266">
        <f>IF(ISBLANK($G104),"-",G104)</f>
        <v>227</v>
      </c>
      <c r="BS28" s="530" t="str">
        <f>IF(ISBLANK($I104),"-",I104)</f>
        <v xml:space="preserve">ЗЕЙНУЛЛА Айзере  </v>
      </c>
      <c r="BT28" s="538"/>
      <c r="BU28" s="262"/>
      <c r="BV28" s="262"/>
      <c r="BW28" s="263"/>
      <c r="BX28" s="262"/>
      <c r="BY28" s="290" t="str">
        <f>IF(ISBLANK($H117),"-",H117)</f>
        <v/>
      </c>
      <c r="BZ28" s="283"/>
      <c r="CA28" s="266">
        <f>IF(ISBLANK($G122),"-",G122)</f>
        <v>205</v>
      </c>
      <c r="CB28" s="530" t="str">
        <f>IF(ISBLANK($I122),"-",I122)</f>
        <v xml:space="preserve">ТОРШАЕВА Гузель  </v>
      </c>
      <c r="CC28" s="538"/>
      <c r="CD28" s="267"/>
      <c r="CE28" s="267"/>
      <c r="CF28" s="268"/>
      <c r="CG28" s="236"/>
      <c r="CH28" s="537" t="str">
        <f>IF(ISBLANK($H179),"-",H179)</f>
        <v/>
      </c>
      <c r="CI28" s="537"/>
      <c r="CJ28" s="278">
        <f>IF(ISBLANK($A179),"-",A179)</f>
        <v>80</v>
      </c>
      <c r="CK28" s="266">
        <f>IF(ISBLANK($G182),"-",G182)</f>
        <v>218</v>
      </c>
      <c r="CL28" s="530" t="str">
        <f>IF(ISBLANK($G182),"-",I182)</f>
        <v xml:space="preserve">ЕРЖАНКЫЗЫ Алтынай  </v>
      </c>
      <c r="CM28" s="538"/>
      <c r="CO28" s="265" t="str">
        <f>IF(ISBLANK($H184),"-",H184)</f>
        <v>22 место</v>
      </c>
      <c r="CP28" s="265"/>
      <c r="CQ28" s="262"/>
      <c r="CS28" s="236"/>
      <c r="CT28" s="262"/>
      <c r="CV28" s="236"/>
    </row>
    <row r="29" spans="1:100" s="240" customFormat="1" ht="14.1" customHeight="1" x14ac:dyDescent="0.15">
      <c r="A29" s="554">
        <v>14</v>
      </c>
      <c r="B29" s="512" t="s">
        <v>284</v>
      </c>
      <c r="C29" s="514"/>
      <c r="D29" s="516"/>
      <c r="E29" s="556"/>
      <c r="F29" s="314">
        <v>27</v>
      </c>
      <c r="G29" s="243">
        <v>210</v>
      </c>
      <c r="H29" s="520" t="str">
        <f t="shared" ref="H29" si="421">IF(K29="",IF(C29="","",IF(OR(G29="х",G30="х",NOT(ISBLANK(K29)))," ",CONCATENATE(C29,"/",D29,"/","ст. ",E29))),"")</f>
        <v/>
      </c>
      <c r="I29" s="244" t="str">
        <f>VLOOKUP(G29,[3]Список!A:V,3,FALSE)</f>
        <v xml:space="preserve">СЕРИКБАЙ Назым  </v>
      </c>
      <c r="J29" s="245" t="str">
        <f>VLOOKUP(G29,[3]Список!A:V,8,FALSE)</f>
        <v>Туркестан. обл.</v>
      </c>
      <c r="K29" s="525">
        <v>8</v>
      </c>
      <c r="L29" s="535">
        <v>11</v>
      </c>
      <c r="M29" s="531">
        <v>13</v>
      </c>
      <c r="N29" s="533">
        <v>11</v>
      </c>
      <c r="O29" s="525">
        <v>6</v>
      </c>
      <c r="P29" s="535">
        <v>11</v>
      </c>
      <c r="Q29" s="531">
        <v>12</v>
      </c>
      <c r="R29" s="533">
        <v>10</v>
      </c>
      <c r="S29" s="525">
        <v>11</v>
      </c>
      <c r="T29" s="535">
        <v>7</v>
      </c>
      <c r="U29" s="531"/>
      <c r="V29" s="533"/>
      <c r="W29" s="525"/>
      <c r="X29" s="527"/>
      <c r="Y29" s="246">
        <f t="shared" ref="Y29" si="422">IF(K29="wo",0,IF(K29="","",SUM(AC29:AI29)))</f>
        <v>3</v>
      </c>
      <c r="Z29" s="247">
        <f t="shared" ref="Z29" si="423">IF(L29="wo",0,IF(L29="","",SUM(AC30:AI30)))</f>
        <v>2</v>
      </c>
      <c r="AA29" s="248" t="str">
        <f t="shared" ref="AA29" si="424">IF(Y30="В - П","В - П",IF(Z30="В - П","В - П",IF(Z30="wo",Y30&amp;" - "&amp;Z30,IF(Y30="wo",Z30&amp;" - "&amp;Y30,IF(Y30&gt;Z30,Y30&amp;" - "&amp;Z30,IF(Z30&gt;Y30,Z30&amp;" - "&amp;Y30,""))))))</f>
        <v>3 - 2</v>
      </c>
      <c r="AB29" s="249" t="str">
        <f t="shared" si="4"/>
        <v>(-8,11,-6,10,7)</v>
      </c>
      <c r="AC29" s="250">
        <f t="shared" ref="AC29" si="425">IF(K29="","",IF(K29="wo",0,IF(L29="wo",1,IF(K29&gt;L29,1,0))))</f>
        <v>0</v>
      </c>
      <c r="AD29" s="250">
        <f t="shared" ref="AD29" si="426">IF(M29="","",IF(M29="wo",0,IF(N29="wo",1,IF(M29&gt;N29,1,0))))</f>
        <v>1</v>
      </c>
      <c r="AE29" s="250">
        <f t="shared" ref="AE29" si="427">IF(O29="","",IF(O29="wo",0,IF(P29="wo",1,IF(O29&gt;P29,1,0))))</f>
        <v>0</v>
      </c>
      <c r="AF29" s="250">
        <f t="shared" ref="AF29" si="428">IF(Q29="","",IF(Q29="wo",0,IF(R29="wo",1,IF(Q29&gt;R29,1,0))))</f>
        <v>1</v>
      </c>
      <c r="AG29" s="250">
        <f t="shared" ref="AG29" si="429">IF(S29="","",IF(S29="wo",0,IF(T29="wo",1,IF(S29&gt;T29,1,0))))</f>
        <v>1</v>
      </c>
      <c r="AH29" s="250" t="str">
        <f t="shared" ref="AH29" si="430">IF(U29="","",IF(U29="wo",0,IF(V29="wo",1,IF(U29&gt;V29,1,0))))</f>
        <v/>
      </c>
      <c r="AI29" s="250" t="str">
        <f t="shared" ref="AI29" si="431">IF(W29="","",IF(W29="wo",0,IF(X29="wo",1,IF(W29&gt;X29,1,0))))</f>
        <v/>
      </c>
      <c r="AJ29" s="251">
        <f t="shared" ref="AJ29" si="432">IF(K29="","",IF(K29="wo",0,IF(L29="wo",0,IF(K29=L29,"ERROR",IF(K29=0,"-0",IF(L29=0,0,IF(K29&gt;L29,L29,-1*K29)))))))</f>
        <v>-8</v>
      </c>
      <c r="AK29" s="251" t="str">
        <f t="shared" ref="AK29" si="433">IF(M29="","",IF(M29="wo",","&amp;0,IF(N29="wo",","&amp;0,IF(M29=N29,"ERROR",IF(M29=0,",-0",IF(N29=0,","&amp;0,IF(M29&gt;N29,","&amp;N29,","&amp;-1*M29)))))))</f>
        <v>,11</v>
      </c>
      <c r="AL29" s="251" t="str">
        <f t="shared" ref="AL29" si="434">IF(O29="","",IF(O29="wo",","&amp;0,IF(P29="wo",","&amp;0,IF(O29=P29,"ERROR",IF(O29=0,",-0",IF(P29=0,","&amp;0,IF(O29&gt;P29,","&amp;P29,","&amp;-1*O29)))))))</f>
        <v>,-6</v>
      </c>
      <c r="AM29" s="251" t="str">
        <f t="shared" ref="AM29" si="435">IF(Q29="","",IF(Q29="wo",","&amp;0,IF(R29="wo",","&amp;0,IF(Q29=R29,"ERROR",IF(Q29=0,",-0",IF(R29=0,","&amp;0,IF(Q29&gt;R29,","&amp;R29,","&amp;-1*Q29)))))))</f>
        <v>,10</v>
      </c>
      <c r="AN29" s="251" t="str">
        <f t="shared" ref="AN29" si="436">IF(S29="","",IF(S29="wo",","&amp;0,IF(T29="wo",","&amp;0,IF(S29=T29,"ERROR",IF(S29=0,",-0",IF(T29=0,","&amp;0,IF(S29&gt;T29,","&amp;T29,","&amp;-1*S29)))))))</f>
        <v>,7</v>
      </c>
      <c r="AO29" s="251" t="str">
        <f t="shared" ref="AO29" si="437">IF(U29="","",IF(U29="wo",","&amp;0,IF(V29="wo",","&amp;0,IF(U29=V29,"ERROR",IF(U29=0,",-0",IF(V29=0,","&amp;0,IF(U29&gt;V29,","&amp;V29,","&amp;-1*U29)))))))</f>
        <v/>
      </c>
      <c r="AP29" s="251" t="str">
        <f t="shared" ref="AP29" si="438">IF(W29="","",IF(W29="wo",","&amp;0,IF(X29="wo",","&amp;0,IF(W29=X29,"ERROR",IF(W29=0,",-0",IF(X29=0,","&amp;0,IF(W29&gt;X29,","&amp;X29,","&amp;-1*W29)))))))</f>
        <v/>
      </c>
      <c r="AQ29" s="252"/>
      <c r="AR29" s="265">
        <f>IF(ISBLANK($F15),"-",F15)</f>
        <v>13</v>
      </c>
      <c r="AS29" s="359">
        <f>IF(ISBLANK($G15),"-",G15)</f>
        <v>221</v>
      </c>
      <c r="AT29" s="271" t="str">
        <f>IF(ISBLANK($G15),"-",I15)</f>
        <v xml:space="preserve">ТАЖИМОВА Меруерт  </v>
      </c>
      <c r="AU29" s="272" t="str">
        <f>IF(ISBLANK($G15),"-",J15)</f>
        <v>Павлодар. обл.</v>
      </c>
      <c r="AV29" s="262"/>
      <c r="AW29" s="262"/>
      <c r="AX29" s="263"/>
      <c r="AY29" s="262"/>
      <c r="AZ29" s="262"/>
      <c r="BA29" s="292">
        <f>IF(ISBLANK($A53),"-",A53)</f>
        <v>26</v>
      </c>
      <c r="BB29" s="539" t="str">
        <f>IF($Y$1=1,AA53,IF($Y$1=2,AA54,""))</f>
        <v>3 - 1 (3,4,-5,3)</v>
      </c>
      <c r="BC29" s="540"/>
      <c r="BD29" s="540"/>
      <c r="BG29" s="312"/>
      <c r="BK29" s="293"/>
      <c r="BL29" s="537" t="str">
        <f>IF(ISBLANK($H77),"-",H77)</f>
        <v/>
      </c>
      <c r="BM29" s="537"/>
      <c r="BN29" s="291" t="str">
        <f>IF(ISBLANK($A77),"-",A77)</f>
        <v>-</v>
      </c>
      <c r="BO29" s="266">
        <f>IF(ISBLANK($G94),"-",G94)</f>
        <v>227</v>
      </c>
      <c r="BP29" s="530" t="str">
        <f>IF(ISBLANK($G94),"-",I94)</f>
        <v xml:space="preserve">ЗЕЙНУЛЛА Айзере  </v>
      </c>
      <c r="BQ29" s="538"/>
      <c r="BR29" s="539" t="str">
        <f>IF($Y$1=1,AA93,IF($Y$1=2,AA94,""))</f>
        <v>3 - 1 (7,5,-9,7)</v>
      </c>
      <c r="BS29" s="540"/>
      <c r="BT29" s="540"/>
      <c r="BU29" s="262"/>
      <c r="BV29" s="262"/>
      <c r="BW29" s="263"/>
      <c r="BX29" s="262"/>
      <c r="BY29" s="262"/>
      <c r="BZ29" s="292">
        <f>IF(ISBLANK($A117),"-",A117)</f>
        <v>57</v>
      </c>
      <c r="CA29" s="539" t="str">
        <f>IF($Y$1=1,AA117,IF($Y$1=2,AA118,""))</f>
        <v>3 - 1 (8,6,-9,9)</v>
      </c>
      <c r="CB29" s="540"/>
      <c r="CC29" s="540"/>
      <c r="CD29" s="275"/>
      <c r="CE29" s="276"/>
      <c r="CF29" s="277"/>
      <c r="CG29" s="265">
        <f>IF(ISBLANK($F180),"-",F180)</f>
        <v>-74</v>
      </c>
      <c r="CH29" s="266">
        <f>IF(ISBLANK($G180),"-",G180)</f>
        <v>218</v>
      </c>
      <c r="CI29" s="530" t="str">
        <f>IF(ISBLANK($G180),"-",I180)</f>
        <v xml:space="preserve">ЕРЖАНКЫЗЫ Алтынай  </v>
      </c>
      <c r="CJ29" s="538"/>
      <c r="CK29" s="539" t="str">
        <f>IF($Y$1=1,AA179,IF($Y$1=2,AA180,""))</f>
        <v>1 - 0 (L)</v>
      </c>
      <c r="CL29" s="540"/>
      <c r="CM29" s="540"/>
      <c r="CN29" s="262"/>
      <c r="CO29" s="262"/>
      <c r="CQ29" s="262"/>
      <c r="CS29" s="236"/>
      <c r="CT29" s="262"/>
      <c r="CV29" s="236"/>
    </row>
    <row r="30" spans="1:100" s="240" customFormat="1" ht="14.1" customHeight="1" x14ac:dyDescent="0.2">
      <c r="A30" s="555"/>
      <c r="B30" s="513"/>
      <c r="C30" s="515"/>
      <c r="D30" s="517"/>
      <c r="E30" s="557"/>
      <c r="F30" s="279">
        <v>28</v>
      </c>
      <c r="G30" s="256">
        <v>209</v>
      </c>
      <c r="H30" s="521"/>
      <c r="I30" s="257" t="str">
        <f>VLOOKUP(G30,[3]Список!A:V,3,FALSE)</f>
        <v xml:space="preserve">ФУ Дарья  </v>
      </c>
      <c r="J30" s="258" t="str">
        <f>VLOOKUP(G30,[3]Список!A:V,8,FALSE)</f>
        <v>Карагандин. обл.</v>
      </c>
      <c r="K30" s="526"/>
      <c r="L30" s="536"/>
      <c r="M30" s="532"/>
      <c r="N30" s="534"/>
      <c r="O30" s="526"/>
      <c r="P30" s="536"/>
      <c r="Q30" s="532"/>
      <c r="R30" s="534"/>
      <c r="S30" s="526"/>
      <c r="T30" s="536"/>
      <c r="U30" s="532"/>
      <c r="V30" s="534"/>
      <c r="W30" s="526"/>
      <c r="X30" s="528"/>
      <c r="Y30" s="259">
        <f t="shared" ref="Y30" si="439">IF(L29="wo","В - П",IF(L29&gt;=0,SUM(AC30:AI30),""))</f>
        <v>2</v>
      </c>
      <c r="Z30" s="260">
        <f t="shared" ref="Z30" si="440">IF(K29="wo","В - П",IF(K29&gt;=0,SUM(AC29:AI29),""))</f>
        <v>3</v>
      </c>
      <c r="AA30" s="248" t="str">
        <f t="shared" ref="AA30" si="441">IF(G29="х","",IF(G30="х","",IF(Y29&gt;Z29,AA29&amp;" "&amp;AB29,IF(Z29&gt;Y29,AA29&amp;" "&amp;AB30,""))))</f>
        <v>3 - 2 (-8,11,-6,10,7)</v>
      </c>
      <c r="AB30" s="249" t="str">
        <f t="shared" si="4"/>
        <v>(8,-11,6,-10,-7)</v>
      </c>
      <c r="AC30" s="250">
        <f t="shared" ref="AC30" si="442">IF(L29="","",IF(L29="wo",0,IF(K29="wo",1,IF(K29&gt;L29,0,1))))</f>
        <v>1</v>
      </c>
      <c r="AD30" s="250">
        <f t="shared" ref="AD30" si="443">IF(N29="","",IF(N29="wo",0,IF(M29="wo",1,IF(M29&gt;N29,0,1))))</f>
        <v>0</v>
      </c>
      <c r="AE30" s="250">
        <f t="shared" ref="AE30" si="444">IF(P29="","",IF(P29="wo",0,IF(O29="wo",1,IF(O29&gt;P29,0,1))))</f>
        <v>1</v>
      </c>
      <c r="AF30" s="250">
        <f t="shared" ref="AF30" si="445">IF(R29="","",IF(R29="wo",0,IF(Q29="wo",1,IF(Q29&gt;R29,0,1))))</f>
        <v>0</v>
      </c>
      <c r="AG30" s="250">
        <f t="shared" ref="AG30" si="446">IF(T29="","",IF(T29="wo",0,IF(S29="wo",1,IF(S29&gt;T29,0,1))))</f>
        <v>0</v>
      </c>
      <c r="AH30" s="250" t="str">
        <f t="shared" ref="AH30" si="447">IF(V29="","",IF(V29="wo",0,IF(U29="wo",1,IF(U29&gt;V29,0,1))))</f>
        <v/>
      </c>
      <c r="AI30" s="250" t="str">
        <f t="shared" ref="AI30" si="448">IF(X29="","",IF(X29="wo",0,IF(W29="wo",1,IF(W29&gt;X29,0,1))))</f>
        <v/>
      </c>
      <c r="AJ30" s="251">
        <f t="shared" ref="AJ30" si="449">IF(K29="","",IF(K29="wo",0,IF(L29="wo",0,IF(K29=L29,"ERROR",IF(K29=0,0,IF(L29=0,"-0",IF(L29&gt;K29,K29,-1*L29)))))))</f>
        <v>8</v>
      </c>
      <c r="AK30" s="251" t="str">
        <f t="shared" ref="AK30" si="450">IF(M29="","",IF(M29="wo",","&amp;0,IF(N29="wo",","&amp;0,IF(M29=N29,"ERROR",IF(M29=0,",0",IF(N29=0,",-0",IF(N29&gt;M29,","&amp;M29,","&amp;-1*N29)))))))</f>
        <v>,-11</v>
      </c>
      <c r="AL30" s="251" t="str">
        <f t="shared" ref="AL30" si="451">IF(O29="","",IF(O29="wo",","&amp;0,IF(P29="wo",","&amp;0,IF(O29=P29,"ERROR",IF(O29=0,",0",IF(P29=0,",-0",IF(P29&gt;O29,","&amp;O29,","&amp;-1*P29)))))))</f>
        <v>,6</v>
      </c>
      <c r="AM30" s="251" t="str">
        <f t="shared" ref="AM30" si="452">IF(Q29="","",IF(Q29="wo",","&amp;0,IF(R29="wo",","&amp;0,IF(Q29=R29,"ERROR",IF(Q29=0,",0",IF(R29=0,",-0",IF(R29&gt;Q29,","&amp;Q29,","&amp;-1*R29)))))))</f>
        <v>,-10</v>
      </c>
      <c r="AN30" s="251" t="str">
        <f t="shared" ref="AN30" si="453">IF(S29="","",IF(S29="wo",","&amp;0,IF(T29="wo",","&amp;0,IF(S29=T29,"ERROR",IF(S29=0,",0",IF(T29=0,",-0",IF(T29&gt;S29,","&amp;S29,","&amp;-1*T29)))))))</f>
        <v>,-7</v>
      </c>
      <c r="AO30" s="251" t="str">
        <f t="shared" ref="AO30" si="454">IF(U29="","",IF(U29="wo",","&amp;0,IF(V29="wo",","&amp;0,IF(U29=V29,"ERROR",IF(U29=0,",0",IF(V29=0,",-0",IF(V29&gt;U29,","&amp;U29,","&amp;-1*V29)))))))</f>
        <v/>
      </c>
      <c r="AP30" s="251" t="str">
        <f t="shared" ref="AP30" si="455">IF(W29="","",IF(W29="wo",","&amp;0,IF(X29="wo",","&amp;0,IF(W29=X29,"ERROR",IF(W29=0,",0",IF(X29=0,",-0",IF(X29&gt;W29,","&amp;W29,","&amp;-1*X29)))))))</f>
        <v/>
      </c>
      <c r="AQ30" s="252"/>
      <c r="AS30" s="537" t="str">
        <f>IF(ISBLANK($H15),"-",H15)</f>
        <v/>
      </c>
      <c r="AT30" s="537"/>
      <c r="AU30" s="280">
        <f>IF(ISBLANK($A15),"-",A15)</f>
        <v>7</v>
      </c>
      <c r="AV30" s="281">
        <f>IF(ISBLANK($G41),"-",G41)</f>
        <v>211</v>
      </c>
      <c r="AW30" s="530" t="str">
        <f>IF(ISBLANK($I41),"-",I41)</f>
        <v xml:space="preserve">АХМАДАЛИЕВА Шахзода  </v>
      </c>
      <c r="AX30" s="530"/>
      <c r="AY30" s="262"/>
      <c r="AZ30" s="262"/>
      <c r="BA30" s="283"/>
      <c r="BB30" s="262"/>
      <c r="BD30" s="236"/>
      <c r="BG30" s="312"/>
      <c r="BK30" s="269">
        <f>IF(ISBLANK($F78),"-",F78)</f>
        <v>-12</v>
      </c>
      <c r="BL30" s="266">
        <f>IF(ISBLANK($G78),"-",G78)</f>
        <v>227</v>
      </c>
      <c r="BM30" s="530" t="str">
        <f>IF(ISBLANK($G78),"-",I78)</f>
        <v xml:space="preserve">ЗЕЙНУЛЛА Айзере  </v>
      </c>
      <c r="BN30" s="538"/>
      <c r="BO30" s="540" t="str">
        <f>IF($Y$1=1,AA77,IF($Y$1=2,AA78,""))</f>
        <v>3 - 0 (9,6,6)</v>
      </c>
      <c r="BP30" s="540"/>
      <c r="BQ30" s="540"/>
      <c r="BR30" s="262"/>
      <c r="BS30" s="262"/>
      <c r="BT30" s="265">
        <f>IF(ISBLANK($F113),"-",F113)</f>
        <v>-27</v>
      </c>
      <c r="BU30" s="266">
        <f>IF(ISBLANK($G113),"-",G113)</f>
        <v>205</v>
      </c>
      <c r="BV30" s="530" t="str">
        <f>IF(ISBLANK($I113),"-",I113)</f>
        <v xml:space="preserve">ТОРШАЕВА Гузель  </v>
      </c>
      <c r="BW30" s="530"/>
      <c r="BX30" s="262"/>
      <c r="BY30" s="262"/>
      <c r="BZ30" s="283"/>
      <c r="CA30" s="275"/>
      <c r="CB30" s="276"/>
      <c r="CC30" s="277"/>
      <c r="CD30" s="262"/>
      <c r="CE30" s="262"/>
      <c r="CF30" s="284"/>
      <c r="CG30" s="236"/>
      <c r="CJ30" s="236"/>
      <c r="CM30" s="265">
        <f>IF(ISBLANK($F184),"-",F184)</f>
        <v>-81</v>
      </c>
      <c r="CN30" s="266">
        <f>IF(ISBLANK($G184),"-",G184)</f>
        <v>218</v>
      </c>
      <c r="CO30" s="530" t="str">
        <f>IF(ISBLANK($I184),"-",I184)</f>
        <v xml:space="preserve">ЕРЖАНКЫЗЫ Алтынай  </v>
      </c>
      <c r="CP30" s="530"/>
      <c r="CQ30" s="262"/>
      <c r="CS30" s="236"/>
      <c r="CT30" s="262"/>
      <c r="CV30" s="236"/>
    </row>
    <row r="31" spans="1:100" s="240" customFormat="1" ht="14.1" customHeight="1" x14ac:dyDescent="0.25">
      <c r="A31" s="550">
        <v>15</v>
      </c>
      <c r="B31" s="512" t="s">
        <v>284</v>
      </c>
      <c r="C31" s="514"/>
      <c r="D31" s="516"/>
      <c r="E31" s="518"/>
      <c r="F31" s="279">
        <v>29</v>
      </c>
      <c r="G31" s="243">
        <v>222</v>
      </c>
      <c r="H31" s="520" t="str">
        <f t="shared" ref="H31" si="456">IF(K31="",IF(C31="","",IF(OR(G31="х",G32="х",NOT(ISBLANK(K31)))," ",CONCATENATE(C31,"/",D31,"/","ст. ",E31))),"")</f>
        <v/>
      </c>
      <c r="I31" s="244" t="str">
        <f>VLOOKUP(G31,[3]Список!A:V,3,FALSE)</f>
        <v xml:space="preserve">ЛУКЬЯНОВА Мария  </v>
      </c>
      <c r="J31" s="245" t="str">
        <f>VLOOKUP(G31,[3]Список!A:V,8,FALSE)</f>
        <v>Карагандин. обл.</v>
      </c>
      <c r="K31" s="525">
        <v>11</v>
      </c>
      <c r="L31" s="535">
        <v>7</v>
      </c>
      <c r="M31" s="546">
        <v>12</v>
      </c>
      <c r="N31" s="548">
        <v>10</v>
      </c>
      <c r="O31" s="542">
        <v>12</v>
      </c>
      <c r="P31" s="544">
        <v>10</v>
      </c>
      <c r="Q31" s="546"/>
      <c r="R31" s="548"/>
      <c r="S31" s="542"/>
      <c r="T31" s="544"/>
      <c r="U31" s="546"/>
      <c r="V31" s="548"/>
      <c r="W31" s="542"/>
      <c r="X31" s="551"/>
      <c r="Y31" s="246">
        <f t="shared" ref="Y31" si="457">IF(K31="wo",0,IF(K31="","",SUM(AC31:AI31)))</f>
        <v>3</v>
      </c>
      <c r="Z31" s="247">
        <f t="shared" ref="Z31" si="458">IF(L31="wo",0,IF(L31="","",SUM(AC32:AI32)))</f>
        <v>0</v>
      </c>
      <c r="AA31" s="248" t="str">
        <f t="shared" ref="AA31" si="459">IF(Y32="В - П","В - П",IF(Z32="В - П","В - П",IF(Z32="wo",Y32&amp;" - "&amp;Z32,IF(Y32="wo",Z32&amp;" - "&amp;Y32,IF(Y32&gt;Z32,Y32&amp;" - "&amp;Z32,IF(Z32&gt;Y32,Z32&amp;" - "&amp;Y32,""))))))</f>
        <v>3 - 0</v>
      </c>
      <c r="AB31" s="249" t="str">
        <f t="shared" si="4"/>
        <v>(7,10,10)</v>
      </c>
      <c r="AC31" s="250">
        <f t="shared" ref="AC31" si="460">IF(K31="","",IF(K31="wo",0,IF(L31="wo",1,IF(K31&gt;L31,1,0))))</f>
        <v>1</v>
      </c>
      <c r="AD31" s="250">
        <f t="shared" ref="AD31" si="461">IF(M31="","",IF(M31="wo",0,IF(N31="wo",1,IF(M31&gt;N31,1,0))))</f>
        <v>1</v>
      </c>
      <c r="AE31" s="250">
        <f t="shared" ref="AE31" si="462">IF(O31="","",IF(O31="wo",0,IF(P31="wo",1,IF(O31&gt;P31,1,0))))</f>
        <v>1</v>
      </c>
      <c r="AF31" s="250" t="str">
        <f t="shared" ref="AF31" si="463">IF(Q31="","",IF(Q31="wo",0,IF(R31="wo",1,IF(Q31&gt;R31,1,0))))</f>
        <v/>
      </c>
      <c r="AG31" s="250" t="str">
        <f t="shared" ref="AG31" si="464">IF(S31="","",IF(S31="wo",0,IF(T31="wo",1,IF(S31&gt;T31,1,0))))</f>
        <v/>
      </c>
      <c r="AH31" s="250" t="str">
        <f t="shared" ref="AH31" si="465">IF(U31="","",IF(U31="wo",0,IF(V31="wo",1,IF(U31&gt;V31,1,0))))</f>
        <v/>
      </c>
      <c r="AI31" s="250" t="str">
        <f t="shared" ref="AI31" si="466">IF(W31="","",IF(W31="wo",0,IF(X31="wo",1,IF(W31&gt;X31,1,0))))</f>
        <v/>
      </c>
      <c r="AJ31" s="251">
        <f t="shared" ref="AJ31" si="467">IF(K31="","",IF(K31="wo",0,IF(L31="wo",0,IF(K31=L31,"ERROR",IF(K31=0,"-0",IF(L31=0,0,IF(K31&gt;L31,L31,-1*K31)))))))</f>
        <v>7</v>
      </c>
      <c r="AK31" s="251" t="str">
        <f t="shared" ref="AK31" si="468">IF(M31="","",IF(M31="wo",","&amp;0,IF(N31="wo",","&amp;0,IF(M31=N31,"ERROR",IF(M31=0,",-0",IF(N31=0,","&amp;0,IF(M31&gt;N31,","&amp;N31,","&amp;-1*M31)))))))</f>
        <v>,10</v>
      </c>
      <c r="AL31" s="251" t="str">
        <f t="shared" ref="AL31" si="469">IF(O31="","",IF(O31="wo",","&amp;0,IF(P31="wo",","&amp;0,IF(O31=P31,"ERROR",IF(O31=0,",-0",IF(P31=0,","&amp;0,IF(O31&gt;P31,","&amp;P31,","&amp;-1*O31)))))))</f>
        <v>,10</v>
      </c>
      <c r="AM31" s="251" t="str">
        <f t="shared" ref="AM31" si="470">IF(Q31="","",IF(Q31="wo",","&amp;0,IF(R31="wo",","&amp;0,IF(Q31=R31,"ERROR",IF(Q31=0,",-0",IF(R31=0,","&amp;0,IF(Q31&gt;R31,","&amp;R31,","&amp;-1*Q31)))))))</f>
        <v/>
      </c>
      <c r="AN31" s="251" t="str">
        <f t="shared" ref="AN31" si="471">IF(S31="","",IF(S31="wo",","&amp;0,IF(T31="wo",","&amp;0,IF(S31=T31,"ERROR",IF(S31=0,",-0",IF(T31=0,","&amp;0,IF(S31&gt;T31,","&amp;T31,","&amp;-1*S31)))))))</f>
        <v/>
      </c>
      <c r="AO31" s="251" t="str">
        <f t="shared" ref="AO31" si="472">IF(U31="","",IF(U31="wo",","&amp;0,IF(V31="wo",","&amp;0,IF(U31=V31,"ERROR",IF(U31=0,",-0",IF(V31=0,","&amp;0,IF(U31&gt;V31,","&amp;V31,","&amp;-1*U31)))))))</f>
        <v/>
      </c>
      <c r="AP31" s="251" t="str">
        <f t="shared" ref="AP31" si="473">IF(W31="","",IF(W31="wo",","&amp;0,IF(X31="wo",","&amp;0,IF(W31=X31,"ERROR",IF(W31=0,",-0",IF(X31=0,","&amp;0,IF(W31&gt;X31,","&amp;X31,","&amp;-1*W31)))))))</f>
        <v/>
      </c>
      <c r="AQ31" s="252"/>
      <c r="AR31" s="265">
        <f>IF(ISBLANK($F16),"-",F16)</f>
        <v>14</v>
      </c>
      <c r="AS31" s="359">
        <f>IF(ISBLANK($G16),"-",G16)</f>
        <v>211</v>
      </c>
      <c r="AT31" s="271" t="str">
        <f>IF(ISBLANK($G16),"-",I16)</f>
        <v xml:space="preserve">АХМАДАЛИЕВА Шахзода  </v>
      </c>
      <c r="AU31" s="285" t="str">
        <f>IF(ISBLANK($G16),"-",J16)</f>
        <v>Туркестан. обл.</v>
      </c>
      <c r="AV31" s="539" t="str">
        <f>IF($Y$1=1,AA15,IF($Y$1=2,AA16,""))</f>
        <v>3 - 2 (-6,-10,6,7,10)</v>
      </c>
      <c r="AW31" s="540"/>
      <c r="AX31" s="541"/>
      <c r="AY31" s="262"/>
      <c r="AZ31" s="262"/>
      <c r="BA31" s="283"/>
      <c r="BB31" s="262"/>
      <c r="BD31" s="236"/>
      <c r="BG31" s="312"/>
      <c r="BK31" s="293"/>
      <c r="BL31" s="262"/>
      <c r="BM31" s="262"/>
      <c r="BN31" s="265">
        <f>IF(ISBLANK($F95),"-",F95)</f>
        <v>-18</v>
      </c>
      <c r="BO31" s="266">
        <f>IF(ISBLANK($G95),"-",G95)</f>
        <v>208</v>
      </c>
      <c r="BP31" s="530" t="str">
        <f>IF(ISBLANK($G95),"-",I95)</f>
        <v xml:space="preserve">ЦВИГУН Алиса  </v>
      </c>
      <c r="BQ31" s="530"/>
      <c r="BR31" s="262"/>
      <c r="BS31" s="262"/>
      <c r="BT31" s="263"/>
      <c r="BU31" s="262"/>
      <c r="BW31" s="286"/>
      <c r="BX31" s="262"/>
      <c r="BY31" s="262"/>
      <c r="BZ31" s="283"/>
      <c r="CA31" s="267"/>
      <c r="CB31" s="267"/>
      <c r="CC31" s="263"/>
      <c r="CD31" s="262"/>
      <c r="CE31" s="262"/>
      <c r="CF31" s="263"/>
      <c r="CG31" s="269"/>
      <c r="CH31" s="262"/>
      <c r="CI31" s="262"/>
      <c r="CJ31" s="263"/>
      <c r="CK31" s="262"/>
      <c r="CL31" s="262"/>
      <c r="CM31" s="263"/>
      <c r="CN31" s="262"/>
      <c r="CO31" s="262"/>
      <c r="CP31" s="263"/>
      <c r="CQ31" s="262"/>
      <c r="CS31" s="236"/>
      <c r="CT31" s="262"/>
      <c r="CV31" s="236"/>
    </row>
    <row r="32" spans="1:100" s="240" customFormat="1" ht="14.1" customHeight="1" x14ac:dyDescent="0.15">
      <c r="A32" s="550"/>
      <c r="B32" s="513"/>
      <c r="C32" s="515"/>
      <c r="D32" s="517"/>
      <c r="E32" s="519"/>
      <c r="F32" s="314">
        <v>30</v>
      </c>
      <c r="G32" s="256">
        <v>220</v>
      </c>
      <c r="H32" s="521"/>
      <c r="I32" s="257" t="str">
        <f>VLOOKUP(G32,[3]Список!A:V,3,FALSE)</f>
        <v xml:space="preserve">БОРСАКБАЕВА Карина  </v>
      </c>
      <c r="J32" s="258" t="str">
        <f>VLOOKUP(G32,[3]Список!A:V,8,FALSE)</f>
        <v>Мангистау. обл.</v>
      </c>
      <c r="K32" s="526"/>
      <c r="L32" s="536"/>
      <c r="M32" s="547"/>
      <c r="N32" s="549"/>
      <c r="O32" s="543"/>
      <c r="P32" s="545"/>
      <c r="Q32" s="547"/>
      <c r="R32" s="549"/>
      <c r="S32" s="543"/>
      <c r="T32" s="545"/>
      <c r="U32" s="547"/>
      <c r="V32" s="549"/>
      <c r="W32" s="543"/>
      <c r="X32" s="552"/>
      <c r="Y32" s="259">
        <f t="shared" ref="Y32" si="474">IF(L31="wo","В - П",IF(L31&gt;=0,SUM(AC32:AI32),""))</f>
        <v>0</v>
      </c>
      <c r="Z32" s="260">
        <f t="shared" ref="Z32" si="475">IF(K31="wo","В - П",IF(K31&gt;=0,SUM(AC31:AI31),""))</f>
        <v>3</v>
      </c>
      <c r="AA32" s="248" t="str">
        <f t="shared" ref="AA32" si="476">IF(G31="х","",IF(G32="х","",IF(Y31&gt;Z31,AA31&amp;" "&amp;AB31,IF(Z31&gt;Y31,AA31&amp;" "&amp;AB32,""))))</f>
        <v>3 - 0 (7,10,10)</v>
      </c>
      <c r="AB32" s="249" t="str">
        <f t="shared" si="4"/>
        <v>(-7,-10,-10)</v>
      </c>
      <c r="AC32" s="250">
        <f t="shared" ref="AC32" si="477">IF(L31="","",IF(L31="wo",0,IF(K31="wo",1,IF(K31&gt;L31,0,1))))</f>
        <v>0</v>
      </c>
      <c r="AD32" s="250">
        <f t="shared" ref="AD32" si="478">IF(N31="","",IF(N31="wo",0,IF(M31="wo",1,IF(M31&gt;N31,0,1))))</f>
        <v>0</v>
      </c>
      <c r="AE32" s="250">
        <f t="shared" ref="AE32" si="479">IF(P31="","",IF(P31="wo",0,IF(O31="wo",1,IF(O31&gt;P31,0,1))))</f>
        <v>0</v>
      </c>
      <c r="AF32" s="250" t="str">
        <f t="shared" ref="AF32" si="480">IF(R31="","",IF(R31="wo",0,IF(Q31="wo",1,IF(Q31&gt;R31,0,1))))</f>
        <v/>
      </c>
      <c r="AG32" s="250" t="str">
        <f t="shared" ref="AG32" si="481">IF(T31="","",IF(T31="wo",0,IF(S31="wo",1,IF(S31&gt;T31,0,1))))</f>
        <v/>
      </c>
      <c r="AH32" s="250" t="str">
        <f t="shared" ref="AH32" si="482">IF(V31="","",IF(V31="wo",0,IF(U31="wo",1,IF(U31&gt;V31,0,1))))</f>
        <v/>
      </c>
      <c r="AI32" s="250" t="str">
        <f t="shared" ref="AI32" si="483">IF(X31="","",IF(X31="wo",0,IF(W31="wo",1,IF(W31&gt;X31,0,1))))</f>
        <v/>
      </c>
      <c r="AJ32" s="251">
        <f t="shared" ref="AJ32" si="484">IF(K31="","",IF(K31="wo",0,IF(L31="wo",0,IF(K31=L31,"ERROR",IF(K31=0,0,IF(L31=0,"-0",IF(L31&gt;K31,K31,-1*L31)))))))</f>
        <v>-7</v>
      </c>
      <c r="AK32" s="251" t="str">
        <f t="shared" ref="AK32" si="485">IF(M31="","",IF(M31="wo",","&amp;0,IF(N31="wo",","&amp;0,IF(M31=N31,"ERROR",IF(M31=0,",0",IF(N31=0,",-0",IF(N31&gt;M31,","&amp;M31,","&amp;-1*N31)))))))</f>
        <v>,-10</v>
      </c>
      <c r="AL32" s="251" t="str">
        <f t="shared" ref="AL32" si="486">IF(O31="","",IF(O31="wo",","&amp;0,IF(P31="wo",","&amp;0,IF(O31=P31,"ERROR",IF(O31=0,",0",IF(P31=0,",-0",IF(P31&gt;O31,","&amp;O31,","&amp;-1*P31)))))))</f>
        <v>,-10</v>
      </c>
      <c r="AM32" s="251" t="str">
        <f t="shared" ref="AM32" si="487">IF(Q31="","",IF(Q31="wo",","&amp;0,IF(R31="wo",","&amp;0,IF(Q31=R31,"ERROR",IF(Q31=0,",0",IF(R31=0,",-0",IF(R31&gt;Q31,","&amp;Q31,","&amp;-1*R31)))))))</f>
        <v/>
      </c>
      <c r="AN32" s="251" t="str">
        <f t="shared" ref="AN32" si="488">IF(S31="","",IF(S31="wo",","&amp;0,IF(T31="wo",","&amp;0,IF(S31=T31,"ERROR",IF(S31=0,",0",IF(T31=0,",-0",IF(T31&gt;S31,","&amp;S31,","&amp;-1*T31)))))))</f>
        <v/>
      </c>
      <c r="AO32" s="251" t="str">
        <f t="shared" ref="AO32" si="489">IF(U31="","",IF(U31="wo",","&amp;0,IF(V31="wo",","&amp;0,IF(U31=V31,"ERROR",IF(U31=0,",0",IF(V31=0,",-0",IF(V31&gt;U31,","&amp;U31,","&amp;-1*V31)))))))</f>
        <v/>
      </c>
      <c r="AP32" s="251" t="str">
        <f t="shared" ref="AP32" si="490">IF(W31="","",IF(W31="wo",","&amp;0,IF(X31="wo",","&amp;0,IF(W31=X31,"ERROR",IF(W31=0,",0",IF(X31=0,",-0",IF(X31&gt;W31,","&amp;W31,","&amp;-1*X31)))))))</f>
        <v/>
      </c>
      <c r="AQ32" s="252"/>
      <c r="AS32" s="262"/>
      <c r="AT32" s="262"/>
      <c r="AU32" s="263"/>
      <c r="AV32" s="289"/>
      <c r="AW32" s="290" t="str">
        <f>IF(ISBLANK($H41),"-",H41)</f>
        <v/>
      </c>
      <c r="AX32" s="288"/>
      <c r="AY32" s="266">
        <f>IF(ISBLANK($G54),"-",G54)</f>
        <v>204</v>
      </c>
      <c r="AZ32" s="530" t="str">
        <f>IF(ISBLANK($I54),"-",I54)</f>
        <v xml:space="preserve">КОШКУМБАЕВА Жанерке  </v>
      </c>
      <c r="BA32" s="538"/>
      <c r="BB32" s="262"/>
      <c r="BD32" s="236"/>
      <c r="BG32" s="312"/>
      <c r="BK32" s="269">
        <f>IF(ISBLANK($F79),"-",F79)</f>
        <v>-13</v>
      </c>
      <c r="BL32" s="266">
        <f>IF(ISBLANK($G79),"-",G79)</f>
        <v>229</v>
      </c>
      <c r="BM32" s="530" t="str">
        <f>IF(ISBLANK($G79),"-",I79)</f>
        <v xml:space="preserve">ШАВКАТОВА Шахруза  </v>
      </c>
      <c r="BN32" s="530"/>
      <c r="BO32" s="537" t="str">
        <f>IF(ISBLANK($H95),"-",H95)</f>
        <v/>
      </c>
      <c r="BP32" s="537"/>
      <c r="BQ32" s="291">
        <f>IF(ISBLANK($A95),"-",A95)</f>
        <v>46</v>
      </c>
      <c r="BR32" s="266">
        <f>IF(ISBLANK($G105),"-",G105)</f>
        <v>209</v>
      </c>
      <c r="BS32" s="530" t="str">
        <f>IF(ISBLANK($I105),"-",I105)</f>
        <v xml:space="preserve">ФУ Дарья  </v>
      </c>
      <c r="BT32" s="530"/>
      <c r="BU32" s="289"/>
      <c r="BV32" s="290" t="str">
        <f>IF(ISBLANK($H113),"-",H113)</f>
        <v/>
      </c>
      <c r="BW32" s="288"/>
      <c r="BX32" s="266">
        <f>IF(ISBLANK($G118),"-",G118)</f>
        <v>205</v>
      </c>
      <c r="BY32" s="530" t="str">
        <f>IF(ISBLANK($I118),"-",I118)</f>
        <v xml:space="preserve">ТОРШАЕВА Гузель  </v>
      </c>
      <c r="BZ32" s="538"/>
      <c r="CA32" s="275"/>
      <c r="CB32" s="276"/>
      <c r="CC32" s="277"/>
      <c r="CD32" s="267"/>
      <c r="CE32" s="262"/>
      <c r="CF32" s="263"/>
      <c r="CG32" s="269"/>
      <c r="CJ32" s="236"/>
      <c r="CM32" s="236"/>
      <c r="CP32" s="236"/>
    </row>
    <row r="33" spans="1:100" s="240" customFormat="1" ht="14.1" customHeight="1" x14ac:dyDescent="0.15">
      <c r="A33" s="554">
        <v>16</v>
      </c>
      <c r="B33" s="512" t="s">
        <v>284</v>
      </c>
      <c r="C33" s="514"/>
      <c r="D33" s="516"/>
      <c r="E33" s="556"/>
      <c r="F33" s="314">
        <v>31</v>
      </c>
      <c r="G33" s="243">
        <v>233</v>
      </c>
      <c r="H33" s="520" t="str">
        <f t="shared" ref="H33" si="491">IF(K33="",IF(C33="","",IF(OR(G33="х",G34="х",NOT(ISBLANK(K33)))," ",CONCATENATE(C33,"/",D33,"/","ст. ",E33))),"")</f>
        <v/>
      </c>
      <c r="I33" s="244" t="str">
        <f>VLOOKUP(G33,[3]Список!A:V,3,FALSE)</f>
        <v xml:space="preserve">МЕНДИГАЛИЕВА Айша  </v>
      </c>
      <c r="J33" s="245" t="str">
        <f>VLOOKUP(G33,[3]Список!A:V,8,FALSE)</f>
        <v>г. Алматы</v>
      </c>
      <c r="K33" s="525">
        <v>4</v>
      </c>
      <c r="L33" s="535">
        <v>11</v>
      </c>
      <c r="M33" s="531">
        <v>3</v>
      </c>
      <c r="N33" s="533">
        <v>11</v>
      </c>
      <c r="O33" s="525">
        <v>4</v>
      </c>
      <c r="P33" s="535">
        <v>11</v>
      </c>
      <c r="Q33" s="531"/>
      <c r="R33" s="533"/>
      <c r="S33" s="525"/>
      <c r="T33" s="535"/>
      <c r="U33" s="531"/>
      <c r="V33" s="533"/>
      <c r="W33" s="525"/>
      <c r="X33" s="527"/>
      <c r="Y33" s="246">
        <f t="shared" ref="Y33" si="492">IF(K33="wo",0,IF(K33="","",SUM(AC33:AI33)))</f>
        <v>0</v>
      </c>
      <c r="Z33" s="247">
        <f t="shared" ref="Z33" si="493">IF(L33="wo",0,IF(L33="","",SUM(AC34:AI34)))</f>
        <v>3</v>
      </c>
      <c r="AA33" s="248" t="str">
        <f t="shared" ref="AA33" si="494">IF(Y34="В - П","В - П",IF(Z34="В - П","В - П",IF(Z34="wo",Y34&amp;" - "&amp;Z34,IF(Y34="wo",Z34&amp;" - "&amp;Y34,IF(Y34&gt;Z34,Y34&amp;" - "&amp;Z34,IF(Z34&gt;Y34,Z34&amp;" - "&amp;Y34,""))))))</f>
        <v>3 - 0</v>
      </c>
      <c r="AB33" s="249" t="str">
        <f t="shared" si="4"/>
        <v>(-4,-3,-4)</v>
      </c>
      <c r="AC33" s="250">
        <f t="shared" ref="AC33" si="495">IF(K33="","",IF(K33="wo",0,IF(L33="wo",1,IF(K33&gt;L33,1,0))))</f>
        <v>0</v>
      </c>
      <c r="AD33" s="250">
        <f t="shared" ref="AD33" si="496">IF(M33="","",IF(M33="wo",0,IF(N33="wo",1,IF(M33&gt;N33,1,0))))</f>
        <v>0</v>
      </c>
      <c r="AE33" s="250">
        <f t="shared" ref="AE33" si="497">IF(O33="","",IF(O33="wo",0,IF(P33="wo",1,IF(O33&gt;P33,1,0))))</f>
        <v>0</v>
      </c>
      <c r="AF33" s="250" t="str">
        <f t="shared" ref="AF33" si="498">IF(Q33="","",IF(Q33="wo",0,IF(R33="wo",1,IF(Q33&gt;R33,1,0))))</f>
        <v/>
      </c>
      <c r="AG33" s="250" t="str">
        <f t="shared" ref="AG33" si="499">IF(S33="","",IF(S33="wo",0,IF(T33="wo",1,IF(S33&gt;T33,1,0))))</f>
        <v/>
      </c>
      <c r="AH33" s="250" t="str">
        <f t="shared" ref="AH33" si="500">IF(U33="","",IF(U33="wo",0,IF(V33="wo",1,IF(U33&gt;V33,1,0))))</f>
        <v/>
      </c>
      <c r="AI33" s="250" t="str">
        <f t="shared" ref="AI33" si="501">IF(W33="","",IF(W33="wo",0,IF(X33="wo",1,IF(W33&gt;X33,1,0))))</f>
        <v/>
      </c>
      <c r="AJ33" s="251">
        <f t="shared" ref="AJ33" si="502">IF(K33="","",IF(K33="wo",0,IF(L33="wo",0,IF(K33=L33,"ERROR",IF(K33=0,"-0",IF(L33=0,0,IF(K33&gt;L33,L33,-1*K33)))))))</f>
        <v>-4</v>
      </c>
      <c r="AK33" s="251" t="str">
        <f t="shared" ref="AK33" si="503">IF(M33="","",IF(M33="wo",","&amp;0,IF(N33="wo",","&amp;0,IF(M33=N33,"ERROR",IF(M33=0,",-0",IF(N33=0,","&amp;0,IF(M33&gt;N33,","&amp;N33,","&amp;-1*M33)))))))</f>
        <v>,-3</v>
      </c>
      <c r="AL33" s="251" t="str">
        <f t="shared" ref="AL33" si="504">IF(O33="","",IF(O33="wo",","&amp;0,IF(P33="wo",","&amp;0,IF(O33=P33,"ERROR",IF(O33=0,",-0",IF(P33=0,","&amp;0,IF(O33&gt;P33,","&amp;P33,","&amp;-1*O33)))))))</f>
        <v>,-4</v>
      </c>
      <c r="AM33" s="251" t="str">
        <f t="shared" ref="AM33" si="505">IF(Q33="","",IF(Q33="wo",","&amp;0,IF(R33="wo",","&amp;0,IF(Q33=R33,"ERROR",IF(Q33=0,",-0",IF(R33=0,","&amp;0,IF(Q33&gt;R33,","&amp;R33,","&amp;-1*Q33)))))))</f>
        <v/>
      </c>
      <c r="AN33" s="251" t="str">
        <f t="shared" ref="AN33" si="506">IF(S33="","",IF(S33="wo",","&amp;0,IF(T33="wo",","&amp;0,IF(S33=T33,"ERROR",IF(S33=0,",-0",IF(T33=0,","&amp;0,IF(S33&gt;T33,","&amp;T33,","&amp;-1*S33)))))))</f>
        <v/>
      </c>
      <c r="AO33" s="251" t="str">
        <f t="shared" ref="AO33" si="507">IF(U33="","",IF(U33="wo",","&amp;0,IF(V33="wo",","&amp;0,IF(U33=V33,"ERROR",IF(U33=0,",-0",IF(V33=0,","&amp;0,IF(U33&gt;V33,","&amp;V33,","&amp;-1*U33)))))))</f>
        <v/>
      </c>
      <c r="AP33" s="251" t="str">
        <f t="shared" ref="AP33" si="508">IF(W33="","",IF(W33="wo",","&amp;0,IF(X33="wo",","&amp;0,IF(W33=X33,"ERROR",IF(W33=0,",-0",IF(X33=0,","&amp;0,IF(W33&gt;X33,","&amp;X33,","&amp;-1*W33)))))))</f>
        <v/>
      </c>
      <c r="AQ33" s="252"/>
      <c r="AR33" s="265">
        <f>IF(ISBLANK($F17),"-",F17)</f>
        <v>15</v>
      </c>
      <c r="AS33" s="359">
        <f>IF(ISBLANK($G17),"-",G17)</f>
        <v>244</v>
      </c>
      <c r="AT33" s="271" t="str">
        <f>IF(ISBLANK($G17),"-",I17)</f>
        <v xml:space="preserve">ШАВКАТОВА Гулёра  </v>
      </c>
      <c r="AU33" s="272" t="str">
        <f>IF(ISBLANK($G17),"-",J17)</f>
        <v>Туркестан. обл.</v>
      </c>
      <c r="AV33" s="262"/>
      <c r="AW33" s="262"/>
      <c r="AX33" s="292">
        <f>IF(ISBLANK($A41),"-",A41)</f>
        <v>20</v>
      </c>
      <c r="AY33" s="539" t="str">
        <f>IF($Y$1=1,AA41,IF($Y$1=2,AA42,""))</f>
        <v>3 - 0 (6,4,0)</v>
      </c>
      <c r="AZ33" s="540"/>
      <c r="BA33" s="540"/>
      <c r="BB33" s="262"/>
      <c r="BD33" s="236"/>
      <c r="BG33" s="312"/>
      <c r="BK33" s="293"/>
      <c r="BL33" s="537" t="str">
        <f>IF(ISBLANK($H79),"-",H79)</f>
        <v/>
      </c>
      <c r="BM33" s="537"/>
      <c r="BN33" s="291">
        <f>IF(ISBLANK($A79),"-",A79)</f>
        <v>38</v>
      </c>
      <c r="BO33" s="266">
        <f>IF(ISBLANK($G96),"-",G96)</f>
        <v>209</v>
      </c>
      <c r="BP33" s="530" t="str">
        <f>IF(ISBLANK($G96),"-",I96)</f>
        <v xml:space="preserve">ФУ Дарья  </v>
      </c>
      <c r="BQ33" s="538"/>
      <c r="BR33" s="540" t="str">
        <f>IF($Y$1=1,AA95,IF($Y$1=2,AA96,""))</f>
        <v>3 - 2 (-6,-8,7,4,6)</v>
      </c>
      <c r="BS33" s="540"/>
      <c r="BT33" s="541"/>
      <c r="BU33" s="262"/>
      <c r="BV33" s="262"/>
      <c r="BW33" s="292">
        <f>IF(ISBLANK($A113),"-",A113)</f>
        <v>55</v>
      </c>
      <c r="BX33" s="539" t="str">
        <f>IF($Y$1=1,AA113,IF($Y$1=2,AA114,""))</f>
        <v>3 - 1 (6,-5,8,4)</v>
      </c>
      <c r="BY33" s="540"/>
      <c r="BZ33" s="540"/>
      <c r="CA33" s="262"/>
      <c r="CB33" s="262"/>
      <c r="CC33" s="284"/>
      <c r="CD33" s="275"/>
      <c r="CG33" s="293"/>
      <c r="CJ33" s="236"/>
      <c r="CM33" s="263"/>
      <c r="CN33" s="262"/>
      <c r="CO33" s="262"/>
      <c r="CP33" s="265">
        <f>IF(ISBLANK($F185),"-",F185)</f>
        <v>-79</v>
      </c>
      <c r="CQ33" s="266">
        <f>IF(ISBLANK($G185),"-",G185)</f>
        <v>226</v>
      </c>
      <c r="CR33" s="530" t="str">
        <f>IF(ISBLANK($G185),"-",I185)</f>
        <v xml:space="preserve">ТЕМИРХАНОВА Акку  </v>
      </c>
      <c r="CS33" s="530"/>
      <c r="CU33" s="558" t="str">
        <f>IF(ISBLANK($H187),"-",H187)</f>
        <v>23 место</v>
      </c>
      <c r="CV33" s="558"/>
    </row>
    <row r="34" spans="1:100" s="240" customFormat="1" ht="14.1" customHeight="1" thickBot="1" x14ac:dyDescent="0.25">
      <c r="A34" s="555"/>
      <c r="B34" s="513"/>
      <c r="C34" s="515"/>
      <c r="D34" s="517"/>
      <c r="E34" s="557"/>
      <c r="F34" s="315">
        <v>32</v>
      </c>
      <c r="G34" s="316">
        <v>202</v>
      </c>
      <c r="H34" s="521"/>
      <c r="I34" s="257" t="str">
        <f>VLOOKUP(G34,[3]Список!A:V,3,FALSE)</f>
        <v xml:space="preserve">РОМАНОВСКАЯ Ангелина  </v>
      </c>
      <c r="J34" s="258" t="str">
        <f>VLOOKUP(G34,[3]Список!A:V,8,FALSE)</f>
        <v>Павлодар. обл.</v>
      </c>
      <c r="K34" s="526"/>
      <c r="L34" s="536"/>
      <c r="M34" s="532"/>
      <c r="N34" s="534"/>
      <c r="O34" s="526"/>
      <c r="P34" s="536"/>
      <c r="Q34" s="532"/>
      <c r="R34" s="534"/>
      <c r="S34" s="526"/>
      <c r="T34" s="536"/>
      <c r="U34" s="532"/>
      <c r="V34" s="534"/>
      <c r="W34" s="526"/>
      <c r="X34" s="528"/>
      <c r="Y34" s="259">
        <f t="shared" ref="Y34" si="509">IF(L33="wo","В - П",IF(L33&gt;=0,SUM(AC34:AI34),""))</f>
        <v>3</v>
      </c>
      <c r="Z34" s="260">
        <f t="shared" ref="Z34" si="510">IF(K33="wo","В - П",IF(K33&gt;=0,SUM(AC33:AI33),""))</f>
        <v>0</v>
      </c>
      <c r="AA34" s="248" t="str">
        <f t="shared" ref="AA34" si="511">IF(G33="х","",IF(G34="х","",IF(Y33&gt;Z33,AA33&amp;" "&amp;AB33,IF(Z33&gt;Y33,AA33&amp;" "&amp;AB34,""))))</f>
        <v>3 - 0 (4,3,4)</v>
      </c>
      <c r="AB34" s="249" t="str">
        <f t="shared" si="4"/>
        <v>(4,3,4)</v>
      </c>
      <c r="AC34" s="250">
        <f t="shared" ref="AC34" si="512">IF(L33="","",IF(L33="wo",0,IF(K33="wo",1,IF(K33&gt;L33,0,1))))</f>
        <v>1</v>
      </c>
      <c r="AD34" s="250">
        <f t="shared" ref="AD34" si="513">IF(N33="","",IF(N33="wo",0,IF(M33="wo",1,IF(M33&gt;N33,0,1))))</f>
        <v>1</v>
      </c>
      <c r="AE34" s="250">
        <f t="shared" ref="AE34" si="514">IF(P33="","",IF(P33="wo",0,IF(O33="wo",1,IF(O33&gt;P33,0,1))))</f>
        <v>1</v>
      </c>
      <c r="AF34" s="250" t="str">
        <f t="shared" ref="AF34" si="515">IF(R33="","",IF(R33="wo",0,IF(Q33="wo",1,IF(Q33&gt;R33,0,1))))</f>
        <v/>
      </c>
      <c r="AG34" s="250" t="str">
        <f t="shared" ref="AG34" si="516">IF(T33="","",IF(T33="wo",0,IF(S33="wo",1,IF(S33&gt;T33,0,1))))</f>
        <v/>
      </c>
      <c r="AH34" s="250" t="str">
        <f t="shared" ref="AH34" si="517">IF(V33="","",IF(V33="wo",0,IF(U33="wo",1,IF(U33&gt;V33,0,1))))</f>
        <v/>
      </c>
      <c r="AI34" s="250" t="str">
        <f t="shared" ref="AI34" si="518">IF(X33="","",IF(X33="wo",0,IF(W33="wo",1,IF(W33&gt;X33,0,1))))</f>
        <v/>
      </c>
      <c r="AJ34" s="251">
        <f t="shared" ref="AJ34" si="519">IF(K33="","",IF(K33="wo",0,IF(L33="wo",0,IF(K33=L33,"ERROR",IF(K33=0,0,IF(L33=0,"-0",IF(L33&gt;K33,K33,-1*L33)))))))</f>
        <v>4</v>
      </c>
      <c r="AK34" s="251" t="str">
        <f t="shared" ref="AK34" si="520">IF(M33="","",IF(M33="wo",","&amp;0,IF(N33="wo",","&amp;0,IF(M33=N33,"ERROR",IF(M33=0,",0",IF(N33=0,",-0",IF(N33&gt;M33,","&amp;M33,","&amp;-1*N33)))))))</f>
        <v>,3</v>
      </c>
      <c r="AL34" s="251" t="str">
        <f t="shared" ref="AL34" si="521">IF(O33="","",IF(O33="wo",","&amp;0,IF(P33="wo",","&amp;0,IF(O33=P33,"ERROR",IF(O33=0,",0",IF(P33=0,",-0",IF(P33&gt;O33,","&amp;O33,","&amp;-1*P33)))))))</f>
        <v>,4</v>
      </c>
      <c r="AM34" s="251" t="str">
        <f t="shared" ref="AM34" si="522">IF(Q33="","",IF(Q33="wo",","&amp;0,IF(R33="wo",","&amp;0,IF(Q33=R33,"ERROR",IF(Q33=0,",0",IF(R33=0,",-0",IF(R33&gt;Q33,","&amp;Q33,","&amp;-1*R33)))))))</f>
        <v/>
      </c>
      <c r="AN34" s="251" t="str">
        <f t="shared" ref="AN34" si="523">IF(S33="","",IF(S33="wo",","&amp;0,IF(T33="wo",","&amp;0,IF(S33=T33,"ERROR",IF(S33=0,",0",IF(T33=0,",-0",IF(T33&gt;S33,","&amp;S33,","&amp;-1*T33)))))))</f>
        <v/>
      </c>
      <c r="AO34" s="251" t="str">
        <f t="shared" ref="AO34" si="524">IF(U33="","",IF(U33="wo",","&amp;0,IF(V33="wo",","&amp;0,IF(U33=V33,"ERROR",IF(U33=0,",0",IF(V33=0,",-0",IF(V33&gt;U33,","&amp;U33,","&amp;-1*V33)))))))</f>
        <v/>
      </c>
      <c r="AP34" s="251" t="str">
        <f t="shared" ref="AP34" si="525">IF(W33="","",IF(W33="wo",","&amp;0,IF(X33="wo",","&amp;0,IF(W33=X33,"ERROR",IF(W33=0,",0",IF(X33=0,",-0",IF(X33&gt;W33,","&amp;W33,","&amp;-1*X33)))))))</f>
        <v/>
      </c>
      <c r="AQ34" s="252"/>
      <c r="AS34" s="537" t="str">
        <f>IF(ISBLANK($H17),"-",H17)</f>
        <v/>
      </c>
      <c r="AT34" s="537"/>
      <c r="AU34" s="280">
        <f>IF(ISBLANK($A17),"-",A17)</f>
        <v>8</v>
      </c>
      <c r="AV34" s="281">
        <f>IF(ISBLANK($G42),"-",G42)</f>
        <v>204</v>
      </c>
      <c r="AW34" s="530" t="str">
        <f>IF(ISBLANK($I42),"-",I42)</f>
        <v xml:space="preserve">КОШКУМБАЕВА Жанерке  </v>
      </c>
      <c r="AX34" s="538"/>
      <c r="AY34" s="262"/>
      <c r="AZ34" s="262"/>
      <c r="BA34" s="263"/>
      <c r="BB34" s="262"/>
      <c r="BD34" s="236"/>
      <c r="BF34" s="263"/>
      <c r="BG34" s="312"/>
      <c r="BK34" s="269">
        <f>IF(ISBLANK($F80),"-",F80)</f>
        <v>-14</v>
      </c>
      <c r="BL34" s="266">
        <f>IF(ISBLANK($G80),"-",G80)</f>
        <v>209</v>
      </c>
      <c r="BM34" s="530" t="str">
        <f>IF(ISBLANK($G80),"-",I80)</f>
        <v xml:space="preserve">ФУ Дарья  </v>
      </c>
      <c r="BN34" s="538"/>
      <c r="BO34" s="540" t="str">
        <f>IF($Y$1=1,AA79,IF($Y$1=2,AA80,""))</f>
        <v>3 - 2 (7,4,-8,-8,4)</v>
      </c>
      <c r="BP34" s="540"/>
      <c r="BQ34" s="540"/>
      <c r="BR34" s="289"/>
      <c r="BS34" s="290" t="str">
        <f>IF(ISBLANK($H105),"-",H105)</f>
        <v/>
      </c>
      <c r="BT34" s="288"/>
      <c r="BU34" s="281">
        <f>IF(ISBLANK($G114),"-",G114)</f>
        <v>209</v>
      </c>
      <c r="BV34" s="530" t="str">
        <f>IF(ISBLANK($I114),"-",I114)</f>
        <v xml:space="preserve">ФУ Дарья  </v>
      </c>
      <c r="BW34" s="538"/>
      <c r="CA34" s="262"/>
      <c r="CB34" s="262"/>
      <c r="CC34" s="313"/>
      <c r="CD34" s="303"/>
      <c r="CE34" s="304"/>
      <c r="CF34" s="304"/>
      <c r="CG34" s="269"/>
      <c r="CJ34" s="236"/>
      <c r="CM34" s="263"/>
      <c r="CN34" s="262"/>
      <c r="CO34" s="262"/>
      <c r="CP34" s="265"/>
      <c r="CQ34" s="537" t="str">
        <f>IF(ISBLANK($H185),"-",H185)</f>
        <v/>
      </c>
      <c r="CR34" s="537"/>
      <c r="CS34" s="278">
        <f>IF(ISBLANK($A185),"-",A185)</f>
        <v>82</v>
      </c>
      <c r="CT34" s="281">
        <f>IF(ISBLANK($G187),"-",G187)</f>
        <v>226</v>
      </c>
      <c r="CU34" s="530" t="str">
        <f>IF(ISBLANK($I187),"-",I187)</f>
        <v xml:space="preserve">ТЕМИРХАНОВА Акку  </v>
      </c>
      <c r="CV34" s="530"/>
    </row>
    <row r="35" spans="1:100" s="240" customFormat="1" ht="14.1" customHeight="1" x14ac:dyDescent="0.25">
      <c r="A35" s="550">
        <v>17</v>
      </c>
      <c r="B35" s="512" t="s">
        <v>286</v>
      </c>
      <c r="C35" s="514"/>
      <c r="D35" s="516"/>
      <c r="E35" s="518"/>
      <c r="F35" s="317"/>
      <c r="G35" s="318">
        <f>IF(Y3&gt;Z3,G3,IF(Z3&gt;Y3,G4,"-"))</f>
        <v>201</v>
      </c>
      <c r="H35" s="520" t="str">
        <f t="shared" ref="H35" si="526">IF(K35="",IF(C35="","",IF(OR(G35="х",G36="х",NOT(ISBLANK(K35)))," ",CONCATENATE(C35,"/",D35,"/","ст. ",E35))),"")</f>
        <v/>
      </c>
      <c r="I35" s="244" t="str">
        <f>VLOOKUP(G35,[3]Список!A:V,3,FALSE)</f>
        <v xml:space="preserve">БАХЫТ Анель  </v>
      </c>
      <c r="J35" s="245" t="str">
        <f>VLOOKUP(G35,[3]Список!A:V,8,FALSE)</f>
        <v>г. Алматы</v>
      </c>
      <c r="K35" s="564">
        <v>11</v>
      </c>
      <c r="L35" s="544">
        <v>4</v>
      </c>
      <c r="M35" s="546">
        <v>11</v>
      </c>
      <c r="N35" s="548">
        <v>4</v>
      </c>
      <c r="O35" s="542">
        <v>11</v>
      </c>
      <c r="P35" s="544">
        <v>7</v>
      </c>
      <c r="Q35" s="546"/>
      <c r="R35" s="548"/>
      <c r="S35" s="542"/>
      <c r="T35" s="544"/>
      <c r="U35" s="546"/>
      <c r="V35" s="548"/>
      <c r="W35" s="542"/>
      <c r="X35" s="551"/>
      <c r="Y35" s="246">
        <f t="shared" ref="Y35" si="527">IF(K35="wo",0,IF(K35="","",SUM(AC35:AI35)))</f>
        <v>3</v>
      </c>
      <c r="Z35" s="247">
        <f t="shared" ref="Z35" si="528">IF(L35="wo",0,IF(L35="","",SUM(AC36:AI36)))</f>
        <v>0</v>
      </c>
      <c r="AA35" s="248" t="str">
        <f t="shared" ref="AA35" si="529">IF(Y36="В - П","В - П",IF(Z36="В - П","В - П",IF(Z36="wo",Y36&amp;" - "&amp;Z36,IF(Y36="wo",Z36&amp;" - "&amp;Y36,IF(Y36&gt;Z36,Y36&amp;" - "&amp;Z36,IF(Z36&gt;Y36,Z36&amp;" - "&amp;Y36,""))))))</f>
        <v>3 - 0</v>
      </c>
      <c r="AB35" s="249" t="str">
        <f t="shared" si="4"/>
        <v>(4,4,7)</v>
      </c>
      <c r="AC35" s="250">
        <f t="shared" ref="AC35" si="530">IF(K35="","",IF(K35="wo",0,IF(L35="wo",1,IF(K35&gt;L35,1,0))))</f>
        <v>1</v>
      </c>
      <c r="AD35" s="250">
        <f t="shared" ref="AD35" si="531">IF(M35="","",IF(M35="wo",0,IF(N35="wo",1,IF(M35&gt;N35,1,0))))</f>
        <v>1</v>
      </c>
      <c r="AE35" s="250">
        <f t="shared" ref="AE35" si="532">IF(O35="","",IF(O35="wo",0,IF(P35="wo",1,IF(O35&gt;P35,1,0))))</f>
        <v>1</v>
      </c>
      <c r="AF35" s="250" t="str">
        <f t="shared" ref="AF35" si="533">IF(Q35="","",IF(Q35="wo",0,IF(R35="wo",1,IF(Q35&gt;R35,1,0))))</f>
        <v/>
      </c>
      <c r="AG35" s="250" t="str">
        <f t="shared" ref="AG35" si="534">IF(S35="","",IF(S35="wo",0,IF(T35="wo",1,IF(S35&gt;T35,1,0))))</f>
        <v/>
      </c>
      <c r="AH35" s="250" t="str">
        <f t="shared" ref="AH35" si="535">IF(U35="","",IF(U35="wo",0,IF(V35="wo",1,IF(U35&gt;V35,1,0))))</f>
        <v/>
      </c>
      <c r="AI35" s="250" t="str">
        <f t="shared" ref="AI35" si="536">IF(W35="","",IF(W35="wo",0,IF(X35="wo",1,IF(W35&gt;X35,1,0))))</f>
        <v/>
      </c>
      <c r="AJ35" s="251">
        <f t="shared" ref="AJ35" si="537">IF(K35="","",IF(K35="wo",0,IF(L35="wo",0,IF(K35=L35,"ERROR",IF(K35=0,"-0",IF(L35=0,0,IF(K35&gt;L35,L35,-1*K35)))))))</f>
        <v>4</v>
      </c>
      <c r="AK35" s="251" t="str">
        <f t="shared" ref="AK35" si="538">IF(M35="","",IF(M35="wo",","&amp;0,IF(N35="wo",","&amp;0,IF(M35=N35,"ERROR",IF(M35=0,",-0",IF(N35=0,","&amp;0,IF(M35&gt;N35,","&amp;N35,","&amp;-1*M35)))))))</f>
        <v>,4</v>
      </c>
      <c r="AL35" s="251" t="str">
        <f t="shared" ref="AL35" si="539">IF(O35="","",IF(O35="wo",","&amp;0,IF(P35="wo",","&amp;0,IF(O35=P35,"ERROR",IF(O35=0,",-0",IF(P35=0,","&amp;0,IF(O35&gt;P35,","&amp;P35,","&amp;-1*O35)))))))</f>
        <v>,7</v>
      </c>
      <c r="AM35" s="251" t="str">
        <f t="shared" ref="AM35" si="540">IF(Q35="","",IF(Q35="wo",","&amp;0,IF(R35="wo",","&amp;0,IF(Q35=R35,"ERROR",IF(Q35=0,",-0",IF(R35=0,","&amp;0,IF(Q35&gt;R35,","&amp;R35,","&amp;-1*Q35)))))))</f>
        <v/>
      </c>
      <c r="AN35" s="251" t="str">
        <f t="shared" ref="AN35" si="541">IF(S35="","",IF(S35="wo",","&amp;0,IF(T35="wo",","&amp;0,IF(S35=T35,"ERROR",IF(S35=0,",-0",IF(T35=0,","&amp;0,IF(S35&gt;T35,","&amp;T35,","&amp;-1*S35)))))))</f>
        <v/>
      </c>
      <c r="AO35" s="251" t="str">
        <f t="shared" ref="AO35" si="542">IF(U35="","",IF(U35="wo",","&amp;0,IF(V35="wo",","&amp;0,IF(U35=V35,"ERROR",IF(U35=0,",-0",IF(V35=0,","&amp;0,IF(U35&gt;V35,","&amp;V35,","&amp;-1*U35)))))))</f>
        <v/>
      </c>
      <c r="AP35" s="251" t="str">
        <f t="shared" ref="AP35" si="543">IF(W35="","",IF(W35="wo",","&amp;0,IF(X35="wo",","&amp;0,IF(W35=X35,"ERROR",IF(W35=0,",-0",IF(X35=0,","&amp;0,IF(W35&gt;X35,","&amp;X35,","&amp;-1*W35)))))))</f>
        <v/>
      </c>
      <c r="AQ35" s="252"/>
      <c r="AR35" s="265">
        <f>IF(ISBLANK($F18),"-",F18)</f>
        <v>16</v>
      </c>
      <c r="AS35" s="359">
        <f>IF(ISBLANK($G18),"-",G18)</f>
        <v>204</v>
      </c>
      <c r="AT35" s="271" t="str">
        <f>IF(ISBLANK($G18),"-",I18)</f>
        <v xml:space="preserve">КОШКУМБАЕВА Жанерке  </v>
      </c>
      <c r="AU35" s="285" t="str">
        <f>IF(ISBLANK($G18),"-",J18)</f>
        <v>Карагандин. обл.</v>
      </c>
      <c r="AV35" s="539" t="str">
        <f>IF($Y$1=1,AA17,IF($Y$1=2,AA18,""))</f>
        <v>3 - 0 (4,5,7)</v>
      </c>
      <c r="AW35" s="540"/>
      <c r="AX35" s="540"/>
      <c r="AY35" s="262"/>
      <c r="AZ35" s="262"/>
      <c r="BA35" s="263"/>
      <c r="BB35" s="262"/>
      <c r="BD35" s="236"/>
      <c r="BG35" s="312"/>
      <c r="BH35" s="319"/>
      <c r="BI35" s="558" t="str">
        <f>IF(ISBLANK($H65),"-",H65)</f>
        <v>1 место</v>
      </c>
      <c r="BJ35" s="558"/>
      <c r="BK35" s="293"/>
      <c r="BL35" s="262"/>
      <c r="BM35" s="262"/>
      <c r="BN35" s="265">
        <f>IF(ISBLANK($F97),"-",F97)</f>
        <v>-17</v>
      </c>
      <c r="BO35" s="266">
        <f>IF(ISBLANK($G97),"-",G97)</f>
        <v>218</v>
      </c>
      <c r="BP35" s="530" t="str">
        <f>IF(ISBLANK($G97),"-",I97)</f>
        <v xml:space="preserve">ЕРЖАНКЫЗЫ Алтынай  </v>
      </c>
      <c r="BQ35" s="530"/>
      <c r="BR35" s="262"/>
      <c r="BS35" s="262"/>
      <c r="BT35" s="292">
        <f>IF(ISBLANK($A105),"-",A105)</f>
        <v>51</v>
      </c>
      <c r="BU35" s="539" t="str">
        <f>IF($Y$1=1,AA105,IF($Y$1=2,AA106,""))</f>
        <v>3 - 0 (2,5,2)</v>
      </c>
      <c r="BV35" s="540"/>
      <c r="BW35" s="540"/>
      <c r="BX35" s="262"/>
      <c r="CA35" s="262"/>
      <c r="CB35" s="262"/>
      <c r="CC35" s="263"/>
      <c r="CD35" s="262"/>
      <c r="CE35" s="262"/>
      <c r="CF35" s="263"/>
      <c r="CG35" s="269"/>
      <c r="CJ35" s="236"/>
      <c r="CM35" s="263"/>
      <c r="CN35" s="262"/>
      <c r="CO35" s="262"/>
      <c r="CP35" s="265">
        <f>IF(ISBLANK($F186),"-",F186)</f>
        <v>-80</v>
      </c>
      <c r="CQ35" s="266">
        <f>IF(ISBLANK($G186),"-",G186)</f>
        <v>211</v>
      </c>
      <c r="CR35" s="530" t="str">
        <f>IF(ISBLANK($G186),"-",I186)</f>
        <v xml:space="preserve">АХМАДАЛИЕВА Шахзода  </v>
      </c>
      <c r="CS35" s="538"/>
      <c r="CT35" s="539" t="str">
        <f>IF($Y$1=1,AA185,IF($Y$1=2,AA186,""))</f>
        <v>1 - 0 (L)</v>
      </c>
      <c r="CU35" s="540"/>
      <c r="CV35" s="540"/>
    </row>
    <row r="36" spans="1:100" s="240" customFormat="1" ht="14.1" customHeight="1" x14ac:dyDescent="0.15">
      <c r="A36" s="550"/>
      <c r="B36" s="513"/>
      <c r="C36" s="515"/>
      <c r="D36" s="566"/>
      <c r="E36" s="519"/>
      <c r="F36" s="320"/>
      <c r="G36" s="318">
        <f>IF(Y5&gt;Z5,G5,IF(Z5&gt;Y5,G6,"-"))</f>
        <v>218</v>
      </c>
      <c r="H36" s="521"/>
      <c r="I36" s="257" t="str">
        <f>VLOOKUP(G36,[3]Список!A:V,3,FALSE)</f>
        <v xml:space="preserve">ЕРЖАНКЫЗЫ Алтынай  </v>
      </c>
      <c r="J36" s="258" t="str">
        <f>VLOOKUP(G36,[3]Список!A:V,8,FALSE)</f>
        <v>г. Астана</v>
      </c>
      <c r="K36" s="565"/>
      <c r="L36" s="545"/>
      <c r="M36" s="547"/>
      <c r="N36" s="549"/>
      <c r="O36" s="543"/>
      <c r="P36" s="545"/>
      <c r="Q36" s="547"/>
      <c r="R36" s="549"/>
      <c r="S36" s="543"/>
      <c r="T36" s="545"/>
      <c r="U36" s="547"/>
      <c r="V36" s="549"/>
      <c r="W36" s="543"/>
      <c r="X36" s="552"/>
      <c r="Y36" s="259">
        <f t="shared" ref="Y36" si="544">IF(L35="wo","В - П",IF(L35&gt;=0,SUM(AC36:AI36),""))</f>
        <v>0</v>
      </c>
      <c r="Z36" s="260">
        <f t="shared" ref="Z36" si="545">IF(K35="wo","В - П",IF(K35&gt;=0,SUM(AC35:AI35),""))</f>
        <v>3</v>
      </c>
      <c r="AA36" s="248" t="str">
        <f t="shared" ref="AA36" si="546">IF(G35="х","",IF(G36="х","",IF(Y35&gt;Z35,AA35&amp;" "&amp;AB35,IF(Z35&gt;Y35,AA35&amp;" "&amp;AB36,""))))</f>
        <v>3 - 0 (4,4,7)</v>
      </c>
      <c r="AB36" s="249" t="str">
        <f t="shared" si="4"/>
        <v>(-4,-4,-7)</v>
      </c>
      <c r="AC36" s="250">
        <f t="shared" ref="AC36" si="547">IF(L35="","",IF(L35="wo",0,IF(K35="wo",1,IF(K35&gt;L35,0,1))))</f>
        <v>0</v>
      </c>
      <c r="AD36" s="250">
        <f t="shared" ref="AD36" si="548">IF(N35="","",IF(N35="wo",0,IF(M35="wo",1,IF(M35&gt;N35,0,1))))</f>
        <v>0</v>
      </c>
      <c r="AE36" s="250">
        <f t="shared" ref="AE36" si="549">IF(P35="","",IF(P35="wo",0,IF(O35="wo",1,IF(O35&gt;P35,0,1))))</f>
        <v>0</v>
      </c>
      <c r="AF36" s="250" t="str">
        <f t="shared" ref="AF36" si="550">IF(R35="","",IF(R35="wo",0,IF(Q35="wo",1,IF(Q35&gt;R35,0,1))))</f>
        <v/>
      </c>
      <c r="AG36" s="250" t="str">
        <f t="shared" ref="AG36" si="551">IF(T35="","",IF(T35="wo",0,IF(S35="wo",1,IF(S35&gt;T35,0,1))))</f>
        <v/>
      </c>
      <c r="AH36" s="250" t="str">
        <f t="shared" ref="AH36" si="552">IF(V35="","",IF(V35="wo",0,IF(U35="wo",1,IF(U35&gt;V35,0,1))))</f>
        <v/>
      </c>
      <c r="AI36" s="250" t="str">
        <f t="shared" ref="AI36" si="553">IF(X35="","",IF(X35="wo",0,IF(W35="wo",1,IF(W35&gt;X35,0,1))))</f>
        <v/>
      </c>
      <c r="AJ36" s="251">
        <f t="shared" ref="AJ36" si="554">IF(K35="","",IF(K35="wo",0,IF(L35="wo",0,IF(K35=L35,"ERROR",IF(K35=0,0,IF(L35=0,"-0",IF(L35&gt;K35,K35,-1*L35)))))))</f>
        <v>-4</v>
      </c>
      <c r="AK36" s="251" t="str">
        <f t="shared" ref="AK36" si="555">IF(M35="","",IF(M35="wo",","&amp;0,IF(N35="wo",","&amp;0,IF(M35=N35,"ERROR",IF(M35=0,",0",IF(N35=0,",-0",IF(N35&gt;M35,","&amp;M35,","&amp;-1*N35)))))))</f>
        <v>,-4</v>
      </c>
      <c r="AL36" s="251" t="str">
        <f t="shared" ref="AL36" si="556">IF(O35="","",IF(O35="wo",","&amp;0,IF(P35="wo",","&amp;0,IF(O35=P35,"ERROR",IF(O35=0,",0",IF(P35=0,",-0",IF(P35&gt;O35,","&amp;O35,","&amp;-1*P35)))))))</f>
        <v>,-7</v>
      </c>
      <c r="AM36" s="251" t="str">
        <f t="shared" ref="AM36" si="557">IF(Q35="","",IF(Q35="wo",","&amp;0,IF(R35="wo",","&amp;0,IF(Q35=R35,"ERROR",IF(Q35=0,",0",IF(R35=0,",-0",IF(R35&gt;Q35,","&amp;Q35,","&amp;-1*R35)))))))</f>
        <v/>
      </c>
      <c r="AN36" s="251" t="str">
        <f t="shared" ref="AN36" si="558">IF(S35="","",IF(S35="wo",","&amp;0,IF(T35="wo",","&amp;0,IF(S35=T35,"ERROR",IF(S35=0,",0",IF(T35=0,",-0",IF(T35&gt;S35,","&amp;S35,","&amp;-1*T35)))))))</f>
        <v/>
      </c>
      <c r="AO36" s="251" t="str">
        <f t="shared" ref="AO36" si="559">IF(U35="","",IF(U35="wo",","&amp;0,IF(V35="wo",","&amp;0,IF(U35=V35,"ERROR",IF(U35=0,",0",IF(V35=0,",-0",IF(V35&gt;U35,","&amp;U35,","&amp;-1*V35)))))))</f>
        <v/>
      </c>
      <c r="AP36" s="251" t="str">
        <f t="shared" ref="AP36" si="560">IF(W35="","",IF(W35="wo",","&amp;0,IF(X35="wo",","&amp;0,IF(W35=X35,"ERROR",IF(W35=0,",0",IF(X35=0,",-0",IF(X35&gt;W35,","&amp;W35,","&amp;-1*X35)))))))</f>
        <v/>
      </c>
      <c r="AQ36" s="252"/>
      <c r="AS36" s="262"/>
      <c r="AT36" s="262"/>
      <c r="AU36" s="263"/>
      <c r="AV36" s="262"/>
      <c r="AW36" s="262"/>
      <c r="AX36" s="263"/>
      <c r="AY36" s="262"/>
      <c r="AZ36" s="262"/>
      <c r="BA36" s="263"/>
      <c r="BD36" s="321"/>
      <c r="BF36" s="290" t="str">
        <f>IF(ISBLANK($H$63),"-",H63)</f>
        <v/>
      </c>
      <c r="BG36" s="312"/>
      <c r="BH36" s="281">
        <f>IF(ISBLANK($G65),"-",G65)</f>
        <v>202</v>
      </c>
      <c r="BI36" s="530" t="str">
        <f>IF(ISBLANK($I65),"-",I65)</f>
        <v xml:space="preserve">РОМАНОВСКАЯ Ангелина  </v>
      </c>
      <c r="BJ36" s="530"/>
      <c r="BK36" s="269">
        <f>IF(ISBLANK($F81),"-",F81)</f>
        <v>-15</v>
      </c>
      <c r="BL36" s="266">
        <f>IF(ISBLANK($G81),"-",G81)</f>
        <v>220</v>
      </c>
      <c r="BM36" s="530" t="str">
        <f>IF(ISBLANK($G81),"-",I81)</f>
        <v xml:space="preserve">БОРСАКБАЕВА Карина  </v>
      </c>
      <c r="BN36" s="530"/>
      <c r="BO36" s="537" t="str">
        <f>IF(ISBLANK($H97),"-",H97)</f>
        <v/>
      </c>
      <c r="BP36" s="537"/>
      <c r="BQ36" s="291">
        <f>IF(ISBLANK($A97),"-",A97)</f>
        <v>47</v>
      </c>
      <c r="BR36" s="266">
        <f>IF(ISBLANK($G106),"-",G106)</f>
        <v>220</v>
      </c>
      <c r="BS36" s="530" t="str">
        <f>IF(ISBLANK($I106),"-",I106)</f>
        <v xml:space="preserve">БОРСАКБАЕВА Карина  </v>
      </c>
      <c r="BT36" s="538"/>
      <c r="BU36" s="262"/>
      <c r="BW36" s="265">
        <f>IF(ISBLANK($F125),"-",F125)</f>
        <v>-58</v>
      </c>
      <c r="BX36" s="266">
        <f>IF(ISBLANK($G125),"-",G125)</f>
        <v>221</v>
      </c>
      <c r="BY36" s="530" t="str">
        <f>IF(ISBLANK($G125),"-",I125)</f>
        <v xml:space="preserve">ТАЖИМОВА Меруерт  </v>
      </c>
      <c r="BZ36" s="530"/>
      <c r="CA36" s="262"/>
      <c r="CB36" s="558" t="str">
        <f>IF(ISBLANK($H127),"-",H127)</f>
        <v>5 место</v>
      </c>
      <c r="CC36" s="558"/>
      <c r="CD36" s="262"/>
      <c r="CE36" s="262"/>
      <c r="CF36" s="263"/>
      <c r="CG36" s="269">
        <f>IF(ISBLANK($F189),"-",F189)</f>
        <v>-32</v>
      </c>
      <c r="CH36" s="266">
        <f>IF(ISBLANK($G189),"-",G189)</f>
        <v>213</v>
      </c>
      <c r="CI36" s="530" t="str">
        <f>IF(ISBLANK($G189),"-",I189)</f>
        <v xml:space="preserve">ПЮРКО Екатерина  </v>
      </c>
      <c r="CJ36" s="530"/>
      <c r="CK36" s="262"/>
      <c r="CL36" s="262"/>
      <c r="CM36" s="263"/>
      <c r="CN36" s="262"/>
      <c r="CO36" s="262"/>
      <c r="CP36" s="263"/>
      <c r="CQ36" s="262"/>
      <c r="CS36" s="263"/>
      <c r="CU36" s="558" t="str">
        <f>IF(ISBLANK($H188),"-",H188)</f>
        <v>24 место</v>
      </c>
      <c r="CV36" s="558"/>
    </row>
    <row r="37" spans="1:100" s="240" customFormat="1" ht="14.1" customHeight="1" x14ac:dyDescent="0.15">
      <c r="A37" s="554">
        <v>18</v>
      </c>
      <c r="B37" s="512" t="s">
        <v>286</v>
      </c>
      <c r="C37" s="514"/>
      <c r="D37" s="516"/>
      <c r="E37" s="556"/>
      <c r="F37" s="322"/>
      <c r="G37" s="323">
        <f>IF(Y7&gt;Z7,G7,IF(Z7&gt;Y7,G8,"-"))</f>
        <v>214</v>
      </c>
      <c r="H37" s="520" t="str">
        <f t="shared" ref="H37" si="561">IF(K37="",IF(C37="","",IF(OR(G37="х",G38="х",NOT(ISBLANK(K37)))," ",CONCATENATE(C37,"/",D37,"/","ст. ",E37))),"")</f>
        <v/>
      </c>
      <c r="I37" s="244" t="str">
        <f>VLOOKUP(G37,[3]Список!A:V,3,FALSE)</f>
        <v xml:space="preserve">ЛАВРОВА Елизавета  </v>
      </c>
      <c r="J37" s="245" t="str">
        <f>VLOOKUP(G37,[3]Список!A:V,8,FALSE)</f>
        <v>г. Астана</v>
      </c>
      <c r="K37" s="525">
        <v>11</v>
      </c>
      <c r="L37" s="535">
        <v>4</v>
      </c>
      <c r="M37" s="531">
        <v>11</v>
      </c>
      <c r="N37" s="533">
        <v>8</v>
      </c>
      <c r="O37" s="525">
        <v>15</v>
      </c>
      <c r="P37" s="535">
        <v>13</v>
      </c>
      <c r="Q37" s="531"/>
      <c r="R37" s="533"/>
      <c r="S37" s="525"/>
      <c r="T37" s="535"/>
      <c r="U37" s="531"/>
      <c r="V37" s="533"/>
      <c r="W37" s="525"/>
      <c r="X37" s="527"/>
      <c r="Y37" s="246">
        <f t="shared" ref="Y37" si="562">IF(K37="wo",0,IF(K37="","",SUM(AC37:AI37)))</f>
        <v>3</v>
      </c>
      <c r="Z37" s="247">
        <f t="shared" ref="Z37" si="563">IF(L37="wo",0,IF(L37="","",SUM(AC38:AI38)))</f>
        <v>0</v>
      </c>
      <c r="AA37" s="248" t="str">
        <f t="shared" ref="AA37" si="564">IF(Y38="В - П","В - П",IF(Z38="В - П","В - П",IF(Z38="wo",Y38&amp;" - "&amp;Z38,IF(Y38="wo",Z38&amp;" - "&amp;Y38,IF(Y38&gt;Z38,Y38&amp;" - "&amp;Z38,IF(Z38&gt;Y38,Z38&amp;" - "&amp;Y38,""))))))</f>
        <v>3 - 0</v>
      </c>
      <c r="AB37" s="249" t="str">
        <f t="shared" si="4"/>
        <v>(4,8,13)</v>
      </c>
      <c r="AC37" s="250">
        <f t="shared" ref="AC37" si="565">IF(K37="","",IF(K37="wo",0,IF(L37="wo",1,IF(K37&gt;L37,1,0))))</f>
        <v>1</v>
      </c>
      <c r="AD37" s="250">
        <f t="shared" ref="AD37" si="566">IF(M37="","",IF(M37="wo",0,IF(N37="wo",1,IF(M37&gt;N37,1,0))))</f>
        <v>1</v>
      </c>
      <c r="AE37" s="250">
        <f t="shared" ref="AE37" si="567">IF(O37="","",IF(O37="wo",0,IF(P37="wo",1,IF(O37&gt;P37,1,0))))</f>
        <v>1</v>
      </c>
      <c r="AF37" s="250" t="str">
        <f t="shared" ref="AF37" si="568">IF(Q37="","",IF(Q37="wo",0,IF(R37="wo",1,IF(Q37&gt;R37,1,0))))</f>
        <v/>
      </c>
      <c r="AG37" s="250" t="str">
        <f t="shared" ref="AG37" si="569">IF(S37="","",IF(S37="wo",0,IF(T37="wo",1,IF(S37&gt;T37,1,0))))</f>
        <v/>
      </c>
      <c r="AH37" s="250" t="str">
        <f t="shared" ref="AH37" si="570">IF(U37="","",IF(U37="wo",0,IF(V37="wo",1,IF(U37&gt;V37,1,0))))</f>
        <v/>
      </c>
      <c r="AI37" s="250" t="str">
        <f t="shared" ref="AI37" si="571">IF(W37="","",IF(W37="wo",0,IF(X37="wo",1,IF(W37&gt;X37,1,0))))</f>
        <v/>
      </c>
      <c r="AJ37" s="251">
        <f t="shared" ref="AJ37" si="572">IF(K37="","",IF(K37="wo",0,IF(L37="wo",0,IF(K37=L37,"ERROR",IF(K37=0,"-0",IF(L37=0,0,IF(K37&gt;L37,L37,-1*K37)))))))</f>
        <v>4</v>
      </c>
      <c r="AK37" s="251" t="str">
        <f t="shared" ref="AK37" si="573">IF(M37="","",IF(M37="wo",","&amp;0,IF(N37="wo",","&amp;0,IF(M37=N37,"ERROR",IF(M37=0,",-0",IF(N37=0,","&amp;0,IF(M37&gt;N37,","&amp;N37,","&amp;-1*M37)))))))</f>
        <v>,8</v>
      </c>
      <c r="AL37" s="251" t="str">
        <f t="shared" ref="AL37" si="574">IF(O37="","",IF(O37="wo",","&amp;0,IF(P37="wo",","&amp;0,IF(O37=P37,"ERROR",IF(O37=0,",-0",IF(P37=0,","&amp;0,IF(O37&gt;P37,","&amp;P37,","&amp;-1*O37)))))))</f>
        <v>,13</v>
      </c>
      <c r="AM37" s="251" t="str">
        <f t="shared" ref="AM37" si="575">IF(Q37="","",IF(Q37="wo",","&amp;0,IF(R37="wo",","&amp;0,IF(Q37=R37,"ERROR",IF(Q37=0,",-0",IF(R37=0,","&amp;0,IF(Q37&gt;R37,","&amp;R37,","&amp;-1*Q37)))))))</f>
        <v/>
      </c>
      <c r="AN37" s="251" t="str">
        <f t="shared" ref="AN37" si="576">IF(S37="","",IF(S37="wo",","&amp;0,IF(T37="wo",","&amp;0,IF(S37=T37,"ERROR",IF(S37=0,",-0",IF(T37=0,","&amp;0,IF(S37&gt;T37,","&amp;T37,","&amp;-1*S37)))))))</f>
        <v/>
      </c>
      <c r="AO37" s="251" t="str">
        <f t="shared" ref="AO37" si="577">IF(U37="","",IF(U37="wo",","&amp;0,IF(V37="wo",","&amp;0,IF(U37=V37,"ERROR",IF(U37=0,",-0",IF(V37=0,","&amp;0,IF(U37&gt;V37,","&amp;V37,","&amp;-1*U37)))))))</f>
        <v/>
      </c>
      <c r="AP37" s="251" t="str">
        <f t="shared" ref="AP37" si="578">IF(W37="","",IF(W37="wo",","&amp;0,IF(X37="wo",","&amp;0,IF(W37=X37,"ERROR",IF(W37=0,",-0",IF(X37=0,","&amp;0,IF(W37&gt;X37,","&amp;X37,","&amp;-1*W37)))))))</f>
        <v/>
      </c>
      <c r="AQ37" s="252"/>
      <c r="AR37" s="265">
        <f>IF(ISBLANK($F19),"-",F19)</f>
        <v>17</v>
      </c>
      <c r="AS37" s="359">
        <f>IF(ISBLANK($G19),"-",G19)</f>
        <v>203</v>
      </c>
      <c r="AT37" s="271" t="str">
        <f>IF(ISBLANK($G19),"-",I19)</f>
        <v xml:space="preserve">АШКЕЕВА Арай  </v>
      </c>
      <c r="AU37" s="272" t="str">
        <f>IF(ISBLANK($G19),"-",J19)</f>
        <v>Карагандин. обл.</v>
      </c>
      <c r="AV37" s="262"/>
      <c r="AW37" s="262"/>
      <c r="AX37" s="263"/>
      <c r="AY37" s="262"/>
      <c r="AZ37" s="262"/>
      <c r="BA37" s="263"/>
      <c r="BB37" s="262"/>
      <c r="BD37" s="236"/>
      <c r="BG37" s="292">
        <f>IF(ISBLANK($A63),"-",A63)</f>
        <v>31</v>
      </c>
      <c r="BH37" s="540" t="str">
        <f>IF($Y$1=1,AA63,IF($Y$1=2,AA64,""))</f>
        <v>3 - 1 (4,-9,8,5)</v>
      </c>
      <c r="BI37" s="540"/>
      <c r="BJ37" s="540"/>
      <c r="BK37" s="293"/>
      <c r="BL37" s="537" t="str">
        <f>IF(ISBLANK($H81),"-",H81)</f>
        <v/>
      </c>
      <c r="BM37" s="537"/>
      <c r="BN37" s="291">
        <f>IF(ISBLANK($A81),"-",A81)</f>
        <v>39</v>
      </c>
      <c r="BO37" s="266">
        <f>IF(ISBLANK($G98),"-",G98)</f>
        <v>220</v>
      </c>
      <c r="BP37" s="530" t="str">
        <f>IF(ISBLANK($G98),"-",I98)</f>
        <v xml:space="preserve">БОРСАКБАЕВА Карина  </v>
      </c>
      <c r="BQ37" s="538"/>
      <c r="BR37" s="539" t="str">
        <f>IF($Y$1=1,AA97,IF($Y$1=2,AA98,""))</f>
        <v>3 - 1 (15,7,-12,5)</v>
      </c>
      <c r="BS37" s="540"/>
      <c r="BT37" s="540"/>
      <c r="BX37" s="537" t="str">
        <f>IF(ISBLANK($H125),"-",H125)</f>
        <v/>
      </c>
      <c r="BY37" s="537"/>
      <c r="BZ37" s="291">
        <f>IF(ISBLANK($A125),"-",A125)</f>
        <v>61</v>
      </c>
      <c r="CA37" s="281">
        <f>IF(ISBLANK($G127),"-",G127)</f>
        <v>205</v>
      </c>
      <c r="CB37" s="530" t="str">
        <f>IF(ISBLANK($G127),"-",I127)</f>
        <v xml:space="preserve">ТОРШАЕВА Гузель  </v>
      </c>
      <c r="CC37" s="530"/>
      <c r="CD37" s="262"/>
      <c r="CE37" s="262"/>
      <c r="CF37" s="263"/>
      <c r="CG37" s="269"/>
      <c r="CH37" s="537" t="str">
        <f>IF(ISBLANK($H189),"-",H189)</f>
        <v/>
      </c>
      <c r="CI37" s="537"/>
      <c r="CJ37" s="278">
        <f>IF(ISBLANK($A189),"-",A189)</f>
        <v>83</v>
      </c>
      <c r="CK37" s="266">
        <f>IF(ISBLANK($G197),"-",G197)</f>
        <v>213</v>
      </c>
      <c r="CL37" s="530" t="str">
        <f>IF(ISBLANK($G197),"-",I197)</f>
        <v xml:space="preserve">ПЮРКО Екатерина  </v>
      </c>
      <c r="CM37" s="530"/>
      <c r="CN37" s="262"/>
      <c r="CO37" s="262"/>
      <c r="CP37" s="263"/>
      <c r="CQ37" s="262"/>
      <c r="CS37" s="265">
        <f>IF(ISBLANK($F188),"-",F188)</f>
        <v>-82</v>
      </c>
      <c r="CT37" s="266">
        <f>IF(ISBLANK($G188),"-",G188)</f>
        <v>211</v>
      </c>
      <c r="CU37" s="530" t="str">
        <f>IF(ISBLANK($I188),"-",I188)</f>
        <v xml:space="preserve">АХМАДАЛИЕВА Шахзода  </v>
      </c>
      <c r="CV37" s="530"/>
    </row>
    <row r="38" spans="1:100" s="240" customFormat="1" ht="14.1" customHeight="1" x14ac:dyDescent="0.2">
      <c r="A38" s="555"/>
      <c r="B38" s="513"/>
      <c r="C38" s="515"/>
      <c r="D38" s="566"/>
      <c r="E38" s="557"/>
      <c r="F38" s="320"/>
      <c r="G38" s="324">
        <f>IF(Y9&gt;Z9,G9,IF(Z9&gt;Y9,G10,"-"))</f>
        <v>208</v>
      </c>
      <c r="H38" s="521"/>
      <c r="I38" s="257" t="str">
        <f>VLOOKUP(G38,[3]Список!A:V,3,FALSE)</f>
        <v xml:space="preserve">ЦВИГУН Алиса  </v>
      </c>
      <c r="J38" s="258" t="str">
        <f>VLOOKUP(G38,[3]Список!A:V,8,FALSE)</f>
        <v>г. Астана</v>
      </c>
      <c r="K38" s="526"/>
      <c r="L38" s="536"/>
      <c r="M38" s="532"/>
      <c r="N38" s="534"/>
      <c r="O38" s="526"/>
      <c r="P38" s="536"/>
      <c r="Q38" s="532"/>
      <c r="R38" s="534"/>
      <c r="S38" s="526"/>
      <c r="T38" s="536"/>
      <c r="U38" s="532"/>
      <c r="V38" s="534"/>
      <c r="W38" s="526"/>
      <c r="X38" s="528"/>
      <c r="Y38" s="259">
        <f t="shared" ref="Y38" si="579">IF(L37="wo","В - П",IF(L37&gt;=0,SUM(AC38:AI38),""))</f>
        <v>0</v>
      </c>
      <c r="Z38" s="260">
        <f t="shared" ref="Z38" si="580">IF(K37="wo","В - П",IF(K37&gt;=0,SUM(AC37:AI37),""))</f>
        <v>3</v>
      </c>
      <c r="AA38" s="248" t="str">
        <f t="shared" ref="AA38" si="581">IF(G37="х","",IF(G38="х","",IF(Y37&gt;Z37,AA37&amp;" "&amp;AB37,IF(Z37&gt;Y37,AA37&amp;" "&amp;AB38,""))))</f>
        <v>3 - 0 (4,8,13)</v>
      </c>
      <c r="AB38" s="249" t="str">
        <f t="shared" si="4"/>
        <v>(-4,-8,-13)</v>
      </c>
      <c r="AC38" s="250">
        <f t="shared" ref="AC38" si="582">IF(L37="","",IF(L37="wo",0,IF(K37="wo",1,IF(K37&gt;L37,0,1))))</f>
        <v>0</v>
      </c>
      <c r="AD38" s="250">
        <f t="shared" ref="AD38" si="583">IF(N37="","",IF(N37="wo",0,IF(M37="wo",1,IF(M37&gt;N37,0,1))))</f>
        <v>0</v>
      </c>
      <c r="AE38" s="250">
        <f t="shared" ref="AE38" si="584">IF(P37="","",IF(P37="wo",0,IF(O37="wo",1,IF(O37&gt;P37,0,1))))</f>
        <v>0</v>
      </c>
      <c r="AF38" s="250" t="str">
        <f t="shared" ref="AF38" si="585">IF(R37="","",IF(R37="wo",0,IF(Q37="wo",1,IF(Q37&gt;R37,0,1))))</f>
        <v/>
      </c>
      <c r="AG38" s="250" t="str">
        <f t="shared" ref="AG38" si="586">IF(T37="","",IF(T37="wo",0,IF(S37="wo",1,IF(S37&gt;T37,0,1))))</f>
        <v/>
      </c>
      <c r="AH38" s="250" t="str">
        <f t="shared" ref="AH38" si="587">IF(V37="","",IF(V37="wo",0,IF(U37="wo",1,IF(U37&gt;V37,0,1))))</f>
        <v/>
      </c>
      <c r="AI38" s="250" t="str">
        <f t="shared" ref="AI38" si="588">IF(X37="","",IF(X37="wo",0,IF(W37="wo",1,IF(W37&gt;X37,0,1))))</f>
        <v/>
      </c>
      <c r="AJ38" s="251">
        <f t="shared" ref="AJ38" si="589">IF(K37="","",IF(K37="wo",0,IF(L37="wo",0,IF(K37=L37,"ERROR",IF(K37=0,0,IF(L37=0,"-0",IF(L37&gt;K37,K37,-1*L37)))))))</f>
        <v>-4</v>
      </c>
      <c r="AK38" s="251" t="str">
        <f t="shared" ref="AK38" si="590">IF(M37="","",IF(M37="wo",","&amp;0,IF(N37="wo",","&amp;0,IF(M37=N37,"ERROR",IF(M37=0,",0",IF(N37=0,",-0",IF(N37&gt;M37,","&amp;M37,","&amp;-1*N37)))))))</f>
        <v>,-8</v>
      </c>
      <c r="AL38" s="251" t="str">
        <f t="shared" ref="AL38" si="591">IF(O37="","",IF(O37="wo",","&amp;0,IF(P37="wo",","&amp;0,IF(O37=P37,"ERROR",IF(O37=0,",0",IF(P37=0,",-0",IF(P37&gt;O37,","&amp;O37,","&amp;-1*P37)))))))</f>
        <v>,-13</v>
      </c>
      <c r="AM38" s="251" t="str">
        <f t="shared" ref="AM38" si="592">IF(Q37="","",IF(Q37="wo",","&amp;0,IF(R37="wo",","&amp;0,IF(Q37=R37,"ERROR",IF(Q37=0,",0",IF(R37=0,",-0",IF(R37&gt;Q37,","&amp;Q37,","&amp;-1*R37)))))))</f>
        <v/>
      </c>
      <c r="AN38" s="251" t="str">
        <f t="shared" ref="AN38" si="593">IF(S37="","",IF(S37="wo",","&amp;0,IF(T37="wo",","&amp;0,IF(S37=T37,"ERROR",IF(S37=0,",0",IF(T37=0,",-0",IF(T37&gt;S37,","&amp;S37,","&amp;-1*T37)))))))</f>
        <v/>
      </c>
      <c r="AO38" s="251" t="str">
        <f t="shared" ref="AO38" si="594">IF(U37="","",IF(U37="wo",","&amp;0,IF(V37="wo",","&amp;0,IF(U37=V37,"ERROR",IF(U37=0,",0",IF(V37=0,",-0",IF(V37&gt;U37,","&amp;U37,","&amp;-1*V37)))))))</f>
        <v/>
      </c>
      <c r="AP38" s="251" t="str">
        <f t="shared" ref="AP38" si="595">IF(W37="","",IF(W37="wo",","&amp;0,IF(X37="wo",","&amp;0,IF(W37=X37,"ERROR",IF(W37=0,",0",IF(X37=0,",-0",IF(X37&gt;W37,","&amp;W37,","&amp;-1*X37)))))))</f>
        <v/>
      </c>
      <c r="AQ38" s="252"/>
      <c r="AR38" s="265"/>
      <c r="AS38" s="537" t="str">
        <f>IF(ISBLANK($H19),"-",H19)</f>
        <v/>
      </c>
      <c r="AT38" s="537"/>
      <c r="AU38" s="280">
        <f>IF(ISBLANK($A19),"-",A19)</f>
        <v>9</v>
      </c>
      <c r="AV38" s="281">
        <f>IF(ISBLANK($G43),"-",G43)</f>
        <v>203</v>
      </c>
      <c r="AW38" s="530" t="str">
        <f>IF(ISBLANK($I43),"-",I43)</f>
        <v xml:space="preserve">АШКЕЕВА Арай  </v>
      </c>
      <c r="AX38" s="530"/>
      <c r="AY38" s="262"/>
      <c r="AZ38" s="262"/>
      <c r="BA38" s="263"/>
      <c r="BB38" s="262"/>
      <c r="BD38" s="236"/>
      <c r="BG38" s="312"/>
      <c r="BI38" s="290"/>
      <c r="BJ38" s="270"/>
      <c r="BK38" s="269">
        <f>IF(ISBLANK($F82),"-",F82)</f>
        <v>-16</v>
      </c>
      <c r="BL38" s="266">
        <f>IF(ISBLANK($G82),"-",G82)</f>
        <v>233</v>
      </c>
      <c r="BM38" s="530" t="str">
        <f>IF(ISBLANK($G82),"-",I82)</f>
        <v xml:space="preserve">МЕНДИГАЛИЕВА Айша  </v>
      </c>
      <c r="BN38" s="538"/>
      <c r="BO38" s="540" t="str">
        <f>IF($Y$1=1,AA81,IF($Y$1=2,AA82,""))</f>
        <v>3 - 0 (5,4,6)</v>
      </c>
      <c r="BP38" s="540"/>
      <c r="BQ38" s="540"/>
      <c r="BR38" s="262"/>
      <c r="BS38" s="262"/>
      <c r="BT38" s="263"/>
      <c r="BU38" s="262"/>
      <c r="BW38" s="265">
        <f>IF(ISBLANK($F126),"-",F126)</f>
        <v>-59</v>
      </c>
      <c r="BX38" s="266">
        <f>IF(ISBLANK($G126),"-",G126)</f>
        <v>205</v>
      </c>
      <c r="BY38" s="530" t="str">
        <f>IF(ISBLANK($G126),"-",I126)</f>
        <v xml:space="preserve">ТОРШАЕВА Гузель  </v>
      </c>
      <c r="BZ38" s="538"/>
      <c r="CA38" s="539" t="str">
        <f>IF($Y$1=1,AA125,IF($Y$1=2,AA126,""))</f>
        <v>3 - 1 (-6,7,7,9)</v>
      </c>
      <c r="CB38" s="540"/>
      <c r="CC38" s="540"/>
      <c r="CD38" s="262"/>
      <c r="CE38" s="262"/>
      <c r="CF38" s="263"/>
      <c r="CG38" s="269">
        <f>IF(ISBLANK($F190),"-",F190)</f>
        <v>-33</v>
      </c>
      <c r="CH38" s="266">
        <f>IF(ISBLANK($G190),"-",G190)</f>
        <v>234</v>
      </c>
      <c r="CI38" s="530" t="str">
        <f>IF(ISBLANK($G190),"-",I190)</f>
        <v xml:space="preserve">ШЫМКЕНТБАЙ Руана  </v>
      </c>
      <c r="CJ38" s="538"/>
      <c r="CK38" s="539" t="str">
        <f>IF($Y$1=1,AA189,IF($Y$1=2,AA190,""))</f>
        <v>3 - 2 (7,-11,-6,7,6)</v>
      </c>
      <c r="CL38" s="540"/>
      <c r="CM38" s="541"/>
      <c r="CN38" s="262"/>
      <c r="CO38" s="262"/>
      <c r="CP38" s="263"/>
      <c r="CQ38" s="262"/>
      <c r="CS38" s="236"/>
      <c r="CT38" s="262"/>
      <c r="CV38" s="236"/>
    </row>
    <row r="39" spans="1:100" s="240" customFormat="1" ht="14.1" customHeight="1" x14ac:dyDescent="0.25">
      <c r="A39" s="550">
        <v>19</v>
      </c>
      <c r="B39" s="512" t="s">
        <v>286</v>
      </c>
      <c r="C39" s="514"/>
      <c r="D39" s="516"/>
      <c r="E39" s="518"/>
      <c r="F39" s="322"/>
      <c r="G39" s="318">
        <f>IF(Y11&gt;Z11,G11,IF(Z11&gt;Y11,G12,"-"))</f>
        <v>207</v>
      </c>
      <c r="H39" s="520" t="str">
        <f t="shared" ref="H39" si="596">IF(K39="",IF(C39="","",IF(OR(G39="х",G40="х",NOT(ISBLANK(K39)))," ",CONCATENATE(C39,"/",D39,"/","ст. ",E39))),"")</f>
        <v/>
      </c>
      <c r="I39" s="244" t="str">
        <f>VLOOKUP(G39,[3]Список!A:V,3,FALSE)</f>
        <v xml:space="preserve">ЖАКСЫЛЫКОВА Альбина  </v>
      </c>
      <c r="J39" s="245" t="str">
        <f>VLOOKUP(G39,[3]Список!A:V,8,FALSE)</f>
        <v>Карагандин. обл.</v>
      </c>
      <c r="K39" s="525">
        <v>11</v>
      </c>
      <c r="L39" s="535">
        <v>7</v>
      </c>
      <c r="M39" s="546">
        <v>11</v>
      </c>
      <c r="N39" s="548">
        <v>8</v>
      </c>
      <c r="O39" s="542">
        <v>11</v>
      </c>
      <c r="P39" s="544">
        <v>9</v>
      </c>
      <c r="Q39" s="546"/>
      <c r="R39" s="548"/>
      <c r="S39" s="542"/>
      <c r="T39" s="544"/>
      <c r="U39" s="546"/>
      <c r="V39" s="548"/>
      <c r="W39" s="542"/>
      <c r="X39" s="551"/>
      <c r="Y39" s="246">
        <f t="shared" ref="Y39" si="597">IF(K39="wo",0,IF(K39="","",SUM(AC39:AI39)))</f>
        <v>3</v>
      </c>
      <c r="Z39" s="247">
        <f t="shared" ref="Z39" si="598">IF(L39="wo",0,IF(L39="","",SUM(AC40:AI40)))</f>
        <v>0</v>
      </c>
      <c r="AA39" s="248" t="str">
        <f t="shared" ref="AA39" si="599">IF(Y40="В - П","В - П",IF(Z40="В - П","В - П",IF(Z40="wo",Y40&amp;" - "&amp;Z40,IF(Y40="wo",Z40&amp;" - "&amp;Y40,IF(Y40&gt;Z40,Y40&amp;" - "&amp;Z40,IF(Z40&gt;Y40,Z40&amp;" - "&amp;Y40,""))))))</f>
        <v>3 - 0</v>
      </c>
      <c r="AB39" s="249" t="str">
        <f t="shared" si="4"/>
        <v>(7,8,9)</v>
      </c>
      <c r="AC39" s="250">
        <f t="shared" ref="AC39" si="600">IF(K39="","",IF(K39="wo",0,IF(L39="wo",1,IF(K39&gt;L39,1,0))))</f>
        <v>1</v>
      </c>
      <c r="AD39" s="250">
        <f t="shared" ref="AD39" si="601">IF(M39="","",IF(M39="wo",0,IF(N39="wo",1,IF(M39&gt;N39,1,0))))</f>
        <v>1</v>
      </c>
      <c r="AE39" s="250">
        <f t="shared" ref="AE39" si="602">IF(O39="","",IF(O39="wo",0,IF(P39="wo",1,IF(O39&gt;P39,1,0))))</f>
        <v>1</v>
      </c>
      <c r="AF39" s="250" t="str">
        <f t="shared" ref="AF39" si="603">IF(Q39="","",IF(Q39="wo",0,IF(R39="wo",1,IF(Q39&gt;R39,1,0))))</f>
        <v/>
      </c>
      <c r="AG39" s="250" t="str">
        <f t="shared" ref="AG39" si="604">IF(S39="","",IF(S39="wo",0,IF(T39="wo",1,IF(S39&gt;T39,1,0))))</f>
        <v/>
      </c>
      <c r="AH39" s="250" t="str">
        <f t="shared" ref="AH39" si="605">IF(U39="","",IF(U39="wo",0,IF(V39="wo",1,IF(U39&gt;V39,1,0))))</f>
        <v/>
      </c>
      <c r="AI39" s="250" t="str">
        <f t="shared" ref="AI39" si="606">IF(W39="","",IF(W39="wo",0,IF(X39="wo",1,IF(W39&gt;X39,1,0))))</f>
        <v/>
      </c>
      <c r="AJ39" s="251">
        <f t="shared" ref="AJ39" si="607">IF(K39="","",IF(K39="wo",0,IF(L39="wo",0,IF(K39=L39,"ERROR",IF(K39=0,"-0",IF(L39=0,0,IF(K39&gt;L39,L39,-1*K39)))))))</f>
        <v>7</v>
      </c>
      <c r="AK39" s="251" t="str">
        <f t="shared" ref="AK39" si="608">IF(M39="","",IF(M39="wo",","&amp;0,IF(N39="wo",","&amp;0,IF(M39=N39,"ERROR",IF(M39=0,",-0",IF(N39=0,","&amp;0,IF(M39&gt;N39,","&amp;N39,","&amp;-1*M39)))))))</f>
        <v>,8</v>
      </c>
      <c r="AL39" s="251" t="str">
        <f t="shared" ref="AL39" si="609">IF(O39="","",IF(O39="wo",","&amp;0,IF(P39="wo",","&amp;0,IF(O39=P39,"ERROR",IF(O39=0,",-0",IF(P39=0,","&amp;0,IF(O39&gt;P39,","&amp;P39,","&amp;-1*O39)))))))</f>
        <v>,9</v>
      </c>
      <c r="AM39" s="251" t="str">
        <f t="shared" ref="AM39" si="610">IF(Q39="","",IF(Q39="wo",","&amp;0,IF(R39="wo",","&amp;0,IF(Q39=R39,"ERROR",IF(Q39=0,",-0",IF(R39=0,","&amp;0,IF(Q39&gt;R39,","&amp;R39,","&amp;-1*Q39)))))))</f>
        <v/>
      </c>
      <c r="AN39" s="251" t="str">
        <f t="shared" ref="AN39" si="611">IF(S39="","",IF(S39="wo",","&amp;0,IF(T39="wo",","&amp;0,IF(S39=T39,"ERROR",IF(S39=0,",-0",IF(T39=0,","&amp;0,IF(S39&gt;T39,","&amp;T39,","&amp;-1*S39)))))))</f>
        <v/>
      </c>
      <c r="AO39" s="251" t="str">
        <f t="shared" ref="AO39" si="612">IF(U39="","",IF(U39="wo",","&amp;0,IF(V39="wo",","&amp;0,IF(U39=V39,"ERROR",IF(U39=0,",-0",IF(V39=0,","&amp;0,IF(U39&gt;V39,","&amp;V39,","&amp;-1*U39)))))))</f>
        <v/>
      </c>
      <c r="AP39" s="251" t="str">
        <f t="shared" ref="AP39" si="613">IF(W39="","",IF(W39="wo",","&amp;0,IF(X39="wo",","&amp;0,IF(W39=X39,"ERROR",IF(W39=0,",-0",IF(X39=0,","&amp;0,IF(W39&gt;X39,","&amp;X39,","&amp;-1*W39)))))))</f>
        <v/>
      </c>
      <c r="AQ39" s="252"/>
      <c r="AR39" s="265">
        <f>IF(ISBLANK($F20),"-",F20)</f>
        <v>18</v>
      </c>
      <c r="AS39" s="359">
        <f>IF(ISBLANK($G20),"-",G20)</f>
        <v>247</v>
      </c>
      <c r="AT39" s="271" t="str">
        <f>IF(ISBLANK($G20),"-",I20)</f>
        <v>ШАЙХИНА Алина</v>
      </c>
      <c r="AU39" s="285" t="str">
        <f>IF(ISBLANK($G20),"-",J20)</f>
        <v>г. Астана</v>
      </c>
      <c r="AV39" s="539" t="str">
        <f>IF($Y$1=1,AA19,IF($Y$1=2,AA20,""))</f>
        <v>3 - 1 (6,-9,1,4)</v>
      </c>
      <c r="AW39" s="540"/>
      <c r="AX39" s="541"/>
      <c r="AY39" s="262"/>
      <c r="AZ39" s="262"/>
      <c r="BA39" s="263"/>
      <c r="BB39" s="262"/>
      <c r="BD39" s="236"/>
      <c r="BG39" s="312"/>
      <c r="BK39" s="269"/>
      <c r="BL39" s="275"/>
      <c r="BM39" s="262"/>
      <c r="BO39" s="299"/>
      <c r="BP39" s="299"/>
      <c r="BQ39" s="299"/>
      <c r="BR39" s="262"/>
      <c r="BS39" s="262"/>
      <c r="BT39" s="263"/>
      <c r="BU39" s="262"/>
      <c r="BW39" s="310"/>
      <c r="BX39" s="262"/>
      <c r="BY39" s="262"/>
      <c r="BZ39" s="263"/>
      <c r="CA39" s="275"/>
      <c r="CB39" s="558" t="str">
        <f>IF(ISBLANK($H128),"-",H128)</f>
        <v>6 место</v>
      </c>
      <c r="CC39" s="558"/>
      <c r="CD39" s="262"/>
      <c r="CE39" s="262"/>
      <c r="CF39" s="263"/>
      <c r="CG39" s="269"/>
      <c r="CH39" s="262"/>
      <c r="CI39" s="262"/>
      <c r="CJ39" s="284"/>
      <c r="CK39" s="560" t="str">
        <f>IF(ISBLANK($H197),"-",H197)</f>
        <v/>
      </c>
      <c r="CL39" s="560"/>
      <c r="CM39" s="288"/>
      <c r="CN39" s="266">
        <f>IF(ISBLANK($G201),"-",G201)</f>
        <v>213</v>
      </c>
      <c r="CO39" s="530" t="str">
        <f>IF(ISBLANK($G201),"-",I201)</f>
        <v xml:space="preserve">ПЮРКО Екатерина  </v>
      </c>
      <c r="CP39" s="530"/>
      <c r="CQ39" s="262"/>
      <c r="CS39" s="236"/>
      <c r="CT39" s="262"/>
      <c r="CV39" s="236"/>
    </row>
    <row r="40" spans="1:100" s="240" customFormat="1" ht="14.1" customHeight="1" x14ac:dyDescent="0.15">
      <c r="A40" s="550"/>
      <c r="B40" s="513"/>
      <c r="C40" s="515"/>
      <c r="D40" s="566"/>
      <c r="E40" s="519"/>
      <c r="F40" s="320"/>
      <c r="G40" s="318">
        <f>IF(Y13&gt;Z13,G13,IF(Z13&gt;Y13,G14,"-"))</f>
        <v>219</v>
      </c>
      <c r="H40" s="521"/>
      <c r="I40" s="257" t="str">
        <f>VLOOKUP(G40,[3]Список!A:V,3,FALSE)</f>
        <v xml:space="preserve">АМАНГЕЛДІ Ақниет  </v>
      </c>
      <c r="J40" s="258" t="str">
        <f>VLOOKUP(G40,[3]Список!A:V,8,FALSE)</f>
        <v>г. Шымкент</v>
      </c>
      <c r="K40" s="526"/>
      <c r="L40" s="536"/>
      <c r="M40" s="547"/>
      <c r="N40" s="549"/>
      <c r="O40" s="543"/>
      <c r="P40" s="545"/>
      <c r="Q40" s="547"/>
      <c r="R40" s="549"/>
      <c r="S40" s="543"/>
      <c r="T40" s="545"/>
      <c r="U40" s="547"/>
      <c r="V40" s="549"/>
      <c r="W40" s="543"/>
      <c r="X40" s="552"/>
      <c r="Y40" s="259">
        <f t="shared" ref="Y40" si="614">IF(L39="wo","В - П",IF(L39&gt;=0,SUM(AC40:AI40),""))</f>
        <v>0</v>
      </c>
      <c r="Z40" s="260">
        <f t="shared" ref="Z40" si="615">IF(K39="wo","В - П",IF(K39&gt;=0,SUM(AC39:AI39),""))</f>
        <v>3</v>
      </c>
      <c r="AA40" s="248" t="str">
        <f t="shared" ref="AA40" si="616">IF(G39="х","",IF(G40="х","",IF(Y39&gt;Z39,AA39&amp;" "&amp;AB39,IF(Z39&gt;Y39,AA39&amp;" "&amp;AB40,""))))</f>
        <v>3 - 0 (7,8,9)</v>
      </c>
      <c r="AB40" s="249" t="str">
        <f t="shared" si="4"/>
        <v>(-7,-8,-9)</v>
      </c>
      <c r="AC40" s="250">
        <f t="shared" ref="AC40" si="617">IF(L39="","",IF(L39="wo",0,IF(K39="wo",1,IF(K39&gt;L39,0,1))))</f>
        <v>0</v>
      </c>
      <c r="AD40" s="250">
        <f t="shared" ref="AD40" si="618">IF(N39="","",IF(N39="wo",0,IF(M39="wo",1,IF(M39&gt;N39,0,1))))</f>
        <v>0</v>
      </c>
      <c r="AE40" s="250">
        <f t="shared" ref="AE40" si="619">IF(P39="","",IF(P39="wo",0,IF(O39="wo",1,IF(O39&gt;P39,0,1))))</f>
        <v>0</v>
      </c>
      <c r="AF40" s="250" t="str">
        <f t="shared" ref="AF40" si="620">IF(R39="","",IF(R39="wo",0,IF(Q39="wo",1,IF(Q39&gt;R39,0,1))))</f>
        <v/>
      </c>
      <c r="AG40" s="250" t="str">
        <f t="shared" ref="AG40" si="621">IF(T39="","",IF(T39="wo",0,IF(S39="wo",1,IF(S39&gt;T39,0,1))))</f>
        <v/>
      </c>
      <c r="AH40" s="250" t="str">
        <f t="shared" ref="AH40" si="622">IF(V39="","",IF(V39="wo",0,IF(U39="wo",1,IF(U39&gt;V39,0,1))))</f>
        <v/>
      </c>
      <c r="AI40" s="250" t="str">
        <f t="shared" ref="AI40" si="623">IF(X39="","",IF(X39="wo",0,IF(W39="wo",1,IF(W39&gt;X39,0,1))))</f>
        <v/>
      </c>
      <c r="AJ40" s="251">
        <f t="shared" ref="AJ40" si="624">IF(K39="","",IF(K39="wo",0,IF(L39="wo",0,IF(K39=L39,"ERROR",IF(K39=0,0,IF(L39=0,"-0",IF(L39&gt;K39,K39,-1*L39)))))))</f>
        <v>-7</v>
      </c>
      <c r="AK40" s="251" t="str">
        <f t="shared" ref="AK40" si="625">IF(M39="","",IF(M39="wo",","&amp;0,IF(N39="wo",","&amp;0,IF(M39=N39,"ERROR",IF(M39=0,",0",IF(N39=0,",-0",IF(N39&gt;M39,","&amp;M39,","&amp;-1*N39)))))))</f>
        <v>,-8</v>
      </c>
      <c r="AL40" s="251" t="str">
        <f t="shared" ref="AL40" si="626">IF(O39="","",IF(O39="wo",","&amp;0,IF(P39="wo",","&amp;0,IF(O39=P39,"ERROR",IF(O39=0,",0",IF(P39=0,",-0",IF(P39&gt;O39,","&amp;O39,","&amp;-1*P39)))))))</f>
        <v>,-9</v>
      </c>
      <c r="AM40" s="251" t="str">
        <f t="shared" ref="AM40" si="627">IF(Q39="","",IF(Q39="wo",","&amp;0,IF(R39="wo",","&amp;0,IF(Q39=R39,"ERROR",IF(Q39=0,",0",IF(R39=0,",-0",IF(R39&gt;Q39,","&amp;Q39,","&amp;-1*R39)))))))</f>
        <v/>
      </c>
      <c r="AN40" s="251" t="str">
        <f t="shared" ref="AN40" si="628">IF(S39="","",IF(S39="wo",","&amp;0,IF(T39="wo",","&amp;0,IF(S39=T39,"ERROR",IF(S39=0,",0",IF(T39=0,",-0",IF(T39&gt;S39,","&amp;S39,","&amp;-1*T39)))))))</f>
        <v/>
      </c>
      <c r="AO40" s="251" t="str">
        <f t="shared" ref="AO40" si="629">IF(U39="","",IF(U39="wo",","&amp;0,IF(V39="wo",","&amp;0,IF(U39=V39,"ERROR",IF(U39=0,",0",IF(V39=0,",-0",IF(V39&gt;U39,","&amp;U39,","&amp;-1*V39)))))))</f>
        <v/>
      </c>
      <c r="AP40" s="251" t="str">
        <f t="shared" ref="AP40" si="630">IF(W39="","",IF(W39="wo",","&amp;0,IF(X39="wo",","&amp;0,IF(W39=X39,"ERROR",IF(W39=0,",0",IF(X39=0,",-0",IF(X39&gt;W39,","&amp;W39,","&amp;-1*X39)))))))</f>
        <v/>
      </c>
      <c r="AQ40" s="252"/>
      <c r="AR40" s="265"/>
      <c r="AS40" s="262"/>
      <c r="AT40" s="262"/>
      <c r="AU40" s="263"/>
      <c r="AV40" s="289"/>
      <c r="AW40" s="290" t="str">
        <f>IF(ISBLANK($H43),"-",H43)</f>
        <v/>
      </c>
      <c r="AX40" s="288"/>
      <c r="AY40" s="281">
        <f>IF(ISBLANK($G55),"-",G55)</f>
        <v>203</v>
      </c>
      <c r="AZ40" s="530" t="str">
        <f>IF(ISBLANK($I55),"-",I55)</f>
        <v xml:space="preserve">АШКЕЕВА Арай  </v>
      </c>
      <c r="BA40" s="530"/>
      <c r="BB40" s="262"/>
      <c r="BD40" s="236"/>
      <c r="BG40" s="312"/>
      <c r="BK40" s="269"/>
      <c r="BL40" s="262"/>
      <c r="BM40" s="262"/>
      <c r="BN40" s="265"/>
      <c r="BO40" s="289"/>
      <c r="BP40" s="325"/>
      <c r="BQ40" s="326"/>
      <c r="BR40" s="275"/>
      <c r="BS40" s="276"/>
      <c r="BT40" s="277"/>
      <c r="BU40" s="262"/>
      <c r="BW40" s="299"/>
      <c r="BX40" s="275"/>
      <c r="BY40" s="276"/>
      <c r="BZ40" s="265">
        <f>IF(ISBLANK($F128),"-",F128)</f>
        <v>-61</v>
      </c>
      <c r="CA40" s="266">
        <f>IF(ISBLANK($G128),"-",G128)</f>
        <v>221</v>
      </c>
      <c r="CB40" s="530" t="str">
        <f>IF(ISBLANK($G128),"-",I128)</f>
        <v xml:space="preserve">ТАЖИМОВА Меруерт  </v>
      </c>
      <c r="CC40" s="530"/>
      <c r="CD40" s="262"/>
      <c r="CE40" s="262"/>
      <c r="CF40" s="263"/>
      <c r="CG40" s="269">
        <f>IF(ISBLANK($F191),"-",F191)</f>
        <v>-34</v>
      </c>
      <c r="CH40" s="266">
        <f>IF(ISBLANK($G191),"-",G191)</f>
        <v>235</v>
      </c>
      <c r="CI40" s="530" t="str">
        <f>IF(ISBLANK($G191),"-",I191)</f>
        <v xml:space="preserve">ЯСАКОВА Анна  </v>
      </c>
      <c r="CJ40" s="530"/>
      <c r="CK40" s="262"/>
      <c r="CL40" s="262"/>
      <c r="CM40" s="278">
        <f>IF(ISBLANK($A197),"-",A197)</f>
        <v>87</v>
      </c>
      <c r="CN40" s="539" t="str">
        <f>IF($Y$1=1,AA197,IF($Y$1=2,AA198,""))</f>
        <v>3 - 0 (5,17,10)</v>
      </c>
      <c r="CO40" s="540"/>
      <c r="CP40" s="541"/>
      <c r="CQ40" s="262"/>
      <c r="CS40" s="236"/>
      <c r="CT40" s="262"/>
      <c r="CV40" s="236"/>
    </row>
    <row r="41" spans="1:100" s="240" customFormat="1" ht="14.1" customHeight="1" x14ac:dyDescent="0.15">
      <c r="A41" s="554">
        <v>20</v>
      </c>
      <c r="B41" s="512" t="s">
        <v>286</v>
      </c>
      <c r="C41" s="514"/>
      <c r="D41" s="516"/>
      <c r="E41" s="556"/>
      <c r="F41" s="322"/>
      <c r="G41" s="323">
        <f>IF(Y15&gt;Z15,G15,IF(Z15&gt;Y15,G16,"-"))</f>
        <v>211</v>
      </c>
      <c r="H41" s="520" t="str">
        <f t="shared" ref="H41" si="631">IF(K41="",IF(C41="","",IF(OR(G41="х",G42="х",NOT(ISBLANK(K41)))," ",CONCATENATE(C41,"/",D41,"/","ст. ",E41))),"")</f>
        <v/>
      </c>
      <c r="I41" s="244" t="str">
        <f>VLOOKUP(G41,[3]Список!A:V,3,FALSE)</f>
        <v xml:space="preserve">АХМАДАЛИЕВА Шахзода  </v>
      </c>
      <c r="J41" s="245" t="str">
        <f>VLOOKUP(G41,[3]Список!A:V,8,FALSE)</f>
        <v>Туркестан. обл.</v>
      </c>
      <c r="K41" s="525">
        <v>6</v>
      </c>
      <c r="L41" s="535">
        <v>11</v>
      </c>
      <c r="M41" s="531">
        <v>4</v>
      </c>
      <c r="N41" s="533">
        <v>11</v>
      </c>
      <c r="O41" s="525">
        <v>0</v>
      </c>
      <c r="P41" s="535">
        <v>11</v>
      </c>
      <c r="Q41" s="531"/>
      <c r="R41" s="533"/>
      <c r="S41" s="525"/>
      <c r="T41" s="535"/>
      <c r="U41" s="531"/>
      <c r="V41" s="533"/>
      <c r="W41" s="525"/>
      <c r="X41" s="527"/>
      <c r="Y41" s="246">
        <f t="shared" ref="Y41" si="632">IF(K41="wo",0,IF(K41="","",SUM(AC41:AI41)))</f>
        <v>0</v>
      </c>
      <c r="Z41" s="247">
        <f t="shared" ref="Z41" si="633">IF(L41="wo",0,IF(L41="","",SUM(AC42:AI42)))</f>
        <v>3</v>
      </c>
      <c r="AA41" s="248" t="str">
        <f t="shared" ref="AA41" si="634">IF(Y42="В - П","В - П",IF(Z42="В - П","В - П",IF(Z42="wo",Y42&amp;" - "&amp;Z42,IF(Y42="wo",Z42&amp;" - "&amp;Y42,IF(Y42&gt;Z42,Y42&amp;" - "&amp;Z42,IF(Z42&gt;Y42,Z42&amp;" - "&amp;Y42,""))))))</f>
        <v>3 - 0</v>
      </c>
      <c r="AB41" s="249" t="str">
        <f t="shared" si="4"/>
        <v>(-6,-4,-0)</v>
      </c>
      <c r="AC41" s="250">
        <f t="shared" ref="AC41" si="635">IF(K41="","",IF(K41="wo",0,IF(L41="wo",1,IF(K41&gt;L41,1,0))))</f>
        <v>0</v>
      </c>
      <c r="AD41" s="250">
        <f t="shared" ref="AD41" si="636">IF(M41="","",IF(M41="wo",0,IF(N41="wo",1,IF(M41&gt;N41,1,0))))</f>
        <v>0</v>
      </c>
      <c r="AE41" s="250">
        <f t="shared" ref="AE41" si="637">IF(O41="","",IF(O41="wo",0,IF(P41="wo",1,IF(O41&gt;P41,1,0))))</f>
        <v>0</v>
      </c>
      <c r="AF41" s="250" t="str">
        <f t="shared" ref="AF41" si="638">IF(Q41="","",IF(Q41="wo",0,IF(R41="wo",1,IF(Q41&gt;R41,1,0))))</f>
        <v/>
      </c>
      <c r="AG41" s="250" t="str">
        <f t="shared" ref="AG41" si="639">IF(S41="","",IF(S41="wo",0,IF(T41="wo",1,IF(S41&gt;T41,1,0))))</f>
        <v/>
      </c>
      <c r="AH41" s="250" t="str">
        <f t="shared" ref="AH41" si="640">IF(U41="","",IF(U41="wo",0,IF(V41="wo",1,IF(U41&gt;V41,1,0))))</f>
        <v/>
      </c>
      <c r="AI41" s="250" t="str">
        <f t="shared" ref="AI41" si="641">IF(W41="","",IF(W41="wo",0,IF(X41="wo",1,IF(W41&gt;X41,1,0))))</f>
        <v/>
      </c>
      <c r="AJ41" s="251">
        <f t="shared" ref="AJ41" si="642">IF(K41="","",IF(K41="wo",0,IF(L41="wo",0,IF(K41=L41,"ERROR",IF(K41=0,"-0",IF(L41=0,0,IF(K41&gt;L41,L41,-1*K41)))))))</f>
        <v>-6</v>
      </c>
      <c r="AK41" s="251" t="str">
        <f t="shared" ref="AK41" si="643">IF(M41="","",IF(M41="wo",","&amp;0,IF(N41="wo",","&amp;0,IF(M41=N41,"ERROR",IF(M41=0,",-0",IF(N41=0,","&amp;0,IF(M41&gt;N41,","&amp;N41,","&amp;-1*M41)))))))</f>
        <v>,-4</v>
      </c>
      <c r="AL41" s="251" t="str">
        <f t="shared" ref="AL41" si="644">IF(O41="","",IF(O41="wo",","&amp;0,IF(P41="wo",","&amp;0,IF(O41=P41,"ERROR",IF(O41=0,",-0",IF(P41=0,","&amp;0,IF(O41&gt;P41,","&amp;P41,","&amp;-1*O41)))))))</f>
        <v>,-0</v>
      </c>
      <c r="AM41" s="251" t="str">
        <f t="shared" ref="AM41" si="645">IF(Q41="","",IF(Q41="wo",","&amp;0,IF(R41="wo",","&amp;0,IF(Q41=R41,"ERROR",IF(Q41=0,",-0",IF(R41=0,","&amp;0,IF(Q41&gt;R41,","&amp;R41,","&amp;-1*Q41)))))))</f>
        <v/>
      </c>
      <c r="AN41" s="251" t="str">
        <f t="shared" ref="AN41" si="646">IF(S41="","",IF(S41="wo",","&amp;0,IF(T41="wo",","&amp;0,IF(S41=T41,"ERROR",IF(S41=0,",-0",IF(T41=0,","&amp;0,IF(S41&gt;T41,","&amp;T41,","&amp;-1*S41)))))))</f>
        <v/>
      </c>
      <c r="AO41" s="251" t="str">
        <f t="shared" ref="AO41" si="647">IF(U41="","",IF(U41="wo",","&amp;0,IF(V41="wo",","&amp;0,IF(U41=V41,"ERROR",IF(U41=0,",-0",IF(V41=0,","&amp;0,IF(U41&gt;V41,","&amp;V41,","&amp;-1*U41)))))))</f>
        <v/>
      </c>
      <c r="AP41" s="251" t="str">
        <f t="shared" ref="AP41" si="648">IF(W41="","",IF(W41="wo",","&amp;0,IF(X41="wo",","&amp;0,IF(W41=X41,"ERROR",IF(W41=0,",-0",IF(X41=0,","&amp;0,IF(W41&gt;X41,","&amp;X41,","&amp;-1*W41)))))))</f>
        <v/>
      </c>
      <c r="AQ41" s="252"/>
      <c r="AR41" s="265">
        <f>IF(ISBLANK($F21),"-",F21)</f>
        <v>19</v>
      </c>
      <c r="AS41" s="359">
        <f>IF(ISBLANK($G21),"-",G21)</f>
        <v>217</v>
      </c>
      <c r="AT41" s="271" t="str">
        <f>IF(ISBLANK($G21),"-",I21)</f>
        <v xml:space="preserve">АДИЛЬГЕРЕЕВА Айназ  </v>
      </c>
      <c r="AU41" s="272" t="str">
        <f>IF(ISBLANK($G21),"-",J21)</f>
        <v>г. Шымкент</v>
      </c>
      <c r="AV41" s="262"/>
      <c r="AW41" s="262"/>
      <c r="AX41" s="292">
        <f>IF(ISBLANK($A43),"-",A43)</f>
        <v>21</v>
      </c>
      <c r="AY41" s="539" t="str">
        <f>IF($Y$1=1,AA43,IF($Y$1=2,AA44,""))</f>
        <v>3 - 0 (8,5,4)</v>
      </c>
      <c r="AZ41" s="540"/>
      <c r="BA41" s="541"/>
      <c r="BB41" s="262"/>
      <c r="BD41" s="236"/>
      <c r="BG41" s="312"/>
      <c r="BK41" s="269"/>
      <c r="BL41" s="275"/>
      <c r="BM41" s="262"/>
      <c r="BO41" s="262"/>
      <c r="BP41" s="262"/>
      <c r="BQ41" s="270"/>
      <c r="BR41" s="299"/>
      <c r="BS41" s="299"/>
      <c r="BT41" s="299"/>
      <c r="BU41" s="262"/>
      <c r="BW41" s="265">
        <f>IF(ISBLANK($F129),"-",F129)</f>
        <v>-56</v>
      </c>
      <c r="BX41" s="266">
        <f>IF(ISBLANK($G129),"-",G129)</f>
        <v>207</v>
      </c>
      <c r="BY41" s="530" t="str">
        <f>IF(ISBLANK($G129),"-",I129)</f>
        <v xml:space="preserve">ЖАКСЫЛЫКОВА Альбина  </v>
      </c>
      <c r="BZ41" s="530"/>
      <c r="CA41" s="262"/>
      <c r="CB41" s="567" t="str">
        <f>IF(ISBLANK($H131),"-",H131)</f>
        <v>7 место</v>
      </c>
      <c r="CC41" s="567"/>
      <c r="CD41" s="262"/>
      <c r="CE41" s="262"/>
      <c r="CF41" s="263"/>
      <c r="CG41" s="269"/>
      <c r="CH41" s="537" t="str">
        <f>IF(ISBLANK($H191),"-",H191)</f>
        <v/>
      </c>
      <c r="CI41" s="537"/>
      <c r="CJ41" s="278">
        <f>IF(ISBLANK($A191),"-",A191)</f>
        <v>84</v>
      </c>
      <c r="CK41" s="266">
        <f>IF(ISBLANK($G198),"-",G198)</f>
        <v>235</v>
      </c>
      <c r="CL41" s="530" t="str">
        <f>IF(ISBLANK($G198),"-",I198)</f>
        <v xml:space="preserve">ЯСАКОВА Анна  </v>
      </c>
      <c r="CM41" s="538"/>
      <c r="CN41" s="262"/>
      <c r="CO41" s="262"/>
      <c r="CP41" s="283"/>
      <c r="CQ41" s="262"/>
      <c r="CS41" s="236"/>
      <c r="CT41" s="262"/>
      <c r="CV41" s="236"/>
    </row>
    <row r="42" spans="1:100" s="240" customFormat="1" ht="14.1" customHeight="1" x14ac:dyDescent="0.2">
      <c r="A42" s="555"/>
      <c r="B42" s="513"/>
      <c r="C42" s="515"/>
      <c r="D42" s="566"/>
      <c r="E42" s="557"/>
      <c r="F42" s="320"/>
      <c r="G42" s="324">
        <f>IF(Y17&gt;Z17,G17,IF(Z17&gt;Y17,G18,"-"))</f>
        <v>204</v>
      </c>
      <c r="H42" s="521"/>
      <c r="I42" s="257" t="str">
        <f>VLOOKUP(G42,[3]Список!A:V,3,FALSE)</f>
        <v xml:space="preserve">КОШКУМБАЕВА Жанерке  </v>
      </c>
      <c r="J42" s="258" t="str">
        <f>VLOOKUP(G42,[3]Список!A:V,8,FALSE)</f>
        <v>Карагандин. обл.</v>
      </c>
      <c r="K42" s="526"/>
      <c r="L42" s="536"/>
      <c r="M42" s="532"/>
      <c r="N42" s="534"/>
      <c r="O42" s="526"/>
      <c r="P42" s="536"/>
      <c r="Q42" s="532"/>
      <c r="R42" s="534"/>
      <c r="S42" s="526"/>
      <c r="T42" s="536"/>
      <c r="U42" s="532"/>
      <c r="V42" s="534"/>
      <c r="W42" s="526"/>
      <c r="X42" s="528"/>
      <c r="Y42" s="259">
        <f t="shared" ref="Y42" si="649">IF(L41="wo","В - П",IF(L41&gt;=0,SUM(AC42:AI42),""))</f>
        <v>3</v>
      </c>
      <c r="Z42" s="260">
        <f t="shared" ref="Z42" si="650">IF(K41="wo","В - П",IF(K41&gt;=0,SUM(AC41:AI41),""))</f>
        <v>0</v>
      </c>
      <c r="AA42" s="248" t="str">
        <f t="shared" ref="AA42" si="651">IF(G41="х","",IF(G42="х","",IF(Y41&gt;Z41,AA41&amp;" "&amp;AB41,IF(Z41&gt;Y41,AA41&amp;" "&amp;AB42,""))))</f>
        <v>3 - 0 (6,4,0)</v>
      </c>
      <c r="AB42" s="249" t="str">
        <f t="shared" si="4"/>
        <v>(6,4,0)</v>
      </c>
      <c r="AC42" s="250">
        <f t="shared" ref="AC42" si="652">IF(L41="","",IF(L41="wo",0,IF(K41="wo",1,IF(K41&gt;L41,0,1))))</f>
        <v>1</v>
      </c>
      <c r="AD42" s="250">
        <f t="shared" ref="AD42" si="653">IF(N41="","",IF(N41="wo",0,IF(M41="wo",1,IF(M41&gt;N41,0,1))))</f>
        <v>1</v>
      </c>
      <c r="AE42" s="250">
        <f t="shared" ref="AE42" si="654">IF(P41="","",IF(P41="wo",0,IF(O41="wo",1,IF(O41&gt;P41,0,1))))</f>
        <v>1</v>
      </c>
      <c r="AF42" s="250" t="str">
        <f t="shared" ref="AF42" si="655">IF(R41="","",IF(R41="wo",0,IF(Q41="wo",1,IF(Q41&gt;R41,0,1))))</f>
        <v/>
      </c>
      <c r="AG42" s="250" t="str">
        <f t="shared" ref="AG42" si="656">IF(T41="","",IF(T41="wo",0,IF(S41="wo",1,IF(S41&gt;T41,0,1))))</f>
        <v/>
      </c>
      <c r="AH42" s="250" t="str">
        <f t="shared" ref="AH42" si="657">IF(V41="","",IF(V41="wo",0,IF(U41="wo",1,IF(U41&gt;V41,0,1))))</f>
        <v/>
      </c>
      <c r="AI42" s="250" t="str">
        <f t="shared" ref="AI42" si="658">IF(X41="","",IF(X41="wo",0,IF(W41="wo",1,IF(W41&gt;X41,0,1))))</f>
        <v/>
      </c>
      <c r="AJ42" s="251">
        <f t="shared" ref="AJ42" si="659">IF(K41="","",IF(K41="wo",0,IF(L41="wo",0,IF(K41=L41,"ERROR",IF(K41=0,0,IF(L41=0,"-0",IF(L41&gt;K41,K41,-1*L41)))))))</f>
        <v>6</v>
      </c>
      <c r="AK42" s="251" t="str">
        <f t="shared" ref="AK42" si="660">IF(M41="","",IF(M41="wo",","&amp;0,IF(N41="wo",","&amp;0,IF(M41=N41,"ERROR",IF(M41=0,",0",IF(N41=0,",-0",IF(N41&gt;M41,","&amp;M41,","&amp;-1*N41)))))))</f>
        <v>,4</v>
      </c>
      <c r="AL42" s="251" t="str">
        <f t="shared" ref="AL42" si="661">IF(O41="","",IF(O41="wo",","&amp;0,IF(P41="wo",","&amp;0,IF(O41=P41,"ERROR",IF(O41=0,",0",IF(P41=0,",-0",IF(P41&gt;O41,","&amp;O41,","&amp;-1*P41)))))))</f>
        <v>,0</v>
      </c>
      <c r="AM42" s="251" t="str">
        <f t="shared" ref="AM42" si="662">IF(Q41="","",IF(Q41="wo",","&amp;0,IF(R41="wo",","&amp;0,IF(Q41=R41,"ERROR",IF(Q41=0,",0",IF(R41=0,",-0",IF(R41&gt;Q41,","&amp;Q41,","&amp;-1*R41)))))))</f>
        <v/>
      </c>
      <c r="AN42" s="251" t="str">
        <f t="shared" ref="AN42" si="663">IF(S41="","",IF(S41="wo",","&amp;0,IF(T41="wo",","&amp;0,IF(S41=T41,"ERROR",IF(S41=0,",0",IF(T41=0,",-0",IF(T41&gt;S41,","&amp;S41,","&amp;-1*T41)))))))</f>
        <v/>
      </c>
      <c r="AO42" s="251" t="str">
        <f t="shared" ref="AO42" si="664">IF(U41="","",IF(U41="wo",","&amp;0,IF(V41="wo",","&amp;0,IF(U41=V41,"ERROR",IF(U41=0,",0",IF(V41=0,",-0",IF(V41&gt;U41,","&amp;U41,","&amp;-1*V41)))))))</f>
        <v/>
      </c>
      <c r="AP42" s="251" t="str">
        <f t="shared" ref="AP42" si="665">IF(W41="","",IF(W41="wo",","&amp;0,IF(X41="wo",","&amp;0,IF(W41=X41,"ERROR",IF(W41=0,",0",IF(X41=0,",-0",IF(X41&gt;W41,","&amp;W41,","&amp;-1*X41)))))))</f>
        <v/>
      </c>
      <c r="AQ42" s="252"/>
      <c r="AR42" s="265"/>
      <c r="AS42" s="537" t="str">
        <f>IF(ISBLANK($H21),"-",H21)</f>
        <v/>
      </c>
      <c r="AT42" s="537"/>
      <c r="AU42" s="280">
        <f>IF(ISBLANK($A21),"-",A21)</f>
        <v>10</v>
      </c>
      <c r="AV42" s="281">
        <f>IF(ISBLANK($G44),"-",G44)</f>
        <v>217</v>
      </c>
      <c r="AW42" s="530" t="str">
        <f>IF(ISBLANK($I44),"-",I44)</f>
        <v xml:space="preserve">АДИЛЬГЕРЕЕВА Айназ  </v>
      </c>
      <c r="AX42" s="538"/>
      <c r="AY42" s="262"/>
      <c r="AZ42" s="262"/>
      <c r="BA42" s="283"/>
      <c r="BB42" s="262"/>
      <c r="BD42" s="236"/>
      <c r="BG42" s="312"/>
      <c r="BK42" s="269"/>
      <c r="BL42" s="267"/>
      <c r="BM42" s="262"/>
      <c r="BN42" s="265"/>
      <c r="BO42" s="275"/>
      <c r="BP42" s="276"/>
      <c r="BQ42" s="276"/>
      <c r="BR42" s="262"/>
      <c r="BS42" s="262"/>
      <c r="BT42" s="263"/>
      <c r="BU42" s="262"/>
      <c r="BW42" s="265"/>
      <c r="BX42" s="537" t="str">
        <f>IF(ISBLANK($H129),"-",H129)</f>
        <v/>
      </c>
      <c r="BY42" s="537"/>
      <c r="BZ42" s="291">
        <f>IF(ISBLANK($A129),"-",A129)</f>
        <v>62</v>
      </c>
      <c r="CA42" s="281">
        <f>IF(ISBLANK($G131),"-",G131)</f>
        <v>207</v>
      </c>
      <c r="CB42" s="530" t="str">
        <f>IF(ISBLANK($I131),"-",I131)</f>
        <v xml:space="preserve">ЖАКСЫЛЫКОВА Альбина  </v>
      </c>
      <c r="CC42" s="530"/>
      <c r="CD42" s="262"/>
      <c r="CE42" s="262"/>
      <c r="CF42" s="263"/>
      <c r="CG42" s="269">
        <f>IF(ISBLANK($F192),"-",F192)</f>
        <v>-35</v>
      </c>
      <c r="CH42" s="266">
        <f>IF(ISBLANK($G192),"-",G192)</f>
        <v>244</v>
      </c>
      <c r="CI42" s="530" t="str">
        <f>IF(ISBLANK($G192),"-",I192)</f>
        <v xml:space="preserve">ШАВКАТОВА Гулёра  </v>
      </c>
      <c r="CJ42" s="538"/>
      <c r="CK42" s="539" t="str">
        <f>IF($Y$1=1,AA191,IF($Y$1=2,AA192,""))</f>
        <v>3 - 2 (-9,9,5,-7,4)</v>
      </c>
      <c r="CL42" s="540"/>
      <c r="CM42" s="540"/>
      <c r="CN42" s="262"/>
      <c r="CO42" s="262"/>
      <c r="CP42" s="283"/>
      <c r="CQ42" s="262"/>
      <c r="CR42" s="558" t="str">
        <f>IF(ISBLANK($H203),"-",H203)</f>
        <v>25 место</v>
      </c>
      <c r="CS42" s="558"/>
      <c r="CT42" s="262"/>
      <c r="CU42" s="261"/>
      <c r="CV42" s="261"/>
    </row>
    <row r="43" spans="1:100" s="240" customFormat="1" ht="14.1" customHeight="1" x14ac:dyDescent="0.25">
      <c r="A43" s="550">
        <v>21</v>
      </c>
      <c r="B43" s="512" t="s">
        <v>286</v>
      </c>
      <c r="C43" s="514"/>
      <c r="D43" s="516"/>
      <c r="E43" s="518"/>
      <c r="F43" s="322"/>
      <c r="G43" s="318">
        <f>IF(Y19&gt;Z19,G19,IF(Z19&gt;Y19,G20,"-"))</f>
        <v>203</v>
      </c>
      <c r="H43" s="520" t="str">
        <f t="shared" ref="H43" si="666">IF(K43="",IF(C43="","",IF(OR(G43="х",G44="х",NOT(ISBLANK(K43)))," ",CONCATENATE(C43,"/",D43,"/","ст. ",E43))),"")</f>
        <v/>
      </c>
      <c r="I43" s="244" t="str">
        <f>VLOOKUP(G43,[3]Список!A:V,3,FALSE)</f>
        <v xml:space="preserve">АШКЕЕВА Арай  </v>
      </c>
      <c r="J43" s="245" t="str">
        <f>VLOOKUP(G43,[3]Список!A:V,8,FALSE)</f>
        <v>Карагандин. обл.</v>
      </c>
      <c r="K43" s="525">
        <v>11</v>
      </c>
      <c r="L43" s="535">
        <v>8</v>
      </c>
      <c r="M43" s="546">
        <v>11</v>
      </c>
      <c r="N43" s="548">
        <v>5</v>
      </c>
      <c r="O43" s="542">
        <v>11</v>
      </c>
      <c r="P43" s="544">
        <v>4</v>
      </c>
      <c r="Q43" s="546"/>
      <c r="R43" s="548"/>
      <c r="S43" s="542"/>
      <c r="T43" s="544"/>
      <c r="U43" s="546"/>
      <c r="V43" s="548"/>
      <c r="W43" s="542"/>
      <c r="X43" s="551"/>
      <c r="Y43" s="246">
        <f t="shared" ref="Y43" si="667">IF(K43="wo",0,IF(K43="","",SUM(AC43:AI43)))</f>
        <v>3</v>
      </c>
      <c r="Z43" s="247">
        <f t="shared" ref="Z43" si="668">IF(L43="wo",0,IF(L43="","",SUM(AC44:AI44)))</f>
        <v>0</v>
      </c>
      <c r="AA43" s="248" t="str">
        <f t="shared" ref="AA43" si="669">IF(Y44="В - П","В - П",IF(Z44="В - П","В - П",IF(Z44="wo",Y44&amp;" - "&amp;Z44,IF(Y44="wo",Z44&amp;" - "&amp;Y44,IF(Y44&gt;Z44,Y44&amp;" - "&amp;Z44,IF(Z44&gt;Y44,Z44&amp;" - "&amp;Y44,""))))))</f>
        <v>3 - 0</v>
      </c>
      <c r="AB43" s="249" t="str">
        <f t="shared" si="4"/>
        <v>(8,5,4)</v>
      </c>
      <c r="AC43" s="250">
        <f t="shared" ref="AC43" si="670">IF(K43="","",IF(K43="wo",0,IF(L43="wo",1,IF(K43&gt;L43,1,0))))</f>
        <v>1</v>
      </c>
      <c r="AD43" s="250">
        <f t="shared" ref="AD43" si="671">IF(M43="","",IF(M43="wo",0,IF(N43="wo",1,IF(M43&gt;N43,1,0))))</f>
        <v>1</v>
      </c>
      <c r="AE43" s="250">
        <f t="shared" ref="AE43" si="672">IF(O43="","",IF(O43="wo",0,IF(P43="wo",1,IF(O43&gt;P43,1,0))))</f>
        <v>1</v>
      </c>
      <c r="AF43" s="250" t="str">
        <f t="shared" ref="AF43" si="673">IF(Q43="","",IF(Q43="wo",0,IF(R43="wo",1,IF(Q43&gt;R43,1,0))))</f>
        <v/>
      </c>
      <c r="AG43" s="250" t="str">
        <f t="shared" ref="AG43" si="674">IF(S43="","",IF(S43="wo",0,IF(T43="wo",1,IF(S43&gt;T43,1,0))))</f>
        <v/>
      </c>
      <c r="AH43" s="250" t="str">
        <f t="shared" ref="AH43" si="675">IF(U43="","",IF(U43="wo",0,IF(V43="wo",1,IF(U43&gt;V43,1,0))))</f>
        <v/>
      </c>
      <c r="AI43" s="250" t="str">
        <f t="shared" ref="AI43" si="676">IF(W43="","",IF(W43="wo",0,IF(X43="wo",1,IF(W43&gt;X43,1,0))))</f>
        <v/>
      </c>
      <c r="AJ43" s="251">
        <f t="shared" ref="AJ43" si="677">IF(K43="","",IF(K43="wo",0,IF(L43="wo",0,IF(K43=L43,"ERROR",IF(K43=0,"-0",IF(L43=0,0,IF(K43&gt;L43,L43,-1*K43)))))))</f>
        <v>8</v>
      </c>
      <c r="AK43" s="251" t="str">
        <f t="shared" ref="AK43" si="678">IF(M43="","",IF(M43="wo",","&amp;0,IF(N43="wo",","&amp;0,IF(M43=N43,"ERROR",IF(M43=0,",-0",IF(N43=0,","&amp;0,IF(M43&gt;N43,","&amp;N43,","&amp;-1*M43)))))))</f>
        <v>,5</v>
      </c>
      <c r="AL43" s="251" t="str">
        <f t="shared" ref="AL43" si="679">IF(O43="","",IF(O43="wo",","&amp;0,IF(P43="wo",","&amp;0,IF(O43=P43,"ERROR",IF(O43=0,",-0",IF(P43=0,","&amp;0,IF(O43&gt;P43,","&amp;P43,","&amp;-1*O43)))))))</f>
        <v>,4</v>
      </c>
      <c r="AM43" s="251" t="str">
        <f t="shared" ref="AM43" si="680">IF(Q43="","",IF(Q43="wo",","&amp;0,IF(R43="wo",","&amp;0,IF(Q43=R43,"ERROR",IF(Q43=0,",-0",IF(R43=0,","&amp;0,IF(Q43&gt;R43,","&amp;R43,","&amp;-1*Q43)))))))</f>
        <v/>
      </c>
      <c r="AN43" s="251" t="str">
        <f t="shared" ref="AN43" si="681">IF(S43="","",IF(S43="wo",","&amp;0,IF(T43="wo",","&amp;0,IF(S43=T43,"ERROR",IF(S43=0,",-0",IF(T43=0,","&amp;0,IF(S43&gt;T43,","&amp;T43,","&amp;-1*S43)))))))</f>
        <v/>
      </c>
      <c r="AO43" s="251" t="str">
        <f t="shared" ref="AO43" si="682">IF(U43="","",IF(U43="wo",","&amp;0,IF(V43="wo",","&amp;0,IF(U43=V43,"ERROR",IF(U43=0,",-0",IF(V43=0,","&amp;0,IF(U43&gt;V43,","&amp;V43,","&amp;-1*U43)))))))</f>
        <v/>
      </c>
      <c r="AP43" s="251" t="str">
        <f t="shared" ref="AP43" si="683">IF(W43="","",IF(W43="wo",","&amp;0,IF(X43="wo",","&amp;0,IF(W43=X43,"ERROR",IF(W43=0,",-0",IF(X43=0,","&amp;0,IF(W43&gt;X43,","&amp;X43,","&amp;-1*W43)))))))</f>
        <v/>
      </c>
      <c r="AQ43" s="252"/>
      <c r="AR43" s="265">
        <f>IF(ISBLANK($F22),"-",F22)</f>
        <v>20</v>
      </c>
      <c r="AS43" s="359">
        <f>IF(ISBLANK($G22),"-",G22)</f>
        <v>215</v>
      </c>
      <c r="AT43" s="271" t="str">
        <f>IF(ISBLANK($G22),"-",I22)</f>
        <v xml:space="preserve">ХАНИЯЗОВА Ноила  </v>
      </c>
      <c r="AU43" s="285" t="str">
        <f>IF(ISBLANK($G22),"-",J22)</f>
        <v>Туркестан. обл.</v>
      </c>
      <c r="AV43" s="539" t="str">
        <f>IF($Y$1=1,AA21,IF($Y$1=2,AA22,""))</f>
        <v>3 - 0 (5,9,7)</v>
      </c>
      <c r="AW43" s="540"/>
      <c r="AX43" s="540"/>
      <c r="AY43" s="262"/>
      <c r="AZ43" s="262"/>
      <c r="BA43" s="283"/>
      <c r="BB43" s="262"/>
      <c r="BD43" s="236"/>
      <c r="BG43" s="312"/>
      <c r="BK43" s="269"/>
      <c r="BL43" s="275"/>
      <c r="BM43" s="262"/>
      <c r="BO43" s="299"/>
      <c r="BP43" s="299"/>
      <c r="BQ43" s="299"/>
      <c r="BR43" s="262"/>
      <c r="BS43" s="262"/>
      <c r="BT43" s="263"/>
      <c r="BU43" s="262"/>
      <c r="BW43" s="265">
        <f>IF(ISBLANK($F130),"-",F130)</f>
        <v>-57</v>
      </c>
      <c r="BX43" s="266">
        <f>IF(ISBLANK($G130),"-",G130)</f>
        <v>206</v>
      </c>
      <c r="BY43" s="530" t="str">
        <f>IF(ISBLANK($G130),"-",I130)</f>
        <v xml:space="preserve">САНДЫБАЕВА Малика  </v>
      </c>
      <c r="BZ43" s="538"/>
      <c r="CA43" s="539" t="str">
        <f>IF($Y$1=1,AA129,IF($Y$1=2,AA130,""))</f>
        <v>3 - 1 (8,-10,8,5)</v>
      </c>
      <c r="CB43" s="540"/>
      <c r="CC43" s="540"/>
      <c r="CD43" s="262"/>
      <c r="CE43" s="262"/>
      <c r="CF43" s="263"/>
      <c r="CG43" s="269"/>
      <c r="CH43" s="262"/>
      <c r="CI43" s="262"/>
      <c r="CJ43" s="263"/>
      <c r="CK43" s="262"/>
      <c r="CL43" s="262"/>
      <c r="CM43" s="263"/>
      <c r="CN43" s="560" t="str">
        <f>IF(ISBLANK($H201),"-",H201)</f>
        <v/>
      </c>
      <c r="CO43" s="560"/>
      <c r="CP43" s="283"/>
      <c r="CQ43" s="266">
        <f>IF(ISBLANK($G203),"-",G203)</f>
        <v>223</v>
      </c>
      <c r="CR43" s="530" t="str">
        <f>IF(ISBLANK($I203),"-",I203)</f>
        <v xml:space="preserve">БЕКМУХАМБЕТОВА Жания  </v>
      </c>
      <c r="CS43" s="530"/>
      <c r="CT43" s="275"/>
      <c r="CU43" s="276"/>
      <c r="CV43" s="277"/>
    </row>
    <row r="44" spans="1:100" s="240" customFormat="1" ht="14.1" customHeight="1" x14ac:dyDescent="0.15">
      <c r="A44" s="550"/>
      <c r="B44" s="513"/>
      <c r="C44" s="515"/>
      <c r="D44" s="566"/>
      <c r="E44" s="519"/>
      <c r="F44" s="320"/>
      <c r="G44" s="318">
        <f>IF(Y21&gt;Z21,G21,IF(Z21&gt;Y21,G22,"-"))</f>
        <v>217</v>
      </c>
      <c r="H44" s="521"/>
      <c r="I44" s="257" t="str">
        <f>VLOOKUP(G44,[3]Список!A:V,3,FALSE)</f>
        <v xml:space="preserve">АДИЛЬГЕРЕЕВА Айназ  </v>
      </c>
      <c r="J44" s="258" t="str">
        <f>VLOOKUP(G44,[3]Список!A:V,8,FALSE)</f>
        <v>г. Шымкент</v>
      </c>
      <c r="K44" s="526"/>
      <c r="L44" s="536"/>
      <c r="M44" s="547"/>
      <c r="N44" s="549"/>
      <c r="O44" s="543"/>
      <c r="P44" s="545"/>
      <c r="Q44" s="547"/>
      <c r="R44" s="549"/>
      <c r="S44" s="543"/>
      <c r="T44" s="545"/>
      <c r="U44" s="547"/>
      <c r="V44" s="549"/>
      <c r="W44" s="543"/>
      <c r="X44" s="552"/>
      <c r="Y44" s="259">
        <f t="shared" ref="Y44" si="684">IF(L43="wo","В - П",IF(L43&gt;=0,SUM(AC44:AI44),""))</f>
        <v>0</v>
      </c>
      <c r="Z44" s="260">
        <f t="shared" ref="Z44" si="685">IF(K43="wo","В - П",IF(K43&gt;=0,SUM(AC43:AI43),""))</f>
        <v>3</v>
      </c>
      <c r="AA44" s="248" t="str">
        <f t="shared" ref="AA44" si="686">IF(G43="х","",IF(G44="х","",IF(Y43&gt;Z43,AA43&amp;" "&amp;AB43,IF(Z43&gt;Y43,AA43&amp;" "&amp;AB44,""))))</f>
        <v>3 - 0 (8,5,4)</v>
      </c>
      <c r="AB44" s="249" t="str">
        <f t="shared" si="4"/>
        <v>(-8,-5,-4)</v>
      </c>
      <c r="AC44" s="250">
        <f t="shared" ref="AC44" si="687">IF(L43="","",IF(L43="wo",0,IF(K43="wo",1,IF(K43&gt;L43,0,1))))</f>
        <v>0</v>
      </c>
      <c r="AD44" s="250">
        <f t="shared" ref="AD44" si="688">IF(N43="","",IF(N43="wo",0,IF(M43="wo",1,IF(M43&gt;N43,0,1))))</f>
        <v>0</v>
      </c>
      <c r="AE44" s="250">
        <f t="shared" ref="AE44" si="689">IF(P43="","",IF(P43="wo",0,IF(O43="wo",1,IF(O43&gt;P43,0,1))))</f>
        <v>0</v>
      </c>
      <c r="AF44" s="250" t="str">
        <f t="shared" ref="AF44" si="690">IF(R43="","",IF(R43="wo",0,IF(Q43="wo",1,IF(Q43&gt;R43,0,1))))</f>
        <v/>
      </c>
      <c r="AG44" s="250" t="str">
        <f t="shared" ref="AG44" si="691">IF(T43="","",IF(T43="wo",0,IF(S43="wo",1,IF(S43&gt;T43,0,1))))</f>
        <v/>
      </c>
      <c r="AH44" s="250" t="str">
        <f t="shared" ref="AH44" si="692">IF(V43="","",IF(V43="wo",0,IF(U43="wo",1,IF(U43&gt;V43,0,1))))</f>
        <v/>
      </c>
      <c r="AI44" s="250" t="str">
        <f t="shared" ref="AI44" si="693">IF(X43="","",IF(X43="wo",0,IF(W43="wo",1,IF(W43&gt;X43,0,1))))</f>
        <v/>
      </c>
      <c r="AJ44" s="251">
        <f t="shared" ref="AJ44" si="694">IF(K43="","",IF(K43="wo",0,IF(L43="wo",0,IF(K43=L43,"ERROR",IF(K43=0,0,IF(L43=0,"-0",IF(L43&gt;K43,K43,-1*L43)))))))</f>
        <v>-8</v>
      </c>
      <c r="AK44" s="251" t="str">
        <f t="shared" ref="AK44" si="695">IF(M43="","",IF(M43="wo",","&amp;0,IF(N43="wo",","&amp;0,IF(M43=N43,"ERROR",IF(M43=0,",0",IF(N43=0,",-0",IF(N43&gt;M43,","&amp;M43,","&amp;-1*N43)))))))</f>
        <v>,-5</v>
      </c>
      <c r="AL44" s="251" t="str">
        <f t="shared" ref="AL44" si="696">IF(O43="","",IF(O43="wo",","&amp;0,IF(P43="wo",","&amp;0,IF(O43=P43,"ERROR",IF(O43=0,",0",IF(P43=0,",-0",IF(P43&gt;O43,","&amp;O43,","&amp;-1*P43)))))))</f>
        <v>,-4</v>
      </c>
      <c r="AM44" s="251" t="str">
        <f t="shared" ref="AM44" si="697">IF(Q43="","",IF(Q43="wo",","&amp;0,IF(R43="wo",","&amp;0,IF(Q43=R43,"ERROR",IF(Q43=0,",0",IF(R43=0,",-0",IF(R43&gt;Q43,","&amp;Q43,","&amp;-1*R43)))))))</f>
        <v/>
      </c>
      <c r="AN44" s="251" t="str">
        <f t="shared" ref="AN44" si="698">IF(S43="","",IF(S43="wo",","&amp;0,IF(T43="wo",","&amp;0,IF(S43=T43,"ERROR",IF(S43=0,",0",IF(T43=0,",-0",IF(T43&gt;S43,","&amp;S43,","&amp;-1*T43)))))))</f>
        <v/>
      </c>
      <c r="AO44" s="251" t="str">
        <f t="shared" ref="AO44" si="699">IF(U43="","",IF(U43="wo",","&amp;0,IF(V43="wo",","&amp;0,IF(U43=V43,"ERROR",IF(U43=0,",0",IF(V43=0,",-0",IF(V43&gt;U43,","&amp;U43,","&amp;-1*V43)))))))</f>
        <v/>
      </c>
      <c r="AP44" s="251" t="str">
        <f t="shared" ref="AP44" si="700">IF(W43="","",IF(W43="wo",","&amp;0,IF(X43="wo",","&amp;0,IF(W43=X43,"ERROR",IF(W43=0,",0",IF(X43=0,",-0",IF(X43&gt;W43,","&amp;W43,","&amp;-1*X43)))))))</f>
        <v/>
      </c>
      <c r="AQ44" s="252"/>
      <c r="AR44" s="265"/>
      <c r="AS44" s="262"/>
      <c r="AT44" s="262"/>
      <c r="AU44" s="263"/>
      <c r="AV44" s="262"/>
      <c r="AW44" s="262"/>
      <c r="AX44" s="263"/>
      <c r="AY44" s="262"/>
      <c r="AZ44" s="290" t="str">
        <f>IF(ISBLANK($H55),"-",H55)</f>
        <v/>
      </c>
      <c r="BA44" s="283"/>
      <c r="BB44" s="281">
        <f>IF(ISBLANK($G61),"-",G61)</f>
        <v>203</v>
      </c>
      <c r="BC44" s="530" t="str">
        <f>IF(ISBLANK($I61),"-",I61)</f>
        <v xml:space="preserve">АШКЕЕВА Арай  </v>
      </c>
      <c r="BD44" s="530"/>
      <c r="BG44" s="312"/>
      <c r="BK44" s="269"/>
      <c r="BL44" s="262"/>
      <c r="BM44" s="262"/>
      <c r="BN44" s="265">
        <f>IF(ISBLANK($F133),"-",F133)</f>
        <v>-52</v>
      </c>
      <c r="BO44" s="266">
        <f>IF(ISBLANK($G133),"-",G133)</f>
        <v>222</v>
      </c>
      <c r="BP44" s="530" t="str">
        <f>IF(ISBLANK($G133),"-",I133)</f>
        <v xml:space="preserve">ЛУКЬЯНОВА Мария  </v>
      </c>
      <c r="BQ44" s="530"/>
      <c r="BR44" s="262"/>
      <c r="BS44" s="262"/>
      <c r="BT44" s="263"/>
      <c r="BU44" s="262"/>
      <c r="BV44" s="262"/>
      <c r="BW44" s="263"/>
      <c r="BX44" s="262"/>
      <c r="BY44" s="262"/>
      <c r="BZ44" s="263"/>
      <c r="CA44" s="275"/>
      <c r="CB44" s="558" t="str">
        <f>IF(ISBLANK($H132),"-",H132)</f>
        <v>8 место</v>
      </c>
      <c r="CC44" s="558"/>
      <c r="CD44" s="262"/>
      <c r="CE44" s="262"/>
      <c r="CF44" s="263"/>
      <c r="CG44" s="269">
        <f>IF(ISBLANK($F193),"-",F193)</f>
        <v>-36</v>
      </c>
      <c r="CH44" s="266">
        <f>IF(ISBLANK($G193),"-",G193)</f>
        <v>247</v>
      </c>
      <c r="CI44" s="530" t="str">
        <f>IF(ISBLANK($G193),"-",I193)</f>
        <v>ШАЙХИНА Алина</v>
      </c>
      <c r="CJ44" s="530"/>
      <c r="CK44" s="262"/>
      <c r="CL44" s="262"/>
      <c r="CM44" s="263"/>
      <c r="CN44" s="262"/>
      <c r="CO44" s="262"/>
      <c r="CP44" s="278">
        <f>IF(ISBLANK($A201),"-",A201)</f>
        <v>89</v>
      </c>
      <c r="CQ44" s="539" t="str">
        <f>IF($Y$1=1,AA201,IF($Y$1=2,AA202,""))</f>
        <v>3 - 0 (9,8,6)</v>
      </c>
      <c r="CR44" s="540"/>
      <c r="CS44" s="540"/>
      <c r="CT44" s="299"/>
      <c r="CU44" s="299"/>
      <c r="CV44" s="299"/>
    </row>
    <row r="45" spans="1:100" s="240" customFormat="1" ht="14.1" customHeight="1" x14ac:dyDescent="0.15">
      <c r="A45" s="554">
        <v>22</v>
      </c>
      <c r="B45" s="512" t="s">
        <v>286</v>
      </c>
      <c r="C45" s="514"/>
      <c r="D45" s="516"/>
      <c r="E45" s="556"/>
      <c r="F45" s="322"/>
      <c r="G45" s="323">
        <f>IF(Y23&gt;Z23,G23,IF(Z23&gt;Y23,G24,"-"))</f>
        <v>216</v>
      </c>
      <c r="H45" s="520" t="str">
        <f t="shared" ref="H45" si="701">IF(K45="",IF(C45="","",IF(OR(G45="х",G46="х",NOT(ISBLANK(K45)))," ",CONCATENATE(C45,"/",D45,"/","ст. ",E45))),"")</f>
        <v/>
      </c>
      <c r="I45" s="244" t="str">
        <f>VLOOKUP(G45,[3]Список!A:V,3,FALSE)</f>
        <v xml:space="preserve">НҰРМАН Нұрсая  </v>
      </c>
      <c r="J45" s="245" t="str">
        <f>VLOOKUP(G45,[3]Список!A:V,8,FALSE)</f>
        <v>ВКО</v>
      </c>
      <c r="K45" s="525">
        <v>11</v>
      </c>
      <c r="L45" s="535">
        <v>8</v>
      </c>
      <c r="M45" s="531">
        <v>2</v>
      </c>
      <c r="N45" s="533">
        <v>11</v>
      </c>
      <c r="O45" s="525">
        <v>6</v>
      </c>
      <c r="P45" s="535">
        <v>11</v>
      </c>
      <c r="Q45" s="531">
        <v>7</v>
      </c>
      <c r="R45" s="533">
        <v>11</v>
      </c>
      <c r="S45" s="525"/>
      <c r="T45" s="535"/>
      <c r="U45" s="531"/>
      <c r="V45" s="533"/>
      <c r="W45" s="525"/>
      <c r="X45" s="527"/>
      <c r="Y45" s="246">
        <f t="shared" ref="Y45" si="702">IF(K45="wo",0,IF(K45="","",SUM(AC45:AI45)))</f>
        <v>1</v>
      </c>
      <c r="Z45" s="247">
        <f t="shared" ref="Z45" si="703">IF(L45="wo",0,IF(L45="","",SUM(AC46:AI46)))</f>
        <v>3</v>
      </c>
      <c r="AA45" s="248" t="str">
        <f t="shared" ref="AA45" si="704">IF(Y46="В - П","В - П",IF(Z46="В - П","В - П",IF(Z46="wo",Y46&amp;" - "&amp;Z46,IF(Y46="wo",Z46&amp;" - "&amp;Y46,IF(Y46&gt;Z46,Y46&amp;" - "&amp;Z46,IF(Z46&gt;Y46,Z46&amp;" - "&amp;Y46,""))))))</f>
        <v>3 - 1</v>
      </c>
      <c r="AB45" s="249" t="str">
        <f t="shared" si="4"/>
        <v>(8,-2,-6,-7)</v>
      </c>
      <c r="AC45" s="250">
        <f t="shared" ref="AC45" si="705">IF(K45="","",IF(K45="wo",0,IF(L45="wo",1,IF(K45&gt;L45,1,0))))</f>
        <v>1</v>
      </c>
      <c r="AD45" s="250">
        <f t="shared" ref="AD45" si="706">IF(M45="","",IF(M45="wo",0,IF(N45="wo",1,IF(M45&gt;N45,1,0))))</f>
        <v>0</v>
      </c>
      <c r="AE45" s="250">
        <f t="shared" ref="AE45" si="707">IF(O45="","",IF(O45="wo",0,IF(P45="wo",1,IF(O45&gt;P45,1,0))))</f>
        <v>0</v>
      </c>
      <c r="AF45" s="250">
        <f t="shared" ref="AF45" si="708">IF(Q45="","",IF(Q45="wo",0,IF(R45="wo",1,IF(Q45&gt;R45,1,0))))</f>
        <v>0</v>
      </c>
      <c r="AG45" s="250" t="str">
        <f t="shared" ref="AG45" si="709">IF(S45="","",IF(S45="wo",0,IF(T45="wo",1,IF(S45&gt;T45,1,0))))</f>
        <v/>
      </c>
      <c r="AH45" s="250" t="str">
        <f t="shared" ref="AH45" si="710">IF(U45="","",IF(U45="wo",0,IF(V45="wo",1,IF(U45&gt;V45,1,0))))</f>
        <v/>
      </c>
      <c r="AI45" s="250" t="str">
        <f t="shared" ref="AI45" si="711">IF(W45="","",IF(W45="wo",0,IF(X45="wo",1,IF(W45&gt;X45,1,0))))</f>
        <v/>
      </c>
      <c r="AJ45" s="251">
        <f t="shared" ref="AJ45" si="712">IF(K45="","",IF(K45="wo",0,IF(L45="wo",0,IF(K45=L45,"ERROR",IF(K45=0,"-0",IF(L45=0,0,IF(K45&gt;L45,L45,-1*K45)))))))</f>
        <v>8</v>
      </c>
      <c r="AK45" s="251" t="str">
        <f t="shared" ref="AK45" si="713">IF(M45="","",IF(M45="wo",","&amp;0,IF(N45="wo",","&amp;0,IF(M45=N45,"ERROR",IF(M45=0,",-0",IF(N45=0,","&amp;0,IF(M45&gt;N45,","&amp;N45,","&amp;-1*M45)))))))</f>
        <v>,-2</v>
      </c>
      <c r="AL45" s="251" t="str">
        <f t="shared" ref="AL45" si="714">IF(O45="","",IF(O45="wo",","&amp;0,IF(P45="wo",","&amp;0,IF(O45=P45,"ERROR",IF(O45=0,",-0",IF(P45=0,","&amp;0,IF(O45&gt;P45,","&amp;P45,","&amp;-1*O45)))))))</f>
        <v>,-6</v>
      </c>
      <c r="AM45" s="251" t="str">
        <f t="shared" ref="AM45" si="715">IF(Q45="","",IF(Q45="wo",","&amp;0,IF(R45="wo",","&amp;0,IF(Q45=R45,"ERROR",IF(Q45=0,",-0",IF(R45=0,","&amp;0,IF(Q45&gt;R45,","&amp;R45,","&amp;-1*Q45)))))))</f>
        <v>,-7</v>
      </c>
      <c r="AN45" s="251" t="str">
        <f t="shared" ref="AN45" si="716">IF(S45="","",IF(S45="wo",","&amp;0,IF(T45="wo",","&amp;0,IF(S45=T45,"ERROR",IF(S45=0,",-0",IF(T45=0,","&amp;0,IF(S45&gt;T45,","&amp;T45,","&amp;-1*S45)))))))</f>
        <v/>
      </c>
      <c r="AO45" s="251" t="str">
        <f t="shared" ref="AO45" si="717">IF(U45="","",IF(U45="wo",","&amp;0,IF(V45="wo",","&amp;0,IF(U45=V45,"ERROR",IF(U45=0,",-0",IF(V45=0,","&amp;0,IF(U45&gt;V45,","&amp;V45,","&amp;-1*U45)))))))</f>
        <v/>
      </c>
      <c r="AP45" s="251" t="str">
        <f t="shared" ref="AP45" si="718">IF(W45="","",IF(W45="wo",","&amp;0,IF(X45="wo",","&amp;0,IF(W45=X45,"ERROR",IF(W45=0,",-0",IF(X45=0,","&amp;0,IF(W45&gt;X45,","&amp;X45,","&amp;-1*W45)))))))</f>
        <v/>
      </c>
      <c r="AQ45" s="252"/>
      <c r="AR45" s="265">
        <f>IF(ISBLANK($F23),"-",F23)</f>
        <v>21</v>
      </c>
      <c r="AS45" s="359">
        <f>IF(ISBLANK($G23),"-",G23)</f>
        <v>216</v>
      </c>
      <c r="AT45" s="271" t="str">
        <f>IF(ISBLANK($G23),"-",I23)</f>
        <v xml:space="preserve">НҰРМАН Нұрсая  </v>
      </c>
      <c r="AU45" s="272" t="str">
        <f>IF(ISBLANK($G23),"-",J23)</f>
        <v>ВКО</v>
      </c>
      <c r="AV45" s="262"/>
      <c r="AW45" s="262"/>
      <c r="AX45" s="263"/>
      <c r="AY45" s="262"/>
      <c r="AZ45" s="262"/>
      <c r="BA45" s="292">
        <f>IF(ISBLANK($A55),"-",A55)</f>
        <v>27</v>
      </c>
      <c r="BB45" s="562" t="str">
        <f>IF($Y$1=1,AA55,IF($Y$1=2,AA56,""))</f>
        <v>3 - 2 (-8,-8,5,11,8)</v>
      </c>
      <c r="BC45" s="561"/>
      <c r="BD45" s="563"/>
      <c r="BG45" s="312"/>
      <c r="BK45" s="269"/>
      <c r="BL45" s="262"/>
      <c r="BM45" s="262"/>
      <c r="BN45" s="265"/>
      <c r="BO45" s="537" t="str">
        <f>IF(ISBLANK($H133),"-",H133)</f>
        <v/>
      </c>
      <c r="BP45" s="537"/>
      <c r="BQ45" s="291">
        <f>IF(ISBLANK($A133),"-",A133)</f>
        <v>63</v>
      </c>
      <c r="BR45" s="281">
        <f>IF(ISBLANK($G137),"-",G137)</f>
        <v>214</v>
      </c>
      <c r="BS45" s="530" t="str">
        <f>IF(ISBLANK($G137),"-",I137)</f>
        <v xml:space="preserve">ЛАВРОВА Елизавета  </v>
      </c>
      <c r="BT45" s="530"/>
      <c r="BU45" s="262"/>
      <c r="BV45" s="262"/>
      <c r="BW45" s="263"/>
      <c r="BX45" s="275"/>
      <c r="BY45" s="276"/>
      <c r="BZ45" s="265">
        <f>IF(ISBLANK($F132),"-",F132)</f>
        <v>-62</v>
      </c>
      <c r="CA45" s="266">
        <f>IF(ISBLANK($G132),"-",G132)</f>
        <v>206</v>
      </c>
      <c r="CB45" s="530" t="str">
        <f>IF(ISBLANK($G132),"-",I132)</f>
        <v xml:space="preserve">САНДЫБАЕВА Малика  </v>
      </c>
      <c r="CC45" s="530"/>
      <c r="CD45" s="262"/>
      <c r="CE45" s="262"/>
      <c r="CF45" s="263"/>
      <c r="CG45" s="269"/>
      <c r="CH45" s="537" t="str">
        <f>IF(ISBLANK($H193),"-",H193)</f>
        <v/>
      </c>
      <c r="CI45" s="537"/>
      <c r="CJ45" s="278">
        <f>IF(ISBLANK($A193),"-",A193)</f>
        <v>85</v>
      </c>
      <c r="CK45" s="266">
        <f>IF(ISBLANK($G199),"-",G199)</f>
        <v>223</v>
      </c>
      <c r="CL45" s="530" t="str">
        <f>IF(ISBLANK($G199),"-",I199)</f>
        <v xml:space="preserve">БЕКМУХАМБЕТОВА Жания  </v>
      </c>
      <c r="CM45" s="530"/>
      <c r="CN45" s="262"/>
      <c r="CO45" s="262"/>
      <c r="CP45" s="283"/>
      <c r="CQ45" s="262"/>
      <c r="CS45" s="236"/>
      <c r="CT45" s="262"/>
      <c r="CV45" s="236"/>
    </row>
    <row r="46" spans="1:100" s="240" customFormat="1" ht="14.1" customHeight="1" x14ac:dyDescent="0.2">
      <c r="A46" s="555"/>
      <c r="B46" s="513"/>
      <c r="C46" s="515"/>
      <c r="D46" s="566"/>
      <c r="E46" s="557"/>
      <c r="F46" s="320"/>
      <c r="G46" s="324">
        <f>IF(Y25&gt;Z25,G25,IF(Z25&gt;Y25,G26,"-"))</f>
        <v>205</v>
      </c>
      <c r="H46" s="521"/>
      <c r="I46" s="257" t="str">
        <f>VLOOKUP(G46,[3]Список!A:V,3,FALSE)</f>
        <v xml:space="preserve">ТОРШАЕВА Гузель  </v>
      </c>
      <c r="J46" s="258" t="str">
        <f>VLOOKUP(G46,[3]Список!A:V,8,FALSE)</f>
        <v>г. Алматы</v>
      </c>
      <c r="K46" s="526"/>
      <c r="L46" s="536"/>
      <c r="M46" s="532"/>
      <c r="N46" s="534"/>
      <c r="O46" s="526"/>
      <c r="P46" s="536"/>
      <c r="Q46" s="532"/>
      <c r="R46" s="534"/>
      <c r="S46" s="526"/>
      <c r="T46" s="536"/>
      <c r="U46" s="532"/>
      <c r="V46" s="534"/>
      <c r="W46" s="526"/>
      <c r="X46" s="528"/>
      <c r="Y46" s="259">
        <f t="shared" ref="Y46" si="719">IF(L45="wo","В - П",IF(L45&gt;=0,SUM(AC46:AI46),""))</f>
        <v>3</v>
      </c>
      <c r="Z46" s="260">
        <f t="shared" ref="Z46" si="720">IF(K45="wo","В - П",IF(K45&gt;=0,SUM(AC45:AI45),""))</f>
        <v>1</v>
      </c>
      <c r="AA46" s="248" t="str">
        <f t="shared" ref="AA46" si="721">IF(G45="х","",IF(G46="х","",IF(Y45&gt;Z45,AA45&amp;" "&amp;AB45,IF(Z45&gt;Y45,AA45&amp;" "&amp;AB46,""))))</f>
        <v>3 - 1 (-8,2,6,7)</v>
      </c>
      <c r="AB46" s="249" t="str">
        <f t="shared" si="4"/>
        <v>(-8,2,6,7)</v>
      </c>
      <c r="AC46" s="250">
        <f t="shared" ref="AC46" si="722">IF(L45="","",IF(L45="wo",0,IF(K45="wo",1,IF(K45&gt;L45,0,1))))</f>
        <v>0</v>
      </c>
      <c r="AD46" s="250">
        <f t="shared" ref="AD46" si="723">IF(N45="","",IF(N45="wo",0,IF(M45="wo",1,IF(M45&gt;N45,0,1))))</f>
        <v>1</v>
      </c>
      <c r="AE46" s="250">
        <f t="shared" ref="AE46" si="724">IF(P45="","",IF(P45="wo",0,IF(O45="wo",1,IF(O45&gt;P45,0,1))))</f>
        <v>1</v>
      </c>
      <c r="AF46" s="250">
        <f t="shared" ref="AF46" si="725">IF(R45="","",IF(R45="wo",0,IF(Q45="wo",1,IF(Q45&gt;R45,0,1))))</f>
        <v>1</v>
      </c>
      <c r="AG46" s="250" t="str">
        <f t="shared" ref="AG46" si="726">IF(T45="","",IF(T45="wo",0,IF(S45="wo",1,IF(S45&gt;T45,0,1))))</f>
        <v/>
      </c>
      <c r="AH46" s="250" t="str">
        <f t="shared" ref="AH46" si="727">IF(V45="","",IF(V45="wo",0,IF(U45="wo",1,IF(U45&gt;V45,0,1))))</f>
        <v/>
      </c>
      <c r="AI46" s="250" t="str">
        <f t="shared" ref="AI46" si="728">IF(X45="","",IF(X45="wo",0,IF(W45="wo",1,IF(W45&gt;X45,0,1))))</f>
        <v/>
      </c>
      <c r="AJ46" s="251">
        <f t="shared" ref="AJ46" si="729">IF(K45="","",IF(K45="wo",0,IF(L45="wo",0,IF(K45=L45,"ERROR",IF(K45=0,0,IF(L45=0,"-0",IF(L45&gt;K45,K45,-1*L45)))))))</f>
        <v>-8</v>
      </c>
      <c r="AK46" s="251" t="str">
        <f t="shared" ref="AK46" si="730">IF(M45="","",IF(M45="wo",","&amp;0,IF(N45="wo",","&amp;0,IF(M45=N45,"ERROR",IF(M45=0,",0",IF(N45=0,",-0",IF(N45&gt;M45,","&amp;M45,","&amp;-1*N45)))))))</f>
        <v>,2</v>
      </c>
      <c r="AL46" s="251" t="str">
        <f t="shared" ref="AL46" si="731">IF(O45="","",IF(O45="wo",","&amp;0,IF(P45="wo",","&amp;0,IF(O45=P45,"ERROR",IF(O45=0,",0",IF(P45=0,",-0",IF(P45&gt;O45,","&amp;O45,","&amp;-1*P45)))))))</f>
        <v>,6</v>
      </c>
      <c r="AM46" s="251" t="str">
        <f t="shared" ref="AM46" si="732">IF(Q45="","",IF(Q45="wo",","&amp;0,IF(R45="wo",","&amp;0,IF(Q45=R45,"ERROR",IF(Q45=0,",0",IF(R45=0,",-0",IF(R45&gt;Q45,","&amp;Q45,","&amp;-1*R45)))))))</f>
        <v>,7</v>
      </c>
      <c r="AN46" s="251" t="str">
        <f t="shared" ref="AN46" si="733">IF(S45="","",IF(S45="wo",","&amp;0,IF(T45="wo",","&amp;0,IF(S45=T45,"ERROR",IF(S45=0,",0",IF(T45=0,",-0",IF(T45&gt;S45,","&amp;S45,","&amp;-1*T45)))))))</f>
        <v/>
      </c>
      <c r="AO46" s="251" t="str">
        <f t="shared" ref="AO46" si="734">IF(U45="","",IF(U45="wo",","&amp;0,IF(V45="wo",","&amp;0,IF(U45=V45,"ERROR",IF(U45=0,",0",IF(V45=0,",-0",IF(V45&gt;U45,","&amp;U45,","&amp;-1*V45)))))))</f>
        <v/>
      </c>
      <c r="AP46" s="251" t="str">
        <f t="shared" ref="AP46" si="735">IF(W45="","",IF(W45="wo",","&amp;0,IF(X45="wo",","&amp;0,IF(W45=X45,"ERROR",IF(W45=0,",0",IF(X45=0,",-0",IF(X45&gt;W45,","&amp;W45,","&amp;-1*X45)))))))</f>
        <v/>
      </c>
      <c r="AQ46" s="252"/>
      <c r="AR46" s="265"/>
      <c r="AS46" s="537" t="str">
        <f>IF(ISBLANK($H23),"-",H23)</f>
        <v/>
      </c>
      <c r="AT46" s="537"/>
      <c r="AU46" s="280">
        <f>IF(ISBLANK($A23),"-",A23)</f>
        <v>11</v>
      </c>
      <c r="AV46" s="281">
        <f>IF(ISBLANK($G45),"-",G45)</f>
        <v>216</v>
      </c>
      <c r="AW46" s="530" t="str">
        <f>IF(ISBLANK($I45),"-",I45)</f>
        <v xml:space="preserve">НҰРМАН Нұрсая  </v>
      </c>
      <c r="AX46" s="530"/>
      <c r="AY46" s="262"/>
      <c r="AZ46" s="262"/>
      <c r="BA46" s="283"/>
      <c r="BB46" s="262"/>
      <c r="BD46" s="300"/>
      <c r="BG46" s="312"/>
      <c r="BK46" s="269"/>
      <c r="BL46" s="262"/>
      <c r="BM46" s="262"/>
      <c r="BN46" s="265">
        <f>IF(ISBLANK($F134),"-",F134)</f>
        <v>-53</v>
      </c>
      <c r="BO46" s="266">
        <f>IF(ISBLANK($G134),"-",G134)</f>
        <v>214</v>
      </c>
      <c r="BP46" s="530" t="str">
        <f>IF(ISBLANK($G134),"-",I134)</f>
        <v xml:space="preserve">ЛАВРОВА Елизавета  </v>
      </c>
      <c r="BQ46" s="538"/>
      <c r="BR46" s="539" t="str">
        <f>IF($Y$1=1,AA133,IF($Y$1=2,AA134,""))</f>
        <v>3 - 1 (8,8,-5,3)</v>
      </c>
      <c r="BS46" s="540"/>
      <c r="BT46" s="541"/>
      <c r="BU46" s="262"/>
      <c r="BV46" s="558" t="str">
        <f>IF(ISBLANK($H139),"-",H139)</f>
        <v>9 место</v>
      </c>
      <c r="BW46" s="558"/>
      <c r="CA46" s="262"/>
      <c r="CB46" s="262"/>
      <c r="CC46" s="263"/>
      <c r="CD46" s="262"/>
      <c r="CE46" s="262"/>
      <c r="CF46" s="263"/>
      <c r="CG46" s="269">
        <f>IF(ISBLANK($F194),"-",F194)</f>
        <v>-37</v>
      </c>
      <c r="CH46" s="266">
        <f>IF(ISBLANK($G194),"-",G194)</f>
        <v>223</v>
      </c>
      <c r="CI46" s="530" t="str">
        <f>IF(ISBLANK($G194),"-",I194)</f>
        <v xml:space="preserve">БЕКМУХАМБЕТОВА Жания  </v>
      </c>
      <c r="CJ46" s="538"/>
      <c r="CK46" s="539" t="str">
        <f>IF($Y$1=1,AA193,IF($Y$1=2,AA194,""))</f>
        <v>3 - 0 (5,7,7)</v>
      </c>
      <c r="CL46" s="540"/>
      <c r="CM46" s="541"/>
      <c r="CN46" s="262"/>
      <c r="CO46" s="262"/>
      <c r="CP46" s="283"/>
      <c r="CQ46" s="262"/>
      <c r="CS46" s="236"/>
      <c r="CT46" s="262"/>
      <c r="CV46" s="236"/>
    </row>
    <row r="47" spans="1:100" s="240" customFormat="1" ht="14.1" customHeight="1" x14ac:dyDescent="0.25">
      <c r="A47" s="550">
        <v>23</v>
      </c>
      <c r="B47" s="512" t="s">
        <v>286</v>
      </c>
      <c r="C47" s="514"/>
      <c r="D47" s="516"/>
      <c r="E47" s="518"/>
      <c r="F47" s="322"/>
      <c r="G47" s="318">
        <f>IF(Y27&gt;Z27,G27,IF(Z27&gt;Y27,G28,"-"))</f>
        <v>206</v>
      </c>
      <c r="H47" s="520" t="str">
        <f t="shared" ref="H47" si="736">IF(K47="",IF(C47="","",IF(OR(G47="х",G48="х",NOT(ISBLANK(K47)))," ",CONCATENATE(C47,"/",D47,"/","ст. ",E47))),"")</f>
        <v/>
      </c>
      <c r="I47" s="244" t="str">
        <f>VLOOKUP(G47,[3]Список!A:V,3,FALSE)</f>
        <v xml:space="preserve">САНДЫБАЕВА Малика  </v>
      </c>
      <c r="J47" s="245" t="str">
        <f>VLOOKUP(G47,[3]Список!A:V,8,FALSE)</f>
        <v>г. Астана</v>
      </c>
      <c r="K47" s="525">
        <v>11</v>
      </c>
      <c r="L47" s="535">
        <v>5</v>
      </c>
      <c r="M47" s="546">
        <v>11</v>
      </c>
      <c r="N47" s="548">
        <v>2</v>
      </c>
      <c r="O47" s="542">
        <v>3</v>
      </c>
      <c r="P47" s="544">
        <v>11</v>
      </c>
      <c r="Q47" s="546">
        <v>7</v>
      </c>
      <c r="R47" s="548">
        <v>11</v>
      </c>
      <c r="S47" s="542">
        <v>11</v>
      </c>
      <c r="T47" s="544">
        <v>7</v>
      </c>
      <c r="U47" s="546"/>
      <c r="V47" s="548"/>
      <c r="W47" s="542"/>
      <c r="X47" s="551"/>
      <c r="Y47" s="246">
        <f t="shared" ref="Y47" si="737">IF(K47="wo",0,IF(K47="","",SUM(AC47:AI47)))</f>
        <v>3</v>
      </c>
      <c r="Z47" s="247">
        <f t="shared" ref="Z47" si="738">IF(L47="wo",0,IF(L47="","",SUM(AC48:AI48)))</f>
        <v>2</v>
      </c>
      <c r="AA47" s="248" t="str">
        <f t="shared" ref="AA47" si="739">IF(Y48="В - П","В - П",IF(Z48="В - П","В - П",IF(Z48="wo",Y48&amp;" - "&amp;Z48,IF(Y48="wo",Z48&amp;" - "&amp;Y48,IF(Y48&gt;Z48,Y48&amp;" - "&amp;Z48,IF(Z48&gt;Y48,Z48&amp;" - "&amp;Y48,""))))))</f>
        <v>3 - 2</v>
      </c>
      <c r="AB47" s="249" t="str">
        <f t="shared" si="4"/>
        <v>(5,2,-3,-7,7)</v>
      </c>
      <c r="AC47" s="250">
        <f t="shared" ref="AC47" si="740">IF(K47="","",IF(K47="wo",0,IF(L47="wo",1,IF(K47&gt;L47,1,0))))</f>
        <v>1</v>
      </c>
      <c r="AD47" s="250">
        <f t="shared" ref="AD47" si="741">IF(M47="","",IF(M47="wo",0,IF(N47="wo",1,IF(M47&gt;N47,1,0))))</f>
        <v>1</v>
      </c>
      <c r="AE47" s="250">
        <f t="shared" ref="AE47" si="742">IF(O47="","",IF(O47="wo",0,IF(P47="wo",1,IF(O47&gt;P47,1,0))))</f>
        <v>0</v>
      </c>
      <c r="AF47" s="250">
        <f t="shared" ref="AF47" si="743">IF(Q47="","",IF(Q47="wo",0,IF(R47="wo",1,IF(Q47&gt;R47,1,0))))</f>
        <v>0</v>
      </c>
      <c r="AG47" s="250">
        <f t="shared" ref="AG47" si="744">IF(S47="","",IF(S47="wo",0,IF(T47="wo",1,IF(S47&gt;T47,1,0))))</f>
        <v>1</v>
      </c>
      <c r="AH47" s="250" t="str">
        <f t="shared" ref="AH47" si="745">IF(U47="","",IF(U47="wo",0,IF(V47="wo",1,IF(U47&gt;V47,1,0))))</f>
        <v/>
      </c>
      <c r="AI47" s="250" t="str">
        <f t="shared" ref="AI47" si="746">IF(W47="","",IF(W47="wo",0,IF(X47="wo",1,IF(W47&gt;X47,1,0))))</f>
        <v/>
      </c>
      <c r="AJ47" s="251">
        <f t="shared" ref="AJ47" si="747">IF(K47="","",IF(K47="wo",0,IF(L47="wo",0,IF(K47=L47,"ERROR",IF(K47=0,"-0",IF(L47=0,0,IF(K47&gt;L47,L47,-1*K47)))))))</f>
        <v>5</v>
      </c>
      <c r="AK47" s="251" t="str">
        <f t="shared" ref="AK47" si="748">IF(M47="","",IF(M47="wo",","&amp;0,IF(N47="wo",","&amp;0,IF(M47=N47,"ERROR",IF(M47=0,",-0",IF(N47=0,","&amp;0,IF(M47&gt;N47,","&amp;N47,","&amp;-1*M47)))))))</f>
        <v>,2</v>
      </c>
      <c r="AL47" s="251" t="str">
        <f t="shared" ref="AL47" si="749">IF(O47="","",IF(O47="wo",","&amp;0,IF(P47="wo",","&amp;0,IF(O47=P47,"ERROR",IF(O47=0,",-0",IF(P47=0,","&amp;0,IF(O47&gt;P47,","&amp;P47,","&amp;-1*O47)))))))</f>
        <v>,-3</v>
      </c>
      <c r="AM47" s="251" t="str">
        <f t="shared" ref="AM47" si="750">IF(Q47="","",IF(Q47="wo",","&amp;0,IF(R47="wo",","&amp;0,IF(Q47=R47,"ERROR",IF(Q47=0,",-0",IF(R47=0,","&amp;0,IF(Q47&gt;R47,","&amp;R47,","&amp;-1*Q47)))))))</f>
        <v>,-7</v>
      </c>
      <c r="AN47" s="251" t="str">
        <f t="shared" ref="AN47" si="751">IF(S47="","",IF(S47="wo",","&amp;0,IF(T47="wo",","&amp;0,IF(S47=T47,"ERROR",IF(S47=0,",-0",IF(T47=0,","&amp;0,IF(S47&gt;T47,","&amp;T47,","&amp;-1*S47)))))))</f>
        <v>,7</v>
      </c>
      <c r="AO47" s="251" t="str">
        <f t="shared" ref="AO47" si="752">IF(U47="","",IF(U47="wo",","&amp;0,IF(V47="wo",","&amp;0,IF(U47=V47,"ERROR",IF(U47=0,",-0",IF(V47=0,","&amp;0,IF(U47&gt;V47,","&amp;V47,","&amp;-1*U47)))))))</f>
        <v/>
      </c>
      <c r="AP47" s="251" t="str">
        <f t="shared" ref="AP47" si="753">IF(W47="","",IF(W47="wo",","&amp;0,IF(X47="wo",","&amp;0,IF(W47=X47,"ERROR",IF(W47=0,",-0",IF(X47=0,","&amp;0,IF(W47&gt;X47,","&amp;X47,","&amp;-1*W47)))))))</f>
        <v/>
      </c>
      <c r="AQ47" s="252"/>
      <c r="AR47" s="265">
        <f>IF(ISBLANK($F24),"-",F24)</f>
        <v>22</v>
      </c>
      <c r="AS47" s="359">
        <f>IF(ISBLANK($G24),"-",G24)</f>
        <v>223</v>
      </c>
      <c r="AT47" s="271" t="str">
        <f>IF(ISBLANK($G24),"-",I24)</f>
        <v xml:space="preserve">БЕКМУХАМБЕТОВА Жания  </v>
      </c>
      <c r="AU47" s="285" t="str">
        <f>IF(ISBLANK($G24),"-",J24)</f>
        <v>Костанай. обл</v>
      </c>
      <c r="AV47" s="539" t="str">
        <f>IF($Y$1=1,AA23,IF($Y$1=2,AA24,""))</f>
        <v>3 - 1 (-10,8,1,9)</v>
      </c>
      <c r="AW47" s="540"/>
      <c r="AX47" s="541"/>
      <c r="AY47" s="262"/>
      <c r="AZ47" s="262"/>
      <c r="BA47" s="283"/>
      <c r="BB47" s="262"/>
      <c r="BD47" s="300"/>
      <c r="BG47" s="312"/>
      <c r="BK47" s="269"/>
      <c r="BL47" s="262"/>
      <c r="BM47" s="262"/>
      <c r="BN47" s="265"/>
      <c r="BO47" s="262"/>
      <c r="BP47" s="262"/>
      <c r="BQ47" s="284"/>
      <c r="BR47" s="289"/>
      <c r="BS47" s="290" t="str">
        <f>IF(ISBLANK($H137),"-",H137)</f>
        <v/>
      </c>
      <c r="BT47" s="288"/>
      <c r="BU47" s="281">
        <f>IF(ISBLANK($G139),"-",G139)</f>
        <v>209</v>
      </c>
      <c r="BV47" s="530" t="str">
        <f>IF(ISBLANK($I139),"-",I139)</f>
        <v xml:space="preserve">ФУ Дарья  </v>
      </c>
      <c r="BW47" s="530"/>
      <c r="CA47" s="262"/>
      <c r="CB47" s="262"/>
      <c r="CC47" s="263"/>
      <c r="CD47" s="262"/>
      <c r="CE47" s="262"/>
      <c r="CF47" s="263"/>
      <c r="CG47" s="269"/>
      <c r="CH47" s="262"/>
      <c r="CI47" s="262"/>
      <c r="CJ47" s="284"/>
      <c r="CK47" s="560" t="str">
        <f>IF(ISBLANK($H199),"-",H199)</f>
        <v/>
      </c>
      <c r="CL47" s="560"/>
      <c r="CM47" s="288"/>
      <c r="CN47" s="266">
        <f>IF(ISBLANK($G202),"-",G202)</f>
        <v>223</v>
      </c>
      <c r="CO47" s="530" t="str">
        <f>IF(ISBLANK($G202),"-",I202)</f>
        <v xml:space="preserve">БЕКМУХАМБЕТОВА Жания  </v>
      </c>
      <c r="CP47" s="538"/>
      <c r="CQ47" s="262"/>
      <c r="CS47" s="236"/>
      <c r="CT47" s="262"/>
      <c r="CV47" s="236"/>
    </row>
    <row r="48" spans="1:100" s="240" customFormat="1" ht="14.1" customHeight="1" x14ac:dyDescent="0.15">
      <c r="A48" s="550"/>
      <c r="B48" s="513"/>
      <c r="C48" s="515"/>
      <c r="D48" s="566"/>
      <c r="E48" s="519"/>
      <c r="F48" s="320"/>
      <c r="G48" s="318">
        <f>IF(Y29&gt;Z29,G29,IF(Z29&gt;Y29,G30,"-"))</f>
        <v>210</v>
      </c>
      <c r="H48" s="521"/>
      <c r="I48" s="257" t="str">
        <f>VLOOKUP(G48,[3]Список!A:V,3,FALSE)</f>
        <v xml:space="preserve">СЕРИКБАЙ Назым  </v>
      </c>
      <c r="J48" s="258" t="str">
        <f>VLOOKUP(G48,[3]Список!A:V,8,FALSE)</f>
        <v>Туркестан. обл.</v>
      </c>
      <c r="K48" s="526"/>
      <c r="L48" s="536"/>
      <c r="M48" s="547"/>
      <c r="N48" s="549"/>
      <c r="O48" s="543"/>
      <c r="P48" s="545"/>
      <c r="Q48" s="547"/>
      <c r="R48" s="549"/>
      <c r="S48" s="543"/>
      <c r="T48" s="545"/>
      <c r="U48" s="547"/>
      <c r="V48" s="549"/>
      <c r="W48" s="543"/>
      <c r="X48" s="552"/>
      <c r="Y48" s="259">
        <f t="shared" ref="Y48" si="754">IF(L47="wo","В - П",IF(L47&gt;=0,SUM(AC48:AI48),""))</f>
        <v>2</v>
      </c>
      <c r="Z48" s="260">
        <f t="shared" ref="Z48" si="755">IF(K47="wo","В - П",IF(K47&gt;=0,SUM(AC47:AI47),""))</f>
        <v>3</v>
      </c>
      <c r="AA48" s="248" t="str">
        <f t="shared" ref="AA48" si="756">IF(G47="х","",IF(G48="х","",IF(Y47&gt;Z47,AA47&amp;" "&amp;AB47,IF(Z47&gt;Y47,AA47&amp;" "&amp;AB48,""))))</f>
        <v>3 - 2 (5,2,-3,-7,7)</v>
      </c>
      <c r="AB48" s="249" t="str">
        <f t="shared" si="4"/>
        <v>(-5,-2,3,7,-7)</v>
      </c>
      <c r="AC48" s="250">
        <f t="shared" ref="AC48" si="757">IF(L47="","",IF(L47="wo",0,IF(K47="wo",1,IF(K47&gt;L47,0,1))))</f>
        <v>0</v>
      </c>
      <c r="AD48" s="250">
        <f t="shared" ref="AD48" si="758">IF(N47="","",IF(N47="wo",0,IF(M47="wo",1,IF(M47&gt;N47,0,1))))</f>
        <v>0</v>
      </c>
      <c r="AE48" s="250">
        <f t="shared" ref="AE48" si="759">IF(P47="","",IF(P47="wo",0,IF(O47="wo",1,IF(O47&gt;P47,0,1))))</f>
        <v>1</v>
      </c>
      <c r="AF48" s="250">
        <f t="shared" ref="AF48" si="760">IF(R47="","",IF(R47="wo",0,IF(Q47="wo",1,IF(Q47&gt;R47,0,1))))</f>
        <v>1</v>
      </c>
      <c r="AG48" s="250">
        <f t="shared" ref="AG48" si="761">IF(T47="","",IF(T47="wo",0,IF(S47="wo",1,IF(S47&gt;T47,0,1))))</f>
        <v>0</v>
      </c>
      <c r="AH48" s="250" t="str">
        <f t="shared" ref="AH48" si="762">IF(V47="","",IF(V47="wo",0,IF(U47="wo",1,IF(U47&gt;V47,0,1))))</f>
        <v/>
      </c>
      <c r="AI48" s="250" t="str">
        <f t="shared" ref="AI48" si="763">IF(X47="","",IF(X47="wo",0,IF(W47="wo",1,IF(W47&gt;X47,0,1))))</f>
        <v/>
      </c>
      <c r="AJ48" s="251">
        <f t="shared" ref="AJ48" si="764">IF(K47="","",IF(K47="wo",0,IF(L47="wo",0,IF(K47=L47,"ERROR",IF(K47=0,0,IF(L47=0,"-0",IF(L47&gt;K47,K47,-1*L47)))))))</f>
        <v>-5</v>
      </c>
      <c r="AK48" s="251" t="str">
        <f t="shared" ref="AK48" si="765">IF(M47="","",IF(M47="wo",","&amp;0,IF(N47="wo",","&amp;0,IF(M47=N47,"ERROR",IF(M47=0,",0",IF(N47=0,",-0",IF(N47&gt;M47,","&amp;M47,","&amp;-1*N47)))))))</f>
        <v>,-2</v>
      </c>
      <c r="AL48" s="251" t="str">
        <f t="shared" ref="AL48" si="766">IF(O47="","",IF(O47="wo",","&amp;0,IF(P47="wo",","&amp;0,IF(O47=P47,"ERROR",IF(O47=0,",0",IF(P47=0,",-0",IF(P47&gt;O47,","&amp;O47,","&amp;-1*P47)))))))</f>
        <v>,3</v>
      </c>
      <c r="AM48" s="251" t="str">
        <f t="shared" ref="AM48" si="767">IF(Q47="","",IF(Q47="wo",","&amp;0,IF(R47="wo",","&amp;0,IF(Q47=R47,"ERROR",IF(Q47=0,",0",IF(R47=0,",-0",IF(R47&gt;Q47,","&amp;Q47,","&amp;-1*R47)))))))</f>
        <v>,7</v>
      </c>
      <c r="AN48" s="251" t="str">
        <f t="shared" ref="AN48" si="768">IF(S47="","",IF(S47="wo",","&amp;0,IF(T47="wo",","&amp;0,IF(S47=T47,"ERROR",IF(S47=0,",0",IF(T47=0,",-0",IF(T47&gt;S47,","&amp;S47,","&amp;-1*T47)))))))</f>
        <v>,-7</v>
      </c>
      <c r="AO48" s="251" t="str">
        <f t="shared" ref="AO48" si="769">IF(U47="","",IF(U47="wo",","&amp;0,IF(V47="wo",","&amp;0,IF(U47=V47,"ERROR",IF(U47=0,",0",IF(V47=0,",-0",IF(V47&gt;U47,","&amp;U47,","&amp;-1*V47)))))))</f>
        <v/>
      </c>
      <c r="AP48" s="251" t="str">
        <f t="shared" ref="AP48" si="770">IF(W47="","",IF(W47="wo",","&amp;0,IF(X47="wo",","&amp;0,IF(W47=X47,"ERROR",IF(W47=0,",0",IF(X47=0,",-0",IF(X47&gt;W47,","&amp;W47,","&amp;-1*X47)))))))</f>
        <v/>
      </c>
      <c r="AQ48" s="252"/>
      <c r="AR48" s="265"/>
      <c r="AS48" s="262"/>
      <c r="AT48" s="262"/>
      <c r="AU48" s="263"/>
      <c r="AV48" s="289"/>
      <c r="AW48" s="290" t="str">
        <f>IF(ISBLANK($H45),"-",H45)</f>
        <v/>
      </c>
      <c r="AX48" s="288"/>
      <c r="AY48" s="266">
        <f>IF(ISBLANK($G56),"-",G56)</f>
        <v>205</v>
      </c>
      <c r="AZ48" s="530" t="str">
        <f>IF(ISBLANK($I56),"-",I56)</f>
        <v xml:space="preserve">ТОРШАЕВА Гузель  </v>
      </c>
      <c r="BA48" s="538"/>
      <c r="BB48" s="262"/>
      <c r="BD48" s="300"/>
      <c r="BG48" s="312"/>
      <c r="BK48" s="269"/>
      <c r="BL48" s="262"/>
      <c r="BM48" s="262"/>
      <c r="BN48" s="265">
        <f>IF(ISBLANK($F135),"-",F135)</f>
        <v>-54</v>
      </c>
      <c r="BO48" s="266">
        <f>IF(ISBLANK($G135),"-",G135)</f>
        <v>215</v>
      </c>
      <c r="BP48" s="530" t="str">
        <f>IF(ISBLANK($G135),"-",I135)</f>
        <v xml:space="preserve">ХАНИЯЗОВА Ноила  </v>
      </c>
      <c r="BQ48" s="530"/>
      <c r="BR48" s="262"/>
      <c r="BS48" s="262"/>
      <c r="BT48" s="291">
        <f>IF(ISBLANK($A137),"-",A137)</f>
        <v>65</v>
      </c>
      <c r="BU48" s="539" t="str">
        <f>IF($Y$1=1,AA137,IF($Y$1=2,AA138,""))</f>
        <v>3 - 1 (12,-11,4,13)</v>
      </c>
      <c r="BV48" s="540"/>
      <c r="BW48" s="540"/>
      <c r="CA48" s="262"/>
      <c r="CB48" s="262"/>
      <c r="CC48" s="263"/>
      <c r="CD48" s="262"/>
      <c r="CE48" s="262"/>
      <c r="CF48" s="263"/>
      <c r="CG48" s="269">
        <f>IF(ISBLANK($F195),"-",F195)</f>
        <v>-38</v>
      </c>
      <c r="CH48" s="266">
        <f>IF(ISBLANK($G195),"-",G195)</f>
        <v>229</v>
      </c>
      <c r="CI48" s="530" t="str">
        <f>IF(ISBLANK($G195),"-",I195)</f>
        <v xml:space="preserve">ШАВКАТОВА Шахруза  </v>
      </c>
      <c r="CJ48" s="530"/>
      <c r="CK48" s="262"/>
      <c r="CL48" s="262"/>
      <c r="CM48" s="278">
        <f>IF(ISBLANK($A199),"-",A199)</f>
        <v>88</v>
      </c>
      <c r="CN48" s="539" t="str">
        <f>IF($Y$1=1,AA199,IF($Y$1=2,AA200,""))</f>
        <v>3 - 1 (6,8,-8,9)</v>
      </c>
      <c r="CO48" s="540"/>
      <c r="CP48" s="540"/>
      <c r="CQ48" s="262"/>
      <c r="CR48" s="558" t="str">
        <f>IF(ISBLANK($H204),"-",H204)</f>
        <v>26 место</v>
      </c>
      <c r="CS48" s="558"/>
      <c r="CT48" s="262"/>
      <c r="CU48" s="261"/>
      <c r="CV48" s="261"/>
    </row>
    <row r="49" spans="1:100" s="240" customFormat="1" ht="14.1" customHeight="1" x14ac:dyDescent="0.15">
      <c r="A49" s="554">
        <v>24</v>
      </c>
      <c r="B49" s="512" t="s">
        <v>286</v>
      </c>
      <c r="C49" s="514"/>
      <c r="D49" s="516"/>
      <c r="E49" s="556"/>
      <c r="F49" s="322"/>
      <c r="G49" s="323">
        <f>IF(Y31&gt;Z31,G31,IF(Z31&gt;Y31,G32,"-"))</f>
        <v>222</v>
      </c>
      <c r="H49" s="520" t="str">
        <f t="shared" ref="H49" si="771">IF(K49="",IF(C49="","",IF(OR(G49="х",G50="х",NOT(ISBLANK(K49)))," ",CONCATENATE(C49,"/",D49,"/","ст. ",E49))),"")</f>
        <v/>
      </c>
      <c r="I49" s="244" t="str">
        <f>VLOOKUP(G49,[3]Список!A:V,3,FALSE)</f>
        <v xml:space="preserve">ЛУКЬЯНОВА Мария  </v>
      </c>
      <c r="J49" s="245" t="str">
        <f>VLOOKUP(G49,[3]Список!A:V,8,FALSE)</f>
        <v>Карагандин. обл.</v>
      </c>
      <c r="K49" s="525">
        <v>8</v>
      </c>
      <c r="L49" s="535">
        <v>11</v>
      </c>
      <c r="M49" s="531">
        <v>4</v>
      </c>
      <c r="N49" s="533">
        <v>11</v>
      </c>
      <c r="O49" s="525">
        <v>5</v>
      </c>
      <c r="P49" s="535">
        <v>11</v>
      </c>
      <c r="Q49" s="531"/>
      <c r="R49" s="533"/>
      <c r="S49" s="525"/>
      <c r="T49" s="535"/>
      <c r="U49" s="531"/>
      <c r="V49" s="533"/>
      <c r="W49" s="525"/>
      <c r="X49" s="527"/>
      <c r="Y49" s="246">
        <f t="shared" ref="Y49" si="772">IF(K49="wo",0,IF(K49="","",SUM(AC49:AI49)))</f>
        <v>0</v>
      </c>
      <c r="Z49" s="247">
        <f t="shared" ref="Z49" si="773">IF(L49="wo",0,IF(L49="","",SUM(AC50:AI50)))</f>
        <v>3</v>
      </c>
      <c r="AA49" s="248" t="str">
        <f t="shared" ref="AA49" si="774">IF(Y50="В - П","В - П",IF(Z50="В - П","В - П",IF(Z50="wo",Y50&amp;" - "&amp;Z50,IF(Y50="wo",Z50&amp;" - "&amp;Y50,IF(Y50&gt;Z50,Y50&amp;" - "&amp;Z50,IF(Z50&gt;Y50,Z50&amp;" - "&amp;Y50,""))))))</f>
        <v>3 - 0</v>
      </c>
      <c r="AB49" s="249" t="str">
        <f t="shared" si="4"/>
        <v>(-8,-4,-5)</v>
      </c>
      <c r="AC49" s="250">
        <f t="shared" ref="AC49" si="775">IF(K49="","",IF(K49="wo",0,IF(L49="wo",1,IF(K49&gt;L49,1,0))))</f>
        <v>0</v>
      </c>
      <c r="AD49" s="250">
        <f t="shared" ref="AD49" si="776">IF(M49="","",IF(M49="wo",0,IF(N49="wo",1,IF(M49&gt;N49,1,0))))</f>
        <v>0</v>
      </c>
      <c r="AE49" s="250">
        <f t="shared" ref="AE49" si="777">IF(O49="","",IF(O49="wo",0,IF(P49="wo",1,IF(O49&gt;P49,1,0))))</f>
        <v>0</v>
      </c>
      <c r="AF49" s="250" t="str">
        <f t="shared" ref="AF49" si="778">IF(Q49="","",IF(Q49="wo",0,IF(R49="wo",1,IF(Q49&gt;R49,1,0))))</f>
        <v/>
      </c>
      <c r="AG49" s="250" t="str">
        <f t="shared" ref="AG49" si="779">IF(S49="","",IF(S49="wo",0,IF(T49="wo",1,IF(S49&gt;T49,1,0))))</f>
        <v/>
      </c>
      <c r="AH49" s="250" t="str">
        <f t="shared" ref="AH49" si="780">IF(U49="","",IF(U49="wo",0,IF(V49="wo",1,IF(U49&gt;V49,1,0))))</f>
        <v/>
      </c>
      <c r="AI49" s="250" t="str">
        <f t="shared" ref="AI49" si="781">IF(W49="","",IF(W49="wo",0,IF(X49="wo",1,IF(W49&gt;X49,1,0))))</f>
        <v/>
      </c>
      <c r="AJ49" s="251">
        <f t="shared" ref="AJ49" si="782">IF(K49="","",IF(K49="wo",0,IF(L49="wo",0,IF(K49=L49,"ERROR",IF(K49=0,"-0",IF(L49=0,0,IF(K49&gt;L49,L49,-1*K49)))))))</f>
        <v>-8</v>
      </c>
      <c r="AK49" s="251" t="str">
        <f t="shared" ref="AK49" si="783">IF(M49="","",IF(M49="wo",","&amp;0,IF(N49="wo",","&amp;0,IF(M49=N49,"ERROR",IF(M49=0,",-0",IF(N49=0,","&amp;0,IF(M49&gt;N49,","&amp;N49,","&amp;-1*M49)))))))</f>
        <v>,-4</v>
      </c>
      <c r="AL49" s="251" t="str">
        <f t="shared" ref="AL49" si="784">IF(O49="","",IF(O49="wo",","&amp;0,IF(P49="wo",","&amp;0,IF(O49=P49,"ERROR",IF(O49=0,",-0",IF(P49=0,","&amp;0,IF(O49&gt;P49,","&amp;P49,","&amp;-1*O49)))))))</f>
        <v>,-5</v>
      </c>
      <c r="AM49" s="251" t="str">
        <f t="shared" ref="AM49" si="785">IF(Q49="","",IF(Q49="wo",","&amp;0,IF(R49="wo",","&amp;0,IF(Q49=R49,"ERROR",IF(Q49=0,",-0",IF(R49=0,","&amp;0,IF(Q49&gt;R49,","&amp;R49,","&amp;-1*Q49)))))))</f>
        <v/>
      </c>
      <c r="AN49" s="251" t="str">
        <f t="shared" ref="AN49" si="786">IF(S49="","",IF(S49="wo",","&amp;0,IF(T49="wo",","&amp;0,IF(S49=T49,"ERROR",IF(S49=0,",-0",IF(T49=0,","&amp;0,IF(S49&gt;T49,","&amp;T49,","&amp;-1*S49)))))))</f>
        <v/>
      </c>
      <c r="AO49" s="251" t="str">
        <f t="shared" ref="AO49" si="787">IF(U49="","",IF(U49="wo",","&amp;0,IF(V49="wo",","&amp;0,IF(U49=V49,"ERROR",IF(U49=0,",-0",IF(V49=0,","&amp;0,IF(U49&gt;V49,","&amp;V49,","&amp;-1*U49)))))))</f>
        <v/>
      </c>
      <c r="AP49" s="251" t="str">
        <f t="shared" ref="AP49" si="788">IF(W49="","",IF(W49="wo",","&amp;0,IF(X49="wo",","&amp;0,IF(W49=X49,"ERROR",IF(W49=0,",-0",IF(X49=0,","&amp;0,IF(W49&gt;X49,","&amp;X49,","&amp;-1*W49)))))))</f>
        <v/>
      </c>
      <c r="AQ49" s="252"/>
      <c r="AR49" s="265">
        <f>IF(ISBLANK($F25),"-",F25)</f>
        <v>23</v>
      </c>
      <c r="AS49" s="359">
        <f>IF(ISBLANK($G25),"-",G25)</f>
        <v>227</v>
      </c>
      <c r="AT49" s="271" t="str">
        <f>IF(ISBLANK($G25),"-",I25)</f>
        <v xml:space="preserve">ЗЕЙНУЛЛА Айзере  </v>
      </c>
      <c r="AU49" s="272" t="str">
        <f>IF(ISBLANK($G25),"-",J25)</f>
        <v>Павлодар. обл.</v>
      </c>
      <c r="AV49" s="262"/>
      <c r="AW49" s="262"/>
      <c r="AX49" s="292">
        <f>IF(ISBLANK($A45),"-",A45)</f>
        <v>22</v>
      </c>
      <c r="AY49" s="539" t="str">
        <f>IF($Y$1=1,AA45,IF($Y$1=2,AA46,""))</f>
        <v>3 - 1 (-8,2,6,7)</v>
      </c>
      <c r="AZ49" s="540"/>
      <c r="BA49" s="540"/>
      <c r="BB49" s="262"/>
      <c r="BD49" s="300"/>
      <c r="BG49" s="312"/>
      <c r="BK49" s="269"/>
      <c r="BL49" s="262"/>
      <c r="BM49" s="262"/>
      <c r="BN49" s="265"/>
      <c r="BO49" s="537" t="str">
        <f>IF(ISBLANK($H135),"-",H135)</f>
        <v/>
      </c>
      <c r="BP49" s="537"/>
      <c r="BQ49" s="291">
        <f>IF(ISBLANK($A135),"-",A135)</f>
        <v>64</v>
      </c>
      <c r="BR49" s="281">
        <f>IF(ISBLANK($G138),"-",G138)</f>
        <v>209</v>
      </c>
      <c r="BS49" s="530" t="str">
        <f>IF(ISBLANK($I138),"-",I138)</f>
        <v xml:space="preserve">ФУ Дарья  </v>
      </c>
      <c r="BT49" s="538"/>
      <c r="BU49" s="262"/>
      <c r="BV49" s="262"/>
      <c r="BW49" s="263"/>
      <c r="CA49" s="262"/>
      <c r="CB49" s="262"/>
      <c r="CC49" s="263"/>
      <c r="CD49" s="262"/>
      <c r="CE49" s="262"/>
      <c r="CF49" s="263"/>
      <c r="CG49" s="269"/>
      <c r="CH49" s="537" t="str">
        <f>IF(ISBLANK($H195),"-",H195)</f>
        <v/>
      </c>
      <c r="CI49" s="537"/>
      <c r="CJ49" s="278">
        <f>IF(ISBLANK($A195),"-",A195)</f>
        <v>86</v>
      </c>
      <c r="CK49" s="266">
        <f>IF(ISBLANK($G200),"-",G200)</f>
        <v>229</v>
      </c>
      <c r="CL49" s="530" t="str">
        <f>IF(ISBLANK($G200),"-",I200)</f>
        <v xml:space="preserve">ШАВКАТОВА Шахруза  </v>
      </c>
      <c r="CM49" s="538"/>
      <c r="CN49" s="262"/>
      <c r="CO49" s="262"/>
      <c r="CP49" s="265">
        <f>IF(ISBLANK($F204),"-",F204)</f>
        <v>-89</v>
      </c>
      <c r="CQ49" s="266">
        <f>IF(ISBLANK($G204),"-",G204)</f>
        <v>213</v>
      </c>
      <c r="CR49" s="530" t="str">
        <f>IF(ISBLANK($I204),"-",I204)</f>
        <v xml:space="preserve">ПЮРКО Екатерина  </v>
      </c>
      <c r="CS49" s="530"/>
      <c r="CT49" s="275"/>
      <c r="CU49" s="276"/>
      <c r="CV49" s="277"/>
    </row>
    <row r="50" spans="1:100" s="240" customFormat="1" ht="14.1" customHeight="1" x14ac:dyDescent="0.2">
      <c r="A50" s="555"/>
      <c r="B50" s="513"/>
      <c r="C50" s="515"/>
      <c r="D50" s="566"/>
      <c r="E50" s="557"/>
      <c r="F50" s="320"/>
      <c r="G50" s="324">
        <f>IF(Y33&gt;Z33,G33,IF(Z33&gt;Y33,G34,"-"))</f>
        <v>202</v>
      </c>
      <c r="H50" s="521"/>
      <c r="I50" s="257" t="str">
        <f>VLOOKUP(G50,[3]Список!A:V,3,FALSE)</f>
        <v xml:space="preserve">РОМАНОВСКАЯ Ангелина  </v>
      </c>
      <c r="J50" s="258" t="str">
        <f>VLOOKUP(G50,[3]Список!A:V,8,FALSE)</f>
        <v>Павлодар. обл.</v>
      </c>
      <c r="K50" s="526"/>
      <c r="L50" s="536"/>
      <c r="M50" s="532"/>
      <c r="N50" s="534"/>
      <c r="O50" s="526"/>
      <c r="P50" s="536"/>
      <c r="Q50" s="532"/>
      <c r="R50" s="534"/>
      <c r="S50" s="526"/>
      <c r="T50" s="536"/>
      <c r="U50" s="532"/>
      <c r="V50" s="534"/>
      <c r="W50" s="526"/>
      <c r="X50" s="528"/>
      <c r="Y50" s="259">
        <f t="shared" ref="Y50" si="789">IF(L49="wo","В - П",IF(L49&gt;=0,SUM(AC50:AI50),""))</f>
        <v>3</v>
      </c>
      <c r="Z50" s="260">
        <f t="shared" ref="Z50" si="790">IF(K49="wo","В - П",IF(K49&gt;=0,SUM(AC49:AI49),""))</f>
        <v>0</v>
      </c>
      <c r="AA50" s="248" t="str">
        <f t="shared" ref="AA50" si="791">IF(G49="х","",IF(G50="х","",IF(Y49&gt;Z49,AA49&amp;" "&amp;AB49,IF(Z49&gt;Y49,AA49&amp;" "&amp;AB50,""))))</f>
        <v>3 - 0 (8,4,5)</v>
      </c>
      <c r="AB50" s="249" t="str">
        <f t="shared" si="4"/>
        <v>(8,4,5)</v>
      </c>
      <c r="AC50" s="250">
        <f t="shared" ref="AC50" si="792">IF(L49="","",IF(L49="wo",0,IF(K49="wo",1,IF(K49&gt;L49,0,1))))</f>
        <v>1</v>
      </c>
      <c r="AD50" s="250">
        <f t="shared" ref="AD50" si="793">IF(N49="","",IF(N49="wo",0,IF(M49="wo",1,IF(M49&gt;N49,0,1))))</f>
        <v>1</v>
      </c>
      <c r="AE50" s="250">
        <f t="shared" ref="AE50" si="794">IF(P49="","",IF(P49="wo",0,IF(O49="wo",1,IF(O49&gt;P49,0,1))))</f>
        <v>1</v>
      </c>
      <c r="AF50" s="250" t="str">
        <f t="shared" ref="AF50" si="795">IF(R49="","",IF(R49="wo",0,IF(Q49="wo",1,IF(Q49&gt;R49,0,1))))</f>
        <v/>
      </c>
      <c r="AG50" s="250" t="str">
        <f t="shared" ref="AG50" si="796">IF(T49="","",IF(T49="wo",0,IF(S49="wo",1,IF(S49&gt;T49,0,1))))</f>
        <v/>
      </c>
      <c r="AH50" s="250" t="str">
        <f t="shared" ref="AH50" si="797">IF(V49="","",IF(V49="wo",0,IF(U49="wo",1,IF(U49&gt;V49,0,1))))</f>
        <v/>
      </c>
      <c r="AI50" s="250" t="str">
        <f t="shared" ref="AI50" si="798">IF(X49="","",IF(X49="wo",0,IF(W49="wo",1,IF(W49&gt;X49,0,1))))</f>
        <v/>
      </c>
      <c r="AJ50" s="251">
        <f t="shared" ref="AJ50" si="799">IF(K49="","",IF(K49="wo",0,IF(L49="wo",0,IF(K49=L49,"ERROR",IF(K49=0,0,IF(L49=0,"-0",IF(L49&gt;K49,K49,-1*L49)))))))</f>
        <v>8</v>
      </c>
      <c r="AK50" s="251" t="str">
        <f t="shared" ref="AK50" si="800">IF(M49="","",IF(M49="wo",","&amp;0,IF(N49="wo",","&amp;0,IF(M49=N49,"ERROR",IF(M49=0,",0",IF(N49=0,",-0",IF(N49&gt;M49,","&amp;M49,","&amp;-1*N49)))))))</f>
        <v>,4</v>
      </c>
      <c r="AL50" s="251" t="str">
        <f t="shared" ref="AL50" si="801">IF(O49="","",IF(O49="wo",","&amp;0,IF(P49="wo",","&amp;0,IF(O49=P49,"ERROR",IF(O49=0,",0",IF(P49=0,",-0",IF(P49&gt;O49,","&amp;O49,","&amp;-1*P49)))))))</f>
        <v>,5</v>
      </c>
      <c r="AM50" s="251" t="str">
        <f t="shared" ref="AM50" si="802">IF(Q49="","",IF(Q49="wo",","&amp;0,IF(R49="wo",","&amp;0,IF(Q49=R49,"ERROR",IF(Q49=0,",0",IF(R49=0,",-0",IF(R49&gt;Q49,","&amp;Q49,","&amp;-1*R49)))))))</f>
        <v/>
      </c>
      <c r="AN50" s="251" t="str">
        <f t="shared" ref="AN50" si="803">IF(S49="","",IF(S49="wo",","&amp;0,IF(T49="wo",","&amp;0,IF(S49=T49,"ERROR",IF(S49=0,",0",IF(T49=0,",-0",IF(T49&gt;S49,","&amp;S49,","&amp;-1*T49)))))))</f>
        <v/>
      </c>
      <c r="AO50" s="251" t="str">
        <f t="shared" ref="AO50" si="804">IF(U49="","",IF(U49="wo",","&amp;0,IF(V49="wo",","&amp;0,IF(U49=V49,"ERROR",IF(U49=0,",0",IF(V49=0,",-0",IF(V49&gt;U49,","&amp;U49,","&amp;-1*V49)))))))</f>
        <v/>
      </c>
      <c r="AP50" s="251" t="str">
        <f t="shared" ref="AP50" si="805">IF(W49="","",IF(W49="wo",","&amp;0,IF(X49="wo",","&amp;0,IF(W49=X49,"ERROR",IF(W49=0,",0",IF(X49=0,",-0",IF(X49&gt;W49,","&amp;W49,","&amp;-1*X49)))))))</f>
        <v/>
      </c>
      <c r="AQ50" s="252"/>
      <c r="AR50" s="265"/>
      <c r="AS50" s="537" t="str">
        <f>IF(ISBLANK($H25),"-",H25)</f>
        <v/>
      </c>
      <c r="AT50" s="537"/>
      <c r="AU50" s="280">
        <f>IF(ISBLANK($A25),"-",A25)</f>
        <v>12</v>
      </c>
      <c r="AV50" s="281">
        <f>IF(ISBLANK($G46),"-",G46)</f>
        <v>205</v>
      </c>
      <c r="AW50" s="530" t="str">
        <f>IF(ISBLANK($I46),"-",I46)</f>
        <v xml:space="preserve">ТОРШАЕВА Гузель  </v>
      </c>
      <c r="AX50" s="538"/>
      <c r="AY50" s="262"/>
      <c r="AZ50" s="262"/>
      <c r="BA50" s="263"/>
      <c r="BB50" s="262"/>
      <c r="BD50" s="300"/>
      <c r="BG50" s="312"/>
      <c r="BK50" s="269"/>
      <c r="BL50" s="262"/>
      <c r="BM50" s="262"/>
      <c r="BN50" s="265">
        <f>IF(ISBLANK($F136),"-",F136)</f>
        <v>-55</v>
      </c>
      <c r="BO50" s="266">
        <f>IF(ISBLANK($G136),"-",G136)</f>
        <v>209</v>
      </c>
      <c r="BP50" s="530" t="str">
        <f>IF(ISBLANK($G136),"-",I136)</f>
        <v xml:space="preserve">ФУ Дарья  </v>
      </c>
      <c r="BQ50" s="538"/>
      <c r="BR50" s="539" t="str">
        <f>IF($Y$1=1,AA135,IF($Y$1=2,AA136,""))</f>
        <v>3 - 2 (-11,5,-10,7,6)</v>
      </c>
      <c r="BS50" s="540"/>
      <c r="BT50" s="540"/>
      <c r="BU50" s="262"/>
      <c r="BV50" s="558" t="str">
        <f>IF(ISBLANK($H140),"-",H140)</f>
        <v>10 место</v>
      </c>
      <c r="BW50" s="558"/>
      <c r="CA50" s="262"/>
      <c r="CB50" s="262"/>
      <c r="CC50" s="263"/>
      <c r="CD50" s="262"/>
      <c r="CE50" s="262"/>
      <c r="CF50" s="263"/>
      <c r="CG50" s="269">
        <f>IF(ISBLANK($F196),"-",F196)</f>
        <v>-39</v>
      </c>
      <c r="CH50" s="266">
        <f>IF(ISBLANK($G196),"-",G196)</f>
        <v>233</v>
      </c>
      <c r="CI50" s="530" t="str">
        <f>IF(ISBLANK($G196),"-",I196)</f>
        <v xml:space="preserve">МЕНДИГАЛИЕВА Айша  </v>
      </c>
      <c r="CJ50" s="538"/>
      <c r="CK50" s="539" t="str">
        <f>IF($Y$1=1,AA195,IF($Y$1=2,AA196,""))</f>
        <v>3 - 0 (10,7,6)</v>
      </c>
      <c r="CL50" s="540"/>
      <c r="CM50" s="540"/>
      <c r="CN50" s="262"/>
      <c r="CO50" s="262"/>
      <c r="CP50" s="263"/>
      <c r="CQ50" s="262"/>
      <c r="CS50" s="236"/>
      <c r="CT50" s="262"/>
      <c r="CV50" s="236"/>
    </row>
    <row r="51" spans="1:100" s="240" customFormat="1" ht="14.1" customHeight="1" x14ac:dyDescent="0.25">
      <c r="A51" s="550">
        <v>25</v>
      </c>
      <c r="B51" s="512" t="s">
        <v>287</v>
      </c>
      <c r="C51" s="514"/>
      <c r="D51" s="516"/>
      <c r="E51" s="518"/>
      <c r="F51" s="322"/>
      <c r="G51" s="318">
        <f>IF(Y35&gt;Z35,G35,IF(Z35&gt;Y35,G36,"-"))</f>
        <v>201</v>
      </c>
      <c r="H51" s="520" t="str">
        <f t="shared" ref="H51" si="806">IF(K51="",IF(C51="","",IF(OR(G51="х",G52="х",NOT(ISBLANK(K51)))," ",CONCATENATE(C51,"/",D51,"/","ст. ",E51))),"")</f>
        <v/>
      </c>
      <c r="I51" s="244" t="str">
        <f>VLOOKUP(G51,[3]Список!A:V,3,FALSE)</f>
        <v xml:space="preserve">БАХЫТ Анель  </v>
      </c>
      <c r="J51" s="245" t="str">
        <f>VLOOKUP(G51,[3]Список!A:V,8,FALSE)</f>
        <v>г. Алматы</v>
      </c>
      <c r="K51" s="564">
        <v>11</v>
      </c>
      <c r="L51" s="544">
        <v>2</v>
      </c>
      <c r="M51" s="546">
        <v>11</v>
      </c>
      <c r="N51" s="548">
        <v>8</v>
      </c>
      <c r="O51" s="542">
        <v>11</v>
      </c>
      <c r="P51" s="544">
        <v>9</v>
      </c>
      <c r="Q51" s="546"/>
      <c r="R51" s="548"/>
      <c r="S51" s="542"/>
      <c r="T51" s="544"/>
      <c r="U51" s="546"/>
      <c r="V51" s="548"/>
      <c r="W51" s="542"/>
      <c r="X51" s="551"/>
      <c r="Y51" s="246">
        <f t="shared" ref="Y51" si="807">IF(K51="wo",0,IF(K51="","",SUM(AC51:AI51)))</f>
        <v>3</v>
      </c>
      <c r="Z51" s="247">
        <f t="shared" ref="Z51" si="808">IF(L51="wo",0,IF(L51="","",SUM(AC52:AI52)))</f>
        <v>0</v>
      </c>
      <c r="AA51" s="248" t="str">
        <f t="shared" ref="AA51" si="809">IF(Y52="В - П","В - П",IF(Z52="В - П","В - П",IF(Z52="wo",Y52&amp;" - "&amp;Z52,IF(Y52="wo",Z52&amp;" - "&amp;Y52,IF(Y52&gt;Z52,Y52&amp;" - "&amp;Z52,IF(Z52&gt;Y52,Z52&amp;" - "&amp;Y52,""))))))</f>
        <v>3 - 0</v>
      </c>
      <c r="AB51" s="249" t="str">
        <f t="shared" si="4"/>
        <v>(2,8,9)</v>
      </c>
      <c r="AC51" s="250">
        <f t="shared" ref="AC51" si="810">IF(K51="","",IF(K51="wo",0,IF(L51="wo",1,IF(K51&gt;L51,1,0))))</f>
        <v>1</v>
      </c>
      <c r="AD51" s="250">
        <f t="shared" ref="AD51" si="811">IF(M51="","",IF(M51="wo",0,IF(N51="wo",1,IF(M51&gt;N51,1,0))))</f>
        <v>1</v>
      </c>
      <c r="AE51" s="250">
        <f t="shared" ref="AE51" si="812">IF(O51="","",IF(O51="wo",0,IF(P51="wo",1,IF(O51&gt;P51,1,0))))</f>
        <v>1</v>
      </c>
      <c r="AF51" s="250" t="str">
        <f t="shared" ref="AF51" si="813">IF(Q51="","",IF(Q51="wo",0,IF(R51="wo",1,IF(Q51&gt;R51,1,0))))</f>
        <v/>
      </c>
      <c r="AG51" s="250" t="str">
        <f t="shared" ref="AG51" si="814">IF(S51="","",IF(S51="wo",0,IF(T51="wo",1,IF(S51&gt;T51,1,0))))</f>
        <v/>
      </c>
      <c r="AH51" s="250" t="str">
        <f t="shared" ref="AH51" si="815">IF(U51="","",IF(U51="wo",0,IF(V51="wo",1,IF(U51&gt;V51,1,0))))</f>
        <v/>
      </c>
      <c r="AI51" s="250" t="str">
        <f t="shared" ref="AI51" si="816">IF(W51="","",IF(W51="wo",0,IF(X51="wo",1,IF(W51&gt;X51,1,0))))</f>
        <v/>
      </c>
      <c r="AJ51" s="251">
        <f t="shared" ref="AJ51" si="817">IF(K51="","",IF(K51="wo",0,IF(L51="wo",0,IF(K51=L51,"ERROR",IF(K51=0,"-0",IF(L51=0,0,IF(K51&gt;L51,L51,-1*K51)))))))</f>
        <v>2</v>
      </c>
      <c r="AK51" s="251" t="str">
        <f t="shared" ref="AK51" si="818">IF(M51="","",IF(M51="wo",","&amp;0,IF(N51="wo",","&amp;0,IF(M51=N51,"ERROR",IF(M51=0,",-0",IF(N51=0,","&amp;0,IF(M51&gt;N51,","&amp;N51,","&amp;-1*M51)))))))</f>
        <v>,8</v>
      </c>
      <c r="AL51" s="251" t="str">
        <f t="shared" ref="AL51" si="819">IF(O51="","",IF(O51="wo",","&amp;0,IF(P51="wo",","&amp;0,IF(O51=P51,"ERROR",IF(O51=0,",-0",IF(P51=0,","&amp;0,IF(O51&gt;P51,","&amp;P51,","&amp;-1*O51)))))))</f>
        <v>,9</v>
      </c>
      <c r="AM51" s="251" t="str">
        <f t="shared" ref="AM51" si="820">IF(Q51="","",IF(Q51="wo",","&amp;0,IF(R51="wo",","&amp;0,IF(Q51=R51,"ERROR",IF(Q51=0,",-0",IF(R51=0,","&amp;0,IF(Q51&gt;R51,","&amp;R51,","&amp;-1*Q51)))))))</f>
        <v/>
      </c>
      <c r="AN51" s="251" t="str">
        <f t="shared" ref="AN51" si="821">IF(S51="","",IF(S51="wo",","&amp;0,IF(T51="wo",","&amp;0,IF(S51=T51,"ERROR",IF(S51=0,",-0",IF(T51=0,","&amp;0,IF(S51&gt;T51,","&amp;T51,","&amp;-1*S51)))))))</f>
        <v/>
      </c>
      <c r="AO51" s="251" t="str">
        <f t="shared" ref="AO51" si="822">IF(U51="","",IF(U51="wo",","&amp;0,IF(V51="wo",","&amp;0,IF(U51=V51,"ERROR",IF(U51=0,",-0",IF(V51=0,","&amp;0,IF(U51&gt;V51,","&amp;V51,","&amp;-1*U51)))))))</f>
        <v/>
      </c>
      <c r="AP51" s="251" t="str">
        <f t="shared" ref="AP51" si="823">IF(W51="","",IF(W51="wo",","&amp;0,IF(X51="wo",","&amp;0,IF(W51=X51,"ERROR",IF(W51=0,",-0",IF(X51=0,","&amp;0,IF(W51&gt;X51,","&amp;X51,","&amp;-1*W51)))))))</f>
        <v/>
      </c>
      <c r="AQ51" s="252"/>
      <c r="AR51" s="265">
        <f>IF(ISBLANK($F26),"-",F26)</f>
        <v>24</v>
      </c>
      <c r="AS51" s="359">
        <f>IF(ISBLANK($G26),"-",G26)</f>
        <v>205</v>
      </c>
      <c r="AT51" s="271" t="str">
        <f>IF(ISBLANK($G26),"-",I26)</f>
        <v xml:space="preserve">ТОРШАЕВА Гузель  </v>
      </c>
      <c r="AU51" s="285" t="str">
        <f>IF(ISBLANK($G26),"-",J26)</f>
        <v>г. Алматы</v>
      </c>
      <c r="AV51" s="539" t="str">
        <f>IF($Y$1=1,AA25,IF($Y$1=2,AA26,""))</f>
        <v>3 - 2 (5,12,-7,-14,8)</v>
      </c>
      <c r="AW51" s="540"/>
      <c r="AX51" s="540"/>
      <c r="AY51" s="262"/>
      <c r="AZ51" s="262"/>
      <c r="BA51" s="263"/>
      <c r="BB51" s="262"/>
      <c r="BD51" s="283"/>
      <c r="BG51" s="312"/>
      <c r="BK51" s="269"/>
      <c r="BL51" s="262"/>
      <c r="BM51" s="265"/>
      <c r="BN51" s="263"/>
      <c r="BO51" s="262"/>
      <c r="BP51" s="262"/>
      <c r="BR51" s="299"/>
      <c r="BS51" s="299"/>
      <c r="BT51" s="265">
        <f>IF(ISBLANK($F140),"-",F140)</f>
        <v>-65</v>
      </c>
      <c r="BU51" s="266">
        <f>IF(ISBLANK($G140),"-",G140)</f>
        <v>214</v>
      </c>
      <c r="BV51" s="530" t="str">
        <f>IF(ISBLANK($I140),"-",I140)</f>
        <v xml:space="preserve">ЛАВРОВА Елизавета  </v>
      </c>
      <c r="BW51" s="530"/>
      <c r="CA51" s="262"/>
      <c r="CB51" s="262"/>
      <c r="CC51" s="263"/>
      <c r="CD51" s="262"/>
      <c r="CE51" s="262"/>
      <c r="CF51" s="263"/>
      <c r="CG51" s="269"/>
      <c r="CJ51" s="236"/>
      <c r="CM51" s="263"/>
      <c r="CN51" s="262"/>
      <c r="CO51" s="262"/>
      <c r="CP51" s="263"/>
      <c r="CQ51" s="262"/>
      <c r="CS51" s="236"/>
      <c r="CT51" s="262"/>
      <c r="CV51" s="236"/>
    </row>
    <row r="52" spans="1:100" s="240" customFormat="1" ht="14.1" customHeight="1" x14ac:dyDescent="0.25">
      <c r="A52" s="550"/>
      <c r="B52" s="513"/>
      <c r="C52" s="515"/>
      <c r="D52" s="566"/>
      <c r="E52" s="519"/>
      <c r="F52" s="320"/>
      <c r="G52" s="318">
        <f>IF(Y37&gt;Z37,G37,IF(Z37&gt;Y37,G38,"-"))</f>
        <v>214</v>
      </c>
      <c r="H52" s="521"/>
      <c r="I52" s="257" t="str">
        <f>VLOOKUP(G52,[3]Список!A:V,3,FALSE)</f>
        <v xml:space="preserve">ЛАВРОВА Елизавета  </v>
      </c>
      <c r="J52" s="258" t="str">
        <f>VLOOKUP(G52,[3]Список!A:V,8,FALSE)</f>
        <v>г. Астана</v>
      </c>
      <c r="K52" s="565"/>
      <c r="L52" s="545"/>
      <c r="M52" s="547"/>
      <c r="N52" s="549"/>
      <c r="O52" s="543"/>
      <c r="P52" s="545"/>
      <c r="Q52" s="547"/>
      <c r="R52" s="549"/>
      <c r="S52" s="543"/>
      <c r="T52" s="545"/>
      <c r="U52" s="547"/>
      <c r="V52" s="549"/>
      <c r="W52" s="543"/>
      <c r="X52" s="552"/>
      <c r="Y52" s="259">
        <f t="shared" ref="Y52" si="824">IF(L51="wo","В - П",IF(L51&gt;=0,SUM(AC52:AI52),""))</f>
        <v>0</v>
      </c>
      <c r="Z52" s="260">
        <f t="shared" ref="Z52" si="825">IF(K51="wo","В - П",IF(K51&gt;=0,SUM(AC51:AI51),""))</f>
        <v>3</v>
      </c>
      <c r="AA52" s="248" t="str">
        <f t="shared" ref="AA52" si="826">IF(G51="х","",IF(G52="х","",IF(Y51&gt;Z51,AA51&amp;" "&amp;AB51,IF(Z51&gt;Y51,AA51&amp;" "&amp;AB52,""))))</f>
        <v>3 - 0 (2,8,9)</v>
      </c>
      <c r="AB52" s="249" t="str">
        <f t="shared" si="4"/>
        <v>(-2,-8,-9)</v>
      </c>
      <c r="AC52" s="250">
        <f t="shared" ref="AC52" si="827">IF(L51="","",IF(L51="wo",0,IF(K51="wo",1,IF(K51&gt;L51,0,1))))</f>
        <v>0</v>
      </c>
      <c r="AD52" s="250">
        <f t="shared" ref="AD52" si="828">IF(N51="","",IF(N51="wo",0,IF(M51="wo",1,IF(M51&gt;N51,0,1))))</f>
        <v>0</v>
      </c>
      <c r="AE52" s="250">
        <f t="shared" ref="AE52" si="829">IF(P51="","",IF(P51="wo",0,IF(O51="wo",1,IF(O51&gt;P51,0,1))))</f>
        <v>0</v>
      </c>
      <c r="AF52" s="250" t="str">
        <f t="shared" ref="AF52" si="830">IF(R51="","",IF(R51="wo",0,IF(Q51="wo",1,IF(Q51&gt;R51,0,1))))</f>
        <v/>
      </c>
      <c r="AG52" s="250" t="str">
        <f t="shared" ref="AG52" si="831">IF(T51="","",IF(T51="wo",0,IF(S51="wo",1,IF(S51&gt;T51,0,1))))</f>
        <v/>
      </c>
      <c r="AH52" s="250" t="str">
        <f t="shared" ref="AH52" si="832">IF(V51="","",IF(V51="wo",0,IF(U51="wo",1,IF(U51&gt;V51,0,1))))</f>
        <v/>
      </c>
      <c r="AI52" s="250" t="str">
        <f t="shared" ref="AI52" si="833">IF(X51="","",IF(X51="wo",0,IF(W51="wo",1,IF(W51&gt;X51,0,1))))</f>
        <v/>
      </c>
      <c r="AJ52" s="251">
        <f t="shared" ref="AJ52" si="834">IF(K51="","",IF(K51="wo",0,IF(L51="wo",0,IF(K51=L51,"ERROR",IF(K51=0,0,IF(L51=0,"-0",IF(L51&gt;K51,K51,-1*L51)))))))</f>
        <v>-2</v>
      </c>
      <c r="AK52" s="251" t="str">
        <f t="shared" ref="AK52" si="835">IF(M51="","",IF(M51="wo",","&amp;0,IF(N51="wo",","&amp;0,IF(M51=N51,"ERROR",IF(M51=0,",0",IF(N51=0,",-0",IF(N51&gt;M51,","&amp;M51,","&amp;-1*N51)))))))</f>
        <v>,-8</v>
      </c>
      <c r="AL52" s="251" t="str">
        <f t="shared" ref="AL52" si="836">IF(O51="","",IF(O51="wo",","&amp;0,IF(P51="wo",","&amp;0,IF(O51=P51,"ERROR",IF(O51=0,",0",IF(P51=0,",-0",IF(P51&gt;O51,","&amp;O51,","&amp;-1*P51)))))))</f>
        <v>,-9</v>
      </c>
      <c r="AM52" s="251" t="str">
        <f t="shared" ref="AM52" si="837">IF(Q51="","",IF(Q51="wo",","&amp;0,IF(R51="wo",","&amp;0,IF(Q51=R51,"ERROR",IF(Q51=0,",0",IF(R51=0,",-0",IF(R51&gt;Q51,","&amp;Q51,","&amp;-1*R51)))))))</f>
        <v/>
      </c>
      <c r="AN52" s="251" t="str">
        <f t="shared" ref="AN52" si="838">IF(S51="","",IF(S51="wo",","&amp;0,IF(T51="wo",","&amp;0,IF(S51=T51,"ERROR",IF(S51=0,",0",IF(T51=0,",-0",IF(T51&gt;S51,","&amp;S51,","&amp;-1*T51)))))))</f>
        <v/>
      </c>
      <c r="AO52" s="251" t="str">
        <f t="shared" ref="AO52" si="839">IF(U51="","",IF(U51="wo",","&amp;0,IF(V51="wo",","&amp;0,IF(U51=V51,"ERROR",IF(U51=0,",0",IF(V51=0,",-0",IF(V51&gt;U51,","&amp;U51,","&amp;-1*V51)))))))</f>
        <v/>
      </c>
      <c r="AP52" s="251" t="str">
        <f t="shared" ref="AP52" si="840">IF(W51="","",IF(W51="wo",","&amp;0,IF(X51="wo",","&amp;0,IF(W51=X51,"ERROR",IF(W51=0,",0",IF(X51=0,",-0",IF(X51&gt;W51,","&amp;W51,","&amp;-1*X51)))))))</f>
        <v/>
      </c>
      <c r="AQ52" s="252"/>
      <c r="AR52" s="265"/>
      <c r="AS52" s="262"/>
      <c r="AT52" s="262"/>
      <c r="AU52" s="263"/>
      <c r="AV52" s="262"/>
      <c r="AW52" s="262"/>
      <c r="AX52" s="263"/>
      <c r="AY52" s="262"/>
      <c r="AZ52" s="262"/>
      <c r="BA52" s="263"/>
      <c r="BB52" s="262"/>
      <c r="BC52" s="290" t="str">
        <f>IF(ISBLANK($H61),"-",H61)</f>
        <v/>
      </c>
      <c r="BD52" s="283"/>
      <c r="BE52" s="281">
        <f>IF(ISBLANK($G64),"-",G64)</f>
        <v>202</v>
      </c>
      <c r="BF52" s="530" t="str">
        <f>IF(ISBLANK($I64),"-",I64)</f>
        <v xml:space="preserve">РОМАНОВСКАЯ Ангелина  </v>
      </c>
      <c r="BG52" s="538"/>
      <c r="BH52" s="275"/>
      <c r="BI52" s="276"/>
      <c r="BJ52" s="310"/>
      <c r="BK52" s="269"/>
      <c r="BL52" s="262"/>
      <c r="BM52" s="265"/>
      <c r="BN52" s="263"/>
      <c r="BO52" s="262"/>
      <c r="BP52" s="262"/>
      <c r="BQ52" s="263"/>
      <c r="BR52" s="262"/>
      <c r="BS52" s="262"/>
      <c r="BT52" s="263"/>
      <c r="BU52" s="262"/>
      <c r="BW52" s="236"/>
      <c r="CA52" s="262"/>
      <c r="CB52" s="262"/>
      <c r="CC52" s="263"/>
      <c r="CD52" s="262"/>
      <c r="CE52" s="262"/>
      <c r="CF52" s="263"/>
      <c r="CG52" s="269"/>
      <c r="CJ52" s="236"/>
      <c r="CM52" s="263"/>
      <c r="CN52" s="262"/>
      <c r="CO52" s="262"/>
      <c r="CP52" s="265">
        <f>IF(ISBLANK($F205),"-",F205)</f>
        <v>-87</v>
      </c>
      <c r="CQ52" s="266">
        <f>IF(ISBLANK($G205),"-",G205)</f>
        <v>235</v>
      </c>
      <c r="CR52" s="530" t="str">
        <f>IF(ISBLANK($I205),"-",I205)</f>
        <v xml:space="preserve">ЯСАКОВА Анна  </v>
      </c>
      <c r="CS52" s="530"/>
      <c r="CU52" s="558" t="str">
        <f>IF(ISBLANK($H207),"-",H207)</f>
        <v>27 место</v>
      </c>
      <c r="CV52" s="558"/>
    </row>
    <row r="53" spans="1:100" s="240" customFormat="1" ht="14.1" customHeight="1" x14ac:dyDescent="0.25">
      <c r="A53" s="554">
        <v>26</v>
      </c>
      <c r="B53" s="512" t="s">
        <v>287</v>
      </c>
      <c r="C53" s="514"/>
      <c r="D53" s="516"/>
      <c r="E53" s="556"/>
      <c r="F53" s="322"/>
      <c r="G53" s="323">
        <f>IF(Y39&gt;Z39,G39,IF(Z39&gt;Y39,G40,"-"))</f>
        <v>207</v>
      </c>
      <c r="H53" s="520" t="str">
        <f t="shared" ref="H53" si="841">IF(K53="",IF(C53="","",IF(OR(G53="х",G54="х",NOT(ISBLANK(K53)))," ",CONCATENATE(C53,"/",D53,"/","ст. ",E53))),"")</f>
        <v/>
      </c>
      <c r="I53" s="244" t="str">
        <f>VLOOKUP(G53,[3]Список!A:V,3,FALSE)</f>
        <v xml:space="preserve">ЖАКСЫЛЫКОВА Альбина  </v>
      </c>
      <c r="J53" s="245" t="str">
        <f>VLOOKUP(G53,[3]Список!A:V,8,FALSE)</f>
        <v>Карагандин. обл.</v>
      </c>
      <c r="K53" s="525">
        <v>3</v>
      </c>
      <c r="L53" s="535">
        <v>11</v>
      </c>
      <c r="M53" s="531">
        <v>4</v>
      </c>
      <c r="N53" s="533">
        <v>11</v>
      </c>
      <c r="O53" s="525">
        <v>11</v>
      </c>
      <c r="P53" s="535">
        <v>5</v>
      </c>
      <c r="Q53" s="531">
        <v>3</v>
      </c>
      <c r="R53" s="533">
        <v>11</v>
      </c>
      <c r="S53" s="525"/>
      <c r="T53" s="535"/>
      <c r="U53" s="531"/>
      <c r="V53" s="533"/>
      <c r="W53" s="525"/>
      <c r="X53" s="527"/>
      <c r="Y53" s="246">
        <f t="shared" ref="Y53" si="842">IF(K53="wo",0,IF(K53="","",SUM(AC53:AI53)))</f>
        <v>1</v>
      </c>
      <c r="Z53" s="247">
        <f t="shared" ref="Z53" si="843">IF(L53="wo",0,IF(L53="","",SUM(AC54:AI54)))</f>
        <v>3</v>
      </c>
      <c r="AA53" s="248" t="str">
        <f t="shared" ref="AA53" si="844">IF(Y54="В - П","В - П",IF(Z54="В - П","В - П",IF(Z54="wo",Y54&amp;" - "&amp;Z54,IF(Y54="wo",Z54&amp;" - "&amp;Y54,IF(Y54&gt;Z54,Y54&amp;" - "&amp;Z54,IF(Z54&gt;Y54,Z54&amp;" - "&amp;Y54,""))))))</f>
        <v>3 - 1</v>
      </c>
      <c r="AB53" s="249" t="str">
        <f t="shared" si="4"/>
        <v>(-3,-4,5,-3)</v>
      </c>
      <c r="AC53" s="250">
        <f t="shared" ref="AC53" si="845">IF(K53="","",IF(K53="wo",0,IF(L53="wo",1,IF(K53&gt;L53,1,0))))</f>
        <v>0</v>
      </c>
      <c r="AD53" s="250">
        <f t="shared" ref="AD53" si="846">IF(M53="","",IF(M53="wo",0,IF(N53="wo",1,IF(M53&gt;N53,1,0))))</f>
        <v>0</v>
      </c>
      <c r="AE53" s="250">
        <f t="shared" ref="AE53" si="847">IF(O53="","",IF(O53="wo",0,IF(P53="wo",1,IF(O53&gt;P53,1,0))))</f>
        <v>1</v>
      </c>
      <c r="AF53" s="250">
        <f t="shared" ref="AF53" si="848">IF(Q53="","",IF(Q53="wo",0,IF(R53="wo",1,IF(Q53&gt;R53,1,0))))</f>
        <v>0</v>
      </c>
      <c r="AG53" s="250" t="str">
        <f t="shared" ref="AG53" si="849">IF(S53="","",IF(S53="wo",0,IF(T53="wo",1,IF(S53&gt;T53,1,0))))</f>
        <v/>
      </c>
      <c r="AH53" s="250" t="str">
        <f t="shared" ref="AH53" si="850">IF(U53="","",IF(U53="wo",0,IF(V53="wo",1,IF(U53&gt;V53,1,0))))</f>
        <v/>
      </c>
      <c r="AI53" s="250" t="str">
        <f t="shared" ref="AI53" si="851">IF(W53="","",IF(W53="wo",0,IF(X53="wo",1,IF(W53&gt;X53,1,0))))</f>
        <v/>
      </c>
      <c r="AJ53" s="251">
        <f t="shared" ref="AJ53" si="852">IF(K53="","",IF(K53="wo",0,IF(L53="wo",0,IF(K53=L53,"ERROR",IF(K53=0,"-0",IF(L53=0,0,IF(K53&gt;L53,L53,-1*K53)))))))</f>
        <v>-3</v>
      </c>
      <c r="AK53" s="251" t="str">
        <f t="shared" ref="AK53" si="853">IF(M53="","",IF(M53="wo",","&amp;0,IF(N53="wo",","&amp;0,IF(M53=N53,"ERROR",IF(M53=0,",-0",IF(N53=0,","&amp;0,IF(M53&gt;N53,","&amp;N53,","&amp;-1*M53)))))))</f>
        <v>,-4</v>
      </c>
      <c r="AL53" s="251" t="str">
        <f t="shared" ref="AL53" si="854">IF(O53="","",IF(O53="wo",","&amp;0,IF(P53="wo",","&amp;0,IF(O53=P53,"ERROR",IF(O53=0,",-0",IF(P53=0,","&amp;0,IF(O53&gt;P53,","&amp;P53,","&amp;-1*O53)))))))</f>
        <v>,5</v>
      </c>
      <c r="AM53" s="251" t="str">
        <f t="shared" ref="AM53" si="855">IF(Q53="","",IF(Q53="wo",","&amp;0,IF(R53="wo",","&amp;0,IF(Q53=R53,"ERROR",IF(Q53=0,",-0",IF(R53=0,","&amp;0,IF(Q53&gt;R53,","&amp;R53,","&amp;-1*Q53)))))))</f>
        <v>,-3</v>
      </c>
      <c r="AN53" s="251" t="str">
        <f t="shared" ref="AN53" si="856">IF(S53="","",IF(S53="wo",","&amp;0,IF(T53="wo",","&amp;0,IF(S53=T53,"ERROR",IF(S53=0,",-0",IF(T53=0,","&amp;0,IF(S53&gt;T53,","&amp;T53,","&amp;-1*S53)))))))</f>
        <v/>
      </c>
      <c r="AO53" s="251" t="str">
        <f t="shared" ref="AO53" si="857">IF(U53="","",IF(U53="wo",","&amp;0,IF(V53="wo",","&amp;0,IF(U53=V53,"ERROR",IF(U53=0,",-0",IF(V53=0,","&amp;0,IF(U53&gt;V53,","&amp;V53,","&amp;-1*U53)))))))</f>
        <v/>
      </c>
      <c r="AP53" s="251" t="str">
        <f t="shared" ref="AP53" si="858">IF(W53="","",IF(W53="wo",","&amp;0,IF(X53="wo",","&amp;0,IF(W53=X53,"ERROR",IF(W53=0,",-0",IF(X53=0,","&amp;0,IF(W53&gt;X53,","&amp;X53,","&amp;-1*W53)))))))</f>
        <v/>
      </c>
      <c r="AQ53" s="252"/>
      <c r="AR53" s="265">
        <f>IF(ISBLANK($F27),"-",F27)</f>
        <v>25</v>
      </c>
      <c r="AS53" s="359">
        <f>IF(ISBLANK($G27),"-",G27)</f>
        <v>206</v>
      </c>
      <c r="AT53" s="271" t="str">
        <f>IF(ISBLANK($G27),"-",I27)</f>
        <v xml:space="preserve">САНДЫБАЕВА Малика  </v>
      </c>
      <c r="AU53" s="272" t="str">
        <f>IF(ISBLANK($G27),"-",J27)</f>
        <v>г. Астана</v>
      </c>
      <c r="AV53" s="262"/>
      <c r="AW53" s="262"/>
      <c r="AX53" s="263"/>
      <c r="AY53" s="262"/>
      <c r="AZ53" s="262"/>
      <c r="BA53" s="263"/>
      <c r="BB53" s="262"/>
      <c r="BC53" s="262"/>
      <c r="BD53" s="292">
        <f>IF(ISBLANK($A61),"-",A61)</f>
        <v>30</v>
      </c>
      <c r="BE53" s="562" t="str">
        <f>IF($Y$1=1,AA61,IF($Y$1=2,AA62,""))</f>
        <v>3 - 2 (8,-10,-5,7,5)</v>
      </c>
      <c r="BF53" s="561"/>
      <c r="BG53" s="561"/>
      <c r="BH53" s="311"/>
      <c r="BI53" s="311"/>
      <c r="BJ53" s="311"/>
      <c r="BK53" s="269"/>
      <c r="BL53" s="262"/>
      <c r="BM53" s="265"/>
      <c r="BN53" s="263"/>
      <c r="BO53" s="262"/>
      <c r="BP53" s="262"/>
      <c r="BQ53" s="263"/>
      <c r="BR53" s="262"/>
      <c r="BS53" s="262"/>
      <c r="BT53" s="263"/>
      <c r="BU53" s="262"/>
      <c r="BV53" s="262"/>
      <c r="BW53" s="265">
        <f>IF(ISBLANK($F141),"-",F141)</f>
        <v>-63</v>
      </c>
      <c r="BX53" s="266">
        <f>IF(ISBLANK($G141),"-",G141)</f>
        <v>222</v>
      </c>
      <c r="BY53" s="530" t="str">
        <f>IF(ISBLANK($G141),"-",I141)</f>
        <v xml:space="preserve">ЛУКЬЯНОВА Мария  </v>
      </c>
      <c r="BZ53" s="530"/>
      <c r="CA53" s="262"/>
      <c r="CB53" s="558" t="str">
        <f>IF(ISBLANK($H143),"-",H143)</f>
        <v>11 место</v>
      </c>
      <c r="CC53" s="558"/>
      <c r="CD53" s="262"/>
      <c r="CE53" s="262"/>
      <c r="CF53" s="263"/>
      <c r="CG53" s="269"/>
      <c r="CJ53" s="236"/>
      <c r="CM53" s="263"/>
      <c r="CN53" s="262"/>
      <c r="CO53" s="262"/>
      <c r="CP53" s="236"/>
      <c r="CQ53" s="262"/>
      <c r="CR53" s="290" t="str">
        <f>IF(ISBLANK($H205),"-",H205)</f>
        <v/>
      </c>
      <c r="CS53" s="298">
        <f>IF(ISBLANK($A205),"-",A205)</f>
        <v>90</v>
      </c>
      <c r="CT53" s="281">
        <f>IF(ISBLANK($G207),"-",G207)</f>
        <v>229</v>
      </c>
      <c r="CU53" s="530" t="str">
        <f>IF(ISBLANK($I207),"-",I207)</f>
        <v xml:space="preserve">ШАВКАТОВА Шахруза  </v>
      </c>
      <c r="CV53" s="530"/>
    </row>
    <row r="54" spans="1:100" s="240" customFormat="1" ht="14.1" customHeight="1" x14ac:dyDescent="0.2">
      <c r="A54" s="555"/>
      <c r="B54" s="513"/>
      <c r="C54" s="515"/>
      <c r="D54" s="566"/>
      <c r="E54" s="557"/>
      <c r="F54" s="320"/>
      <c r="G54" s="324">
        <f>IF(Y41&gt;Z41,G41,IF(Z41&gt;Y41,G42,"-"))</f>
        <v>204</v>
      </c>
      <c r="H54" s="521"/>
      <c r="I54" s="257" t="str">
        <f>VLOOKUP(G54,[3]Список!A:V,3,FALSE)</f>
        <v xml:space="preserve">КОШКУМБАЕВА Жанерке  </v>
      </c>
      <c r="J54" s="258" t="str">
        <f>VLOOKUP(G54,[3]Список!A:V,8,FALSE)</f>
        <v>Карагандин. обл.</v>
      </c>
      <c r="K54" s="526"/>
      <c r="L54" s="536"/>
      <c r="M54" s="532"/>
      <c r="N54" s="534"/>
      <c r="O54" s="526"/>
      <c r="P54" s="536"/>
      <c r="Q54" s="532"/>
      <c r="R54" s="534"/>
      <c r="S54" s="526"/>
      <c r="T54" s="536"/>
      <c r="U54" s="532"/>
      <c r="V54" s="534"/>
      <c r="W54" s="526"/>
      <c r="X54" s="528"/>
      <c r="Y54" s="259">
        <f t="shared" ref="Y54" si="859">IF(L53="wo","В - П",IF(L53&gt;=0,SUM(AC54:AI54),""))</f>
        <v>3</v>
      </c>
      <c r="Z54" s="260">
        <f t="shared" ref="Z54" si="860">IF(K53="wo","В - П",IF(K53&gt;=0,SUM(AC53:AI53),""))</f>
        <v>1</v>
      </c>
      <c r="AA54" s="248" t="str">
        <f t="shared" ref="AA54" si="861">IF(G53="х","",IF(G54="х","",IF(Y53&gt;Z53,AA53&amp;" "&amp;AB53,IF(Z53&gt;Y53,AA53&amp;" "&amp;AB54,""))))</f>
        <v>3 - 1 (3,4,-5,3)</v>
      </c>
      <c r="AB54" s="249" t="str">
        <f t="shared" si="4"/>
        <v>(3,4,-5,3)</v>
      </c>
      <c r="AC54" s="250">
        <f t="shared" ref="AC54" si="862">IF(L53="","",IF(L53="wo",0,IF(K53="wo",1,IF(K53&gt;L53,0,1))))</f>
        <v>1</v>
      </c>
      <c r="AD54" s="250">
        <f t="shared" ref="AD54" si="863">IF(N53="","",IF(N53="wo",0,IF(M53="wo",1,IF(M53&gt;N53,0,1))))</f>
        <v>1</v>
      </c>
      <c r="AE54" s="250">
        <f t="shared" ref="AE54" si="864">IF(P53="","",IF(P53="wo",0,IF(O53="wo",1,IF(O53&gt;P53,0,1))))</f>
        <v>0</v>
      </c>
      <c r="AF54" s="250">
        <f t="shared" ref="AF54" si="865">IF(R53="","",IF(R53="wo",0,IF(Q53="wo",1,IF(Q53&gt;R53,0,1))))</f>
        <v>1</v>
      </c>
      <c r="AG54" s="250" t="str">
        <f t="shared" ref="AG54" si="866">IF(T53="","",IF(T53="wo",0,IF(S53="wo",1,IF(S53&gt;T53,0,1))))</f>
        <v/>
      </c>
      <c r="AH54" s="250" t="str">
        <f t="shared" ref="AH54" si="867">IF(V53="","",IF(V53="wo",0,IF(U53="wo",1,IF(U53&gt;V53,0,1))))</f>
        <v/>
      </c>
      <c r="AI54" s="250" t="str">
        <f t="shared" ref="AI54" si="868">IF(X53="","",IF(X53="wo",0,IF(W53="wo",1,IF(W53&gt;X53,0,1))))</f>
        <v/>
      </c>
      <c r="AJ54" s="251">
        <f t="shared" ref="AJ54" si="869">IF(K53="","",IF(K53="wo",0,IF(L53="wo",0,IF(K53=L53,"ERROR",IF(K53=0,0,IF(L53=0,"-0",IF(L53&gt;K53,K53,-1*L53)))))))</f>
        <v>3</v>
      </c>
      <c r="AK54" s="251" t="str">
        <f t="shared" ref="AK54" si="870">IF(M53="","",IF(M53="wo",","&amp;0,IF(N53="wo",","&amp;0,IF(M53=N53,"ERROR",IF(M53=0,",0",IF(N53=0,",-0",IF(N53&gt;M53,","&amp;M53,","&amp;-1*N53)))))))</f>
        <v>,4</v>
      </c>
      <c r="AL54" s="251" t="str">
        <f t="shared" ref="AL54" si="871">IF(O53="","",IF(O53="wo",","&amp;0,IF(P53="wo",","&amp;0,IF(O53=P53,"ERROR",IF(O53=0,",0",IF(P53=0,",-0",IF(P53&gt;O53,","&amp;O53,","&amp;-1*P53)))))))</f>
        <v>,-5</v>
      </c>
      <c r="AM54" s="251" t="str">
        <f t="shared" ref="AM54" si="872">IF(Q53="","",IF(Q53="wo",","&amp;0,IF(R53="wo",","&amp;0,IF(Q53=R53,"ERROR",IF(Q53=0,",0",IF(R53=0,",-0",IF(R53&gt;Q53,","&amp;Q53,","&amp;-1*R53)))))))</f>
        <v>,3</v>
      </c>
      <c r="AN54" s="251" t="str">
        <f t="shared" ref="AN54" si="873">IF(S53="","",IF(S53="wo",","&amp;0,IF(T53="wo",","&amp;0,IF(S53=T53,"ERROR",IF(S53=0,",0",IF(T53=0,",-0",IF(T53&gt;S53,","&amp;S53,","&amp;-1*T53)))))))</f>
        <v/>
      </c>
      <c r="AO54" s="251" t="str">
        <f t="shared" ref="AO54" si="874">IF(U53="","",IF(U53="wo",","&amp;0,IF(V53="wo",","&amp;0,IF(U53=V53,"ERROR",IF(U53=0,",0",IF(V53=0,",-0",IF(V53&gt;U53,","&amp;U53,","&amp;-1*V53)))))))</f>
        <v/>
      </c>
      <c r="AP54" s="251" t="str">
        <f t="shared" ref="AP54" si="875">IF(W53="","",IF(W53="wo",","&amp;0,IF(X53="wo",","&amp;0,IF(W53=X53,"ERROR",IF(W53=0,",0",IF(X53=0,",-0",IF(X53&gt;W53,","&amp;W53,","&amp;-1*X53)))))))</f>
        <v/>
      </c>
      <c r="AQ54" s="252"/>
      <c r="AR54" s="265"/>
      <c r="AS54" s="537" t="str">
        <f>IF(ISBLANK($H27),"-",H27)</f>
        <v/>
      </c>
      <c r="AT54" s="537"/>
      <c r="AU54" s="280">
        <f>IF(ISBLANK($A27),"-",A27)</f>
        <v>13</v>
      </c>
      <c r="AV54" s="281">
        <f>IF(ISBLANK($G47),"-",G47)</f>
        <v>206</v>
      </c>
      <c r="AW54" s="530" t="str">
        <f>IF(ISBLANK($I47),"-",I47)</f>
        <v xml:space="preserve">САНДЫБАЕВА Малика  </v>
      </c>
      <c r="AX54" s="530"/>
      <c r="AY54" s="262"/>
      <c r="AZ54" s="262"/>
      <c r="BA54" s="263"/>
      <c r="BB54" s="262"/>
      <c r="BD54" s="300"/>
      <c r="BK54" s="269"/>
      <c r="BL54" s="262"/>
      <c r="BM54" s="265"/>
      <c r="BN54" s="263"/>
      <c r="BO54" s="262"/>
      <c r="BP54" s="262"/>
      <c r="BQ54" s="263"/>
      <c r="BR54" s="262"/>
      <c r="BS54" s="262"/>
      <c r="BT54" s="263"/>
      <c r="BU54" s="262"/>
      <c r="BV54" s="262"/>
      <c r="BW54" s="263"/>
      <c r="BX54" s="537" t="str">
        <f>IF(ISBLANK($H141),"-",H141)</f>
        <v/>
      </c>
      <c r="BY54" s="537"/>
      <c r="BZ54" s="291">
        <f>IF(ISBLANK($A141),"-",A141)</f>
        <v>66</v>
      </c>
      <c r="CA54" s="281">
        <f>IF(ISBLANK($G143),"-",G143)</f>
        <v>222</v>
      </c>
      <c r="CB54" s="530" t="str">
        <f>IF(ISBLANK($I143),"-",I143)</f>
        <v xml:space="preserve">ЛУКЬЯНОВА Мария  </v>
      </c>
      <c r="CC54" s="530"/>
      <c r="CD54" s="262"/>
      <c r="CE54" s="262"/>
      <c r="CF54" s="263"/>
      <c r="CG54" s="269"/>
      <c r="CJ54" s="236"/>
      <c r="CM54" s="263"/>
      <c r="CN54" s="262"/>
      <c r="CO54" s="262"/>
      <c r="CP54" s="265">
        <f>IF(ISBLANK($F206),"-",F206)</f>
        <v>-88</v>
      </c>
      <c r="CQ54" s="266">
        <f>IF(ISBLANK($G206),"-",G206)</f>
        <v>229</v>
      </c>
      <c r="CR54" s="530" t="str">
        <f>IF(ISBLANK($I206),"-",I206)</f>
        <v xml:space="preserve">ШАВКАТОВА Шахруза  </v>
      </c>
      <c r="CS54" s="538"/>
      <c r="CT54" s="539" t="str">
        <f>IF($Y$1=1,AA205,IF($Y$1=2,AA206,""))</f>
        <v>3 - 1 (12,8,-4,3)</v>
      </c>
      <c r="CU54" s="540"/>
      <c r="CV54" s="540"/>
    </row>
    <row r="55" spans="1:100" s="240" customFormat="1" ht="14.1" customHeight="1" x14ac:dyDescent="0.25">
      <c r="A55" s="550">
        <v>27</v>
      </c>
      <c r="B55" s="512" t="s">
        <v>287</v>
      </c>
      <c r="C55" s="514"/>
      <c r="D55" s="516"/>
      <c r="E55" s="518"/>
      <c r="F55" s="322"/>
      <c r="G55" s="318">
        <f>IF(Y43&gt;Z43,G43,IF(Z43&gt;Y43,G44,"-"))</f>
        <v>203</v>
      </c>
      <c r="H55" s="520" t="str">
        <f t="shared" ref="H55" si="876">IF(K55="",IF(C55="","",IF(OR(G55="х",G56="х",NOT(ISBLANK(K55)))," ",CONCATENATE(C55,"/",D55,"/","ст. ",E55))),"")</f>
        <v/>
      </c>
      <c r="I55" s="244" t="str">
        <f>VLOOKUP(G55,[3]Список!A:V,3,FALSE)</f>
        <v xml:space="preserve">АШКЕЕВА Арай  </v>
      </c>
      <c r="J55" s="245" t="str">
        <f>VLOOKUP(G55,[3]Список!A:V,8,FALSE)</f>
        <v>Карагандин. обл.</v>
      </c>
      <c r="K55" s="525">
        <v>8</v>
      </c>
      <c r="L55" s="535">
        <v>11</v>
      </c>
      <c r="M55" s="546">
        <v>8</v>
      </c>
      <c r="N55" s="548">
        <v>11</v>
      </c>
      <c r="O55" s="542">
        <v>11</v>
      </c>
      <c r="P55" s="544">
        <v>5</v>
      </c>
      <c r="Q55" s="546">
        <v>13</v>
      </c>
      <c r="R55" s="548">
        <v>11</v>
      </c>
      <c r="S55" s="542">
        <v>11</v>
      </c>
      <c r="T55" s="544">
        <v>8</v>
      </c>
      <c r="U55" s="546"/>
      <c r="V55" s="548"/>
      <c r="W55" s="542"/>
      <c r="X55" s="551"/>
      <c r="Y55" s="246">
        <f t="shared" ref="Y55" si="877">IF(K55="wo",0,IF(K55="","",SUM(AC55:AI55)))</f>
        <v>3</v>
      </c>
      <c r="Z55" s="247">
        <f t="shared" ref="Z55" si="878">IF(L55="wo",0,IF(L55="","",SUM(AC56:AI56)))</f>
        <v>2</v>
      </c>
      <c r="AA55" s="248" t="str">
        <f t="shared" ref="AA55" si="879">IF(Y56="В - П","В - П",IF(Z56="В - П","В - П",IF(Z56="wo",Y56&amp;" - "&amp;Z56,IF(Y56="wo",Z56&amp;" - "&amp;Y56,IF(Y56&gt;Z56,Y56&amp;" - "&amp;Z56,IF(Z56&gt;Y56,Z56&amp;" - "&amp;Y56,""))))))</f>
        <v>3 - 2</v>
      </c>
      <c r="AB55" s="249" t="str">
        <f t="shared" si="4"/>
        <v>(-8,-8,5,11,8)</v>
      </c>
      <c r="AC55" s="250">
        <f t="shared" ref="AC55" si="880">IF(K55="","",IF(K55="wo",0,IF(L55="wo",1,IF(K55&gt;L55,1,0))))</f>
        <v>0</v>
      </c>
      <c r="AD55" s="250">
        <f t="shared" ref="AD55" si="881">IF(M55="","",IF(M55="wo",0,IF(N55="wo",1,IF(M55&gt;N55,1,0))))</f>
        <v>0</v>
      </c>
      <c r="AE55" s="250">
        <f t="shared" ref="AE55" si="882">IF(O55="","",IF(O55="wo",0,IF(P55="wo",1,IF(O55&gt;P55,1,0))))</f>
        <v>1</v>
      </c>
      <c r="AF55" s="250">
        <f t="shared" ref="AF55" si="883">IF(Q55="","",IF(Q55="wo",0,IF(R55="wo",1,IF(Q55&gt;R55,1,0))))</f>
        <v>1</v>
      </c>
      <c r="AG55" s="250">
        <f t="shared" ref="AG55" si="884">IF(S55="","",IF(S55="wo",0,IF(T55="wo",1,IF(S55&gt;T55,1,0))))</f>
        <v>1</v>
      </c>
      <c r="AH55" s="250" t="str">
        <f t="shared" ref="AH55" si="885">IF(U55="","",IF(U55="wo",0,IF(V55="wo",1,IF(U55&gt;V55,1,0))))</f>
        <v/>
      </c>
      <c r="AI55" s="250" t="str">
        <f t="shared" ref="AI55" si="886">IF(W55="","",IF(W55="wo",0,IF(X55="wo",1,IF(W55&gt;X55,1,0))))</f>
        <v/>
      </c>
      <c r="AJ55" s="251">
        <f t="shared" ref="AJ55" si="887">IF(K55="","",IF(K55="wo",0,IF(L55="wo",0,IF(K55=L55,"ERROR",IF(K55=0,"-0",IF(L55=0,0,IF(K55&gt;L55,L55,-1*K55)))))))</f>
        <v>-8</v>
      </c>
      <c r="AK55" s="251" t="str">
        <f t="shared" ref="AK55" si="888">IF(M55="","",IF(M55="wo",","&amp;0,IF(N55="wo",","&amp;0,IF(M55=N55,"ERROR",IF(M55=0,",-0",IF(N55=0,","&amp;0,IF(M55&gt;N55,","&amp;N55,","&amp;-1*M55)))))))</f>
        <v>,-8</v>
      </c>
      <c r="AL55" s="251" t="str">
        <f t="shared" ref="AL55" si="889">IF(O55="","",IF(O55="wo",","&amp;0,IF(P55="wo",","&amp;0,IF(O55=P55,"ERROR",IF(O55=0,",-0",IF(P55=0,","&amp;0,IF(O55&gt;P55,","&amp;P55,","&amp;-1*O55)))))))</f>
        <v>,5</v>
      </c>
      <c r="AM55" s="251" t="str">
        <f t="shared" ref="AM55" si="890">IF(Q55="","",IF(Q55="wo",","&amp;0,IF(R55="wo",","&amp;0,IF(Q55=R55,"ERROR",IF(Q55=0,",-0",IF(R55=0,","&amp;0,IF(Q55&gt;R55,","&amp;R55,","&amp;-1*Q55)))))))</f>
        <v>,11</v>
      </c>
      <c r="AN55" s="251" t="str">
        <f t="shared" ref="AN55" si="891">IF(S55="","",IF(S55="wo",","&amp;0,IF(T55="wo",","&amp;0,IF(S55=T55,"ERROR",IF(S55=0,",-0",IF(T55=0,","&amp;0,IF(S55&gt;T55,","&amp;T55,","&amp;-1*S55)))))))</f>
        <v>,8</v>
      </c>
      <c r="AO55" s="251" t="str">
        <f t="shared" ref="AO55" si="892">IF(U55="","",IF(U55="wo",","&amp;0,IF(V55="wo",","&amp;0,IF(U55=V55,"ERROR",IF(U55=0,",-0",IF(V55=0,","&amp;0,IF(U55&gt;V55,","&amp;V55,","&amp;-1*U55)))))))</f>
        <v/>
      </c>
      <c r="AP55" s="251" t="str">
        <f t="shared" ref="AP55" si="893">IF(W55="","",IF(W55="wo",","&amp;0,IF(X55="wo",","&amp;0,IF(W55=X55,"ERROR",IF(W55=0,",-0",IF(X55=0,","&amp;0,IF(W55&gt;X55,","&amp;X55,","&amp;-1*W55)))))))</f>
        <v/>
      </c>
      <c r="AQ55" s="252"/>
      <c r="AR55" s="265">
        <f>IF(ISBLANK($F28),"-",F28)</f>
        <v>26</v>
      </c>
      <c r="AS55" s="359">
        <f>IF(ISBLANK($G28),"-",G28)</f>
        <v>229</v>
      </c>
      <c r="AT55" s="271" t="str">
        <f>IF(ISBLANK($G28),"-",I28)</f>
        <v xml:space="preserve">ШАВКАТОВА Шахруза  </v>
      </c>
      <c r="AU55" s="285" t="str">
        <f>IF(ISBLANK($G28),"-",J28)</f>
        <v>Туркестан. обл.</v>
      </c>
      <c r="AV55" s="539" t="str">
        <f>IF($Y$1=1,AA27,IF($Y$1=2,AA28,""))</f>
        <v>3 - 1 (6,-14,8,7)</v>
      </c>
      <c r="AW55" s="540"/>
      <c r="AX55" s="541"/>
      <c r="AY55" s="262"/>
      <c r="AZ55" s="262"/>
      <c r="BA55" s="263"/>
      <c r="BB55" s="262"/>
      <c r="BD55" s="300"/>
      <c r="BK55" s="269"/>
      <c r="BL55" s="262"/>
      <c r="BM55" s="265"/>
      <c r="BN55" s="263"/>
      <c r="BO55" s="262"/>
      <c r="BP55" s="262"/>
      <c r="BQ55" s="263"/>
      <c r="BR55" s="262"/>
      <c r="BS55" s="262"/>
      <c r="BT55" s="263"/>
      <c r="BU55" s="262"/>
      <c r="BV55" s="262"/>
      <c r="BW55" s="265">
        <f>IF(ISBLANK($F142),"-",F142)</f>
        <v>-64</v>
      </c>
      <c r="BX55" s="266">
        <f>IF(ISBLANK($G142),"-",G142)</f>
        <v>215</v>
      </c>
      <c r="BY55" s="530" t="str">
        <f>IF(ISBLANK($G142),"-",I142)</f>
        <v xml:space="preserve">ХАНИЯЗОВА Ноила  </v>
      </c>
      <c r="BZ55" s="538"/>
      <c r="CA55" s="539" t="str">
        <f>IF($Y$1=1,AA141,IF($Y$1=2,AA142,""))</f>
        <v>3 - 2 (-9,-7,9,4,10)</v>
      </c>
      <c r="CB55" s="540"/>
      <c r="CC55" s="540"/>
      <c r="CD55" s="262"/>
      <c r="CE55" s="262"/>
      <c r="CF55" s="263"/>
      <c r="CG55" s="265">
        <f>IF(ISBLANK($F209),"-",F209)</f>
        <v>-83</v>
      </c>
      <c r="CH55" s="266">
        <f>IF(ISBLANK($G209),"-",G209)</f>
        <v>234</v>
      </c>
      <c r="CI55" s="530" t="str">
        <f>IF(ISBLANK($G209),"-",I209)</f>
        <v xml:space="preserve">ШЫМКЕНТБАЙ Руана  </v>
      </c>
      <c r="CJ55" s="530"/>
      <c r="CM55" s="263"/>
      <c r="CN55" s="262"/>
      <c r="CO55" s="262"/>
      <c r="CP55" s="236"/>
      <c r="CS55" s="236"/>
      <c r="CU55" s="558" t="str">
        <f>IF(ISBLANK($H208),"-",H208)</f>
        <v>28 место</v>
      </c>
      <c r="CV55" s="558"/>
    </row>
    <row r="56" spans="1:100" s="240" customFormat="1" ht="14.1" customHeight="1" x14ac:dyDescent="0.15">
      <c r="A56" s="550"/>
      <c r="B56" s="513"/>
      <c r="C56" s="515"/>
      <c r="D56" s="566"/>
      <c r="E56" s="519"/>
      <c r="F56" s="320"/>
      <c r="G56" s="318">
        <f>IF(Y45&gt;Z45,G45,IF(Z45&gt;Y45,G46,"-"))</f>
        <v>205</v>
      </c>
      <c r="H56" s="521"/>
      <c r="I56" s="257" t="str">
        <f>VLOOKUP(G56,[3]Список!A:V,3,FALSE)</f>
        <v xml:space="preserve">ТОРШАЕВА Гузель  </v>
      </c>
      <c r="J56" s="258" t="str">
        <f>VLOOKUP(G56,[3]Список!A:V,8,FALSE)</f>
        <v>г. Алматы</v>
      </c>
      <c r="K56" s="526"/>
      <c r="L56" s="536"/>
      <c r="M56" s="547"/>
      <c r="N56" s="549"/>
      <c r="O56" s="543"/>
      <c r="P56" s="545"/>
      <c r="Q56" s="547"/>
      <c r="R56" s="549"/>
      <c r="S56" s="543"/>
      <c r="T56" s="545"/>
      <c r="U56" s="547"/>
      <c r="V56" s="549"/>
      <c r="W56" s="543"/>
      <c r="X56" s="552"/>
      <c r="Y56" s="259">
        <f t="shared" ref="Y56" si="894">IF(L55="wo","В - П",IF(L55&gt;=0,SUM(AC56:AI56),""))</f>
        <v>2</v>
      </c>
      <c r="Z56" s="260">
        <f t="shared" ref="Z56" si="895">IF(K55="wo","В - П",IF(K55&gt;=0,SUM(AC55:AI55),""))</f>
        <v>3</v>
      </c>
      <c r="AA56" s="248" t="str">
        <f t="shared" ref="AA56" si="896">IF(G55="х","",IF(G56="х","",IF(Y55&gt;Z55,AA55&amp;" "&amp;AB55,IF(Z55&gt;Y55,AA55&amp;" "&amp;AB56,""))))</f>
        <v>3 - 2 (-8,-8,5,11,8)</v>
      </c>
      <c r="AB56" s="249" t="str">
        <f t="shared" si="4"/>
        <v>(8,8,-5,-11,-8)</v>
      </c>
      <c r="AC56" s="250">
        <f t="shared" ref="AC56" si="897">IF(L55="","",IF(L55="wo",0,IF(K55="wo",1,IF(K55&gt;L55,0,1))))</f>
        <v>1</v>
      </c>
      <c r="AD56" s="250">
        <f t="shared" ref="AD56" si="898">IF(N55="","",IF(N55="wo",0,IF(M55="wo",1,IF(M55&gt;N55,0,1))))</f>
        <v>1</v>
      </c>
      <c r="AE56" s="250">
        <f t="shared" ref="AE56" si="899">IF(P55="","",IF(P55="wo",0,IF(O55="wo",1,IF(O55&gt;P55,0,1))))</f>
        <v>0</v>
      </c>
      <c r="AF56" s="250">
        <f t="shared" ref="AF56" si="900">IF(R55="","",IF(R55="wo",0,IF(Q55="wo",1,IF(Q55&gt;R55,0,1))))</f>
        <v>0</v>
      </c>
      <c r="AG56" s="250">
        <f t="shared" ref="AG56" si="901">IF(T55="","",IF(T55="wo",0,IF(S55="wo",1,IF(S55&gt;T55,0,1))))</f>
        <v>0</v>
      </c>
      <c r="AH56" s="250" t="str">
        <f t="shared" ref="AH56" si="902">IF(V55="","",IF(V55="wo",0,IF(U55="wo",1,IF(U55&gt;V55,0,1))))</f>
        <v/>
      </c>
      <c r="AI56" s="250" t="str">
        <f t="shared" ref="AI56" si="903">IF(X55="","",IF(X55="wo",0,IF(W55="wo",1,IF(W55&gt;X55,0,1))))</f>
        <v/>
      </c>
      <c r="AJ56" s="251">
        <f t="shared" ref="AJ56" si="904">IF(K55="","",IF(K55="wo",0,IF(L55="wo",0,IF(K55=L55,"ERROR",IF(K55=0,0,IF(L55=0,"-0",IF(L55&gt;K55,K55,-1*L55)))))))</f>
        <v>8</v>
      </c>
      <c r="AK56" s="251" t="str">
        <f t="shared" ref="AK56" si="905">IF(M55="","",IF(M55="wo",","&amp;0,IF(N55="wo",","&amp;0,IF(M55=N55,"ERROR",IF(M55=0,",0",IF(N55=0,",-0",IF(N55&gt;M55,","&amp;M55,","&amp;-1*N55)))))))</f>
        <v>,8</v>
      </c>
      <c r="AL56" s="251" t="str">
        <f t="shared" ref="AL56" si="906">IF(O55="","",IF(O55="wo",","&amp;0,IF(P55="wo",","&amp;0,IF(O55=P55,"ERROR",IF(O55=0,",0",IF(P55=0,",-0",IF(P55&gt;O55,","&amp;O55,","&amp;-1*P55)))))))</f>
        <v>,-5</v>
      </c>
      <c r="AM56" s="251" t="str">
        <f t="shared" ref="AM56" si="907">IF(Q55="","",IF(Q55="wo",","&amp;0,IF(R55="wo",","&amp;0,IF(Q55=R55,"ERROR",IF(Q55=0,",0",IF(R55=0,",-0",IF(R55&gt;Q55,","&amp;Q55,","&amp;-1*R55)))))))</f>
        <v>,-11</v>
      </c>
      <c r="AN56" s="251" t="str">
        <f t="shared" ref="AN56" si="908">IF(S55="","",IF(S55="wo",","&amp;0,IF(T55="wo",","&amp;0,IF(S55=T55,"ERROR",IF(S55=0,",0",IF(T55=0,",-0",IF(T55&gt;S55,","&amp;S55,","&amp;-1*T55)))))))</f>
        <v>,-8</v>
      </c>
      <c r="AO56" s="251" t="str">
        <f t="shared" ref="AO56" si="909">IF(U55="","",IF(U55="wo",","&amp;0,IF(V55="wo",","&amp;0,IF(U55=V55,"ERROR",IF(U55=0,",0",IF(V55=0,",-0",IF(V55&gt;U55,","&amp;U55,","&amp;-1*V55)))))))</f>
        <v/>
      </c>
      <c r="AP56" s="251" t="str">
        <f t="shared" ref="AP56" si="910">IF(W55="","",IF(W55="wo",","&amp;0,IF(X55="wo",","&amp;0,IF(W55=X55,"ERROR",IF(W55=0,",0",IF(X55=0,",-0",IF(X55&gt;W55,","&amp;W55,","&amp;-1*X55)))))))</f>
        <v/>
      </c>
      <c r="AQ56" s="252"/>
      <c r="AR56" s="265"/>
      <c r="AS56" s="262"/>
      <c r="AT56" s="262"/>
      <c r="AU56" s="263"/>
      <c r="AV56" s="289"/>
      <c r="AW56" s="290" t="str">
        <f>IF(ISBLANK($H47),"-",H47)</f>
        <v/>
      </c>
      <c r="AX56" s="288"/>
      <c r="AY56" s="281">
        <f>IF(ISBLANK($G57),"-",G57)</f>
        <v>206</v>
      </c>
      <c r="AZ56" s="530" t="str">
        <f>IF(ISBLANK($I57),"-",I57)</f>
        <v xml:space="preserve">САНДЫБАЕВА Малика  </v>
      </c>
      <c r="BA56" s="530"/>
      <c r="BB56" s="262"/>
      <c r="BD56" s="300"/>
      <c r="BK56" s="269"/>
      <c r="BL56" s="262"/>
      <c r="BM56" s="265"/>
      <c r="BN56" s="265">
        <f>IF(ISBLANK($F145),"-",F145)</f>
        <v>-48</v>
      </c>
      <c r="BO56" s="266">
        <f>IF(ISBLANK($G145),"-",G145)</f>
        <v>210</v>
      </c>
      <c r="BP56" s="530" t="str">
        <f>IF(ISBLANK($G145),"-",I145)</f>
        <v xml:space="preserve">СЕРИКБАЙ Назым  </v>
      </c>
      <c r="BQ56" s="530"/>
      <c r="BR56" s="262"/>
      <c r="BS56" s="262"/>
      <c r="BT56" s="263"/>
      <c r="BU56" s="262"/>
      <c r="BV56" s="262"/>
      <c r="BW56" s="263"/>
      <c r="CA56" s="275"/>
      <c r="CB56" s="558" t="str">
        <f>IF(ISBLANK($H144),"-",H144)</f>
        <v>12 место</v>
      </c>
      <c r="CC56" s="558"/>
      <c r="CD56" s="262"/>
      <c r="CE56" s="262"/>
      <c r="CF56" s="263"/>
      <c r="CG56" s="263"/>
      <c r="CH56" s="537" t="str">
        <f>IF(ISBLANK($H209),"-",H209)</f>
        <v/>
      </c>
      <c r="CI56" s="537"/>
      <c r="CJ56" s="278">
        <f>IF(ISBLANK($A209),"-",A209)</f>
        <v>91</v>
      </c>
      <c r="CK56" s="266">
        <f>IF(ISBLANK($G213),"-",G213)</f>
        <v>244</v>
      </c>
      <c r="CL56" s="530" t="str">
        <f>IF(ISBLANK($G213),"-",I213)</f>
        <v xml:space="preserve">ШАВКАТОВА Гулёра  </v>
      </c>
      <c r="CM56" s="530"/>
      <c r="CS56" s="265">
        <f>IF(ISBLANK($F208),"-",F208)</f>
        <v>-90</v>
      </c>
      <c r="CT56" s="266">
        <f>IF(ISBLANK($G208),"-",G208)</f>
        <v>235</v>
      </c>
      <c r="CU56" s="530" t="str">
        <f>IF(ISBLANK($I208),"-",I208)</f>
        <v xml:space="preserve">ЯСАКОВА Анна  </v>
      </c>
      <c r="CV56" s="530"/>
    </row>
    <row r="57" spans="1:100" s="240" customFormat="1" ht="14.1" customHeight="1" x14ac:dyDescent="0.15">
      <c r="A57" s="554">
        <v>28</v>
      </c>
      <c r="B57" s="512" t="s">
        <v>287</v>
      </c>
      <c r="C57" s="514"/>
      <c r="D57" s="516"/>
      <c r="E57" s="556"/>
      <c r="F57" s="322"/>
      <c r="G57" s="323">
        <f>IF(Y47&gt;Z47,G47,IF(Z47&gt;Y47,G48,"-"))</f>
        <v>206</v>
      </c>
      <c r="H57" s="520" t="str">
        <f t="shared" ref="H57" si="911">IF(K57="",IF(C57="","",IF(OR(G57="х",G58="х",NOT(ISBLANK(K57)))," ",CONCATENATE(C57,"/",D57,"/","ст. ",E57))),"")</f>
        <v/>
      </c>
      <c r="I57" s="244" t="str">
        <f>VLOOKUP(G57,[3]Список!A:V,3,FALSE)</f>
        <v xml:space="preserve">САНДЫБАЕВА Малика  </v>
      </c>
      <c r="J57" s="245" t="str">
        <f>VLOOKUP(G57,[3]Список!A:V,8,FALSE)</f>
        <v>г. Астана</v>
      </c>
      <c r="K57" s="525">
        <v>11</v>
      </c>
      <c r="L57" s="535">
        <v>13</v>
      </c>
      <c r="M57" s="531">
        <v>9</v>
      </c>
      <c r="N57" s="533">
        <v>11</v>
      </c>
      <c r="O57" s="525">
        <v>12</v>
      </c>
      <c r="P57" s="535">
        <v>10</v>
      </c>
      <c r="Q57" s="531">
        <v>7</v>
      </c>
      <c r="R57" s="533">
        <v>11</v>
      </c>
      <c r="S57" s="525"/>
      <c r="T57" s="535"/>
      <c r="U57" s="531"/>
      <c r="V57" s="533"/>
      <c r="W57" s="525"/>
      <c r="X57" s="527"/>
      <c r="Y57" s="246">
        <f t="shared" ref="Y57" si="912">IF(K57="wo",0,IF(K57="","",SUM(AC57:AI57)))</f>
        <v>1</v>
      </c>
      <c r="Z57" s="247">
        <f t="shared" ref="Z57" si="913">IF(L57="wo",0,IF(L57="","",SUM(AC58:AI58)))</f>
        <v>3</v>
      </c>
      <c r="AA57" s="248" t="str">
        <f t="shared" ref="AA57" si="914">IF(Y58="В - П","В - П",IF(Z58="В - П","В - П",IF(Z58="wo",Y58&amp;" - "&amp;Z58,IF(Y58="wo",Z58&amp;" - "&amp;Y58,IF(Y58&gt;Z58,Y58&amp;" - "&amp;Z58,IF(Z58&gt;Y58,Z58&amp;" - "&amp;Y58,""))))))</f>
        <v>3 - 1</v>
      </c>
      <c r="AB57" s="249" t="str">
        <f t="shared" si="4"/>
        <v>(-11,-9,10,-7)</v>
      </c>
      <c r="AC57" s="250">
        <f t="shared" ref="AC57" si="915">IF(K57="","",IF(K57="wo",0,IF(L57="wo",1,IF(K57&gt;L57,1,0))))</f>
        <v>0</v>
      </c>
      <c r="AD57" s="250">
        <f t="shared" ref="AD57" si="916">IF(M57="","",IF(M57="wo",0,IF(N57="wo",1,IF(M57&gt;N57,1,0))))</f>
        <v>0</v>
      </c>
      <c r="AE57" s="250">
        <f t="shared" ref="AE57" si="917">IF(O57="","",IF(O57="wo",0,IF(P57="wo",1,IF(O57&gt;P57,1,0))))</f>
        <v>1</v>
      </c>
      <c r="AF57" s="250">
        <f t="shared" ref="AF57" si="918">IF(Q57="","",IF(Q57="wo",0,IF(R57="wo",1,IF(Q57&gt;R57,1,0))))</f>
        <v>0</v>
      </c>
      <c r="AG57" s="250" t="str">
        <f t="shared" ref="AG57" si="919">IF(S57="","",IF(S57="wo",0,IF(T57="wo",1,IF(S57&gt;T57,1,0))))</f>
        <v/>
      </c>
      <c r="AH57" s="250" t="str">
        <f t="shared" ref="AH57" si="920">IF(U57="","",IF(U57="wo",0,IF(V57="wo",1,IF(U57&gt;V57,1,0))))</f>
        <v/>
      </c>
      <c r="AI57" s="250" t="str">
        <f t="shared" ref="AI57" si="921">IF(W57="","",IF(W57="wo",0,IF(X57="wo",1,IF(W57&gt;X57,1,0))))</f>
        <v/>
      </c>
      <c r="AJ57" s="251">
        <f t="shared" ref="AJ57" si="922">IF(K57="","",IF(K57="wo",0,IF(L57="wo",0,IF(K57=L57,"ERROR",IF(K57=0,"-0",IF(L57=0,0,IF(K57&gt;L57,L57,-1*K57)))))))</f>
        <v>-11</v>
      </c>
      <c r="AK57" s="251" t="str">
        <f t="shared" ref="AK57" si="923">IF(M57="","",IF(M57="wo",","&amp;0,IF(N57="wo",","&amp;0,IF(M57=N57,"ERROR",IF(M57=0,",-0",IF(N57=0,","&amp;0,IF(M57&gt;N57,","&amp;N57,","&amp;-1*M57)))))))</f>
        <v>,-9</v>
      </c>
      <c r="AL57" s="251" t="str">
        <f t="shared" ref="AL57" si="924">IF(O57="","",IF(O57="wo",","&amp;0,IF(P57="wo",","&amp;0,IF(O57=P57,"ERROR",IF(O57=0,",-0",IF(P57=0,","&amp;0,IF(O57&gt;P57,","&amp;P57,","&amp;-1*O57)))))))</f>
        <v>,10</v>
      </c>
      <c r="AM57" s="251" t="str">
        <f t="shared" ref="AM57" si="925">IF(Q57="","",IF(Q57="wo",","&amp;0,IF(R57="wo",","&amp;0,IF(Q57=R57,"ERROR",IF(Q57=0,",-0",IF(R57=0,","&amp;0,IF(Q57&gt;R57,","&amp;R57,","&amp;-1*Q57)))))))</f>
        <v>,-7</v>
      </c>
      <c r="AN57" s="251" t="str">
        <f t="shared" ref="AN57" si="926">IF(S57="","",IF(S57="wo",","&amp;0,IF(T57="wo",","&amp;0,IF(S57=T57,"ERROR",IF(S57=0,",-0",IF(T57=0,","&amp;0,IF(S57&gt;T57,","&amp;T57,","&amp;-1*S57)))))))</f>
        <v/>
      </c>
      <c r="AO57" s="251" t="str">
        <f t="shared" ref="AO57" si="927">IF(U57="","",IF(U57="wo",","&amp;0,IF(V57="wo",","&amp;0,IF(U57=V57,"ERROR",IF(U57=0,",-0",IF(V57=0,","&amp;0,IF(U57&gt;V57,","&amp;V57,","&amp;-1*U57)))))))</f>
        <v/>
      </c>
      <c r="AP57" s="251" t="str">
        <f t="shared" ref="AP57" si="928">IF(W57="","",IF(W57="wo",","&amp;0,IF(X57="wo",","&amp;0,IF(W57=X57,"ERROR",IF(W57=0,",-0",IF(X57=0,","&amp;0,IF(W57&gt;X57,","&amp;X57,","&amp;-1*W57)))))))</f>
        <v/>
      </c>
      <c r="AQ57" s="252"/>
      <c r="AR57" s="265">
        <f>IF(ISBLANK($F29),"-",F29)</f>
        <v>27</v>
      </c>
      <c r="AS57" s="359">
        <f>IF(ISBLANK($G29),"-",G29)</f>
        <v>210</v>
      </c>
      <c r="AT57" s="271" t="str">
        <f>IF(ISBLANK($G29),"-",I29)</f>
        <v xml:space="preserve">СЕРИКБАЙ Назым  </v>
      </c>
      <c r="AU57" s="272" t="str">
        <f>IF(ISBLANK($G29),"-",J29)</f>
        <v>Туркестан. обл.</v>
      </c>
      <c r="AV57" s="262"/>
      <c r="AW57" s="262"/>
      <c r="AX57" s="292">
        <f>IF(ISBLANK($A47),"-",A47)</f>
        <v>23</v>
      </c>
      <c r="AY57" s="539" t="str">
        <f>IF($Y$1=1,AA47,IF($Y$1=2,AA48,""))</f>
        <v>3 - 2 (5,2,-3,-7,7)</v>
      </c>
      <c r="AZ57" s="540"/>
      <c r="BA57" s="541"/>
      <c r="BB57" s="262"/>
      <c r="BD57" s="300"/>
      <c r="BK57" s="269"/>
      <c r="BL57" s="262"/>
      <c r="BM57" s="262"/>
      <c r="BN57" s="265"/>
      <c r="BO57" s="537" t="str">
        <f>IF(ISBLANK($H145),"-",H145)</f>
        <v/>
      </c>
      <c r="BP57" s="537"/>
      <c r="BQ57" s="291">
        <f>IF(ISBLANK($A145),"-",A145)</f>
        <v>67</v>
      </c>
      <c r="BR57" s="281">
        <f>IF(ISBLANK($G149),"-",G149)</f>
        <v>210</v>
      </c>
      <c r="BS57" s="530" t="str">
        <f>IF(ISBLANK($I149),"-",I149)</f>
        <v xml:space="preserve">СЕРИКБАЙ Назым  </v>
      </c>
      <c r="BT57" s="530"/>
      <c r="BU57" s="262"/>
      <c r="BV57" s="262"/>
      <c r="BW57" s="263"/>
      <c r="BZ57" s="265">
        <f>IF(ISBLANK($F144),"-",F144)</f>
        <v>-66</v>
      </c>
      <c r="CA57" s="266">
        <f>IF(ISBLANK($G144),"-",G144)</f>
        <v>215</v>
      </c>
      <c r="CB57" s="530" t="str">
        <f>IF(ISBLANK($G144),"-",I144)</f>
        <v xml:space="preserve">ХАНИЯЗОВА Ноила  </v>
      </c>
      <c r="CC57" s="530"/>
      <c r="CD57" s="262"/>
      <c r="CE57" s="262"/>
      <c r="CF57" s="263"/>
      <c r="CG57" s="265">
        <f>IF(ISBLANK($F210),"-",F210)</f>
        <v>-84</v>
      </c>
      <c r="CH57" s="266">
        <f>IF(ISBLANK($G210),"-",G210)</f>
        <v>244</v>
      </c>
      <c r="CI57" s="530" t="str">
        <f>IF(ISBLANK($G210),"-",I210)</f>
        <v xml:space="preserve">ШАВКАТОВА Гулёра  </v>
      </c>
      <c r="CJ57" s="538"/>
      <c r="CK57" s="539" t="str">
        <f>IF($Y$1=1,AA209,IF($Y$1=2,AA210,""))</f>
        <v>3 - 1 (-7,9,5,7)</v>
      </c>
      <c r="CL57" s="540"/>
      <c r="CM57" s="541"/>
      <c r="CN57" s="299"/>
      <c r="CO57" s="558" t="str">
        <f>IF(ISBLANK($H215),"-",H215)</f>
        <v>29 место</v>
      </c>
      <c r="CP57" s="558"/>
      <c r="CQ57" s="262"/>
      <c r="CS57" s="236"/>
      <c r="CT57" s="262"/>
      <c r="CV57" s="236"/>
    </row>
    <row r="58" spans="1:100" s="240" customFormat="1" ht="14.1" customHeight="1" x14ac:dyDescent="0.2">
      <c r="A58" s="555"/>
      <c r="B58" s="513"/>
      <c r="C58" s="515"/>
      <c r="D58" s="566"/>
      <c r="E58" s="557"/>
      <c r="F58" s="320"/>
      <c r="G58" s="324">
        <f>IF(Y49&gt;Z49,G49,IF(Z49&gt;Y49,G50,"-"))</f>
        <v>202</v>
      </c>
      <c r="H58" s="521"/>
      <c r="I58" s="257" t="str">
        <f>VLOOKUP(G58,[3]Список!A:V,3,FALSE)</f>
        <v xml:space="preserve">РОМАНОВСКАЯ Ангелина  </v>
      </c>
      <c r="J58" s="258" t="str">
        <f>VLOOKUP(G58,[3]Список!A:V,8,FALSE)</f>
        <v>Павлодар. обл.</v>
      </c>
      <c r="K58" s="526"/>
      <c r="L58" s="536"/>
      <c r="M58" s="532"/>
      <c r="N58" s="534"/>
      <c r="O58" s="526"/>
      <c r="P58" s="536"/>
      <c r="Q58" s="532"/>
      <c r="R58" s="534"/>
      <c r="S58" s="526"/>
      <c r="T58" s="536"/>
      <c r="U58" s="532"/>
      <c r="V58" s="534"/>
      <c r="W58" s="526"/>
      <c r="X58" s="528"/>
      <c r="Y58" s="259">
        <f t="shared" ref="Y58" si="929">IF(L57="wo","В - П",IF(L57&gt;=0,SUM(AC58:AI58),""))</f>
        <v>3</v>
      </c>
      <c r="Z58" s="260">
        <f t="shared" ref="Z58" si="930">IF(K57="wo","В - П",IF(K57&gt;=0,SUM(AC57:AI57),""))</f>
        <v>1</v>
      </c>
      <c r="AA58" s="248" t="str">
        <f t="shared" ref="AA58" si="931">IF(G57="х","",IF(G58="х","",IF(Y57&gt;Z57,AA57&amp;" "&amp;AB57,IF(Z57&gt;Y57,AA57&amp;" "&amp;AB58,""))))</f>
        <v>3 - 1 (11,9,-10,7)</v>
      </c>
      <c r="AB58" s="249" t="str">
        <f t="shared" si="4"/>
        <v>(11,9,-10,7)</v>
      </c>
      <c r="AC58" s="250">
        <f t="shared" ref="AC58" si="932">IF(L57="","",IF(L57="wo",0,IF(K57="wo",1,IF(K57&gt;L57,0,1))))</f>
        <v>1</v>
      </c>
      <c r="AD58" s="250">
        <f t="shared" ref="AD58" si="933">IF(N57="","",IF(N57="wo",0,IF(M57="wo",1,IF(M57&gt;N57,0,1))))</f>
        <v>1</v>
      </c>
      <c r="AE58" s="250">
        <f t="shared" ref="AE58" si="934">IF(P57="","",IF(P57="wo",0,IF(O57="wo",1,IF(O57&gt;P57,0,1))))</f>
        <v>0</v>
      </c>
      <c r="AF58" s="250">
        <f t="shared" ref="AF58" si="935">IF(R57="","",IF(R57="wo",0,IF(Q57="wo",1,IF(Q57&gt;R57,0,1))))</f>
        <v>1</v>
      </c>
      <c r="AG58" s="250" t="str">
        <f t="shared" ref="AG58" si="936">IF(T57="","",IF(T57="wo",0,IF(S57="wo",1,IF(S57&gt;T57,0,1))))</f>
        <v/>
      </c>
      <c r="AH58" s="250" t="str">
        <f t="shared" ref="AH58" si="937">IF(V57="","",IF(V57="wo",0,IF(U57="wo",1,IF(U57&gt;V57,0,1))))</f>
        <v/>
      </c>
      <c r="AI58" s="250" t="str">
        <f t="shared" ref="AI58" si="938">IF(X57="","",IF(X57="wo",0,IF(W57="wo",1,IF(W57&gt;X57,0,1))))</f>
        <v/>
      </c>
      <c r="AJ58" s="251">
        <f t="shared" ref="AJ58" si="939">IF(K57="","",IF(K57="wo",0,IF(L57="wo",0,IF(K57=L57,"ERROR",IF(K57=0,0,IF(L57=0,"-0",IF(L57&gt;K57,K57,-1*L57)))))))</f>
        <v>11</v>
      </c>
      <c r="AK58" s="251" t="str">
        <f t="shared" ref="AK58" si="940">IF(M57="","",IF(M57="wo",","&amp;0,IF(N57="wo",","&amp;0,IF(M57=N57,"ERROR",IF(M57=0,",0",IF(N57=0,",-0",IF(N57&gt;M57,","&amp;M57,","&amp;-1*N57)))))))</f>
        <v>,9</v>
      </c>
      <c r="AL58" s="251" t="str">
        <f t="shared" ref="AL58" si="941">IF(O57="","",IF(O57="wo",","&amp;0,IF(P57="wo",","&amp;0,IF(O57=P57,"ERROR",IF(O57=0,",0",IF(P57=0,",-0",IF(P57&gt;O57,","&amp;O57,","&amp;-1*P57)))))))</f>
        <v>,-10</v>
      </c>
      <c r="AM58" s="251" t="str">
        <f t="shared" ref="AM58" si="942">IF(Q57="","",IF(Q57="wo",","&amp;0,IF(R57="wo",","&amp;0,IF(Q57=R57,"ERROR",IF(Q57=0,",0",IF(R57=0,",-0",IF(R57&gt;Q57,","&amp;Q57,","&amp;-1*R57)))))))</f>
        <v>,7</v>
      </c>
      <c r="AN58" s="251" t="str">
        <f t="shared" ref="AN58" si="943">IF(S57="","",IF(S57="wo",","&amp;0,IF(T57="wo",","&amp;0,IF(S57=T57,"ERROR",IF(S57=0,",0",IF(T57=0,",-0",IF(T57&gt;S57,","&amp;S57,","&amp;-1*T57)))))))</f>
        <v/>
      </c>
      <c r="AO58" s="251" t="str">
        <f t="shared" ref="AO58" si="944">IF(U57="","",IF(U57="wo",","&amp;0,IF(V57="wo",","&amp;0,IF(U57=V57,"ERROR",IF(U57=0,",0",IF(V57=0,",-0",IF(V57&gt;U57,","&amp;U57,","&amp;-1*V57)))))))</f>
        <v/>
      </c>
      <c r="AP58" s="251" t="str">
        <f t="shared" ref="AP58" si="945">IF(W57="","",IF(W57="wo",","&amp;0,IF(X57="wo",","&amp;0,IF(W57=X57,"ERROR",IF(W57=0,",0",IF(X57=0,",-0",IF(X57&gt;W57,","&amp;W57,","&amp;-1*X57)))))))</f>
        <v/>
      </c>
      <c r="AQ58" s="252"/>
      <c r="AR58" s="265"/>
      <c r="AS58" s="537" t="str">
        <f>IF(ISBLANK($H29),"-",H29)</f>
        <v/>
      </c>
      <c r="AT58" s="537"/>
      <c r="AU58" s="280">
        <f>IF(ISBLANK($A29),"-",A29)</f>
        <v>14</v>
      </c>
      <c r="AV58" s="281">
        <f>IF(ISBLANK($G48),"-",G48)</f>
        <v>210</v>
      </c>
      <c r="AW58" s="530" t="str">
        <f>IF(ISBLANK($I48),"-",I48)</f>
        <v xml:space="preserve">СЕРИКБАЙ Назым  </v>
      </c>
      <c r="AX58" s="538"/>
      <c r="AY58" s="262"/>
      <c r="AZ58" s="262"/>
      <c r="BA58" s="283"/>
      <c r="BB58" s="262"/>
      <c r="BD58" s="300"/>
      <c r="BK58" s="269"/>
      <c r="BL58" s="262"/>
      <c r="BM58" s="262"/>
      <c r="BN58" s="265">
        <f>IF(ISBLANK($F146),"-",F146)</f>
        <v>-49</v>
      </c>
      <c r="BO58" s="266">
        <f>IF(ISBLANK($G146),"-",G146)</f>
        <v>224</v>
      </c>
      <c r="BP58" s="530" t="str">
        <f>IF(ISBLANK($G146),"-",I146)</f>
        <v xml:space="preserve">ГАМОВА Дарья  </v>
      </c>
      <c r="BQ58" s="538"/>
      <c r="BR58" s="539" t="str">
        <f>IF($Y$1=1,AA145,IF($Y$1=2,AA146,""))</f>
        <v>3 - 1 (8,8,-7,9)</v>
      </c>
      <c r="BS58" s="540"/>
      <c r="BT58" s="541"/>
      <c r="BU58" s="262"/>
      <c r="BV58" s="558" t="str">
        <f>IF(ISBLANK($H151),"-",H151)</f>
        <v>13 место</v>
      </c>
      <c r="BW58" s="558"/>
      <c r="BX58" s="262"/>
      <c r="BZ58" s="236"/>
      <c r="CD58" s="262"/>
      <c r="CE58" s="262"/>
      <c r="CF58" s="263"/>
      <c r="CG58" s="263"/>
      <c r="CH58" s="262"/>
      <c r="CI58" s="262"/>
      <c r="CJ58" s="284"/>
      <c r="CK58" s="560" t="str">
        <f>IF(ISBLANK($H213),"-",H213)</f>
        <v/>
      </c>
      <c r="CL58" s="560"/>
      <c r="CM58" s="300"/>
      <c r="CN58" s="281">
        <f>IF(ISBLANK($G215),"-",G215)</f>
        <v>244</v>
      </c>
      <c r="CO58" s="530" t="str">
        <f>IF(ISBLANK($I215),"-",I215)</f>
        <v xml:space="preserve">ШАВКАТОВА Гулёра  </v>
      </c>
      <c r="CP58" s="530"/>
      <c r="CQ58" s="262"/>
      <c r="CS58" s="236"/>
      <c r="CT58" s="262"/>
      <c r="CV58" s="236"/>
    </row>
    <row r="59" spans="1:100" s="240" customFormat="1" ht="14.1" customHeight="1" x14ac:dyDescent="0.15">
      <c r="A59" s="550">
        <v>29</v>
      </c>
      <c r="B59" s="512" t="s">
        <v>288</v>
      </c>
      <c r="C59" s="514"/>
      <c r="D59" s="516"/>
      <c r="E59" s="518"/>
      <c r="F59" s="322"/>
      <c r="G59" s="318">
        <f>IF(Y51&gt;Z51,G51,IF(Z51&gt;Y51,G52,"-"))</f>
        <v>201</v>
      </c>
      <c r="H59" s="520" t="str">
        <f t="shared" ref="H59" si="946">IF(K59="",IF(C59="","",IF(OR(G59="х",G60="х",NOT(ISBLANK(K59)))," ",CONCATENATE(C59,"/",D59,"/","ст. ",E59))),"")</f>
        <v/>
      </c>
      <c r="I59" s="244" t="str">
        <f>VLOOKUP(G59,[3]Список!A:V,3,FALSE)</f>
        <v xml:space="preserve">БАХЫТ Анель  </v>
      </c>
      <c r="J59" s="245" t="str">
        <f>VLOOKUP(G59,[3]Список!A:V,8,FALSE)</f>
        <v>г. Алматы</v>
      </c>
      <c r="K59" s="564">
        <v>4</v>
      </c>
      <c r="L59" s="544">
        <v>11</v>
      </c>
      <c r="M59" s="546">
        <v>11</v>
      </c>
      <c r="N59" s="548">
        <v>4</v>
      </c>
      <c r="O59" s="542">
        <v>11</v>
      </c>
      <c r="P59" s="544">
        <v>6</v>
      </c>
      <c r="Q59" s="546">
        <v>11</v>
      </c>
      <c r="R59" s="548">
        <v>9</v>
      </c>
      <c r="S59" s="542"/>
      <c r="T59" s="544"/>
      <c r="U59" s="546"/>
      <c r="V59" s="548"/>
      <c r="W59" s="542"/>
      <c r="X59" s="551"/>
      <c r="Y59" s="246">
        <f t="shared" ref="Y59" si="947">IF(K59="wo",0,IF(K59="","",SUM(AC59:AI59)))</f>
        <v>3</v>
      </c>
      <c r="Z59" s="247">
        <f t="shared" ref="Z59" si="948">IF(L59="wo",0,IF(L59="","",SUM(AC60:AI60)))</f>
        <v>1</v>
      </c>
      <c r="AA59" s="248" t="str">
        <f t="shared" ref="AA59" si="949">IF(Y60="В - П","В - П",IF(Z60="В - П","В - П",IF(Z60="wo",Y60&amp;" - "&amp;Z60,IF(Y60="wo",Z60&amp;" - "&amp;Y60,IF(Y60&gt;Z60,Y60&amp;" - "&amp;Z60,IF(Z60&gt;Y60,Z60&amp;" - "&amp;Y60,""))))))</f>
        <v>3 - 1</v>
      </c>
      <c r="AB59" s="249" t="str">
        <f t="shared" si="4"/>
        <v>(-4,4,6,9)</v>
      </c>
      <c r="AC59" s="250">
        <f t="shared" ref="AC59" si="950">IF(K59="","",IF(K59="wo",0,IF(L59="wo",1,IF(K59&gt;L59,1,0))))</f>
        <v>0</v>
      </c>
      <c r="AD59" s="250">
        <f t="shared" ref="AD59" si="951">IF(M59="","",IF(M59="wo",0,IF(N59="wo",1,IF(M59&gt;N59,1,0))))</f>
        <v>1</v>
      </c>
      <c r="AE59" s="250">
        <f t="shared" ref="AE59" si="952">IF(O59="","",IF(O59="wo",0,IF(P59="wo",1,IF(O59&gt;P59,1,0))))</f>
        <v>1</v>
      </c>
      <c r="AF59" s="250">
        <f t="shared" ref="AF59" si="953">IF(Q59="","",IF(Q59="wo",0,IF(R59="wo",1,IF(Q59&gt;R59,1,0))))</f>
        <v>1</v>
      </c>
      <c r="AG59" s="250" t="str">
        <f t="shared" ref="AG59" si="954">IF(S59="","",IF(S59="wo",0,IF(T59="wo",1,IF(S59&gt;T59,1,0))))</f>
        <v/>
      </c>
      <c r="AH59" s="250" t="str">
        <f t="shared" ref="AH59" si="955">IF(U59="","",IF(U59="wo",0,IF(V59="wo",1,IF(U59&gt;V59,1,0))))</f>
        <v/>
      </c>
      <c r="AI59" s="250" t="str">
        <f t="shared" ref="AI59" si="956">IF(W59="","",IF(W59="wo",0,IF(X59="wo",1,IF(W59&gt;X59,1,0))))</f>
        <v/>
      </c>
      <c r="AJ59" s="251">
        <f t="shared" ref="AJ59" si="957">IF(K59="","",IF(K59="wo",0,IF(L59="wo",0,IF(K59=L59,"ERROR",IF(K59=0,"-0",IF(L59=0,0,IF(K59&gt;L59,L59,-1*K59)))))))</f>
        <v>-4</v>
      </c>
      <c r="AK59" s="251" t="str">
        <f t="shared" ref="AK59" si="958">IF(M59="","",IF(M59="wo",","&amp;0,IF(N59="wo",","&amp;0,IF(M59=N59,"ERROR",IF(M59=0,",-0",IF(N59=0,","&amp;0,IF(M59&gt;N59,","&amp;N59,","&amp;-1*M59)))))))</f>
        <v>,4</v>
      </c>
      <c r="AL59" s="251" t="str">
        <f t="shared" ref="AL59" si="959">IF(O59="","",IF(O59="wo",","&amp;0,IF(P59="wo",","&amp;0,IF(O59=P59,"ERROR",IF(O59=0,",-0",IF(P59=0,","&amp;0,IF(O59&gt;P59,","&amp;P59,","&amp;-1*O59)))))))</f>
        <v>,6</v>
      </c>
      <c r="AM59" s="251" t="str">
        <f t="shared" ref="AM59" si="960">IF(Q59="","",IF(Q59="wo",","&amp;0,IF(R59="wo",","&amp;0,IF(Q59=R59,"ERROR",IF(Q59=0,",-0",IF(R59=0,","&amp;0,IF(Q59&gt;R59,","&amp;R59,","&amp;-1*Q59)))))))</f>
        <v>,9</v>
      </c>
      <c r="AN59" s="251" t="str">
        <f t="shared" ref="AN59" si="961">IF(S59="","",IF(S59="wo",","&amp;0,IF(T59="wo",","&amp;0,IF(S59=T59,"ERROR",IF(S59=0,",-0",IF(T59=0,","&amp;0,IF(S59&gt;T59,","&amp;T59,","&amp;-1*S59)))))))</f>
        <v/>
      </c>
      <c r="AO59" s="251" t="str">
        <f t="shared" ref="AO59" si="962">IF(U59="","",IF(U59="wo",","&amp;0,IF(V59="wo",","&amp;0,IF(U59=V59,"ERROR",IF(U59=0,",-0",IF(V59=0,","&amp;0,IF(U59&gt;V59,","&amp;V59,","&amp;-1*U59)))))))</f>
        <v/>
      </c>
      <c r="AP59" s="251" t="str">
        <f t="shared" ref="AP59" si="963">IF(W59="","",IF(W59="wo",","&amp;0,IF(X59="wo",","&amp;0,IF(W59=X59,"ERROR",IF(W59=0,",-0",IF(X59=0,","&amp;0,IF(W59&gt;X59,","&amp;X59,","&amp;-1*W59)))))))</f>
        <v/>
      </c>
      <c r="AQ59" s="252"/>
      <c r="AR59" s="265">
        <f>IF(ISBLANK($F30),"-",F30)</f>
        <v>28</v>
      </c>
      <c r="AS59" s="359">
        <f>IF(ISBLANK($G30),"-",G30)</f>
        <v>209</v>
      </c>
      <c r="AT59" s="271" t="str">
        <f>IF(ISBLANK($G30),"-",I30)</f>
        <v xml:space="preserve">ФУ Дарья  </v>
      </c>
      <c r="AU59" s="285" t="str">
        <f>IF(ISBLANK($G30),"-",J30)</f>
        <v>Карагандин. обл.</v>
      </c>
      <c r="AV59" s="539" t="str">
        <f>IF($Y$1=1,AA29,IF($Y$1=2,AA30,""))</f>
        <v>3 - 2 (-8,11,-6,10,7)</v>
      </c>
      <c r="AW59" s="540"/>
      <c r="AX59" s="540"/>
      <c r="AY59" s="262"/>
      <c r="AZ59" s="262"/>
      <c r="BA59" s="283"/>
      <c r="BB59" s="262"/>
      <c r="BD59" s="300"/>
      <c r="BK59" s="269"/>
      <c r="BL59" s="262"/>
      <c r="BM59" s="262"/>
      <c r="BN59" s="265"/>
      <c r="BO59" s="262"/>
      <c r="BP59" s="262"/>
      <c r="BQ59" s="284"/>
      <c r="BR59" s="289"/>
      <c r="BS59" s="325" t="str">
        <f>IF(ISBLANK($H149),"-",H149)</f>
        <v/>
      </c>
      <c r="BT59" s="288"/>
      <c r="BU59" s="266">
        <f>IF(ISBLANK($G151),"-",G151)</f>
        <v>220</v>
      </c>
      <c r="BV59" s="530" t="str">
        <f>IF(ISBLANK($I151),"-",I151)</f>
        <v xml:space="preserve">БОРСАКБАЕВА Карина  </v>
      </c>
      <c r="BW59" s="530"/>
      <c r="BX59" s="262"/>
      <c r="BZ59" s="236"/>
      <c r="CD59" s="262"/>
      <c r="CE59" s="262"/>
      <c r="CF59" s="263"/>
      <c r="CG59" s="265">
        <f>IF(ISBLANK($F211),"-",F211)</f>
        <v>-85</v>
      </c>
      <c r="CH59" s="266">
        <f>IF(ISBLANK($G211),"-",G211)</f>
        <v>247</v>
      </c>
      <c r="CI59" s="530" t="str">
        <f>IF(ISBLANK($G211),"-",I211)</f>
        <v>ШАЙХИНА Алина</v>
      </c>
      <c r="CJ59" s="530"/>
      <c r="CM59" s="278">
        <f>IF(ISBLANK($A213),"-",A213)</f>
        <v>93</v>
      </c>
      <c r="CN59" s="539" t="str">
        <f>IF($Y$1=1,AA213,IF($Y$1=2,AA214,""))</f>
        <v>3 - 0 (9,9,10)</v>
      </c>
      <c r="CO59" s="540"/>
      <c r="CP59" s="540"/>
      <c r="CQ59" s="262"/>
      <c r="CS59" s="236"/>
      <c r="CT59" s="262"/>
      <c r="CV59" s="236"/>
    </row>
    <row r="60" spans="1:100" s="240" customFormat="1" ht="14.1" customHeight="1" x14ac:dyDescent="0.15">
      <c r="A60" s="550"/>
      <c r="B60" s="513"/>
      <c r="C60" s="515"/>
      <c r="D60" s="566"/>
      <c r="E60" s="519"/>
      <c r="F60" s="320"/>
      <c r="G60" s="318">
        <f>IF(Y53&gt;Z53,G53,IF(Z53&gt;Y53,G54,"-"))</f>
        <v>204</v>
      </c>
      <c r="H60" s="521"/>
      <c r="I60" s="257" t="str">
        <f>VLOOKUP(G60,[3]Список!A:V,3,FALSE)</f>
        <v xml:space="preserve">КОШКУМБАЕВА Жанерке  </v>
      </c>
      <c r="J60" s="258" t="str">
        <f>VLOOKUP(G60,[3]Список!A:V,8,FALSE)</f>
        <v>Карагандин. обл.</v>
      </c>
      <c r="K60" s="565"/>
      <c r="L60" s="545"/>
      <c r="M60" s="547"/>
      <c r="N60" s="549"/>
      <c r="O60" s="543"/>
      <c r="P60" s="545"/>
      <c r="Q60" s="547"/>
      <c r="R60" s="549"/>
      <c r="S60" s="543"/>
      <c r="T60" s="545"/>
      <c r="U60" s="547"/>
      <c r="V60" s="549"/>
      <c r="W60" s="543"/>
      <c r="X60" s="552"/>
      <c r="Y60" s="259">
        <f t="shared" ref="Y60" si="964">IF(L59="wo","В - П",IF(L59&gt;=0,SUM(AC60:AI60),""))</f>
        <v>1</v>
      </c>
      <c r="Z60" s="260">
        <f t="shared" ref="Z60" si="965">IF(K59="wo","В - П",IF(K59&gt;=0,SUM(AC59:AI59),""))</f>
        <v>3</v>
      </c>
      <c r="AA60" s="248" t="str">
        <f t="shared" ref="AA60" si="966">IF(G59="х","",IF(G60="х","",IF(Y59&gt;Z59,AA59&amp;" "&amp;AB59,IF(Z59&gt;Y59,AA59&amp;" "&amp;AB60,""))))</f>
        <v>3 - 1 (-4,4,6,9)</v>
      </c>
      <c r="AB60" s="249" t="str">
        <f t="shared" si="4"/>
        <v>(4,-4,-6,-9)</v>
      </c>
      <c r="AC60" s="250">
        <f t="shared" ref="AC60" si="967">IF(L59="","",IF(L59="wo",0,IF(K59="wo",1,IF(K59&gt;L59,0,1))))</f>
        <v>1</v>
      </c>
      <c r="AD60" s="250">
        <f t="shared" ref="AD60" si="968">IF(N59="","",IF(N59="wo",0,IF(M59="wo",1,IF(M59&gt;N59,0,1))))</f>
        <v>0</v>
      </c>
      <c r="AE60" s="250">
        <f t="shared" ref="AE60" si="969">IF(P59="","",IF(P59="wo",0,IF(O59="wo",1,IF(O59&gt;P59,0,1))))</f>
        <v>0</v>
      </c>
      <c r="AF60" s="250">
        <f t="shared" ref="AF60" si="970">IF(R59="","",IF(R59="wo",0,IF(Q59="wo",1,IF(Q59&gt;R59,0,1))))</f>
        <v>0</v>
      </c>
      <c r="AG60" s="250" t="str">
        <f t="shared" ref="AG60" si="971">IF(T59="","",IF(T59="wo",0,IF(S59="wo",1,IF(S59&gt;T59,0,1))))</f>
        <v/>
      </c>
      <c r="AH60" s="250" t="str">
        <f t="shared" ref="AH60" si="972">IF(V59="","",IF(V59="wo",0,IF(U59="wo",1,IF(U59&gt;V59,0,1))))</f>
        <v/>
      </c>
      <c r="AI60" s="250" t="str">
        <f t="shared" ref="AI60" si="973">IF(X59="","",IF(X59="wo",0,IF(W59="wo",1,IF(W59&gt;X59,0,1))))</f>
        <v/>
      </c>
      <c r="AJ60" s="251">
        <f t="shared" ref="AJ60" si="974">IF(K59="","",IF(K59="wo",0,IF(L59="wo",0,IF(K59=L59,"ERROR",IF(K59=0,0,IF(L59=0,"-0",IF(L59&gt;K59,K59,-1*L59)))))))</f>
        <v>4</v>
      </c>
      <c r="AK60" s="251" t="str">
        <f t="shared" ref="AK60" si="975">IF(M59="","",IF(M59="wo",","&amp;0,IF(N59="wo",","&amp;0,IF(M59=N59,"ERROR",IF(M59=0,",0",IF(N59=0,",-0",IF(N59&gt;M59,","&amp;M59,","&amp;-1*N59)))))))</f>
        <v>,-4</v>
      </c>
      <c r="AL60" s="251" t="str">
        <f t="shared" ref="AL60" si="976">IF(O59="","",IF(O59="wo",","&amp;0,IF(P59="wo",","&amp;0,IF(O59=P59,"ERROR",IF(O59=0,",0",IF(P59=0,",-0",IF(P59&gt;O59,","&amp;O59,","&amp;-1*P59)))))))</f>
        <v>,-6</v>
      </c>
      <c r="AM60" s="251" t="str">
        <f t="shared" ref="AM60" si="977">IF(Q59="","",IF(Q59="wo",","&amp;0,IF(R59="wo",","&amp;0,IF(Q59=R59,"ERROR",IF(Q59=0,",0",IF(R59=0,",-0",IF(R59&gt;Q59,","&amp;Q59,","&amp;-1*R59)))))))</f>
        <v>,-9</v>
      </c>
      <c r="AN60" s="251" t="str">
        <f t="shared" ref="AN60" si="978">IF(S59="","",IF(S59="wo",","&amp;0,IF(T59="wo",","&amp;0,IF(S59=T59,"ERROR",IF(S59=0,",0",IF(T59=0,",-0",IF(T59&gt;S59,","&amp;S59,","&amp;-1*T59)))))))</f>
        <v/>
      </c>
      <c r="AO60" s="251" t="str">
        <f t="shared" ref="AO60" si="979">IF(U59="","",IF(U59="wo",","&amp;0,IF(V59="wo",","&amp;0,IF(U59=V59,"ERROR",IF(U59=0,",0",IF(V59=0,",-0",IF(V59&gt;U59,","&amp;U59,","&amp;-1*V59)))))))</f>
        <v/>
      </c>
      <c r="AP60" s="251" t="str">
        <f t="shared" ref="AP60" si="980">IF(W59="","",IF(W59="wo",","&amp;0,IF(X59="wo",","&amp;0,IF(W59=X59,"ERROR",IF(W59=0,",0",IF(X59=0,",-0",IF(X59&gt;W59,","&amp;W59,","&amp;-1*X59)))))))</f>
        <v/>
      </c>
      <c r="AQ60" s="252"/>
      <c r="AR60" s="265"/>
      <c r="AS60" s="262"/>
      <c r="AT60" s="262"/>
      <c r="AU60" s="263"/>
      <c r="AV60" s="262"/>
      <c r="AW60" s="262"/>
      <c r="AX60" s="263"/>
      <c r="AY60" s="262"/>
      <c r="AZ60" s="290" t="str">
        <f>IF(ISBLANK($H57),"-",H57)</f>
        <v/>
      </c>
      <c r="BA60" s="283"/>
      <c r="BB60" s="266">
        <f>IF(ISBLANK($G62),"-",G62)</f>
        <v>202</v>
      </c>
      <c r="BC60" s="530" t="str">
        <f>IF(ISBLANK($I62),"-",I62)</f>
        <v xml:space="preserve">РОМАНОВСКАЯ Ангелина  </v>
      </c>
      <c r="BD60" s="538"/>
      <c r="BK60" s="269"/>
      <c r="BL60" s="262"/>
      <c r="BM60" s="262"/>
      <c r="BN60" s="265">
        <f>IF(ISBLANK($F147),"-",F147)</f>
        <v>-50</v>
      </c>
      <c r="BO60" s="266">
        <f>IF(ISBLANK($G147),"-",G147)</f>
        <v>227</v>
      </c>
      <c r="BP60" s="530" t="str">
        <f>IF(ISBLANK($G147),"-",I147)</f>
        <v xml:space="preserve">ЗЕЙНУЛЛА Айзере  </v>
      </c>
      <c r="BQ60" s="530"/>
      <c r="BR60" s="262"/>
      <c r="BS60" s="262"/>
      <c r="BT60" s="292">
        <f>IF(ISBLANK($A149),"-",A149)</f>
        <v>69</v>
      </c>
      <c r="BU60" s="539" t="str">
        <f>IF($Y$1=1,AA149,IF($Y$1=2,AA150,""))</f>
        <v>3 - 2 (-12,-8,9,5,12)</v>
      </c>
      <c r="BV60" s="540"/>
      <c r="BW60" s="540"/>
      <c r="BX60" s="262"/>
      <c r="BZ60" s="236"/>
      <c r="CD60" s="262"/>
      <c r="CE60" s="262"/>
      <c r="CF60" s="263"/>
      <c r="CG60" s="263"/>
      <c r="CH60" s="537" t="str">
        <f>IF(ISBLANK($H211),"-",H211)</f>
        <v/>
      </c>
      <c r="CI60" s="537"/>
      <c r="CJ60" s="278">
        <f>IF(ISBLANK($A211),"-",A211)</f>
        <v>92</v>
      </c>
      <c r="CK60" s="266">
        <f>IF(ISBLANK($G214),"-",G214)</f>
        <v>247</v>
      </c>
      <c r="CL60" s="530" t="str">
        <f>IF(ISBLANK($G214),"-",I214)</f>
        <v>ШАЙХИНА Алина</v>
      </c>
      <c r="CM60" s="538"/>
      <c r="CQ60" s="262"/>
      <c r="CS60" s="236"/>
      <c r="CT60" s="262"/>
      <c r="CV60" s="236"/>
    </row>
    <row r="61" spans="1:100" s="240" customFormat="1" ht="14.1" customHeight="1" x14ac:dyDescent="0.15">
      <c r="A61" s="554">
        <v>30</v>
      </c>
      <c r="B61" s="512" t="s">
        <v>288</v>
      </c>
      <c r="C61" s="514"/>
      <c r="D61" s="514"/>
      <c r="E61" s="556"/>
      <c r="F61" s="322"/>
      <c r="G61" s="327">
        <f>IF(Y55&gt;Z55,G55,IF(Z55&gt;Y55,G56,"-"))</f>
        <v>203</v>
      </c>
      <c r="H61" s="520" t="str">
        <f t="shared" ref="H61" si="981">IF(K61="",IF(C61="","",IF(OR(G61="х",G62="х",NOT(ISBLANK(K61)))," ",CONCATENATE(C61,"/",D61,"/","ст. ",E61))),"")</f>
        <v/>
      </c>
      <c r="I61" s="244" t="str">
        <f>VLOOKUP(G61,[3]Список!A:V,3,FALSE)</f>
        <v xml:space="preserve">АШКЕЕВА Арай  </v>
      </c>
      <c r="J61" s="245" t="str">
        <f>VLOOKUP(G61,[3]Список!A:V,8,FALSE)</f>
        <v>Карагандин. обл.</v>
      </c>
      <c r="K61" s="525">
        <v>8</v>
      </c>
      <c r="L61" s="535">
        <v>11</v>
      </c>
      <c r="M61" s="531">
        <v>12</v>
      </c>
      <c r="N61" s="533">
        <v>10</v>
      </c>
      <c r="O61" s="525">
        <v>11</v>
      </c>
      <c r="P61" s="535">
        <v>5</v>
      </c>
      <c r="Q61" s="531">
        <v>7</v>
      </c>
      <c r="R61" s="533">
        <v>11</v>
      </c>
      <c r="S61" s="525">
        <v>5</v>
      </c>
      <c r="T61" s="535">
        <v>11</v>
      </c>
      <c r="U61" s="531"/>
      <c r="V61" s="533"/>
      <c r="W61" s="525"/>
      <c r="X61" s="527"/>
      <c r="Y61" s="246">
        <f t="shared" ref="Y61" si="982">IF(K61="wo",0,IF(K61="","",SUM(AC61:AI61)))</f>
        <v>2</v>
      </c>
      <c r="Z61" s="247">
        <f t="shared" ref="Z61" si="983">IF(L61="wo",0,IF(L61="","",SUM(AC62:AI62)))</f>
        <v>3</v>
      </c>
      <c r="AA61" s="248" t="str">
        <f t="shared" ref="AA61" si="984">IF(Y62="В - П","В - П",IF(Z62="В - П","В - П",IF(Z62="wo",Y62&amp;" - "&amp;Z62,IF(Y62="wo",Z62&amp;" - "&amp;Y62,IF(Y62&gt;Z62,Y62&amp;" - "&amp;Z62,IF(Z62&gt;Y62,Z62&amp;" - "&amp;Y62,""))))))</f>
        <v>3 - 2</v>
      </c>
      <c r="AB61" s="249" t="str">
        <f t="shared" si="4"/>
        <v>(-8,10,5,-7,-5)</v>
      </c>
      <c r="AC61" s="250">
        <f t="shared" ref="AC61" si="985">IF(K61="","",IF(K61="wo",0,IF(L61="wo",1,IF(K61&gt;L61,1,0))))</f>
        <v>0</v>
      </c>
      <c r="AD61" s="250">
        <f t="shared" ref="AD61" si="986">IF(M61="","",IF(M61="wo",0,IF(N61="wo",1,IF(M61&gt;N61,1,0))))</f>
        <v>1</v>
      </c>
      <c r="AE61" s="250">
        <f t="shared" ref="AE61" si="987">IF(O61="","",IF(O61="wo",0,IF(P61="wo",1,IF(O61&gt;P61,1,0))))</f>
        <v>1</v>
      </c>
      <c r="AF61" s="250">
        <f t="shared" ref="AF61" si="988">IF(Q61="","",IF(Q61="wo",0,IF(R61="wo",1,IF(Q61&gt;R61,1,0))))</f>
        <v>0</v>
      </c>
      <c r="AG61" s="250">
        <f t="shared" ref="AG61" si="989">IF(S61="","",IF(S61="wo",0,IF(T61="wo",1,IF(S61&gt;T61,1,0))))</f>
        <v>0</v>
      </c>
      <c r="AH61" s="250" t="str">
        <f t="shared" ref="AH61" si="990">IF(U61="","",IF(U61="wo",0,IF(V61="wo",1,IF(U61&gt;V61,1,0))))</f>
        <v/>
      </c>
      <c r="AI61" s="250" t="str">
        <f t="shared" ref="AI61" si="991">IF(W61="","",IF(W61="wo",0,IF(X61="wo",1,IF(W61&gt;X61,1,0))))</f>
        <v/>
      </c>
      <c r="AJ61" s="251">
        <f t="shared" ref="AJ61" si="992">IF(K61="","",IF(K61="wo",0,IF(L61="wo",0,IF(K61=L61,"ERROR",IF(K61=0,"-0",IF(L61=0,0,IF(K61&gt;L61,L61,-1*K61)))))))</f>
        <v>-8</v>
      </c>
      <c r="AK61" s="251" t="str">
        <f t="shared" ref="AK61" si="993">IF(M61="","",IF(M61="wo",","&amp;0,IF(N61="wo",","&amp;0,IF(M61=N61,"ERROR",IF(M61=0,",-0",IF(N61=0,","&amp;0,IF(M61&gt;N61,","&amp;N61,","&amp;-1*M61)))))))</f>
        <v>,10</v>
      </c>
      <c r="AL61" s="251" t="str">
        <f t="shared" ref="AL61" si="994">IF(O61="","",IF(O61="wo",","&amp;0,IF(P61="wo",","&amp;0,IF(O61=P61,"ERROR",IF(O61=0,",-0",IF(P61=0,","&amp;0,IF(O61&gt;P61,","&amp;P61,","&amp;-1*O61)))))))</f>
        <v>,5</v>
      </c>
      <c r="AM61" s="251" t="str">
        <f t="shared" ref="AM61" si="995">IF(Q61="","",IF(Q61="wo",","&amp;0,IF(R61="wo",","&amp;0,IF(Q61=R61,"ERROR",IF(Q61=0,",-0",IF(R61=0,","&amp;0,IF(Q61&gt;R61,","&amp;R61,","&amp;-1*Q61)))))))</f>
        <v>,-7</v>
      </c>
      <c r="AN61" s="251" t="str">
        <f t="shared" ref="AN61" si="996">IF(S61="","",IF(S61="wo",","&amp;0,IF(T61="wo",","&amp;0,IF(S61=T61,"ERROR",IF(S61=0,",-0",IF(T61=0,","&amp;0,IF(S61&gt;T61,","&amp;T61,","&amp;-1*S61)))))))</f>
        <v>,-5</v>
      </c>
      <c r="AO61" s="251" t="str">
        <f t="shared" ref="AO61" si="997">IF(U61="","",IF(U61="wo",","&amp;0,IF(V61="wo",","&amp;0,IF(U61=V61,"ERROR",IF(U61=0,",-0",IF(V61=0,","&amp;0,IF(U61&gt;V61,","&amp;V61,","&amp;-1*U61)))))))</f>
        <v/>
      </c>
      <c r="AP61" s="251" t="str">
        <f t="shared" ref="AP61" si="998">IF(W61="","",IF(W61="wo",","&amp;0,IF(X61="wo",","&amp;0,IF(W61=X61,"ERROR",IF(W61=0,",-0",IF(X61=0,","&amp;0,IF(W61&gt;X61,","&amp;X61,","&amp;-1*W61)))))))</f>
        <v/>
      </c>
      <c r="AQ61" s="252"/>
      <c r="AR61" s="265">
        <f>IF(ISBLANK($F31),"-",F31)</f>
        <v>29</v>
      </c>
      <c r="AS61" s="359">
        <f>IF(ISBLANK($G31),"-",G31)</f>
        <v>222</v>
      </c>
      <c r="AT61" s="271" t="str">
        <f>IF(ISBLANK($G31),"-",I31)</f>
        <v xml:space="preserve">ЛУКЬЯНОВА Мария  </v>
      </c>
      <c r="AU61" s="272" t="str">
        <f>IF(ISBLANK($G31),"-",J31)</f>
        <v>Карагандин. обл.</v>
      </c>
      <c r="AV61" s="262"/>
      <c r="AW61" s="262"/>
      <c r="AX61" s="263"/>
      <c r="AY61" s="262"/>
      <c r="AZ61" s="262"/>
      <c r="BA61" s="292">
        <f>IF(ISBLANK($A57),"-",A57)</f>
        <v>28</v>
      </c>
      <c r="BB61" s="539" t="str">
        <f>IF($Y$1=1,AA57,IF($Y$1=2,AA58,""))</f>
        <v>3 - 1 (11,9,-10,7)</v>
      </c>
      <c r="BC61" s="540"/>
      <c r="BD61" s="540"/>
      <c r="BK61" s="269"/>
      <c r="BL61" s="262"/>
      <c r="BM61" s="262"/>
      <c r="BN61" s="265"/>
      <c r="BO61" s="537" t="str">
        <f>IF(ISBLANK($H147),"-",H147)</f>
        <v/>
      </c>
      <c r="BP61" s="537"/>
      <c r="BQ61" s="291">
        <f>IF(ISBLANK($A147),"-",A147)</f>
        <v>68</v>
      </c>
      <c r="BR61" s="281">
        <f>IF(ISBLANK($G150),"-",G150)</f>
        <v>220</v>
      </c>
      <c r="BS61" s="530" t="str">
        <f>IF(ISBLANK($I150),"-",I150)</f>
        <v xml:space="preserve">БОРСАКБАЕВА Карина  </v>
      </c>
      <c r="BT61" s="538"/>
      <c r="BU61" s="262"/>
      <c r="BV61" s="262"/>
      <c r="BW61" s="263"/>
      <c r="BX61" s="262"/>
      <c r="BZ61" s="236"/>
      <c r="CD61" s="262"/>
      <c r="CE61" s="262"/>
      <c r="CF61" s="263"/>
      <c r="CG61" s="265">
        <f>IF(ISBLANK($F212),"-",F212)</f>
        <v>-86</v>
      </c>
      <c r="CH61" s="266">
        <f>IF(ISBLANK($G212),"-",G212)</f>
        <v>233</v>
      </c>
      <c r="CI61" s="530" t="str">
        <f>IF(ISBLANK($G212),"-",I212)</f>
        <v xml:space="preserve">МЕНДИГАЛИЕВА Айша  </v>
      </c>
      <c r="CJ61" s="538"/>
      <c r="CK61" s="539" t="str">
        <f>IF($Y$1=1,AA211,IF($Y$1=2,AA212,""))</f>
        <v>3 - 0 (6,8,9)</v>
      </c>
      <c r="CL61" s="540"/>
      <c r="CM61" s="540"/>
      <c r="CN61" s="262"/>
      <c r="CO61" s="558" t="str">
        <f>IF(ISBLANK($H216),"-",H216)</f>
        <v>30 место</v>
      </c>
      <c r="CP61" s="558"/>
      <c r="CQ61" s="262"/>
      <c r="CS61" s="236"/>
      <c r="CT61" s="262"/>
      <c r="CV61" s="236"/>
    </row>
    <row r="62" spans="1:100" s="240" customFormat="1" ht="14.1" customHeight="1" x14ac:dyDescent="0.2">
      <c r="A62" s="555"/>
      <c r="B62" s="513"/>
      <c r="C62" s="515"/>
      <c r="D62" s="568"/>
      <c r="E62" s="557"/>
      <c r="F62" s="320"/>
      <c r="G62" s="328">
        <f>IF(Y57&gt;Z57,G57,IF(Z57&gt;Y57,G58,"-"))</f>
        <v>202</v>
      </c>
      <c r="H62" s="521"/>
      <c r="I62" s="257" t="str">
        <f>VLOOKUP(G62,[3]Список!A:V,3,FALSE)</f>
        <v xml:space="preserve">РОМАНОВСКАЯ Ангелина  </v>
      </c>
      <c r="J62" s="258" t="str">
        <f>VLOOKUP(G62,[3]Список!A:V,8,FALSE)</f>
        <v>Павлодар. обл.</v>
      </c>
      <c r="K62" s="526"/>
      <c r="L62" s="536"/>
      <c r="M62" s="532"/>
      <c r="N62" s="534"/>
      <c r="O62" s="526"/>
      <c r="P62" s="536"/>
      <c r="Q62" s="532"/>
      <c r="R62" s="534"/>
      <c r="S62" s="526"/>
      <c r="T62" s="536"/>
      <c r="U62" s="532"/>
      <c r="V62" s="534"/>
      <c r="W62" s="526"/>
      <c r="X62" s="528"/>
      <c r="Y62" s="259">
        <f t="shared" ref="Y62" si="999">IF(L61="wo","В - П",IF(L61&gt;=0,SUM(AC62:AI62),""))</f>
        <v>3</v>
      </c>
      <c r="Z62" s="260">
        <f t="shared" ref="Z62" si="1000">IF(K61="wo","В - П",IF(K61&gt;=0,SUM(AC61:AI61),""))</f>
        <v>2</v>
      </c>
      <c r="AA62" s="248" t="str">
        <f t="shared" ref="AA62" si="1001">IF(G61="х","",IF(G62="х","",IF(Y61&gt;Z61,AA61&amp;" "&amp;AB61,IF(Z61&gt;Y61,AA61&amp;" "&amp;AB62,""))))</f>
        <v>3 - 2 (8,-10,-5,7,5)</v>
      </c>
      <c r="AB62" s="249" t="str">
        <f t="shared" si="4"/>
        <v>(8,-10,-5,7,5)</v>
      </c>
      <c r="AC62" s="250">
        <f t="shared" ref="AC62" si="1002">IF(L61="","",IF(L61="wo",0,IF(K61="wo",1,IF(K61&gt;L61,0,1))))</f>
        <v>1</v>
      </c>
      <c r="AD62" s="250">
        <f t="shared" ref="AD62" si="1003">IF(N61="","",IF(N61="wo",0,IF(M61="wo",1,IF(M61&gt;N61,0,1))))</f>
        <v>0</v>
      </c>
      <c r="AE62" s="250">
        <f t="shared" ref="AE62" si="1004">IF(P61="","",IF(P61="wo",0,IF(O61="wo",1,IF(O61&gt;P61,0,1))))</f>
        <v>0</v>
      </c>
      <c r="AF62" s="250">
        <f t="shared" ref="AF62" si="1005">IF(R61="","",IF(R61="wo",0,IF(Q61="wo",1,IF(Q61&gt;R61,0,1))))</f>
        <v>1</v>
      </c>
      <c r="AG62" s="250">
        <f t="shared" ref="AG62" si="1006">IF(T61="","",IF(T61="wo",0,IF(S61="wo",1,IF(S61&gt;T61,0,1))))</f>
        <v>1</v>
      </c>
      <c r="AH62" s="250" t="str">
        <f t="shared" ref="AH62" si="1007">IF(V61="","",IF(V61="wo",0,IF(U61="wo",1,IF(U61&gt;V61,0,1))))</f>
        <v/>
      </c>
      <c r="AI62" s="250" t="str">
        <f t="shared" ref="AI62" si="1008">IF(X61="","",IF(X61="wo",0,IF(W61="wo",1,IF(W61&gt;X61,0,1))))</f>
        <v/>
      </c>
      <c r="AJ62" s="251">
        <f t="shared" ref="AJ62" si="1009">IF(K61="","",IF(K61="wo",0,IF(L61="wo",0,IF(K61=L61,"ERROR",IF(K61=0,0,IF(L61=0,"-0",IF(L61&gt;K61,K61,-1*L61)))))))</f>
        <v>8</v>
      </c>
      <c r="AK62" s="251" t="str">
        <f t="shared" ref="AK62" si="1010">IF(M61="","",IF(M61="wo",","&amp;0,IF(N61="wo",","&amp;0,IF(M61=N61,"ERROR",IF(M61=0,",0",IF(N61=0,",-0",IF(N61&gt;M61,","&amp;M61,","&amp;-1*N61)))))))</f>
        <v>,-10</v>
      </c>
      <c r="AL62" s="251" t="str">
        <f t="shared" ref="AL62" si="1011">IF(O61="","",IF(O61="wo",","&amp;0,IF(P61="wo",","&amp;0,IF(O61=P61,"ERROR",IF(O61=0,",0",IF(P61=0,",-0",IF(P61&gt;O61,","&amp;O61,","&amp;-1*P61)))))))</f>
        <v>,-5</v>
      </c>
      <c r="AM62" s="251" t="str">
        <f t="shared" ref="AM62" si="1012">IF(Q61="","",IF(Q61="wo",","&amp;0,IF(R61="wo",","&amp;0,IF(Q61=R61,"ERROR",IF(Q61=0,",0",IF(R61=0,",-0",IF(R61&gt;Q61,","&amp;Q61,","&amp;-1*R61)))))))</f>
        <v>,7</v>
      </c>
      <c r="AN62" s="251" t="str">
        <f t="shared" ref="AN62" si="1013">IF(S61="","",IF(S61="wo",","&amp;0,IF(T61="wo",","&amp;0,IF(S61=T61,"ERROR",IF(S61=0,",0",IF(T61=0,",-0",IF(T61&gt;S61,","&amp;S61,","&amp;-1*T61)))))))</f>
        <v>,5</v>
      </c>
      <c r="AO62" s="251" t="str">
        <f t="shared" ref="AO62" si="1014">IF(U61="","",IF(U61="wo",","&amp;0,IF(V61="wo",","&amp;0,IF(U61=V61,"ERROR",IF(U61=0,",0",IF(V61=0,",-0",IF(V61&gt;U61,","&amp;U61,","&amp;-1*V61)))))))</f>
        <v/>
      </c>
      <c r="AP62" s="251" t="str">
        <f t="shared" ref="AP62" si="1015">IF(W61="","",IF(W61="wo",","&amp;0,IF(X61="wo",","&amp;0,IF(W61=X61,"ERROR",IF(W61=0,",0",IF(X61=0,",-0",IF(X61&gt;W61,","&amp;W61,","&amp;-1*X61)))))))</f>
        <v/>
      </c>
      <c r="AQ62" s="252"/>
      <c r="AR62" s="265"/>
      <c r="AS62" s="537" t="str">
        <f>IF(ISBLANK($H31),"-",H31)</f>
        <v/>
      </c>
      <c r="AT62" s="537"/>
      <c r="AU62" s="280">
        <f>IF(ISBLANK($A31),"-",A31)</f>
        <v>15</v>
      </c>
      <c r="AV62" s="281">
        <f>IF(ISBLANK($G49),"-",G49)</f>
        <v>222</v>
      </c>
      <c r="AW62" s="530" t="str">
        <f>IF(ISBLANK($I49),"-",I49)</f>
        <v xml:space="preserve">ЛУКЬЯНОВА Мария  </v>
      </c>
      <c r="AX62" s="530"/>
      <c r="AY62" s="262"/>
      <c r="AZ62" s="262"/>
      <c r="BA62" s="283"/>
      <c r="BB62" s="262"/>
      <c r="BD62" s="236"/>
      <c r="BK62" s="269"/>
      <c r="BL62" s="262"/>
      <c r="BM62" s="262"/>
      <c r="BN62" s="265">
        <f>IF(ISBLANK($F148),"-",F148)</f>
        <v>-51</v>
      </c>
      <c r="BO62" s="266">
        <f>IF(ISBLANK($G148),"-",G148)</f>
        <v>220</v>
      </c>
      <c r="BP62" s="530" t="str">
        <f>IF(ISBLANK($G148),"-",I148)</f>
        <v xml:space="preserve">БОРСАКБАЕВА Карина  </v>
      </c>
      <c r="BQ62" s="538"/>
      <c r="BR62" s="539" t="str">
        <f>IF($Y$1=1,AA147,IF($Y$1=2,AA148,""))</f>
        <v>3 - 0 (9,4,9)</v>
      </c>
      <c r="BS62" s="540"/>
      <c r="BT62" s="540"/>
      <c r="BU62" s="262"/>
      <c r="BV62" s="558" t="str">
        <f>IF(ISBLANK($H152),"-",H152)</f>
        <v>14 место</v>
      </c>
      <c r="BW62" s="558"/>
      <c r="BX62" s="262"/>
      <c r="BZ62" s="236"/>
      <c r="CD62" s="262"/>
      <c r="CE62" s="262"/>
      <c r="CF62" s="263"/>
      <c r="CG62" s="236"/>
      <c r="CJ62" s="236"/>
      <c r="CM62" s="265">
        <f>IF(ISBLANK($F216),"-",F216)</f>
        <v>-93</v>
      </c>
      <c r="CN62" s="266">
        <f>IF(ISBLANK($G216),"-",G216)</f>
        <v>247</v>
      </c>
      <c r="CO62" s="530" t="str">
        <f>IF(ISBLANK($I216),"-",I216)</f>
        <v>ШАЙХИНА Алина</v>
      </c>
      <c r="CP62" s="530"/>
      <c r="CQ62" s="262"/>
      <c r="CS62" s="236"/>
      <c r="CT62" s="262"/>
      <c r="CV62" s="236"/>
    </row>
    <row r="63" spans="1:100" s="240" customFormat="1" ht="14.1" customHeight="1" x14ac:dyDescent="0.25">
      <c r="A63" s="554">
        <v>31</v>
      </c>
      <c r="B63" s="569" t="s">
        <v>289</v>
      </c>
      <c r="C63" s="514"/>
      <c r="D63" s="514"/>
      <c r="E63" s="518"/>
      <c r="F63" s="322"/>
      <c r="G63" s="327">
        <f>IF(Y59&gt;Z59,G59,IF(Z59&gt;Y59,G60,"-"))</f>
        <v>201</v>
      </c>
      <c r="H63" s="520" t="str">
        <f t="shared" ref="H63" si="1016">IF(K63="",IF(C63="","",IF(OR(G63="х",G64="х",NOT(ISBLANK(K63)))," ",CONCATENATE(C63,"/",D63,"/","ст. ",E63))),"")</f>
        <v/>
      </c>
      <c r="I63" s="244" t="str">
        <f>VLOOKUP(G63,[3]Список!A:V,3,FALSE)</f>
        <v xml:space="preserve">БАХЫТ Анель  </v>
      </c>
      <c r="J63" s="245" t="str">
        <f>VLOOKUP(G63,[3]Список!A:V,8,FALSE)</f>
        <v>г. Алматы</v>
      </c>
      <c r="K63" s="564">
        <v>4</v>
      </c>
      <c r="L63" s="544">
        <v>11</v>
      </c>
      <c r="M63" s="546">
        <v>11</v>
      </c>
      <c r="N63" s="548">
        <v>9</v>
      </c>
      <c r="O63" s="542">
        <v>8</v>
      </c>
      <c r="P63" s="544">
        <v>11</v>
      </c>
      <c r="Q63" s="546">
        <v>5</v>
      </c>
      <c r="R63" s="548">
        <v>11</v>
      </c>
      <c r="S63" s="542"/>
      <c r="T63" s="544"/>
      <c r="U63" s="546"/>
      <c r="V63" s="548"/>
      <c r="W63" s="542"/>
      <c r="X63" s="551"/>
      <c r="Y63" s="246">
        <f t="shared" ref="Y63" si="1017">IF(K63="wo",0,IF(K63="","",SUM(AC63:AI63)))</f>
        <v>1</v>
      </c>
      <c r="Z63" s="247">
        <f t="shared" ref="Z63" si="1018">IF(L63="wo",0,IF(L63="","",SUM(AC64:AI64)))</f>
        <v>3</v>
      </c>
      <c r="AA63" s="248" t="str">
        <f t="shared" ref="AA63" si="1019">IF(Y64="В - П","В - П",IF(Z64="В - П","В - П",IF(Z64="wo",Y64&amp;" - "&amp;Z64,IF(Y64="wo",Z64&amp;" - "&amp;Y64,IF(Y64&gt;Z64,Y64&amp;" - "&amp;Z64,IF(Z64&gt;Y64,Z64&amp;" - "&amp;Y64,""))))))</f>
        <v>3 - 1</v>
      </c>
      <c r="AB63" s="249" t="str">
        <f t="shared" si="4"/>
        <v>(-4,9,-8,-5)</v>
      </c>
      <c r="AC63" s="250">
        <f t="shared" ref="AC63" si="1020">IF(K63="","",IF(K63="wo",0,IF(L63="wo",1,IF(K63&gt;L63,1,0))))</f>
        <v>0</v>
      </c>
      <c r="AD63" s="250">
        <f t="shared" ref="AD63" si="1021">IF(M63="","",IF(M63="wo",0,IF(N63="wo",1,IF(M63&gt;N63,1,0))))</f>
        <v>1</v>
      </c>
      <c r="AE63" s="250">
        <f t="shared" ref="AE63" si="1022">IF(O63="","",IF(O63="wo",0,IF(P63="wo",1,IF(O63&gt;P63,1,0))))</f>
        <v>0</v>
      </c>
      <c r="AF63" s="250">
        <f t="shared" ref="AF63" si="1023">IF(Q63="","",IF(Q63="wo",0,IF(R63="wo",1,IF(Q63&gt;R63,1,0))))</f>
        <v>0</v>
      </c>
      <c r="AG63" s="250" t="str">
        <f t="shared" ref="AG63" si="1024">IF(S63="","",IF(S63="wo",0,IF(T63="wo",1,IF(S63&gt;T63,1,0))))</f>
        <v/>
      </c>
      <c r="AH63" s="250" t="str">
        <f t="shared" ref="AH63" si="1025">IF(U63="","",IF(U63="wo",0,IF(V63="wo",1,IF(U63&gt;V63,1,0))))</f>
        <v/>
      </c>
      <c r="AI63" s="250" t="str">
        <f t="shared" ref="AI63" si="1026">IF(W63="","",IF(W63="wo",0,IF(X63="wo",1,IF(W63&gt;X63,1,0))))</f>
        <v/>
      </c>
      <c r="AJ63" s="251">
        <f t="shared" ref="AJ63" si="1027">IF(K63="","",IF(K63="wo",0,IF(L63="wo",0,IF(K63=L63,"ERROR",IF(K63=0,"-0",IF(L63=0,0,IF(K63&gt;L63,L63,-1*K63)))))))</f>
        <v>-4</v>
      </c>
      <c r="AK63" s="251" t="str">
        <f t="shared" ref="AK63" si="1028">IF(M63="","",IF(M63="wo",","&amp;0,IF(N63="wo",","&amp;0,IF(M63=N63,"ERROR",IF(M63=0,",-0",IF(N63=0,","&amp;0,IF(M63&gt;N63,","&amp;N63,","&amp;-1*M63)))))))</f>
        <v>,9</v>
      </c>
      <c r="AL63" s="251" t="str">
        <f t="shared" ref="AL63" si="1029">IF(O63="","",IF(O63="wo",","&amp;0,IF(P63="wo",","&amp;0,IF(O63=P63,"ERROR",IF(O63=0,",-0",IF(P63=0,","&amp;0,IF(O63&gt;P63,","&amp;P63,","&amp;-1*O63)))))))</f>
        <v>,-8</v>
      </c>
      <c r="AM63" s="251" t="str">
        <f t="shared" ref="AM63" si="1030">IF(Q63="","",IF(Q63="wo",","&amp;0,IF(R63="wo",","&amp;0,IF(Q63=R63,"ERROR",IF(Q63=0,",-0",IF(R63=0,","&amp;0,IF(Q63&gt;R63,","&amp;R63,","&amp;-1*Q63)))))))</f>
        <v>,-5</v>
      </c>
      <c r="AN63" s="251" t="str">
        <f t="shared" ref="AN63" si="1031">IF(S63="","",IF(S63="wo",","&amp;0,IF(T63="wo",","&amp;0,IF(S63=T63,"ERROR",IF(S63=0,",-0",IF(T63=0,","&amp;0,IF(S63&gt;T63,","&amp;T63,","&amp;-1*S63)))))))</f>
        <v/>
      </c>
      <c r="AO63" s="251" t="str">
        <f t="shared" ref="AO63" si="1032">IF(U63="","",IF(U63="wo",","&amp;0,IF(V63="wo",","&amp;0,IF(U63=V63,"ERROR",IF(U63=0,",-0",IF(V63=0,","&amp;0,IF(U63&gt;V63,","&amp;V63,","&amp;-1*U63)))))))</f>
        <v/>
      </c>
      <c r="AP63" s="251" t="str">
        <f t="shared" ref="AP63" si="1033">IF(W63="","",IF(W63="wo",","&amp;0,IF(X63="wo",","&amp;0,IF(W63=X63,"ERROR",IF(W63=0,",-0",IF(X63=0,","&amp;0,IF(W63&gt;X63,","&amp;X63,","&amp;-1*W63)))))))</f>
        <v/>
      </c>
      <c r="AQ63" s="252"/>
      <c r="AR63" s="265">
        <f>IF(ISBLANK($F32),"-",F32)</f>
        <v>30</v>
      </c>
      <c r="AS63" s="359">
        <f>IF(ISBLANK($G32),"-",G32)</f>
        <v>220</v>
      </c>
      <c r="AT63" s="271" t="str">
        <f>IF(ISBLANK($G32),"-",I32)</f>
        <v xml:space="preserve">БОРСАКБАЕВА Карина  </v>
      </c>
      <c r="AU63" s="285" t="str">
        <f>IF(ISBLANK($G32),"-",J32)</f>
        <v>Мангистау. обл.</v>
      </c>
      <c r="AV63" s="539" t="str">
        <f>IF($Y$1=1,AA31,IF($Y$1=2,AA32,""))</f>
        <v>3 - 0 (7,10,10)</v>
      </c>
      <c r="AW63" s="540"/>
      <c r="AX63" s="541"/>
      <c r="AY63" s="262"/>
      <c r="AZ63" s="262"/>
      <c r="BA63" s="283"/>
      <c r="BB63" s="262"/>
      <c r="BD63" s="236"/>
      <c r="BK63" s="269"/>
      <c r="BL63" s="262"/>
      <c r="BM63" s="262"/>
      <c r="BN63" s="263"/>
      <c r="BO63" s="275"/>
      <c r="BP63" s="276"/>
      <c r="BQ63" s="277"/>
      <c r="BR63" s="299"/>
      <c r="BS63" s="299"/>
      <c r="BT63" s="265">
        <f>IF(ISBLANK($F152),"-",F152)</f>
        <v>-69</v>
      </c>
      <c r="BU63" s="266">
        <f>IF(ISBLANK($G152),"-",G152)</f>
        <v>210</v>
      </c>
      <c r="BV63" s="530" t="str">
        <f>IF(ISBLANK($G152),"-",I152)</f>
        <v xml:space="preserve">СЕРИКБАЙ Назым  </v>
      </c>
      <c r="BW63" s="530"/>
      <c r="BX63" s="262"/>
      <c r="BZ63" s="236"/>
      <c r="CD63" s="262"/>
      <c r="CE63" s="262"/>
      <c r="CF63" s="263"/>
      <c r="CG63" s="329"/>
      <c r="CJ63" s="236"/>
      <c r="CM63" s="236"/>
      <c r="CP63" s="236"/>
    </row>
    <row r="64" spans="1:100" s="240" customFormat="1" ht="14.1" customHeight="1" x14ac:dyDescent="0.25">
      <c r="A64" s="555"/>
      <c r="B64" s="570"/>
      <c r="C64" s="515"/>
      <c r="D64" s="568"/>
      <c r="E64" s="519"/>
      <c r="F64" s="320"/>
      <c r="G64" s="328">
        <f>IF(Y61&gt;Z61,G61,IF(Z61&gt;Y61,G62,"-"))</f>
        <v>202</v>
      </c>
      <c r="H64" s="521"/>
      <c r="I64" s="257" t="str">
        <f>VLOOKUP(G64,[3]Список!A:V,3,FALSE)</f>
        <v xml:space="preserve">РОМАНОВСКАЯ Ангелина  </v>
      </c>
      <c r="J64" s="258" t="str">
        <f>VLOOKUP(G64,[3]Список!A:V,8,FALSE)</f>
        <v>Павлодар. обл.</v>
      </c>
      <c r="K64" s="565"/>
      <c r="L64" s="545"/>
      <c r="M64" s="547"/>
      <c r="N64" s="549"/>
      <c r="O64" s="543"/>
      <c r="P64" s="545"/>
      <c r="Q64" s="547"/>
      <c r="R64" s="549"/>
      <c r="S64" s="543"/>
      <c r="T64" s="545"/>
      <c r="U64" s="547"/>
      <c r="V64" s="549"/>
      <c r="W64" s="543"/>
      <c r="X64" s="552"/>
      <c r="Y64" s="259">
        <f t="shared" ref="Y64" si="1034">IF(L63="wo","В - П",IF(L63&gt;=0,SUM(AC64:AI64),""))</f>
        <v>3</v>
      </c>
      <c r="Z64" s="260">
        <f t="shared" ref="Z64" si="1035">IF(K63="wo","В - П",IF(K63&gt;=0,SUM(AC63:AI63),""))</f>
        <v>1</v>
      </c>
      <c r="AA64" s="248" t="str">
        <f t="shared" ref="AA64" si="1036">IF(G63="х","",IF(G64="х","",IF(Y63&gt;Z63,AA63&amp;" "&amp;AB63,IF(Z63&gt;Y63,AA63&amp;" "&amp;AB64,""))))</f>
        <v>3 - 1 (4,-9,8,5)</v>
      </c>
      <c r="AB64" s="249" t="str">
        <f t="shared" si="4"/>
        <v>(4,-9,8,5)</v>
      </c>
      <c r="AC64" s="250">
        <f t="shared" ref="AC64" si="1037">IF(L63="","",IF(L63="wo",0,IF(K63="wo",1,IF(K63&gt;L63,0,1))))</f>
        <v>1</v>
      </c>
      <c r="AD64" s="250">
        <f t="shared" ref="AD64" si="1038">IF(N63="","",IF(N63="wo",0,IF(M63="wo",1,IF(M63&gt;N63,0,1))))</f>
        <v>0</v>
      </c>
      <c r="AE64" s="250">
        <f t="shared" ref="AE64" si="1039">IF(P63="","",IF(P63="wo",0,IF(O63="wo",1,IF(O63&gt;P63,0,1))))</f>
        <v>1</v>
      </c>
      <c r="AF64" s="250">
        <f t="shared" ref="AF64" si="1040">IF(R63="","",IF(R63="wo",0,IF(Q63="wo",1,IF(Q63&gt;R63,0,1))))</f>
        <v>1</v>
      </c>
      <c r="AG64" s="250" t="str">
        <f t="shared" ref="AG64" si="1041">IF(T63="","",IF(T63="wo",0,IF(S63="wo",1,IF(S63&gt;T63,0,1))))</f>
        <v/>
      </c>
      <c r="AH64" s="250" t="str">
        <f t="shared" ref="AH64" si="1042">IF(V63="","",IF(V63="wo",0,IF(U63="wo",1,IF(U63&gt;V63,0,1))))</f>
        <v/>
      </c>
      <c r="AI64" s="250" t="str">
        <f t="shared" ref="AI64" si="1043">IF(X63="","",IF(X63="wo",0,IF(W63="wo",1,IF(W63&gt;X63,0,1))))</f>
        <v/>
      </c>
      <c r="AJ64" s="251">
        <f t="shared" ref="AJ64" si="1044">IF(K63="","",IF(K63="wo",0,IF(L63="wo",0,IF(K63=L63,"ERROR",IF(K63=0,0,IF(L63=0,"-0",IF(L63&gt;K63,K63,-1*L63)))))))</f>
        <v>4</v>
      </c>
      <c r="AK64" s="251" t="str">
        <f t="shared" ref="AK64" si="1045">IF(M63="","",IF(M63="wo",","&amp;0,IF(N63="wo",","&amp;0,IF(M63=N63,"ERROR",IF(M63=0,",0",IF(N63=0,",-0",IF(N63&gt;M63,","&amp;M63,","&amp;-1*N63)))))))</f>
        <v>,-9</v>
      </c>
      <c r="AL64" s="251" t="str">
        <f t="shared" ref="AL64" si="1046">IF(O63="","",IF(O63="wo",","&amp;0,IF(P63="wo",","&amp;0,IF(O63=P63,"ERROR",IF(O63=0,",0",IF(P63=0,",-0",IF(P63&gt;O63,","&amp;O63,","&amp;-1*P63)))))))</f>
        <v>,8</v>
      </c>
      <c r="AM64" s="251" t="str">
        <f t="shared" ref="AM64" si="1047">IF(Q63="","",IF(Q63="wo",","&amp;0,IF(R63="wo",","&amp;0,IF(Q63=R63,"ERROR",IF(Q63=0,",0",IF(R63=0,",-0",IF(R63&gt;Q63,","&amp;Q63,","&amp;-1*R63)))))))</f>
        <v>,5</v>
      </c>
      <c r="AN64" s="251" t="str">
        <f t="shared" ref="AN64" si="1048">IF(S63="","",IF(S63="wo",","&amp;0,IF(T63="wo",","&amp;0,IF(S63=T63,"ERROR",IF(S63=0,",0",IF(T63=0,",-0",IF(T63&gt;S63,","&amp;S63,","&amp;-1*T63)))))))</f>
        <v/>
      </c>
      <c r="AO64" s="251" t="str">
        <f t="shared" ref="AO64" si="1049">IF(U63="","",IF(U63="wo",","&amp;0,IF(V63="wo",","&amp;0,IF(U63=V63,"ERROR",IF(U63=0,",0",IF(V63=0,",-0",IF(V63&gt;U63,","&amp;U63,","&amp;-1*V63)))))))</f>
        <v/>
      </c>
      <c r="AP64" s="251" t="str">
        <f t="shared" ref="AP64" si="1050">IF(W63="","",IF(W63="wo",","&amp;0,IF(X63="wo",","&amp;0,IF(W63=X63,"ERROR",IF(W63=0,",0",IF(X63=0,",-0",IF(X63&gt;W63,","&amp;W63,","&amp;-1*X63)))))))</f>
        <v/>
      </c>
      <c r="AQ64" s="252"/>
      <c r="AR64" s="265"/>
      <c r="AS64" s="262"/>
      <c r="AT64" s="262"/>
      <c r="AU64" s="263"/>
      <c r="AV64" s="289"/>
      <c r="AW64" s="290" t="str">
        <f>IF(ISBLANK($H49),"-",H49)</f>
        <v/>
      </c>
      <c r="AX64" s="288"/>
      <c r="AY64" s="266">
        <f>IF(ISBLANK($G58),"-",G58)</f>
        <v>202</v>
      </c>
      <c r="AZ64" s="530" t="str">
        <f>IF(ISBLANK($I58),"-",I58)</f>
        <v xml:space="preserve">РОМАНОВСКАЯ Ангелина  </v>
      </c>
      <c r="BA64" s="538"/>
      <c r="BB64" s="262"/>
      <c r="BD64" s="236"/>
      <c r="BI64" s="558" t="str">
        <f>IF(ISBLANK($H66),"-",H66)</f>
        <v>2 место</v>
      </c>
      <c r="BJ64" s="558"/>
      <c r="BK64" s="269"/>
      <c r="BL64" s="262"/>
      <c r="BM64" s="262"/>
      <c r="BN64" s="263"/>
      <c r="BO64" s="262"/>
      <c r="BP64" s="262"/>
      <c r="BQ64" s="284"/>
      <c r="BR64" s="289"/>
      <c r="BS64" s="325"/>
      <c r="BT64" s="263"/>
      <c r="BU64" s="262"/>
      <c r="BW64" s="236"/>
      <c r="BX64" s="262"/>
      <c r="BZ64" s="236"/>
      <c r="CD64" s="262"/>
      <c r="CE64" s="262"/>
      <c r="CF64" s="263"/>
      <c r="CG64" s="275"/>
      <c r="CJ64" s="236"/>
      <c r="CM64" s="263"/>
      <c r="CN64" s="262"/>
      <c r="CO64" s="262"/>
      <c r="CP64" s="265">
        <f>IF(ISBLANK($F217),"-",F217)</f>
        <v>-91</v>
      </c>
      <c r="CQ64" s="266">
        <f>IF(ISBLANK($G217),"-",G217)</f>
        <v>234</v>
      </c>
      <c r="CR64" s="530" t="str">
        <f>IF(ISBLANK($I217),"-",I217)</f>
        <v xml:space="preserve">ШЫМКЕНТБАЙ Руана  </v>
      </c>
      <c r="CS64" s="530"/>
      <c r="CU64" s="558" t="str">
        <f>IF(ISBLANK($H219),"-",H219)</f>
        <v>31 место</v>
      </c>
      <c r="CV64" s="558"/>
    </row>
    <row r="65" spans="1:100" s="240" customFormat="1" ht="14.1" customHeight="1" x14ac:dyDescent="0.25">
      <c r="A65" s="554"/>
      <c r="B65" s="576"/>
      <c r="C65" s="556"/>
      <c r="D65" s="576"/>
      <c r="E65" s="518"/>
      <c r="F65" s="322"/>
      <c r="G65" s="330">
        <f>IF(Y63&gt;Z63,G63,IF(Z63&gt;Y63,G64,"-"))</f>
        <v>202</v>
      </c>
      <c r="H65" s="331" t="s">
        <v>290</v>
      </c>
      <c r="I65" s="244" t="str">
        <f>VLOOKUP(G65,[3]Список!A:V,3,FALSE)</f>
        <v xml:space="preserve">РОМАНОВСКАЯ Ангелина  </v>
      </c>
      <c r="J65" s="245" t="str">
        <f>VLOOKUP(G65,[3]Список!A:V,8,FALSE)</f>
        <v>Павлодар. обл.</v>
      </c>
      <c r="K65" s="579"/>
      <c r="L65" s="580"/>
      <c r="M65" s="580"/>
      <c r="N65" s="580"/>
      <c r="O65" s="580"/>
      <c r="P65" s="580"/>
      <c r="Q65" s="580"/>
      <c r="R65" s="580"/>
      <c r="S65" s="580"/>
      <c r="T65" s="580"/>
      <c r="U65" s="580"/>
      <c r="V65" s="580"/>
      <c r="W65" s="580"/>
      <c r="X65" s="581"/>
      <c r="Y65" s="246" t="str">
        <f t="shared" ref="Y65" si="1051">IF(K65="wo","wo",IF(K65="","",SUM(AC65:AI65)))</f>
        <v/>
      </c>
      <c r="Z65" s="247" t="str">
        <f t="shared" ref="Z65" si="1052">IF(L65="wo","wo",IF(L65="","",SUM(AC66:AI66)))</f>
        <v/>
      </c>
      <c r="AA65" s="248" t="str">
        <f t="shared" ref="AA65" si="1053">IF(Y66="В - П","В - П",IF(Z66="В - П","В - П",IF(Z66="wo",Y66&amp;" - "&amp;Z66,IF(Y66="wo",Z66&amp;" - "&amp;Y66,IF(Y66&gt;Z66,Y66&amp;" - "&amp;Z66,IF(Z66&gt;Y66,Z66&amp;" - "&amp;Y66,""))))))</f>
        <v/>
      </c>
      <c r="AB65" s="249" t="str">
        <f t="shared" si="4"/>
        <v>()</v>
      </c>
      <c r="AC65" s="250" t="str">
        <f t="shared" ref="AC65" si="1054">IF(K65="","",IF(K65="wo",0,IF(L65="wo",1,IF(K65&gt;L65,1,0))))</f>
        <v/>
      </c>
      <c r="AD65" s="250" t="str">
        <f t="shared" ref="AD65" si="1055">IF(M65="","",IF(M65="wo",0,IF(N65="wo",1,IF(M65&gt;N65,1,0))))</f>
        <v/>
      </c>
      <c r="AE65" s="250" t="str">
        <f t="shared" ref="AE65" si="1056">IF(O65="","",IF(O65="wo",0,IF(P65="wo",1,IF(O65&gt;P65,1,0))))</f>
        <v/>
      </c>
      <c r="AF65" s="250" t="str">
        <f t="shared" ref="AF65" si="1057">IF(Q65="","",IF(Q65="wo",0,IF(R65="wo",1,IF(Q65&gt;R65,1,0))))</f>
        <v/>
      </c>
      <c r="AG65" s="250" t="str">
        <f t="shared" ref="AG65" si="1058">IF(S65="","",IF(S65="wo",0,IF(T65="wo",1,IF(S65&gt;T65,1,0))))</f>
        <v/>
      </c>
      <c r="AH65" s="250" t="str">
        <f t="shared" ref="AH65" si="1059">IF(U65="","",IF(U65="wo",0,IF(V65="wo",1,IF(U65&gt;V65,1,0))))</f>
        <v/>
      </c>
      <c r="AI65" s="250" t="str">
        <f t="shared" ref="AI65" si="1060">IF(W65="","",IF(W65="wo",0,IF(X65="wo",1,IF(W65&gt;X65,1,0))))</f>
        <v/>
      </c>
      <c r="AJ65" s="251" t="str">
        <f t="shared" ref="AJ65" si="1061">IF(K65="","",IF(K65="wo",0,IF(L65="wo",0,IF(K65=L65,"ERROR",IF(K65=0,"-0",IF(L65=0,0,IF(K65&gt;L65,L65,-1*K65)))))))</f>
        <v/>
      </c>
      <c r="AK65" s="251" t="str">
        <f t="shared" ref="AK65" si="1062">IF(M65="","",IF(M65="wo",","&amp;0,IF(N65="wo",","&amp;0,IF(M65=N65,"ERROR",IF(M65=0,",-0",IF(N65=0,","&amp;0,IF(M65&gt;N65,","&amp;N65,","&amp;-1*M65)))))))</f>
        <v/>
      </c>
      <c r="AL65" s="251" t="str">
        <f t="shared" ref="AL65" si="1063">IF(O65="","",IF(O65="wo",","&amp;0,IF(P65="wo",","&amp;0,IF(O65=P65,"ERROR",IF(O65=0,",-0",IF(P65=0,","&amp;0,IF(O65&gt;P65,","&amp;P65,","&amp;-1*O65)))))))</f>
        <v/>
      </c>
      <c r="AM65" s="251" t="str">
        <f t="shared" ref="AM65" si="1064">IF(Q65="","",IF(Q65="wo",","&amp;0,IF(R65="wo",","&amp;0,IF(Q65=R65,"ERROR",IF(Q65=0,",-0",IF(R65=0,","&amp;0,IF(Q65&gt;R65,","&amp;R65,","&amp;-1*Q65)))))))</f>
        <v/>
      </c>
      <c r="AN65" s="251" t="str">
        <f t="shared" ref="AN65" si="1065">IF(S65="","",IF(S65="wo",","&amp;0,IF(T65="wo",","&amp;0,IF(S65=T65,"ERROR",IF(S65=0,",-0",IF(T65=0,","&amp;0,IF(S65&gt;T65,","&amp;T65,","&amp;-1*S65)))))))</f>
        <v/>
      </c>
      <c r="AO65" s="251" t="str">
        <f t="shared" ref="AO65" si="1066">IF(U65="","",IF(U65="wo",","&amp;0,IF(V65="wo",","&amp;0,IF(U65=V65,"ERROR",IF(U65=0,",-0",IF(V65=0,","&amp;0,IF(U65&gt;V65,","&amp;V65,","&amp;-1*U65)))))))</f>
        <v/>
      </c>
      <c r="AP65" s="251" t="str">
        <f t="shared" ref="AP65" si="1067">IF(W65="","",IF(W65="wo",","&amp;0,IF(X65="wo",","&amp;0,IF(W65=X65,"ERROR",IF(W65=0,",-0",IF(X65=0,","&amp;0,IF(W65&gt;X65,","&amp;X65,","&amp;-1*W65)))))))</f>
        <v/>
      </c>
      <c r="AQ65" s="252"/>
      <c r="AR65" s="265">
        <f>IF(ISBLANK($F33),"-",F33)</f>
        <v>31</v>
      </c>
      <c r="AS65" s="359">
        <f>IF(ISBLANK($G33),"-",G33)</f>
        <v>233</v>
      </c>
      <c r="AT65" s="271" t="str">
        <f>IF(ISBLANK($G33),"-",I33)</f>
        <v xml:space="preserve">МЕНДИГАЛИЕВА Айша  </v>
      </c>
      <c r="AU65" s="272" t="str">
        <f>IF(ISBLANK($G33),"-",J33)</f>
        <v>г. Алматы</v>
      </c>
      <c r="AV65" s="262"/>
      <c r="AW65" s="262"/>
      <c r="AX65" s="292">
        <f>IF(ISBLANK($A49),"-",A49)</f>
        <v>24</v>
      </c>
      <c r="AY65" s="539" t="str">
        <f>IF($Y$1=1,AA49,IF($Y$1=2,AA50,""))</f>
        <v>3 - 0 (8,4,5)</v>
      </c>
      <c r="AZ65" s="540"/>
      <c r="BA65" s="540"/>
      <c r="BB65" s="262"/>
      <c r="BD65" s="236"/>
      <c r="BG65" s="265">
        <f>IF(ISBLANK($F66),"-",F66)</f>
        <v>-31</v>
      </c>
      <c r="BH65" s="266">
        <f>IF(ISBLANK($G66),"-",G66)</f>
        <v>201</v>
      </c>
      <c r="BI65" s="530" t="str">
        <f>IF(ISBLANK($I66),"-",I66)</f>
        <v xml:space="preserve">БАХЫТ Анель  </v>
      </c>
      <c r="BJ65" s="530"/>
      <c r="BK65" s="269"/>
      <c r="BL65" s="275"/>
      <c r="BM65" s="276"/>
      <c r="BN65" s="277"/>
      <c r="BO65" s="262"/>
      <c r="BP65" s="262"/>
      <c r="BQ65" s="270"/>
      <c r="BR65" s="299"/>
      <c r="BS65" s="299"/>
      <c r="BT65" s="299"/>
      <c r="BU65" s="262"/>
      <c r="BW65" s="265">
        <f>IF(ISBLANK($F153),"-",F153)</f>
        <v>-67</v>
      </c>
      <c r="BX65" s="266">
        <f>IF(ISBLANK($G153),"-",G153)</f>
        <v>224</v>
      </c>
      <c r="BY65" s="530" t="str">
        <f>IF(ISBLANK($G153),"-",I153)</f>
        <v xml:space="preserve">ГАМОВА Дарья  </v>
      </c>
      <c r="BZ65" s="530"/>
      <c r="CA65" s="262"/>
      <c r="CB65" s="558" t="str">
        <f>IF(ISBLANK($H155),"-",H155)</f>
        <v>15 место</v>
      </c>
      <c r="CC65" s="558"/>
      <c r="CD65" s="262"/>
      <c r="CE65" s="262"/>
      <c r="CF65" s="263"/>
      <c r="CG65" s="290"/>
      <c r="CJ65" s="236"/>
      <c r="CM65" s="263"/>
      <c r="CN65" s="262"/>
      <c r="CO65" s="262"/>
      <c r="CP65" s="263"/>
      <c r="CQ65" s="262"/>
      <c r="CR65" s="290" t="str">
        <f>IF(ISBLANK($H217),"-",H217)</f>
        <v/>
      </c>
      <c r="CS65" s="298">
        <f>IF(ISBLANK($A217),"-",A217)</f>
        <v>94</v>
      </c>
      <c r="CT65" s="281">
        <f>IF(ISBLANK($G219),"-",G219)</f>
        <v>234</v>
      </c>
      <c r="CU65" s="530" t="str">
        <f>IF(ISBLANK($I219),"-",I219)</f>
        <v xml:space="preserve">ШЫМКЕНТБАЙ Руана  </v>
      </c>
      <c r="CV65" s="530"/>
    </row>
    <row r="66" spans="1:100" s="240" customFormat="1" ht="14.1" customHeight="1" x14ac:dyDescent="0.2">
      <c r="A66" s="555"/>
      <c r="B66" s="577"/>
      <c r="C66" s="578"/>
      <c r="D66" s="577"/>
      <c r="E66" s="519"/>
      <c r="F66" s="238">
        <v>-31</v>
      </c>
      <c r="G66" s="332">
        <f>IF(Y63&lt;Z63,G63,IF(Z63&lt;Y63,G64,"-"))</f>
        <v>201</v>
      </c>
      <c r="H66" s="331" t="s">
        <v>291</v>
      </c>
      <c r="I66" s="257" t="str">
        <f>VLOOKUP(G66,[3]Список!A:V,3,FALSE)</f>
        <v xml:space="preserve">БАХЫТ Анель  </v>
      </c>
      <c r="J66" s="258" t="str">
        <f>VLOOKUP(G66,[3]Список!A:V,8,FALSE)</f>
        <v>г. Алматы</v>
      </c>
      <c r="K66" s="572"/>
      <c r="L66" s="573"/>
      <c r="M66" s="573"/>
      <c r="N66" s="573"/>
      <c r="O66" s="573"/>
      <c r="P66" s="573"/>
      <c r="Q66" s="573"/>
      <c r="R66" s="573"/>
      <c r="S66" s="573"/>
      <c r="T66" s="573"/>
      <c r="U66" s="573"/>
      <c r="V66" s="573"/>
      <c r="W66" s="573"/>
      <c r="X66" s="574"/>
      <c r="Y66" s="259">
        <f t="shared" ref="Y66" si="1068">IF(L65="wo","В - П",IF(L65&gt;=0,SUM(AC66:AI66),""))</f>
        <v>0</v>
      </c>
      <c r="Z66" s="260">
        <f t="shared" ref="Z66" si="1069">IF(K65="wo","В - П",IF(K65&gt;=0,SUM(AC65:AI65),""))</f>
        <v>0</v>
      </c>
      <c r="AA66" s="248" t="str">
        <f t="shared" ref="AA66" si="1070">IF(G65="х","",IF(G66="х","",IF(Y65&gt;Z65,AA65&amp;" "&amp;AB65,IF(Z65&gt;Y65,AA65&amp;" "&amp;AB66,""))))</f>
        <v/>
      </c>
      <c r="AB66" s="249" t="str">
        <f t="shared" si="4"/>
        <v>()</v>
      </c>
      <c r="AC66" s="250" t="str">
        <f t="shared" ref="AC66" si="1071">IF(L65="","",IF(L65="wo",0,IF(K65="wo",1,IF(K65&gt;L65,0,1))))</f>
        <v/>
      </c>
      <c r="AD66" s="250" t="str">
        <f t="shared" ref="AD66" si="1072">IF(N65="","",IF(N65="wo",0,IF(M65="wo",1,IF(M65&gt;N65,0,1))))</f>
        <v/>
      </c>
      <c r="AE66" s="250" t="str">
        <f t="shared" ref="AE66" si="1073">IF(P65="","",IF(P65="wo",0,IF(O65="wo",1,IF(O65&gt;P65,0,1))))</f>
        <v/>
      </c>
      <c r="AF66" s="250" t="str">
        <f t="shared" ref="AF66" si="1074">IF(R65="","",IF(R65="wo",0,IF(Q65="wo",1,IF(Q65&gt;R65,0,1))))</f>
        <v/>
      </c>
      <c r="AG66" s="250" t="str">
        <f t="shared" ref="AG66" si="1075">IF(T65="","",IF(T65="wo",0,IF(S65="wo",1,IF(S65&gt;T65,0,1))))</f>
        <v/>
      </c>
      <c r="AH66" s="250" t="str">
        <f t="shared" ref="AH66" si="1076">IF(V65="","",IF(V65="wo",0,IF(U65="wo",1,IF(U65&gt;V65,0,1))))</f>
        <v/>
      </c>
      <c r="AI66" s="250" t="str">
        <f t="shared" ref="AI66" si="1077">IF(X65="","",IF(X65="wo",0,IF(W65="wo",1,IF(W65&gt;X65,0,1))))</f>
        <v/>
      </c>
      <c r="AJ66" s="251" t="str">
        <f t="shared" ref="AJ66" si="1078">IF(K65="","",IF(K65="wo",0,IF(L65="wo",0,IF(K65=L65,"ERROR",IF(K65=0,0,IF(L65=0,"-0",IF(L65&gt;K65,K65,-1*L65)))))))</f>
        <v/>
      </c>
      <c r="AK66" s="251" t="str">
        <f t="shared" ref="AK66" si="1079">IF(M65="","",IF(M65="wo",","&amp;0,IF(N65="wo",","&amp;0,IF(M65=N65,"ERROR",IF(M65=0,",0",IF(N65=0,",-0",IF(N65&gt;M65,","&amp;M65,","&amp;-1*N65)))))))</f>
        <v/>
      </c>
      <c r="AL66" s="251" t="str">
        <f t="shared" ref="AL66" si="1080">IF(O65="","",IF(O65="wo",","&amp;0,IF(P65="wo",","&amp;0,IF(O65=P65,"ERROR",IF(O65=0,",0",IF(P65=0,",-0",IF(P65&gt;O65,","&amp;O65,","&amp;-1*P65)))))))</f>
        <v/>
      </c>
      <c r="AM66" s="251" t="str">
        <f t="shared" ref="AM66" si="1081">IF(Q65="","",IF(Q65="wo",","&amp;0,IF(R65="wo",","&amp;0,IF(Q65=R65,"ERROR",IF(Q65=0,",0",IF(R65=0,",-0",IF(R65&gt;Q65,","&amp;Q65,","&amp;-1*R65)))))))</f>
        <v/>
      </c>
      <c r="AN66" s="251" t="str">
        <f t="shared" ref="AN66" si="1082">IF(S65="","",IF(S65="wo",","&amp;0,IF(T65="wo",","&amp;0,IF(S65=T65,"ERROR",IF(S65=0,",0",IF(T65=0,",-0",IF(T65&gt;S65,","&amp;S65,","&amp;-1*T65)))))))</f>
        <v/>
      </c>
      <c r="AO66" s="251" t="str">
        <f t="shared" ref="AO66" si="1083">IF(U65="","",IF(U65="wo",","&amp;0,IF(V65="wo",","&amp;0,IF(U65=V65,"ERROR",IF(U65=0,",0",IF(V65=0,",-0",IF(V65&gt;U65,","&amp;U65,","&amp;-1*V65)))))))</f>
        <v/>
      </c>
      <c r="AP66" s="251" t="str">
        <f t="shared" ref="AP66" si="1084">IF(W65="","",IF(W65="wo",","&amp;0,IF(X65="wo",","&amp;0,IF(W65=X65,"ERROR",IF(W65=0,",0",IF(X65=0,",-0",IF(X65&gt;W65,","&amp;W65,","&amp;-1*X65)))))))</f>
        <v/>
      </c>
      <c r="AQ66" s="252"/>
      <c r="AR66" s="265"/>
      <c r="AS66" s="537" t="str">
        <f>IF(ISBLANK($H33),"-",H33)</f>
        <v/>
      </c>
      <c r="AT66" s="537"/>
      <c r="AU66" s="280">
        <f>IF(ISBLANK($A33),"-",A33)</f>
        <v>16</v>
      </c>
      <c r="AV66" s="281">
        <f>IF(ISBLANK($G50),"-",G50)</f>
        <v>202</v>
      </c>
      <c r="AW66" s="530" t="str">
        <f>IF(ISBLANK($I50),"-",I50)</f>
        <v xml:space="preserve">РОМАНОВСКАЯ Ангелина  </v>
      </c>
      <c r="AX66" s="538"/>
      <c r="AY66" s="262"/>
      <c r="AZ66" s="262"/>
      <c r="BA66" s="263"/>
      <c r="BB66" s="299"/>
      <c r="BC66" s="333"/>
      <c r="BD66" s="277"/>
      <c r="BK66" s="275"/>
      <c r="BL66" s="276"/>
      <c r="BM66" s="277"/>
      <c r="BU66" s="262"/>
      <c r="BW66" s="236"/>
      <c r="BX66" s="575" t="str">
        <f>IF(ISBLANK($H153),"-",H153)</f>
        <v/>
      </c>
      <c r="BY66" s="575"/>
      <c r="BZ66" s="291">
        <f>IF(ISBLANK($A153),"-",A153)</f>
        <v>70</v>
      </c>
      <c r="CA66" s="281">
        <f>IF(ISBLANK($G155),"-",G155)</f>
        <v>227</v>
      </c>
      <c r="CB66" s="530" t="str">
        <f>IF(ISBLANK($I155),"-",I155)</f>
        <v xml:space="preserve">ЗЕЙНУЛЛА Айзере  </v>
      </c>
      <c r="CC66" s="530"/>
      <c r="CD66" s="262"/>
      <c r="CE66" s="262"/>
      <c r="CF66" s="263"/>
      <c r="CG66" s="275"/>
      <c r="CJ66" s="236"/>
      <c r="CM66" s="263"/>
      <c r="CN66" s="262"/>
      <c r="CO66" s="262"/>
      <c r="CP66" s="265">
        <f>IF(ISBLANK($F218),"-",F218)</f>
        <v>-92</v>
      </c>
      <c r="CQ66" s="266">
        <f>IF(ISBLANK($G218),"-",G218)</f>
        <v>233</v>
      </c>
      <c r="CR66" s="530" t="str">
        <f>IF(ISBLANK($I218),"-",I218)</f>
        <v xml:space="preserve">МЕНДИГАЛИЕВА Айша  </v>
      </c>
      <c r="CS66" s="538"/>
      <c r="CT66" s="539" t="str">
        <f>IF($Y$1=1,AA217,IF($Y$1=2,AA218,""))</f>
        <v>3 - 0 (7,4,11)</v>
      </c>
      <c r="CU66" s="540"/>
      <c r="CV66" s="540"/>
    </row>
    <row r="67" spans="1:100" s="240" customFormat="1" ht="14.1" customHeight="1" x14ac:dyDescent="0.15">
      <c r="A67" s="571">
        <v>32</v>
      </c>
      <c r="B67" s="569" t="s">
        <v>292</v>
      </c>
      <c r="C67" s="514"/>
      <c r="D67" s="516"/>
      <c r="E67" s="518"/>
      <c r="F67" s="238">
        <v>-1</v>
      </c>
      <c r="G67" s="334">
        <f>IF(Y3&lt;Z3,G3,IF(Z3&lt;Y3,G4,"-"))</f>
        <v>226</v>
      </c>
      <c r="H67" s="520" t="str">
        <f t="shared" ref="H67" si="1085">IF(K67="",IF(C67="","",IF(OR(G67="х",G68="х",NOT(ISBLANK(K67)))," ",CONCATENATE(C67,"/",D67,"/","ст. ",E67))),"")</f>
        <v/>
      </c>
      <c r="I67" s="244" t="str">
        <f>VLOOKUP(G67,[3]Список!A:V,3,FALSE)</f>
        <v xml:space="preserve">ТЕМИРХАНОВА Акку  </v>
      </c>
      <c r="J67" s="245" t="str">
        <f>VLOOKUP(G67,[3]Список!A:V,8,FALSE)</f>
        <v>Мангистау. обл.</v>
      </c>
      <c r="K67" s="525">
        <v>11</v>
      </c>
      <c r="L67" s="535">
        <v>8</v>
      </c>
      <c r="M67" s="531">
        <v>5</v>
      </c>
      <c r="N67" s="533">
        <v>11</v>
      </c>
      <c r="O67" s="525">
        <v>11</v>
      </c>
      <c r="P67" s="535">
        <v>4</v>
      </c>
      <c r="Q67" s="531">
        <v>8</v>
      </c>
      <c r="R67" s="533">
        <v>11</v>
      </c>
      <c r="S67" s="525">
        <v>11</v>
      </c>
      <c r="T67" s="535">
        <v>4</v>
      </c>
      <c r="U67" s="531"/>
      <c r="V67" s="533"/>
      <c r="W67" s="525"/>
      <c r="X67" s="527"/>
      <c r="Y67" s="246">
        <f t="shared" ref="Y67" si="1086">IF(K67="wo","wo",IF(K67="","",SUM(AC67:AI67)))</f>
        <v>3</v>
      </c>
      <c r="Z67" s="247">
        <f t="shared" ref="Z67" si="1087">IF(L67="wo","wo",IF(L67="","",SUM(AC68:AI68)))</f>
        <v>2</v>
      </c>
      <c r="AA67" s="248" t="str">
        <f t="shared" ref="AA67" si="1088">IF(Y68="В - П","В - П",IF(Z68="В - П","В - П",IF(Z68="wo",Y68&amp;" - "&amp;Z68,IF(Y68="wo",Z68&amp;" - "&amp;Y68,IF(Y68&gt;Z68,Y68&amp;" - "&amp;Z68,IF(Z68&gt;Y68,Z68&amp;" - "&amp;Y68,""))))))</f>
        <v>3 - 2</v>
      </c>
      <c r="AB67" s="249" t="str">
        <f t="shared" si="4"/>
        <v>(8,-5,4,-8,4)</v>
      </c>
      <c r="AC67" s="250">
        <f t="shared" ref="AC67" si="1089">IF(K67="","",IF(K67="wo",0,IF(L67="wo",1,IF(K67&gt;L67,1,0))))</f>
        <v>1</v>
      </c>
      <c r="AD67" s="250">
        <f t="shared" ref="AD67" si="1090">IF(M67="","",IF(M67="wo",0,IF(N67="wo",1,IF(M67&gt;N67,1,0))))</f>
        <v>0</v>
      </c>
      <c r="AE67" s="250">
        <f t="shared" ref="AE67" si="1091">IF(O67="","",IF(O67="wo",0,IF(P67="wo",1,IF(O67&gt;P67,1,0))))</f>
        <v>1</v>
      </c>
      <c r="AF67" s="250">
        <f t="shared" ref="AF67" si="1092">IF(Q67="","",IF(Q67="wo",0,IF(R67="wo",1,IF(Q67&gt;R67,1,0))))</f>
        <v>0</v>
      </c>
      <c r="AG67" s="250">
        <f t="shared" ref="AG67" si="1093">IF(S67="","",IF(S67="wo",0,IF(T67="wo",1,IF(S67&gt;T67,1,0))))</f>
        <v>1</v>
      </c>
      <c r="AH67" s="250" t="str">
        <f t="shared" ref="AH67" si="1094">IF(U67="","",IF(U67="wo",0,IF(V67="wo",1,IF(U67&gt;V67,1,0))))</f>
        <v/>
      </c>
      <c r="AI67" s="250" t="str">
        <f t="shared" ref="AI67" si="1095">IF(W67="","",IF(W67="wo",0,IF(X67="wo",1,IF(W67&gt;X67,1,0))))</f>
        <v/>
      </c>
      <c r="AJ67" s="251">
        <f t="shared" ref="AJ67" si="1096">IF(K67="","",IF(K67="wo",0,IF(L67="wo",0,IF(K67=L67,"ERROR",IF(K67=0,"-0",IF(L67=0,0,IF(K67&gt;L67,L67,-1*K67)))))))</f>
        <v>8</v>
      </c>
      <c r="AK67" s="251" t="str">
        <f t="shared" ref="AK67" si="1097">IF(M67="","",IF(M67="wo",","&amp;0,IF(N67="wo",","&amp;0,IF(M67=N67,"ERROR",IF(M67=0,",-0",IF(N67=0,","&amp;0,IF(M67&gt;N67,","&amp;N67,","&amp;-1*M67)))))))</f>
        <v>,-5</v>
      </c>
      <c r="AL67" s="251" t="str">
        <f t="shared" ref="AL67" si="1098">IF(O67="","",IF(O67="wo",","&amp;0,IF(P67="wo",","&amp;0,IF(O67=P67,"ERROR",IF(O67=0,",-0",IF(P67=0,","&amp;0,IF(O67&gt;P67,","&amp;P67,","&amp;-1*O67)))))))</f>
        <v>,4</v>
      </c>
      <c r="AM67" s="251" t="str">
        <f t="shared" ref="AM67" si="1099">IF(Q67="","",IF(Q67="wo",","&amp;0,IF(R67="wo",","&amp;0,IF(Q67=R67,"ERROR",IF(Q67=0,",-0",IF(R67=0,","&amp;0,IF(Q67&gt;R67,","&amp;R67,","&amp;-1*Q67)))))))</f>
        <v>,-8</v>
      </c>
      <c r="AN67" s="251" t="str">
        <f t="shared" ref="AN67" si="1100">IF(S67="","",IF(S67="wo",","&amp;0,IF(T67="wo",","&amp;0,IF(S67=T67,"ERROR",IF(S67=0,",-0",IF(T67=0,","&amp;0,IF(S67&gt;T67,","&amp;T67,","&amp;-1*S67)))))))</f>
        <v>,4</v>
      </c>
      <c r="AO67" s="251" t="str">
        <f t="shared" ref="AO67" si="1101">IF(U67="","",IF(U67="wo",","&amp;0,IF(V67="wo",","&amp;0,IF(U67=V67,"ERROR",IF(U67=0,",-0",IF(V67=0,","&amp;0,IF(U67&gt;V67,","&amp;V67,","&amp;-1*U67)))))))</f>
        <v/>
      </c>
      <c r="AP67" s="251" t="str">
        <f t="shared" ref="AP67" si="1102">IF(W67="","",IF(W67="wo",","&amp;0,IF(X67="wo",","&amp;0,IF(W67=X67,"ERROR",IF(W67=0,",-0",IF(X67=0,","&amp;0,IF(W67&gt;X67,","&amp;X67,","&amp;-1*W67)))))))</f>
        <v/>
      </c>
      <c r="AQ67" s="238"/>
      <c r="AR67" s="265">
        <f>IF(ISBLANK($F34),"-",F34)</f>
        <v>32</v>
      </c>
      <c r="AS67" s="359">
        <f>IF(ISBLANK($G34),"-",G34)</f>
        <v>202</v>
      </c>
      <c r="AT67" s="271" t="str">
        <f>IF(ISBLANK($G34),"-",I34)</f>
        <v xml:space="preserve">РОМАНОВСКАЯ Ангелина  </v>
      </c>
      <c r="AU67" s="285" t="str">
        <f>IF(ISBLANK($G34),"-",J34)</f>
        <v>Павлодар. обл.</v>
      </c>
      <c r="AV67" s="539" t="str">
        <f>IF($Y$1=1,AA33,IF($Y$1=2,AA34,""))</f>
        <v>3 - 0 (4,3,4)</v>
      </c>
      <c r="AW67" s="540"/>
      <c r="AX67" s="540"/>
      <c r="AY67" s="262"/>
      <c r="AZ67" s="262"/>
      <c r="BA67" s="263"/>
      <c r="BB67" s="262"/>
      <c r="BC67" s="276"/>
      <c r="BD67" s="284"/>
      <c r="BE67" s="262"/>
      <c r="BF67" s="263"/>
      <c r="BG67" s="262"/>
      <c r="BH67" s="262"/>
      <c r="BI67" s="263"/>
      <c r="BJ67" s="262"/>
      <c r="BK67" s="290"/>
      <c r="BL67" s="267"/>
      <c r="BM67" s="268"/>
      <c r="BU67" s="262"/>
      <c r="BW67" s="265">
        <f>IF(ISBLANK($F154),"-",F154)</f>
        <v>-68</v>
      </c>
      <c r="BX67" s="266">
        <f>IF(ISBLANK($G154),"-",G154)</f>
        <v>227</v>
      </c>
      <c r="BY67" s="530" t="str">
        <f>IF(ISBLANK($G154),"-",I154)</f>
        <v xml:space="preserve">ЗЕЙНУЛЛА Айзере  </v>
      </c>
      <c r="BZ67" s="538"/>
      <c r="CA67" s="539" t="str">
        <f>IF($Y$1=1,AA153,IF($Y$1=2,AA154,""))</f>
        <v>3 - 0 (8,6,6)</v>
      </c>
      <c r="CB67" s="540"/>
      <c r="CC67" s="540"/>
      <c r="CD67" s="262"/>
      <c r="CE67" s="262"/>
      <c r="CF67" s="263"/>
      <c r="CG67" s="329"/>
      <c r="CJ67" s="236"/>
      <c r="CM67" s="263"/>
      <c r="CN67" s="262"/>
      <c r="CO67" s="262"/>
      <c r="CP67" s="236"/>
      <c r="CS67" s="236"/>
      <c r="CU67" s="558" t="str">
        <f>IF(ISBLANK($H220),"-",H220)</f>
        <v>32 место</v>
      </c>
      <c r="CV67" s="558"/>
    </row>
    <row r="68" spans="1:100" s="240" customFormat="1" ht="14.1" customHeight="1" x14ac:dyDescent="0.25">
      <c r="A68" s="571"/>
      <c r="B68" s="570"/>
      <c r="C68" s="515"/>
      <c r="D68" s="517"/>
      <c r="E68" s="519"/>
      <c r="F68" s="238">
        <v>-2</v>
      </c>
      <c r="G68" s="335">
        <f>IF(Y5&lt;Z5,G5,IF(Z5&lt;Y5,G6,"-"))</f>
        <v>213</v>
      </c>
      <c r="H68" s="521"/>
      <c r="I68" s="257" t="str">
        <f>VLOOKUP(G68,[3]Список!A:V,3,FALSE)</f>
        <v xml:space="preserve">ПЮРКО Екатерина  </v>
      </c>
      <c r="J68" s="258" t="str">
        <f>VLOOKUP(G68,[3]Список!A:V,8,FALSE)</f>
        <v>г. Алматы</v>
      </c>
      <c r="K68" s="526"/>
      <c r="L68" s="536"/>
      <c r="M68" s="532"/>
      <c r="N68" s="534"/>
      <c r="O68" s="526"/>
      <c r="P68" s="536"/>
      <c r="Q68" s="532"/>
      <c r="R68" s="534"/>
      <c r="S68" s="526"/>
      <c r="T68" s="536"/>
      <c r="U68" s="532"/>
      <c r="V68" s="534"/>
      <c r="W68" s="526"/>
      <c r="X68" s="528"/>
      <c r="Y68" s="259">
        <f t="shared" ref="Y68" si="1103">IF(L67="wo","В - П",IF(L67&gt;=0,SUM(AC68:AI68),""))</f>
        <v>2</v>
      </c>
      <c r="Z68" s="260">
        <f t="shared" ref="Z68" si="1104">IF(K67="wo","В - П",IF(K67&gt;=0,SUM(AC67:AI67),""))</f>
        <v>3</v>
      </c>
      <c r="AA68" s="248" t="str">
        <f t="shared" ref="AA68" si="1105">IF(G67="х","",IF(G68="х","",IF(Y67&gt;Z67,AA67&amp;" "&amp;AB67,IF(Z67&gt;Y67,AA67&amp;" "&amp;AB68,""))))</f>
        <v>3 - 2 (8,-5,4,-8,4)</v>
      </c>
      <c r="AB68" s="249" t="str">
        <f t="shared" si="4"/>
        <v>(-8,5,-4,8,-4)</v>
      </c>
      <c r="AC68" s="250">
        <f t="shared" ref="AC68" si="1106">IF(L67="","",IF(L67="wo",0,IF(K67="wo",1,IF(K67&gt;L67,0,1))))</f>
        <v>0</v>
      </c>
      <c r="AD68" s="250">
        <f t="shared" ref="AD68" si="1107">IF(N67="","",IF(N67="wo",0,IF(M67="wo",1,IF(M67&gt;N67,0,1))))</f>
        <v>1</v>
      </c>
      <c r="AE68" s="250">
        <f t="shared" ref="AE68" si="1108">IF(P67="","",IF(P67="wo",0,IF(O67="wo",1,IF(O67&gt;P67,0,1))))</f>
        <v>0</v>
      </c>
      <c r="AF68" s="250">
        <f t="shared" ref="AF68" si="1109">IF(R67="","",IF(R67="wo",0,IF(Q67="wo",1,IF(Q67&gt;R67,0,1))))</f>
        <v>1</v>
      </c>
      <c r="AG68" s="250">
        <f t="shared" ref="AG68" si="1110">IF(T67="","",IF(T67="wo",0,IF(S67="wo",1,IF(S67&gt;T67,0,1))))</f>
        <v>0</v>
      </c>
      <c r="AH68" s="250" t="str">
        <f t="shared" ref="AH68" si="1111">IF(V67="","",IF(V67="wo",0,IF(U67="wo",1,IF(U67&gt;V67,0,1))))</f>
        <v/>
      </c>
      <c r="AI68" s="250" t="str">
        <f t="shared" ref="AI68" si="1112">IF(X67="","",IF(X67="wo",0,IF(W67="wo",1,IF(W67&gt;X67,0,1))))</f>
        <v/>
      </c>
      <c r="AJ68" s="251">
        <f t="shared" ref="AJ68" si="1113">IF(K67="","",IF(K67="wo",0,IF(L67="wo",0,IF(K67=L67,"ERROR",IF(K67=0,0,IF(L67=0,"-0",IF(L67&gt;K67,K67,-1*L67)))))))</f>
        <v>-8</v>
      </c>
      <c r="AK68" s="251" t="str">
        <f t="shared" ref="AK68" si="1114">IF(M67="","",IF(M67="wo",","&amp;0,IF(N67="wo",","&amp;0,IF(M67=N67,"ERROR",IF(M67=0,",0",IF(N67=0,",-0",IF(N67&gt;M67,","&amp;M67,","&amp;-1*N67)))))))</f>
        <v>,5</v>
      </c>
      <c r="AL68" s="251" t="str">
        <f t="shared" ref="AL68" si="1115">IF(O67="","",IF(O67="wo",","&amp;0,IF(P67="wo",","&amp;0,IF(O67=P67,"ERROR",IF(O67=0,",0",IF(P67=0,",-0",IF(P67&gt;O67,","&amp;O67,","&amp;-1*P67)))))))</f>
        <v>,-4</v>
      </c>
      <c r="AM68" s="251" t="str">
        <f t="shared" ref="AM68" si="1116">IF(Q67="","",IF(Q67="wo",","&amp;0,IF(R67="wo",","&amp;0,IF(Q67=R67,"ERROR",IF(Q67=0,",0",IF(R67=0,",-0",IF(R67&gt;Q67,","&amp;Q67,","&amp;-1*R67)))))))</f>
        <v>,8</v>
      </c>
      <c r="AN68" s="251" t="str">
        <f t="shared" ref="AN68" si="1117">IF(S67="","",IF(S67="wo",","&amp;0,IF(T67="wo",","&amp;0,IF(S67=T67,"ERROR",IF(S67=0,",0",IF(T67=0,",-0",IF(T67&gt;S67,","&amp;S67,","&amp;-1*T67)))))))</f>
        <v>,-4</v>
      </c>
      <c r="AO68" s="251" t="str">
        <f t="shared" ref="AO68" si="1118">IF(U67="","",IF(U67="wo",","&amp;0,IF(V67="wo",","&amp;0,IF(U67=V67,"ERROR",IF(U67=0,",0",IF(V67=0,",-0",IF(V67&gt;U67,","&amp;U67,","&amp;-1*V67)))))))</f>
        <v/>
      </c>
      <c r="AP68" s="251" t="str">
        <f t="shared" ref="AP68" si="1119">IF(W67="","",IF(W67="wo",","&amp;0,IF(X67="wo",","&amp;0,IF(W67=X67,"ERROR",IF(W67=0,",0",IF(X67=0,",-0",IF(X67&gt;W67,","&amp;W67,","&amp;-1*X67)))))))</f>
        <v/>
      </c>
      <c r="AQ68" s="238"/>
      <c r="AR68" s="261"/>
      <c r="AS68" s="262"/>
      <c r="AT68" s="262"/>
      <c r="AU68" s="263"/>
      <c r="AV68" s="262"/>
      <c r="AW68" s="262"/>
      <c r="AX68" s="263"/>
      <c r="AY68" s="262"/>
      <c r="AZ68" s="262"/>
      <c r="BA68" s="263"/>
      <c r="BB68" s="262"/>
      <c r="BD68" s="236"/>
      <c r="BK68" s="275"/>
      <c r="BL68" s="276"/>
      <c r="BM68" s="277"/>
      <c r="BU68" s="262"/>
      <c r="BW68" s="236"/>
      <c r="CA68" s="275"/>
      <c r="CB68" s="558" t="str">
        <f>IF(ISBLANK($H156),"-",H156)</f>
        <v>16 место</v>
      </c>
      <c r="CC68" s="558"/>
      <c r="CD68" s="262"/>
      <c r="CE68" s="262"/>
      <c r="CF68" s="263"/>
      <c r="CG68" s="275"/>
      <c r="CI68" s="262"/>
      <c r="CJ68" s="236"/>
      <c r="CM68" s="263"/>
      <c r="CN68" s="262"/>
      <c r="CO68" s="262"/>
      <c r="CP68" s="263"/>
      <c r="CS68" s="265">
        <f>IF(ISBLANK($F220),"-",F220)</f>
        <v>-94</v>
      </c>
      <c r="CT68" s="266">
        <f>IF(ISBLANK($G220),"-",G220)</f>
        <v>233</v>
      </c>
      <c r="CU68" s="530" t="str">
        <f>IF(ISBLANK($I220),"-",I220)</f>
        <v xml:space="preserve">МЕНДИГАЛИЕВА Айша  </v>
      </c>
      <c r="CV68" s="530"/>
    </row>
    <row r="69" spans="1:100" s="240" customFormat="1" ht="14.1" customHeight="1" x14ac:dyDescent="0.25">
      <c r="A69" s="510">
        <v>33</v>
      </c>
      <c r="B69" s="569" t="s">
        <v>292</v>
      </c>
      <c r="C69" s="514"/>
      <c r="D69" s="516"/>
      <c r="E69" s="556"/>
      <c r="F69" s="238">
        <v>-3</v>
      </c>
      <c r="G69" s="334">
        <f>IF(Y7&lt;Z7,G7,IF(Z7&lt;Y7,G8,"-"))</f>
        <v>212</v>
      </c>
      <c r="H69" s="520" t="str">
        <f t="shared" ref="H69" si="1120">IF(K69="",IF(C69="","",IF(OR(G69="х",G70="х",NOT(ISBLANK(K69)))," ",CONCATENATE(C69,"/",D69,"/","ст. ",E69))),"")</f>
        <v/>
      </c>
      <c r="I69" s="244" t="str">
        <f>VLOOKUP(G69,[3]Список!A:V,3,FALSE)</f>
        <v xml:space="preserve">МОЧАЛКИНА Виктория  </v>
      </c>
      <c r="J69" s="245" t="str">
        <f>VLOOKUP(G69,[3]Список!A:V,8,FALSE)</f>
        <v>Карагандин. обл.</v>
      </c>
      <c r="K69" s="525">
        <v>11</v>
      </c>
      <c r="L69" s="535">
        <v>6</v>
      </c>
      <c r="M69" s="531">
        <v>11</v>
      </c>
      <c r="N69" s="533">
        <v>5</v>
      </c>
      <c r="O69" s="525">
        <v>11</v>
      </c>
      <c r="P69" s="535">
        <v>6</v>
      </c>
      <c r="Q69" s="531"/>
      <c r="R69" s="533"/>
      <c r="S69" s="525"/>
      <c r="T69" s="535"/>
      <c r="U69" s="531"/>
      <c r="V69" s="533"/>
      <c r="W69" s="525"/>
      <c r="X69" s="527"/>
      <c r="Y69" s="246">
        <f t="shared" ref="Y69" si="1121">IF(K69="wo","wo",IF(K69="","",SUM(AC69:AI69)))</f>
        <v>3</v>
      </c>
      <c r="Z69" s="247">
        <f t="shared" ref="Z69" si="1122">IF(L69="wo","wo",IF(L69="","",SUM(AC70:AI70)))</f>
        <v>0</v>
      </c>
      <c r="AA69" s="248" t="str">
        <f t="shared" ref="AA69" si="1123">IF(Y70="В - П","В - П",IF(Z70="В - П","В - П",IF(Z70="wo",Y70&amp;" - "&amp;Z70,IF(Y70="wo",Z70&amp;" - "&amp;Y70,IF(Y70&gt;Z70,Y70&amp;" - "&amp;Z70,IF(Z70&gt;Y70,Z70&amp;" - "&amp;Y70,""))))))</f>
        <v>3 - 0</v>
      </c>
      <c r="AB69" s="249" t="str">
        <f t="shared" ref="AB69:AB132" si="1124">CONCATENATE("(",AJ69,AK69,AL69,AM69,AN69,AO69,AP69,")")</f>
        <v>(6,5,6)</v>
      </c>
      <c r="AC69" s="250">
        <f t="shared" ref="AC69" si="1125">IF(K69="","",IF(K69="wo",0,IF(L69="wo",1,IF(K69&gt;L69,1,0))))</f>
        <v>1</v>
      </c>
      <c r="AD69" s="250">
        <f t="shared" ref="AD69" si="1126">IF(M69="","",IF(M69="wo",0,IF(N69="wo",1,IF(M69&gt;N69,1,0))))</f>
        <v>1</v>
      </c>
      <c r="AE69" s="250">
        <f t="shared" ref="AE69" si="1127">IF(O69="","",IF(O69="wo",0,IF(P69="wo",1,IF(O69&gt;P69,1,0))))</f>
        <v>1</v>
      </c>
      <c r="AF69" s="250" t="str">
        <f t="shared" ref="AF69" si="1128">IF(Q69="","",IF(Q69="wo",0,IF(R69="wo",1,IF(Q69&gt;R69,1,0))))</f>
        <v/>
      </c>
      <c r="AG69" s="250" t="str">
        <f t="shared" ref="AG69" si="1129">IF(S69="","",IF(S69="wo",0,IF(T69="wo",1,IF(S69&gt;T69,1,0))))</f>
        <v/>
      </c>
      <c r="AH69" s="250" t="str">
        <f t="shared" ref="AH69" si="1130">IF(U69="","",IF(U69="wo",0,IF(V69="wo",1,IF(U69&gt;V69,1,0))))</f>
        <v/>
      </c>
      <c r="AI69" s="250" t="str">
        <f t="shared" ref="AI69" si="1131">IF(W69="","",IF(W69="wo",0,IF(X69="wo",1,IF(W69&gt;X69,1,0))))</f>
        <v/>
      </c>
      <c r="AJ69" s="251">
        <f t="shared" ref="AJ69" si="1132">IF(K69="","",IF(K69="wo",0,IF(L69="wo",0,IF(K69=L69,"ERROR",IF(K69=0,"-0",IF(L69=0,0,IF(K69&gt;L69,L69,-1*K69)))))))</f>
        <v>6</v>
      </c>
      <c r="AK69" s="251" t="str">
        <f t="shared" ref="AK69" si="1133">IF(M69="","",IF(M69="wo",","&amp;0,IF(N69="wo",","&amp;0,IF(M69=N69,"ERROR",IF(M69=0,",-0",IF(N69=0,","&amp;0,IF(M69&gt;N69,","&amp;N69,","&amp;-1*M69)))))))</f>
        <v>,5</v>
      </c>
      <c r="AL69" s="251" t="str">
        <f t="shared" ref="AL69" si="1134">IF(O69="","",IF(O69="wo",","&amp;0,IF(P69="wo",","&amp;0,IF(O69=P69,"ERROR",IF(O69=0,",-0",IF(P69=0,","&amp;0,IF(O69&gt;P69,","&amp;P69,","&amp;-1*O69)))))))</f>
        <v>,6</v>
      </c>
      <c r="AM69" s="251" t="str">
        <f t="shared" ref="AM69" si="1135">IF(Q69="","",IF(Q69="wo",","&amp;0,IF(R69="wo",","&amp;0,IF(Q69=R69,"ERROR",IF(Q69=0,",-0",IF(R69=0,","&amp;0,IF(Q69&gt;R69,","&amp;R69,","&amp;-1*Q69)))))))</f>
        <v/>
      </c>
      <c r="AN69" s="251" t="str">
        <f t="shared" ref="AN69" si="1136">IF(S69="","",IF(S69="wo",","&amp;0,IF(T69="wo",","&amp;0,IF(S69=T69,"ERROR",IF(S69=0,",-0",IF(T69=0,","&amp;0,IF(S69&gt;T69,","&amp;T69,","&amp;-1*S69)))))))</f>
        <v/>
      </c>
      <c r="AO69" s="251" t="str">
        <f t="shared" ref="AO69" si="1137">IF(U69="","",IF(U69="wo",","&amp;0,IF(V69="wo",","&amp;0,IF(U69=V69,"ERROR",IF(U69=0,",-0",IF(V69=0,","&amp;0,IF(U69&gt;V69,","&amp;V69,","&amp;-1*U69)))))))</f>
        <v/>
      </c>
      <c r="AP69" s="251" t="str">
        <f t="shared" ref="AP69" si="1138">IF(W69="","",IF(W69="wo",","&amp;0,IF(X69="wo",","&amp;0,IF(W69=X69,"ERROR",IF(W69=0,",-0",IF(X69=0,","&amp;0,IF(W69&gt;X69,","&amp;X69,","&amp;-1*W69)))))))</f>
        <v/>
      </c>
      <c r="AQ69" s="238"/>
      <c r="AR69" s="261"/>
      <c r="AS69" s="262"/>
      <c r="AT69" s="336" t="str">
        <f>VLOOKUP($CG69,[3]Список!$A:$V,3,FALSE)</f>
        <v>Главный судья.  судья МК.</v>
      </c>
      <c r="AU69" s="236"/>
      <c r="AX69" s="236"/>
      <c r="BA69" s="236"/>
      <c r="BD69" s="236"/>
      <c r="BF69" s="337" t="str">
        <f>VLOOKUP($CV69,[3]Список!$A:$V,3,FALSE)</f>
        <v>Перевалов А.Л.</v>
      </c>
      <c r="BK69" s="329"/>
      <c r="BL69" s="262"/>
      <c r="BM69" s="336" t="str">
        <f>VLOOKUP($CG69,[3]Список!$A:$V,3,FALSE)</f>
        <v>Главный судья.  судья МК.</v>
      </c>
      <c r="BN69" s="236"/>
      <c r="BQ69" s="236"/>
      <c r="BT69" s="236"/>
      <c r="BW69" s="236"/>
      <c r="BY69" s="337" t="str">
        <f>VLOOKUP($CV69,[3]Список!$A:$V,3,FALSE)</f>
        <v>Перевалов А.Л.</v>
      </c>
      <c r="BZ69" s="265">
        <f>IF(ISBLANK($F156),"-",F156)</f>
        <v>-70</v>
      </c>
      <c r="CA69" s="266">
        <f>IF(ISBLANK($G156),"-",G156)</f>
        <v>224</v>
      </c>
      <c r="CB69" s="530" t="str">
        <f>IF(ISBLANK($G156),"-",I156)</f>
        <v xml:space="preserve">ГАМОВА Дарья  </v>
      </c>
      <c r="CC69" s="530"/>
      <c r="CD69" s="262"/>
      <c r="CG69" s="338" t="s">
        <v>293</v>
      </c>
      <c r="CH69" s="262"/>
      <c r="CI69" s="336" t="str">
        <f>VLOOKUP($CG69,[3]Список!$A:$V,3,FALSE)</f>
        <v>Главный судья.  судья МК.</v>
      </c>
      <c r="CJ69" s="236"/>
      <c r="CM69" s="236"/>
      <c r="CP69" s="236"/>
      <c r="CS69" s="236"/>
      <c r="CU69" s="337" t="str">
        <f>VLOOKUP($CV69,[3]Список!$A:$V,3,FALSE)</f>
        <v>Перевалов А.Л.</v>
      </c>
      <c r="CV69" s="339" t="s">
        <v>294</v>
      </c>
    </row>
    <row r="70" spans="1:100" s="240" customFormat="1" ht="14.1" customHeight="1" x14ac:dyDescent="0.25">
      <c r="A70" s="511"/>
      <c r="B70" s="570"/>
      <c r="C70" s="515"/>
      <c r="D70" s="517"/>
      <c r="E70" s="557"/>
      <c r="F70" s="238">
        <v>-4</v>
      </c>
      <c r="G70" s="335">
        <f>IF(Y9&lt;Z9,G9,IF(Z9&lt;Y9,G10,"-"))</f>
        <v>234</v>
      </c>
      <c r="H70" s="521"/>
      <c r="I70" s="257" t="str">
        <f>VLOOKUP(G70,[3]Список!A:V,3,FALSE)</f>
        <v xml:space="preserve">ШЫМКЕНТБАЙ Руана  </v>
      </c>
      <c r="J70" s="258" t="str">
        <f>VLOOKUP(G70,[3]Список!A:V,8,FALSE)</f>
        <v>г. Шымкент</v>
      </c>
      <c r="K70" s="526"/>
      <c r="L70" s="536"/>
      <c r="M70" s="532"/>
      <c r="N70" s="534"/>
      <c r="O70" s="526"/>
      <c r="P70" s="536"/>
      <c r="Q70" s="532"/>
      <c r="R70" s="534"/>
      <c r="S70" s="526"/>
      <c r="T70" s="536"/>
      <c r="U70" s="532"/>
      <c r="V70" s="534"/>
      <c r="W70" s="526"/>
      <c r="X70" s="528"/>
      <c r="Y70" s="259">
        <f t="shared" ref="Y70" si="1139">IF(L69="wo","В - П",IF(L69&gt;=0,SUM(AC70:AI70),""))</f>
        <v>0</v>
      </c>
      <c r="Z70" s="260">
        <f t="shared" ref="Z70" si="1140">IF(K69="wo","В - П",IF(K69&gt;=0,SUM(AC69:AI69),""))</f>
        <v>3</v>
      </c>
      <c r="AA70" s="248" t="str">
        <f t="shared" ref="AA70" si="1141">IF(G69="х","",IF(G70="х","",IF(Y69&gt;Z69,AA69&amp;" "&amp;AB69,IF(Z69&gt;Y69,AA69&amp;" "&amp;AB70,""))))</f>
        <v>3 - 0 (6,5,6)</v>
      </c>
      <c r="AB70" s="249" t="str">
        <f t="shared" si="1124"/>
        <v>(-6,-5,-6)</v>
      </c>
      <c r="AC70" s="250">
        <f t="shared" ref="AC70" si="1142">IF(L69="","",IF(L69="wo",0,IF(K69="wo",1,IF(K69&gt;L69,0,1))))</f>
        <v>0</v>
      </c>
      <c r="AD70" s="250">
        <f t="shared" ref="AD70" si="1143">IF(N69="","",IF(N69="wo",0,IF(M69="wo",1,IF(M69&gt;N69,0,1))))</f>
        <v>0</v>
      </c>
      <c r="AE70" s="250">
        <f t="shared" ref="AE70" si="1144">IF(P69="","",IF(P69="wo",0,IF(O69="wo",1,IF(O69&gt;P69,0,1))))</f>
        <v>0</v>
      </c>
      <c r="AF70" s="250" t="str">
        <f t="shared" ref="AF70" si="1145">IF(R69="","",IF(R69="wo",0,IF(Q69="wo",1,IF(Q69&gt;R69,0,1))))</f>
        <v/>
      </c>
      <c r="AG70" s="250" t="str">
        <f t="shared" ref="AG70" si="1146">IF(T69="","",IF(T69="wo",0,IF(S69="wo",1,IF(S69&gt;T69,0,1))))</f>
        <v/>
      </c>
      <c r="AH70" s="250" t="str">
        <f t="shared" ref="AH70" si="1147">IF(V69="","",IF(V69="wo",0,IF(U69="wo",1,IF(U69&gt;V69,0,1))))</f>
        <v/>
      </c>
      <c r="AI70" s="250" t="str">
        <f t="shared" ref="AI70" si="1148">IF(X69="","",IF(X69="wo",0,IF(W69="wo",1,IF(W69&gt;X69,0,1))))</f>
        <v/>
      </c>
      <c r="AJ70" s="251">
        <f t="shared" ref="AJ70" si="1149">IF(K69="","",IF(K69="wo",0,IF(L69="wo",0,IF(K69=L69,"ERROR",IF(K69=0,0,IF(L69=0,"-0",IF(L69&gt;K69,K69,-1*L69)))))))</f>
        <v>-6</v>
      </c>
      <c r="AK70" s="251" t="str">
        <f t="shared" ref="AK70" si="1150">IF(M69="","",IF(M69="wo",","&amp;0,IF(N69="wo",","&amp;0,IF(M69=N69,"ERROR",IF(M69=0,",0",IF(N69=0,",-0",IF(N69&gt;M69,","&amp;M69,","&amp;-1*N69)))))))</f>
        <v>,-5</v>
      </c>
      <c r="AL70" s="251" t="str">
        <f t="shared" ref="AL70" si="1151">IF(O69="","",IF(O69="wo",","&amp;0,IF(P69="wo",","&amp;0,IF(O69=P69,"ERROR",IF(O69=0,",0",IF(P69=0,",-0",IF(P69&gt;O69,","&amp;O69,","&amp;-1*P69)))))))</f>
        <v>,-6</v>
      </c>
      <c r="AM70" s="251" t="str">
        <f t="shared" ref="AM70" si="1152">IF(Q69="","",IF(Q69="wo",","&amp;0,IF(R69="wo",","&amp;0,IF(Q69=R69,"ERROR",IF(Q69=0,",0",IF(R69=0,",-0",IF(R69&gt;Q69,","&amp;Q69,","&amp;-1*R69)))))))</f>
        <v/>
      </c>
      <c r="AN70" s="251" t="str">
        <f t="shared" ref="AN70" si="1153">IF(S69="","",IF(S69="wo",","&amp;0,IF(T69="wo",","&amp;0,IF(S69=T69,"ERROR",IF(S69=0,",0",IF(T69=0,",-0",IF(T69&gt;S69,","&amp;S69,","&amp;-1*T69)))))))</f>
        <v/>
      </c>
      <c r="AO70" s="251" t="str">
        <f t="shared" ref="AO70" si="1154">IF(U69="","",IF(U69="wo",","&amp;0,IF(V69="wo",","&amp;0,IF(U69=V69,"ERROR",IF(U69=0,",0",IF(V69=0,",-0",IF(V69&gt;U69,","&amp;U69,","&amp;-1*V69)))))))</f>
        <v/>
      </c>
      <c r="AP70" s="251" t="str">
        <f t="shared" ref="AP70" si="1155">IF(W69="","",IF(W69="wo",","&amp;0,IF(X69="wo",","&amp;0,IF(W69=X69,"ERROR",IF(W69=0,",0",IF(X69=0,",-0",IF(X69&gt;W69,","&amp;W69,","&amp;-1*X69)))))))</f>
        <v/>
      </c>
      <c r="AQ70" s="238"/>
      <c r="AT70" s="336" t="str">
        <f>VLOOKUP($CG70,[3]Список!$A:$V,3,FALSE)</f>
        <v>Главный секретарь. судья МК.</v>
      </c>
      <c r="AU70" s="236"/>
      <c r="AX70" s="236"/>
      <c r="BA70" s="236"/>
      <c r="BD70" s="236"/>
      <c r="BF70" s="337" t="str">
        <f>VLOOKUP($CV70,[3]Список!$A:$V,3,FALSE)</f>
        <v>Мирасланов М.К.</v>
      </c>
      <c r="BK70" s="293"/>
      <c r="BM70" s="336" t="str">
        <f>VLOOKUP($CG70,[3]Список!$A:$V,3,FALSE)</f>
        <v>Главный секретарь. судья МК.</v>
      </c>
      <c r="BN70" s="236"/>
      <c r="BQ70" s="236"/>
      <c r="BT70" s="236"/>
      <c r="BW70" s="236"/>
      <c r="BY70" s="337" t="str">
        <f>VLOOKUP($CV70,[3]Список!$A:$V,3,FALSE)</f>
        <v>Мирасланов М.К.</v>
      </c>
      <c r="CG70" s="340" t="s">
        <v>295</v>
      </c>
      <c r="CI70" s="336" t="str">
        <f>VLOOKUP($CG70,[3]Список!$A:$V,3,FALSE)</f>
        <v>Главный секретарь. судья МК.</v>
      </c>
      <c r="CJ70" s="236"/>
      <c r="CM70" s="236"/>
      <c r="CP70" s="236"/>
      <c r="CS70" s="236"/>
      <c r="CU70" s="337" t="str">
        <f>VLOOKUP($CV70,[3]Список!$A:$V,3,FALSE)</f>
        <v>Мирасланов М.К.</v>
      </c>
      <c r="CV70" s="341" t="s">
        <v>296</v>
      </c>
    </row>
    <row r="71" spans="1:100" s="240" customFormat="1" ht="14.1" customHeight="1" x14ac:dyDescent="0.25">
      <c r="A71" s="510">
        <v>34</v>
      </c>
      <c r="B71" s="569" t="s">
        <v>292</v>
      </c>
      <c r="C71" s="514"/>
      <c r="D71" s="516"/>
      <c r="E71" s="518"/>
      <c r="F71" s="238">
        <v>-5</v>
      </c>
      <c r="G71" s="334">
        <f>IF(Y11&lt;Z11,G11,IF(Z11&lt;Y11,G12,"-"))</f>
        <v>235</v>
      </c>
      <c r="H71" s="520" t="str">
        <f t="shared" ref="H71" si="1156">IF(K71="",IF(C71="","",IF(OR(G71="х",G72="х",NOT(ISBLANK(K71)))," ",CONCATENATE(C71,"/",D71,"/","ст. ",E71))),"")</f>
        <v/>
      </c>
      <c r="I71" s="244" t="str">
        <f>VLOOKUP(G71,[3]Список!A:V,3,FALSE)</f>
        <v xml:space="preserve">ЯСАКОВА Анна  </v>
      </c>
      <c r="J71" s="245" t="str">
        <f>VLOOKUP(G71,[3]Список!A:V,8,FALSE)</f>
        <v>ВКО</v>
      </c>
      <c r="K71" s="525">
        <v>13</v>
      </c>
      <c r="L71" s="535">
        <v>11</v>
      </c>
      <c r="M71" s="531">
        <v>10</v>
      </c>
      <c r="N71" s="533">
        <v>12</v>
      </c>
      <c r="O71" s="525">
        <v>11</v>
      </c>
      <c r="P71" s="535">
        <v>9</v>
      </c>
      <c r="Q71" s="531">
        <v>9</v>
      </c>
      <c r="R71" s="533">
        <v>11</v>
      </c>
      <c r="S71" s="525">
        <v>2</v>
      </c>
      <c r="T71" s="535">
        <v>11</v>
      </c>
      <c r="U71" s="531"/>
      <c r="V71" s="533"/>
      <c r="W71" s="525"/>
      <c r="X71" s="527"/>
      <c r="Y71" s="246">
        <f t="shared" ref="Y71" si="1157">IF(K71="wo","wo",IF(K71="","",SUM(AC71:AI71)))</f>
        <v>2</v>
      </c>
      <c r="Z71" s="247">
        <f t="shared" ref="Z71" si="1158">IF(L71="wo","wo",IF(L71="","",SUM(AC72:AI72)))</f>
        <v>3</v>
      </c>
      <c r="AA71" s="248" t="str">
        <f t="shared" ref="AA71" si="1159">IF(Y72="В - П","В - П",IF(Z72="В - П","В - П",IF(Z72="wo",Y72&amp;" - "&amp;Z72,IF(Y72="wo",Z72&amp;" - "&amp;Y72,IF(Y72&gt;Z72,Y72&amp;" - "&amp;Z72,IF(Z72&gt;Y72,Z72&amp;" - "&amp;Y72,""))))))</f>
        <v>3 - 2</v>
      </c>
      <c r="AB71" s="249" t="str">
        <f t="shared" si="1124"/>
        <v>(11,-10,9,-9,-2)</v>
      </c>
      <c r="AC71" s="250">
        <f t="shared" ref="AC71" si="1160">IF(K71="","",IF(K71="wo",0,IF(L71="wo",1,IF(K71&gt;L71,1,0))))</f>
        <v>1</v>
      </c>
      <c r="AD71" s="250">
        <f t="shared" ref="AD71" si="1161">IF(M71="","",IF(M71="wo",0,IF(N71="wo",1,IF(M71&gt;N71,1,0))))</f>
        <v>0</v>
      </c>
      <c r="AE71" s="250">
        <f t="shared" ref="AE71" si="1162">IF(O71="","",IF(O71="wo",0,IF(P71="wo",1,IF(O71&gt;P71,1,0))))</f>
        <v>1</v>
      </c>
      <c r="AF71" s="250">
        <f t="shared" ref="AF71" si="1163">IF(Q71="","",IF(Q71="wo",0,IF(R71="wo",1,IF(Q71&gt;R71,1,0))))</f>
        <v>0</v>
      </c>
      <c r="AG71" s="250">
        <f t="shared" ref="AG71" si="1164">IF(S71="","",IF(S71="wo",0,IF(T71="wo",1,IF(S71&gt;T71,1,0))))</f>
        <v>0</v>
      </c>
      <c r="AH71" s="250" t="str">
        <f t="shared" ref="AH71" si="1165">IF(U71="","",IF(U71="wo",0,IF(V71="wo",1,IF(U71&gt;V71,1,0))))</f>
        <v/>
      </c>
      <c r="AI71" s="250" t="str">
        <f t="shared" ref="AI71" si="1166">IF(W71="","",IF(W71="wo",0,IF(X71="wo",1,IF(W71&gt;X71,1,0))))</f>
        <v/>
      </c>
      <c r="AJ71" s="251">
        <f t="shared" ref="AJ71" si="1167">IF(K71="","",IF(K71="wo",0,IF(L71="wo",0,IF(K71=L71,"ERROR",IF(K71=0,"-0",IF(L71=0,0,IF(K71&gt;L71,L71,-1*K71)))))))</f>
        <v>11</v>
      </c>
      <c r="AK71" s="251" t="str">
        <f t="shared" ref="AK71" si="1168">IF(M71="","",IF(M71="wo",","&amp;0,IF(N71="wo",","&amp;0,IF(M71=N71,"ERROR",IF(M71=0,",-0",IF(N71=0,","&amp;0,IF(M71&gt;N71,","&amp;N71,","&amp;-1*M71)))))))</f>
        <v>,-10</v>
      </c>
      <c r="AL71" s="251" t="str">
        <f t="shared" ref="AL71" si="1169">IF(O71="","",IF(O71="wo",","&amp;0,IF(P71="wo",","&amp;0,IF(O71=P71,"ERROR",IF(O71=0,",-0",IF(P71=0,","&amp;0,IF(O71&gt;P71,","&amp;P71,","&amp;-1*O71)))))))</f>
        <v>,9</v>
      </c>
      <c r="AM71" s="251" t="str">
        <f t="shared" ref="AM71" si="1170">IF(Q71="","",IF(Q71="wo",","&amp;0,IF(R71="wo",","&amp;0,IF(Q71=R71,"ERROR",IF(Q71=0,",-0",IF(R71=0,","&amp;0,IF(Q71&gt;R71,","&amp;R71,","&amp;-1*Q71)))))))</f>
        <v>,-9</v>
      </c>
      <c r="AN71" s="251" t="str">
        <f t="shared" ref="AN71" si="1171">IF(S71="","",IF(S71="wo",","&amp;0,IF(T71="wo",","&amp;0,IF(S71=T71,"ERROR",IF(S71=0,",-0",IF(T71=0,","&amp;0,IF(S71&gt;T71,","&amp;T71,","&amp;-1*S71)))))))</f>
        <v>,-2</v>
      </c>
      <c r="AO71" s="251" t="str">
        <f t="shared" ref="AO71" si="1172">IF(U71="","",IF(U71="wo",","&amp;0,IF(V71="wo",","&amp;0,IF(U71=V71,"ERROR",IF(U71=0,",-0",IF(V71=0,","&amp;0,IF(U71&gt;V71,","&amp;V71,","&amp;-1*U71)))))))</f>
        <v/>
      </c>
      <c r="AP71" s="251" t="str">
        <f t="shared" ref="AP71" si="1173">IF(W71="","",IF(W71="wo",","&amp;0,IF(X71="wo",","&amp;0,IF(W71=X71,"ERROR",IF(W71=0,",-0",IF(X71=0,","&amp;0,IF(W71&gt;X71,","&amp;X71,","&amp;-1*W71)))))))</f>
        <v/>
      </c>
      <c r="AQ71" s="238"/>
      <c r="AU71" s="262"/>
      <c r="BK71" s="293"/>
      <c r="BM71" s="342"/>
      <c r="BN71" s="263"/>
      <c r="BO71" s="262"/>
      <c r="BP71" s="262"/>
      <c r="BQ71" s="263"/>
      <c r="BR71" s="262"/>
      <c r="BS71" s="262"/>
      <c r="BT71" s="263"/>
      <c r="BU71" s="262"/>
      <c r="BW71" s="263"/>
      <c r="BX71" s="262"/>
      <c r="BY71" s="343"/>
    </row>
    <row r="72" spans="1:100" s="240" customFormat="1" ht="14.1" customHeight="1" x14ac:dyDescent="0.25">
      <c r="A72" s="511"/>
      <c r="B72" s="570"/>
      <c r="C72" s="515"/>
      <c r="D72" s="517"/>
      <c r="E72" s="519"/>
      <c r="F72" s="238">
        <v>-6</v>
      </c>
      <c r="G72" s="335">
        <f>IF(Y13&lt;Z13,G13,IF(Z13&lt;Y13,G14,"-"))</f>
        <v>224</v>
      </c>
      <c r="H72" s="521"/>
      <c r="I72" s="257" t="str">
        <f>VLOOKUP(G72,[3]Список!A:V,3,FALSE)</f>
        <v xml:space="preserve">ГАМОВА Дарья  </v>
      </c>
      <c r="J72" s="258" t="str">
        <f>VLOOKUP(G72,[3]Список!A:V,8,FALSE)</f>
        <v>Карагандин. обл.</v>
      </c>
      <c r="K72" s="526"/>
      <c r="L72" s="536"/>
      <c r="M72" s="532"/>
      <c r="N72" s="534"/>
      <c r="O72" s="526"/>
      <c r="P72" s="536"/>
      <c r="Q72" s="532"/>
      <c r="R72" s="534"/>
      <c r="S72" s="526"/>
      <c r="T72" s="536"/>
      <c r="U72" s="532"/>
      <c r="V72" s="534"/>
      <c r="W72" s="526"/>
      <c r="X72" s="528"/>
      <c r="Y72" s="259">
        <f t="shared" ref="Y72" si="1174">IF(L71="wo","В - П",IF(L71&gt;=0,SUM(AC72:AI72),""))</f>
        <v>3</v>
      </c>
      <c r="Z72" s="260">
        <f t="shared" ref="Z72" si="1175">IF(K71="wo","В - П",IF(K71&gt;=0,SUM(AC71:AI71),""))</f>
        <v>2</v>
      </c>
      <c r="AA72" s="248" t="str">
        <f t="shared" ref="AA72" si="1176">IF(G71="х","",IF(G72="х","",IF(Y71&gt;Z71,AA71&amp;" "&amp;AB71,IF(Z71&gt;Y71,AA71&amp;" "&amp;AB72,""))))</f>
        <v>3 - 2 (-11,10,-9,9,2)</v>
      </c>
      <c r="AB72" s="249" t="str">
        <f t="shared" si="1124"/>
        <v>(-11,10,-9,9,2)</v>
      </c>
      <c r="AC72" s="250">
        <f t="shared" ref="AC72" si="1177">IF(L71="","",IF(L71="wo",0,IF(K71="wo",1,IF(K71&gt;L71,0,1))))</f>
        <v>0</v>
      </c>
      <c r="AD72" s="250">
        <f t="shared" ref="AD72" si="1178">IF(N71="","",IF(N71="wo",0,IF(M71="wo",1,IF(M71&gt;N71,0,1))))</f>
        <v>1</v>
      </c>
      <c r="AE72" s="250">
        <f t="shared" ref="AE72" si="1179">IF(P71="","",IF(P71="wo",0,IF(O71="wo",1,IF(O71&gt;P71,0,1))))</f>
        <v>0</v>
      </c>
      <c r="AF72" s="250">
        <f t="shared" ref="AF72" si="1180">IF(R71="","",IF(R71="wo",0,IF(Q71="wo",1,IF(Q71&gt;R71,0,1))))</f>
        <v>1</v>
      </c>
      <c r="AG72" s="250">
        <f t="shared" ref="AG72" si="1181">IF(T71="","",IF(T71="wo",0,IF(S71="wo",1,IF(S71&gt;T71,0,1))))</f>
        <v>1</v>
      </c>
      <c r="AH72" s="250" t="str">
        <f t="shared" ref="AH72" si="1182">IF(V71="","",IF(V71="wo",0,IF(U71="wo",1,IF(U71&gt;V71,0,1))))</f>
        <v/>
      </c>
      <c r="AI72" s="250" t="str">
        <f t="shared" ref="AI72" si="1183">IF(X71="","",IF(X71="wo",0,IF(W71="wo",1,IF(W71&gt;X71,0,1))))</f>
        <v/>
      </c>
      <c r="AJ72" s="251">
        <f t="shared" ref="AJ72" si="1184">IF(K71="","",IF(K71="wo",0,IF(L71="wo",0,IF(K71=L71,"ERROR",IF(K71=0,0,IF(L71=0,"-0",IF(L71&gt;K71,K71,-1*L71)))))))</f>
        <v>-11</v>
      </c>
      <c r="AK72" s="251" t="str">
        <f t="shared" ref="AK72" si="1185">IF(M71="","",IF(M71="wo",","&amp;0,IF(N71="wo",","&amp;0,IF(M71=N71,"ERROR",IF(M71=0,",0",IF(N71=0,",-0",IF(N71&gt;M71,","&amp;M71,","&amp;-1*N71)))))))</f>
        <v>,10</v>
      </c>
      <c r="AL72" s="251" t="str">
        <f t="shared" ref="AL72" si="1186">IF(O71="","",IF(O71="wo",","&amp;0,IF(P71="wo",","&amp;0,IF(O71=P71,"ERROR",IF(O71=0,",0",IF(P71=0,",-0",IF(P71&gt;O71,","&amp;O71,","&amp;-1*P71)))))))</f>
        <v>,-9</v>
      </c>
      <c r="AM72" s="251" t="str">
        <f t="shared" ref="AM72" si="1187">IF(Q71="","",IF(Q71="wo",","&amp;0,IF(R71="wo",","&amp;0,IF(Q71=R71,"ERROR",IF(Q71=0,",0",IF(R71=0,",-0",IF(R71&gt;Q71,","&amp;Q71,","&amp;-1*R71)))))))</f>
        <v>,9</v>
      </c>
      <c r="AN72" s="251" t="str">
        <f t="shared" ref="AN72" si="1188">IF(S71="","",IF(S71="wo",","&amp;0,IF(T71="wo",","&amp;0,IF(S71=T71,"ERROR",IF(S71=0,",0",IF(T71=0,",-0",IF(T71&gt;S71,","&amp;S71,","&amp;-1*T71)))))))</f>
        <v>,2</v>
      </c>
      <c r="AO72" s="251" t="str">
        <f t="shared" ref="AO72" si="1189">IF(U71="","",IF(U71="wo",","&amp;0,IF(V71="wo",","&amp;0,IF(U71=V71,"ERROR",IF(U71=0,",0",IF(V71=0,",-0",IF(V71&gt;U71,","&amp;U71,","&amp;-1*V71)))))))</f>
        <v/>
      </c>
      <c r="AP72" s="251" t="str">
        <f t="shared" ref="AP72" si="1190">IF(W71="","",IF(W71="wo",","&amp;0,IF(X71="wo",","&amp;0,IF(W71=X71,"ERROR",IF(W71=0,",0",IF(X71=0,",-0",IF(X71&gt;W71,","&amp;W71,","&amp;-1*X71)))))))</f>
        <v/>
      </c>
      <c r="AQ72" s="238"/>
      <c r="AU72" s="262"/>
      <c r="BK72" s="293"/>
      <c r="BM72" s="342"/>
      <c r="BN72" s="263"/>
      <c r="BO72" s="262"/>
      <c r="BP72" s="262"/>
      <c r="BQ72" s="263"/>
      <c r="BR72" s="262"/>
      <c r="BS72" s="262"/>
      <c r="BT72" s="263"/>
      <c r="BU72" s="262"/>
      <c r="BW72" s="263"/>
      <c r="BX72" s="262"/>
      <c r="BY72" s="343"/>
    </row>
    <row r="73" spans="1:100" s="240" customFormat="1" ht="14.1" customHeight="1" x14ac:dyDescent="0.25">
      <c r="A73" s="510">
        <v>35</v>
      </c>
      <c r="B73" s="569" t="s">
        <v>292</v>
      </c>
      <c r="C73" s="514"/>
      <c r="D73" s="516"/>
      <c r="E73" s="556"/>
      <c r="F73" s="238">
        <v>-7</v>
      </c>
      <c r="G73" s="334">
        <f>IF(Y15&lt;Z15,G15,IF(Z15&lt;Y15,G16,"-"))</f>
        <v>221</v>
      </c>
      <c r="H73" s="520" t="str">
        <f t="shared" ref="H73" si="1191">IF(K73="",IF(C73="","",IF(OR(G73="х",G74="х",NOT(ISBLANK(K73)))," ",CONCATENATE(C73,"/",D73,"/","ст. ",E73))),"")</f>
        <v/>
      </c>
      <c r="I73" s="244" t="str">
        <f>VLOOKUP(G73,[3]Список!A:V,3,FALSE)</f>
        <v xml:space="preserve">ТАЖИМОВА Меруерт  </v>
      </c>
      <c r="J73" s="245" t="str">
        <f>VLOOKUP(G73,[3]Список!A:V,8,FALSE)</f>
        <v>Павлодар. обл.</v>
      </c>
      <c r="K73" s="525">
        <v>11</v>
      </c>
      <c r="L73" s="535">
        <v>8</v>
      </c>
      <c r="M73" s="531">
        <v>11</v>
      </c>
      <c r="N73" s="533">
        <v>4</v>
      </c>
      <c r="O73" s="525">
        <v>11</v>
      </c>
      <c r="P73" s="535">
        <v>9</v>
      </c>
      <c r="Q73" s="531"/>
      <c r="R73" s="533"/>
      <c r="S73" s="525"/>
      <c r="T73" s="535"/>
      <c r="U73" s="531"/>
      <c r="V73" s="533"/>
      <c r="W73" s="525"/>
      <c r="X73" s="527"/>
      <c r="Y73" s="246">
        <f t="shared" ref="Y73" si="1192">IF(K73="wo","wo",IF(K73="","",SUM(AC73:AI73)))</f>
        <v>3</v>
      </c>
      <c r="Z73" s="247">
        <f t="shared" ref="Z73" si="1193">IF(L73="wo","wo",IF(L73="","",SUM(AC74:AI74)))</f>
        <v>0</v>
      </c>
      <c r="AA73" s="248" t="str">
        <f t="shared" ref="AA73" si="1194">IF(Y74="В - П","В - П",IF(Z74="В - П","В - П",IF(Z74="wo",Y74&amp;" - "&amp;Z74,IF(Y74="wo",Z74&amp;" - "&amp;Y74,IF(Y74&gt;Z74,Y74&amp;" - "&amp;Z74,IF(Z74&gt;Y74,Z74&amp;" - "&amp;Y74,""))))))</f>
        <v>3 - 0</v>
      </c>
      <c r="AB73" s="249" t="str">
        <f t="shared" si="1124"/>
        <v>(8,4,9)</v>
      </c>
      <c r="AC73" s="250">
        <f t="shared" ref="AC73" si="1195">IF(K73="","",IF(K73="wo",0,IF(L73="wo",1,IF(K73&gt;L73,1,0))))</f>
        <v>1</v>
      </c>
      <c r="AD73" s="250">
        <f t="shared" ref="AD73" si="1196">IF(M73="","",IF(M73="wo",0,IF(N73="wo",1,IF(M73&gt;N73,1,0))))</f>
        <v>1</v>
      </c>
      <c r="AE73" s="250">
        <f t="shared" ref="AE73" si="1197">IF(O73="","",IF(O73="wo",0,IF(P73="wo",1,IF(O73&gt;P73,1,0))))</f>
        <v>1</v>
      </c>
      <c r="AF73" s="250" t="str">
        <f t="shared" ref="AF73" si="1198">IF(Q73="","",IF(Q73="wo",0,IF(R73="wo",1,IF(Q73&gt;R73,1,0))))</f>
        <v/>
      </c>
      <c r="AG73" s="250" t="str">
        <f t="shared" ref="AG73" si="1199">IF(S73="","",IF(S73="wo",0,IF(T73="wo",1,IF(S73&gt;T73,1,0))))</f>
        <v/>
      </c>
      <c r="AH73" s="250" t="str">
        <f t="shared" ref="AH73" si="1200">IF(U73="","",IF(U73="wo",0,IF(V73="wo",1,IF(U73&gt;V73,1,0))))</f>
        <v/>
      </c>
      <c r="AI73" s="250" t="str">
        <f t="shared" ref="AI73" si="1201">IF(W73="","",IF(W73="wo",0,IF(X73="wo",1,IF(W73&gt;X73,1,0))))</f>
        <v/>
      </c>
      <c r="AJ73" s="251">
        <f t="shared" ref="AJ73" si="1202">IF(K73="","",IF(K73="wo",0,IF(L73="wo",0,IF(K73=L73,"ERROR",IF(K73=0,"-0",IF(L73=0,0,IF(K73&gt;L73,L73,-1*K73)))))))</f>
        <v>8</v>
      </c>
      <c r="AK73" s="251" t="str">
        <f t="shared" ref="AK73" si="1203">IF(M73="","",IF(M73="wo",","&amp;0,IF(N73="wo",","&amp;0,IF(M73=N73,"ERROR",IF(M73=0,",-0",IF(N73=0,","&amp;0,IF(M73&gt;N73,","&amp;N73,","&amp;-1*M73)))))))</f>
        <v>,4</v>
      </c>
      <c r="AL73" s="251" t="str">
        <f t="shared" ref="AL73" si="1204">IF(O73="","",IF(O73="wo",","&amp;0,IF(P73="wo",","&amp;0,IF(O73=P73,"ERROR",IF(O73=0,",-0",IF(P73=0,","&amp;0,IF(O73&gt;P73,","&amp;P73,","&amp;-1*O73)))))))</f>
        <v>,9</v>
      </c>
      <c r="AM73" s="251" t="str">
        <f t="shared" ref="AM73" si="1205">IF(Q73="","",IF(Q73="wo",","&amp;0,IF(R73="wo",","&amp;0,IF(Q73=R73,"ERROR",IF(Q73=0,",-0",IF(R73=0,","&amp;0,IF(Q73&gt;R73,","&amp;R73,","&amp;-1*Q73)))))))</f>
        <v/>
      </c>
      <c r="AN73" s="251" t="str">
        <f t="shared" ref="AN73" si="1206">IF(S73="","",IF(S73="wo",","&amp;0,IF(T73="wo",","&amp;0,IF(S73=T73,"ERROR",IF(S73=0,",-0",IF(T73=0,","&amp;0,IF(S73&gt;T73,","&amp;T73,","&amp;-1*S73)))))))</f>
        <v/>
      </c>
      <c r="AO73" s="251" t="str">
        <f t="shared" ref="AO73" si="1207">IF(U73="","",IF(U73="wo",","&amp;0,IF(V73="wo",","&amp;0,IF(U73=V73,"ERROR",IF(U73=0,",-0",IF(V73=0,","&amp;0,IF(U73&gt;V73,","&amp;V73,","&amp;-1*U73)))))))</f>
        <v/>
      </c>
      <c r="AP73" s="251" t="str">
        <f t="shared" ref="AP73" si="1208">IF(W73="","",IF(W73="wo",","&amp;0,IF(X73="wo",","&amp;0,IF(W73=X73,"ERROR",IF(W73=0,",-0",IF(X73=0,","&amp;0,IF(W73&gt;X73,","&amp;X73,","&amp;-1*W73)))))))</f>
        <v/>
      </c>
      <c r="AQ73" s="238"/>
      <c r="AU73" s="262"/>
      <c r="BK73" s="293"/>
    </row>
    <row r="74" spans="1:100" s="240" customFormat="1" ht="14.1" customHeight="1" x14ac:dyDescent="0.25">
      <c r="A74" s="511"/>
      <c r="B74" s="570"/>
      <c r="C74" s="515"/>
      <c r="D74" s="517"/>
      <c r="E74" s="557"/>
      <c r="F74" s="238">
        <v>-8</v>
      </c>
      <c r="G74" s="335">
        <f>IF(Y17&lt;Z17,G17,IF(Z17&lt;Y17,G18,"-"))</f>
        <v>244</v>
      </c>
      <c r="H74" s="521"/>
      <c r="I74" s="257" t="str">
        <f>VLOOKUP(G74,[3]Список!A:V,3,FALSE)</f>
        <v xml:space="preserve">ШАВКАТОВА Гулёра  </v>
      </c>
      <c r="J74" s="258" t="str">
        <f>VLOOKUP(G74,[3]Список!A:V,8,FALSE)</f>
        <v>Туркестан. обл.</v>
      </c>
      <c r="K74" s="526"/>
      <c r="L74" s="536"/>
      <c r="M74" s="532"/>
      <c r="N74" s="534"/>
      <c r="O74" s="526"/>
      <c r="P74" s="536"/>
      <c r="Q74" s="532"/>
      <c r="R74" s="534"/>
      <c r="S74" s="526"/>
      <c r="T74" s="536"/>
      <c r="U74" s="532"/>
      <c r="V74" s="534"/>
      <c r="W74" s="526"/>
      <c r="X74" s="528"/>
      <c r="Y74" s="259">
        <f t="shared" ref="Y74" si="1209">IF(L73="wo","В - П",IF(L73&gt;=0,SUM(AC74:AI74),""))</f>
        <v>0</v>
      </c>
      <c r="Z74" s="260">
        <f t="shared" ref="Z74" si="1210">IF(K73="wo","В - П",IF(K73&gt;=0,SUM(AC73:AI73),""))</f>
        <v>3</v>
      </c>
      <c r="AA74" s="248" t="str">
        <f t="shared" ref="AA74" si="1211">IF(G73="х","",IF(G74="х","",IF(Y73&gt;Z73,AA73&amp;" "&amp;AB73,IF(Z73&gt;Y73,AA73&amp;" "&amp;AB74,""))))</f>
        <v>3 - 0 (8,4,9)</v>
      </c>
      <c r="AB74" s="249" t="str">
        <f t="shared" si="1124"/>
        <v>(-8,-4,-9)</v>
      </c>
      <c r="AC74" s="250">
        <f t="shared" ref="AC74" si="1212">IF(L73="","",IF(L73="wo",0,IF(K73="wo",1,IF(K73&gt;L73,0,1))))</f>
        <v>0</v>
      </c>
      <c r="AD74" s="250">
        <f t="shared" ref="AD74" si="1213">IF(N73="","",IF(N73="wo",0,IF(M73="wo",1,IF(M73&gt;N73,0,1))))</f>
        <v>0</v>
      </c>
      <c r="AE74" s="250">
        <f t="shared" ref="AE74" si="1214">IF(P73="","",IF(P73="wo",0,IF(O73="wo",1,IF(O73&gt;P73,0,1))))</f>
        <v>0</v>
      </c>
      <c r="AF74" s="250" t="str">
        <f t="shared" ref="AF74" si="1215">IF(R73="","",IF(R73="wo",0,IF(Q73="wo",1,IF(Q73&gt;R73,0,1))))</f>
        <v/>
      </c>
      <c r="AG74" s="250" t="str">
        <f t="shared" ref="AG74" si="1216">IF(T73="","",IF(T73="wo",0,IF(S73="wo",1,IF(S73&gt;T73,0,1))))</f>
        <v/>
      </c>
      <c r="AH74" s="250" t="str">
        <f t="shared" ref="AH74" si="1217">IF(V73="","",IF(V73="wo",0,IF(U73="wo",1,IF(U73&gt;V73,0,1))))</f>
        <v/>
      </c>
      <c r="AI74" s="250" t="str">
        <f t="shared" ref="AI74" si="1218">IF(X73="","",IF(X73="wo",0,IF(W73="wo",1,IF(W73&gt;X73,0,1))))</f>
        <v/>
      </c>
      <c r="AJ74" s="251">
        <f t="shared" ref="AJ74" si="1219">IF(K73="","",IF(K73="wo",0,IF(L73="wo",0,IF(K73=L73,"ERROR",IF(K73=0,0,IF(L73=0,"-0",IF(L73&gt;K73,K73,-1*L73)))))))</f>
        <v>-8</v>
      </c>
      <c r="AK74" s="251" t="str">
        <f t="shared" ref="AK74" si="1220">IF(M73="","",IF(M73="wo",","&amp;0,IF(N73="wo",","&amp;0,IF(M73=N73,"ERROR",IF(M73=0,",0",IF(N73=0,",-0",IF(N73&gt;M73,","&amp;M73,","&amp;-1*N73)))))))</f>
        <v>,-4</v>
      </c>
      <c r="AL74" s="251" t="str">
        <f t="shared" ref="AL74" si="1221">IF(O73="","",IF(O73="wo",","&amp;0,IF(P73="wo",","&amp;0,IF(O73=P73,"ERROR",IF(O73=0,",0",IF(P73=0,",-0",IF(P73&gt;O73,","&amp;O73,","&amp;-1*P73)))))))</f>
        <v>,-9</v>
      </c>
      <c r="AM74" s="251" t="str">
        <f t="shared" ref="AM74" si="1222">IF(Q73="","",IF(Q73="wo",","&amp;0,IF(R73="wo",","&amp;0,IF(Q73=R73,"ERROR",IF(Q73=0,",0",IF(R73=0,",-0",IF(R73&gt;Q73,","&amp;Q73,","&amp;-1*R73)))))))</f>
        <v/>
      </c>
      <c r="AN74" s="251" t="str">
        <f t="shared" ref="AN74" si="1223">IF(S73="","",IF(S73="wo",","&amp;0,IF(T73="wo",","&amp;0,IF(S73=T73,"ERROR",IF(S73=0,",0",IF(T73=0,",-0",IF(T73&gt;S73,","&amp;S73,","&amp;-1*T73)))))))</f>
        <v/>
      </c>
      <c r="AO74" s="251" t="str">
        <f t="shared" ref="AO74" si="1224">IF(U73="","",IF(U73="wo",","&amp;0,IF(V73="wo",","&amp;0,IF(U73=V73,"ERROR",IF(U73=0,",0",IF(V73=0,",-0",IF(V73&gt;U73,","&amp;U73,","&amp;-1*V73)))))))</f>
        <v/>
      </c>
      <c r="AP74" s="251" t="str">
        <f t="shared" ref="AP74" si="1225">IF(W73="","",IF(W73="wo",","&amp;0,IF(X73="wo",","&amp;0,IF(W73=X73,"ERROR",IF(W73=0,",0",IF(X73=0,",-0",IF(X73&gt;W73,","&amp;W73,","&amp;-1*X73)))))))</f>
        <v/>
      </c>
      <c r="AQ74" s="238"/>
      <c r="AU74" s="262"/>
      <c r="BK74" s="293"/>
    </row>
    <row r="75" spans="1:100" s="240" customFormat="1" ht="14.1" customHeight="1" x14ac:dyDescent="0.25">
      <c r="A75" s="510">
        <v>36</v>
      </c>
      <c r="B75" s="569" t="s">
        <v>292</v>
      </c>
      <c r="C75" s="514"/>
      <c r="D75" s="516"/>
      <c r="E75" s="518"/>
      <c r="F75" s="238">
        <v>-9</v>
      </c>
      <c r="G75" s="334">
        <f>IF(Y19&lt;Z19,G19,IF(Z19&lt;Y19,G20,"-"))</f>
        <v>247</v>
      </c>
      <c r="H75" s="520" t="str">
        <f t="shared" ref="H75" si="1226">IF(K75="",IF(C75="","",IF(OR(G75="х",G76="х",NOT(ISBLANK(K75)))," ",CONCATENATE(C75,"/",D75,"/","ст. ",E75))),"")</f>
        <v/>
      </c>
      <c r="I75" s="244" t="str">
        <f>VLOOKUP(G75,[3]Список!A:V,3,FALSE)</f>
        <v>ШАЙХИНА Алина</v>
      </c>
      <c r="J75" s="245" t="str">
        <f>VLOOKUP(G75,[3]Список!A:V,8,FALSE)</f>
        <v>г. Астана</v>
      </c>
      <c r="K75" s="525">
        <v>11</v>
      </c>
      <c r="L75" s="535">
        <v>9</v>
      </c>
      <c r="M75" s="531">
        <v>8</v>
      </c>
      <c r="N75" s="533">
        <v>11</v>
      </c>
      <c r="O75" s="525">
        <v>2</v>
      </c>
      <c r="P75" s="535">
        <v>11</v>
      </c>
      <c r="Q75" s="531">
        <v>6</v>
      </c>
      <c r="R75" s="533">
        <v>11</v>
      </c>
      <c r="S75" s="525"/>
      <c r="T75" s="535"/>
      <c r="U75" s="531"/>
      <c r="V75" s="533"/>
      <c r="W75" s="525"/>
      <c r="X75" s="527"/>
      <c r="Y75" s="246">
        <f t="shared" ref="Y75" si="1227">IF(K75="wo","wo",IF(K75="","",SUM(AC75:AI75)))</f>
        <v>1</v>
      </c>
      <c r="Z75" s="247">
        <f t="shared" ref="Z75" si="1228">IF(L75="wo","wo",IF(L75="","",SUM(AC76:AI76)))</f>
        <v>3</v>
      </c>
      <c r="AA75" s="248" t="str">
        <f t="shared" ref="AA75" si="1229">IF(Y76="В - П","В - П",IF(Z76="В - П","В - П",IF(Z76="wo",Y76&amp;" - "&amp;Z76,IF(Y76="wo",Z76&amp;" - "&amp;Y76,IF(Y76&gt;Z76,Y76&amp;" - "&amp;Z76,IF(Z76&gt;Y76,Z76&amp;" - "&amp;Y76,""))))))</f>
        <v>3 - 1</v>
      </c>
      <c r="AB75" s="249" t="str">
        <f t="shared" si="1124"/>
        <v>(9,-8,-2,-6)</v>
      </c>
      <c r="AC75" s="250">
        <f t="shared" ref="AC75" si="1230">IF(K75="","",IF(K75="wo",0,IF(L75="wo",1,IF(K75&gt;L75,1,0))))</f>
        <v>1</v>
      </c>
      <c r="AD75" s="250">
        <f t="shared" ref="AD75" si="1231">IF(M75="","",IF(M75="wo",0,IF(N75="wo",1,IF(M75&gt;N75,1,0))))</f>
        <v>0</v>
      </c>
      <c r="AE75" s="250">
        <f t="shared" ref="AE75" si="1232">IF(O75="","",IF(O75="wo",0,IF(P75="wo",1,IF(O75&gt;P75,1,0))))</f>
        <v>0</v>
      </c>
      <c r="AF75" s="250">
        <f t="shared" ref="AF75" si="1233">IF(Q75="","",IF(Q75="wo",0,IF(R75="wo",1,IF(Q75&gt;R75,1,0))))</f>
        <v>0</v>
      </c>
      <c r="AG75" s="250" t="str">
        <f t="shared" ref="AG75" si="1234">IF(S75="","",IF(S75="wo",0,IF(T75="wo",1,IF(S75&gt;T75,1,0))))</f>
        <v/>
      </c>
      <c r="AH75" s="250" t="str">
        <f t="shared" ref="AH75" si="1235">IF(U75="","",IF(U75="wo",0,IF(V75="wo",1,IF(U75&gt;V75,1,0))))</f>
        <v/>
      </c>
      <c r="AI75" s="250" t="str">
        <f t="shared" ref="AI75" si="1236">IF(W75="","",IF(W75="wo",0,IF(X75="wo",1,IF(W75&gt;X75,1,0))))</f>
        <v/>
      </c>
      <c r="AJ75" s="251">
        <f t="shared" ref="AJ75" si="1237">IF(K75="","",IF(K75="wo",0,IF(L75="wo",0,IF(K75=L75,"ERROR",IF(K75=0,"-0",IF(L75=0,0,IF(K75&gt;L75,L75,-1*K75)))))))</f>
        <v>9</v>
      </c>
      <c r="AK75" s="251" t="str">
        <f t="shared" ref="AK75" si="1238">IF(M75="","",IF(M75="wo",","&amp;0,IF(N75="wo",","&amp;0,IF(M75=N75,"ERROR",IF(M75=0,",-0",IF(N75=0,","&amp;0,IF(M75&gt;N75,","&amp;N75,","&amp;-1*M75)))))))</f>
        <v>,-8</v>
      </c>
      <c r="AL75" s="251" t="str">
        <f t="shared" ref="AL75" si="1239">IF(O75="","",IF(O75="wo",","&amp;0,IF(P75="wo",","&amp;0,IF(O75=P75,"ERROR",IF(O75=0,",-0",IF(P75=0,","&amp;0,IF(O75&gt;P75,","&amp;P75,","&amp;-1*O75)))))))</f>
        <v>,-2</v>
      </c>
      <c r="AM75" s="251" t="str">
        <f t="shared" ref="AM75" si="1240">IF(Q75="","",IF(Q75="wo",","&amp;0,IF(R75="wo",","&amp;0,IF(Q75=R75,"ERROR",IF(Q75=0,",-0",IF(R75=0,","&amp;0,IF(Q75&gt;R75,","&amp;R75,","&amp;-1*Q75)))))))</f>
        <v>,-6</v>
      </c>
      <c r="AN75" s="251" t="str">
        <f t="shared" ref="AN75" si="1241">IF(S75="","",IF(S75="wo",","&amp;0,IF(T75="wo",","&amp;0,IF(S75=T75,"ERROR",IF(S75=0,",-0",IF(T75=0,","&amp;0,IF(S75&gt;T75,","&amp;T75,","&amp;-1*S75)))))))</f>
        <v/>
      </c>
      <c r="AO75" s="251" t="str">
        <f t="shared" ref="AO75" si="1242">IF(U75="","",IF(U75="wo",","&amp;0,IF(V75="wo",","&amp;0,IF(U75=V75,"ERROR",IF(U75=0,",-0",IF(V75=0,","&amp;0,IF(U75&gt;V75,","&amp;V75,","&amp;-1*U75)))))))</f>
        <v/>
      </c>
      <c r="AP75" s="251" t="str">
        <f t="shared" ref="AP75" si="1243">IF(W75="","",IF(W75="wo",","&amp;0,IF(X75="wo",","&amp;0,IF(W75=X75,"ERROR",IF(W75=0,",-0",IF(X75=0,","&amp;0,IF(W75&gt;X75,","&amp;X75,","&amp;-1*W75)))))))</f>
        <v/>
      </c>
      <c r="AQ75" s="238"/>
      <c r="AU75" s="262"/>
      <c r="BK75" s="293"/>
    </row>
    <row r="76" spans="1:100" s="240" customFormat="1" ht="14.1" customHeight="1" x14ac:dyDescent="0.25">
      <c r="A76" s="511"/>
      <c r="B76" s="570"/>
      <c r="C76" s="515"/>
      <c r="D76" s="517"/>
      <c r="E76" s="519"/>
      <c r="F76" s="238">
        <v>-10</v>
      </c>
      <c r="G76" s="335">
        <f>IF(Y21&lt;Z21,G21,IF(Z21&lt;Y21,G22,"-"))</f>
        <v>215</v>
      </c>
      <c r="H76" s="521"/>
      <c r="I76" s="257" t="str">
        <f>VLOOKUP(G76,[3]Список!A:V,3,FALSE)</f>
        <v xml:space="preserve">ХАНИЯЗОВА Ноила  </v>
      </c>
      <c r="J76" s="258" t="str">
        <f>VLOOKUP(G76,[3]Список!A:V,8,FALSE)</f>
        <v>Туркестан. обл.</v>
      </c>
      <c r="K76" s="526"/>
      <c r="L76" s="536"/>
      <c r="M76" s="532"/>
      <c r="N76" s="534"/>
      <c r="O76" s="526"/>
      <c r="P76" s="536"/>
      <c r="Q76" s="532"/>
      <c r="R76" s="534"/>
      <c r="S76" s="526"/>
      <c r="T76" s="536"/>
      <c r="U76" s="532"/>
      <c r="V76" s="534"/>
      <c r="W76" s="526"/>
      <c r="X76" s="528"/>
      <c r="Y76" s="259">
        <f t="shared" ref="Y76" si="1244">IF(L75="wo","В - П",IF(L75&gt;=0,SUM(AC76:AI76),""))</f>
        <v>3</v>
      </c>
      <c r="Z76" s="260">
        <f t="shared" ref="Z76" si="1245">IF(K75="wo","В - П",IF(K75&gt;=0,SUM(AC75:AI75),""))</f>
        <v>1</v>
      </c>
      <c r="AA76" s="248" t="str">
        <f t="shared" ref="AA76" si="1246">IF(G75="х","",IF(G76="х","",IF(Y75&gt;Z75,AA75&amp;" "&amp;AB75,IF(Z75&gt;Y75,AA75&amp;" "&amp;AB76,""))))</f>
        <v>3 - 1 (-9,8,2,6)</v>
      </c>
      <c r="AB76" s="249" t="str">
        <f t="shared" si="1124"/>
        <v>(-9,8,2,6)</v>
      </c>
      <c r="AC76" s="250">
        <f t="shared" ref="AC76" si="1247">IF(L75="","",IF(L75="wo",0,IF(K75="wo",1,IF(K75&gt;L75,0,1))))</f>
        <v>0</v>
      </c>
      <c r="AD76" s="250">
        <f t="shared" ref="AD76" si="1248">IF(N75="","",IF(N75="wo",0,IF(M75="wo",1,IF(M75&gt;N75,0,1))))</f>
        <v>1</v>
      </c>
      <c r="AE76" s="250">
        <f t="shared" ref="AE76" si="1249">IF(P75="","",IF(P75="wo",0,IF(O75="wo",1,IF(O75&gt;P75,0,1))))</f>
        <v>1</v>
      </c>
      <c r="AF76" s="250">
        <f t="shared" ref="AF76" si="1250">IF(R75="","",IF(R75="wo",0,IF(Q75="wo",1,IF(Q75&gt;R75,0,1))))</f>
        <v>1</v>
      </c>
      <c r="AG76" s="250" t="str">
        <f t="shared" ref="AG76" si="1251">IF(T75="","",IF(T75="wo",0,IF(S75="wo",1,IF(S75&gt;T75,0,1))))</f>
        <v/>
      </c>
      <c r="AH76" s="250" t="str">
        <f t="shared" ref="AH76" si="1252">IF(V75="","",IF(V75="wo",0,IF(U75="wo",1,IF(U75&gt;V75,0,1))))</f>
        <v/>
      </c>
      <c r="AI76" s="250" t="str">
        <f t="shared" ref="AI76" si="1253">IF(X75="","",IF(X75="wo",0,IF(W75="wo",1,IF(W75&gt;X75,0,1))))</f>
        <v/>
      </c>
      <c r="AJ76" s="251">
        <f t="shared" ref="AJ76" si="1254">IF(K75="","",IF(K75="wo",0,IF(L75="wo",0,IF(K75=L75,"ERROR",IF(K75=0,0,IF(L75=0,"-0",IF(L75&gt;K75,K75,-1*L75)))))))</f>
        <v>-9</v>
      </c>
      <c r="AK76" s="251" t="str">
        <f t="shared" ref="AK76" si="1255">IF(M75="","",IF(M75="wo",","&amp;0,IF(N75="wo",","&amp;0,IF(M75=N75,"ERROR",IF(M75=0,",0",IF(N75=0,",-0",IF(N75&gt;M75,","&amp;M75,","&amp;-1*N75)))))))</f>
        <v>,8</v>
      </c>
      <c r="AL76" s="251" t="str">
        <f t="shared" ref="AL76" si="1256">IF(O75="","",IF(O75="wo",","&amp;0,IF(P75="wo",","&amp;0,IF(O75=P75,"ERROR",IF(O75=0,",0",IF(P75=0,",-0",IF(P75&gt;O75,","&amp;O75,","&amp;-1*P75)))))))</f>
        <v>,2</v>
      </c>
      <c r="AM76" s="251" t="str">
        <f t="shared" ref="AM76" si="1257">IF(Q75="","",IF(Q75="wo",","&amp;0,IF(R75="wo",","&amp;0,IF(Q75=R75,"ERROR",IF(Q75=0,",0",IF(R75=0,",-0",IF(R75&gt;Q75,","&amp;Q75,","&amp;-1*R75)))))))</f>
        <v>,6</v>
      </c>
      <c r="AN76" s="251" t="str">
        <f t="shared" ref="AN76" si="1258">IF(S75="","",IF(S75="wo",","&amp;0,IF(T75="wo",","&amp;0,IF(S75=T75,"ERROR",IF(S75=0,",0",IF(T75=0,",-0",IF(T75&gt;S75,","&amp;S75,","&amp;-1*T75)))))))</f>
        <v/>
      </c>
      <c r="AO76" s="251" t="str">
        <f t="shared" ref="AO76" si="1259">IF(U75="","",IF(U75="wo",","&amp;0,IF(V75="wo",","&amp;0,IF(U75=V75,"ERROR",IF(U75=0,",0",IF(V75=0,",-0",IF(V75&gt;U75,","&amp;U75,","&amp;-1*V75)))))))</f>
        <v/>
      </c>
      <c r="AP76" s="251" t="str">
        <f t="shared" ref="AP76" si="1260">IF(W75="","",IF(W75="wo",","&amp;0,IF(X75="wo",","&amp;0,IF(W75=X75,"ERROR",IF(W75=0,",0",IF(X75=0,",-0",IF(X75&gt;W75,","&amp;W75,","&amp;-1*X75)))))))</f>
        <v/>
      </c>
      <c r="AQ76" s="238"/>
      <c r="AU76" s="262"/>
      <c r="BK76" s="293"/>
    </row>
    <row r="77" spans="1:100" s="240" customFormat="1" ht="14.1" customHeight="1" x14ac:dyDescent="0.25">
      <c r="A77" s="510"/>
      <c r="B77" s="569" t="s">
        <v>292</v>
      </c>
      <c r="C77" s="514"/>
      <c r="D77" s="516"/>
      <c r="E77" s="556"/>
      <c r="F77" s="238">
        <v>-11</v>
      </c>
      <c r="G77" s="334">
        <f>IF(Y23&lt;Z23,G23,IF(Z23&lt;Y23,G24,"-"))</f>
        <v>223</v>
      </c>
      <c r="H77" s="520" t="str">
        <f t="shared" ref="H77" si="1261">IF(K77="",IF(C77="","",IF(OR(G77="х",G78="х",NOT(ISBLANK(K77)))," ",CONCATENATE(C77,"/",D77,"/","ст. ",E77))),"")</f>
        <v/>
      </c>
      <c r="I77" s="244" t="str">
        <f>VLOOKUP(G77,[3]Список!A:V,3,FALSE)</f>
        <v xml:space="preserve">БЕКМУХАМБЕТОВА Жания  </v>
      </c>
      <c r="J77" s="245" t="str">
        <f>VLOOKUP(G77,[3]Список!A:V,8,FALSE)</f>
        <v>Костанай. обл</v>
      </c>
      <c r="K77" s="525">
        <v>9</v>
      </c>
      <c r="L77" s="535">
        <v>11</v>
      </c>
      <c r="M77" s="531">
        <v>6</v>
      </c>
      <c r="N77" s="533">
        <v>11</v>
      </c>
      <c r="O77" s="525">
        <v>6</v>
      </c>
      <c r="P77" s="535">
        <v>11</v>
      </c>
      <c r="Q77" s="531"/>
      <c r="R77" s="533"/>
      <c r="S77" s="525"/>
      <c r="T77" s="535"/>
      <c r="U77" s="531"/>
      <c r="V77" s="533"/>
      <c r="W77" s="525"/>
      <c r="X77" s="527"/>
      <c r="Y77" s="246">
        <f t="shared" ref="Y77" si="1262">IF(K77="wo","wo",IF(K77="","",SUM(AC77:AI77)))</f>
        <v>0</v>
      </c>
      <c r="Z77" s="247">
        <f t="shared" ref="Z77" si="1263">IF(L77="wo","wo",IF(L77="","",SUM(AC78:AI78)))</f>
        <v>3</v>
      </c>
      <c r="AA77" s="248" t="str">
        <f t="shared" ref="AA77" si="1264">IF(Y78="В - П","В - П",IF(Z78="В - П","В - П",IF(Z78="wo",Y78&amp;" - "&amp;Z78,IF(Y78="wo",Z78&amp;" - "&amp;Y78,IF(Y78&gt;Z78,Y78&amp;" - "&amp;Z78,IF(Z78&gt;Y78,Z78&amp;" - "&amp;Y78,""))))))</f>
        <v>3 - 0</v>
      </c>
      <c r="AB77" s="249" t="str">
        <f t="shared" si="1124"/>
        <v>(-9,-6,-6)</v>
      </c>
      <c r="AC77" s="250">
        <f t="shared" ref="AC77" si="1265">IF(K77="","",IF(K77="wo",0,IF(L77="wo",1,IF(K77&gt;L77,1,0))))</f>
        <v>0</v>
      </c>
      <c r="AD77" s="250">
        <f t="shared" ref="AD77" si="1266">IF(M77="","",IF(M77="wo",0,IF(N77="wo",1,IF(M77&gt;N77,1,0))))</f>
        <v>0</v>
      </c>
      <c r="AE77" s="250">
        <f t="shared" ref="AE77" si="1267">IF(O77="","",IF(O77="wo",0,IF(P77="wo",1,IF(O77&gt;P77,1,0))))</f>
        <v>0</v>
      </c>
      <c r="AF77" s="250" t="str">
        <f t="shared" ref="AF77" si="1268">IF(Q77="","",IF(Q77="wo",0,IF(R77="wo",1,IF(Q77&gt;R77,1,0))))</f>
        <v/>
      </c>
      <c r="AG77" s="250" t="str">
        <f t="shared" ref="AG77" si="1269">IF(S77="","",IF(S77="wo",0,IF(T77="wo",1,IF(S77&gt;T77,1,0))))</f>
        <v/>
      </c>
      <c r="AH77" s="250" t="str">
        <f t="shared" ref="AH77" si="1270">IF(U77="","",IF(U77="wo",0,IF(V77="wo",1,IF(U77&gt;V77,1,0))))</f>
        <v/>
      </c>
      <c r="AI77" s="250" t="str">
        <f t="shared" ref="AI77" si="1271">IF(W77="","",IF(W77="wo",0,IF(X77="wo",1,IF(W77&gt;X77,1,0))))</f>
        <v/>
      </c>
      <c r="AJ77" s="251">
        <f t="shared" ref="AJ77" si="1272">IF(K77="","",IF(K77="wo",0,IF(L77="wo",0,IF(K77=L77,"ERROR",IF(K77=0,"-0",IF(L77=0,0,IF(K77&gt;L77,L77,-1*K77)))))))</f>
        <v>-9</v>
      </c>
      <c r="AK77" s="251" t="str">
        <f t="shared" ref="AK77" si="1273">IF(M77="","",IF(M77="wo",","&amp;0,IF(N77="wo",","&amp;0,IF(M77=N77,"ERROR",IF(M77=0,",-0",IF(N77=0,","&amp;0,IF(M77&gt;N77,","&amp;N77,","&amp;-1*M77)))))))</f>
        <v>,-6</v>
      </c>
      <c r="AL77" s="251" t="str">
        <f t="shared" ref="AL77" si="1274">IF(O77="","",IF(O77="wo",","&amp;0,IF(P77="wo",","&amp;0,IF(O77=P77,"ERROR",IF(O77=0,",-0",IF(P77=0,","&amp;0,IF(O77&gt;P77,","&amp;P77,","&amp;-1*O77)))))))</f>
        <v>,-6</v>
      </c>
      <c r="AM77" s="251" t="str">
        <f t="shared" ref="AM77" si="1275">IF(Q77="","",IF(Q77="wo",","&amp;0,IF(R77="wo",","&amp;0,IF(Q77=R77,"ERROR",IF(Q77=0,",-0",IF(R77=0,","&amp;0,IF(Q77&gt;R77,","&amp;R77,","&amp;-1*Q77)))))))</f>
        <v/>
      </c>
      <c r="AN77" s="251" t="str">
        <f t="shared" ref="AN77" si="1276">IF(S77="","",IF(S77="wo",","&amp;0,IF(T77="wo",","&amp;0,IF(S77=T77,"ERROR",IF(S77=0,",-0",IF(T77=0,","&amp;0,IF(S77&gt;T77,","&amp;T77,","&amp;-1*S77)))))))</f>
        <v/>
      </c>
      <c r="AO77" s="251" t="str">
        <f t="shared" ref="AO77" si="1277">IF(U77="","",IF(U77="wo",","&amp;0,IF(V77="wo",","&amp;0,IF(U77=V77,"ERROR",IF(U77=0,",-0",IF(V77=0,","&amp;0,IF(U77&gt;V77,","&amp;V77,","&amp;-1*U77)))))))</f>
        <v/>
      </c>
      <c r="AP77" s="251" t="str">
        <f t="shared" ref="AP77" si="1278">IF(W77="","",IF(W77="wo",","&amp;0,IF(X77="wo",","&amp;0,IF(W77=X77,"ERROR",IF(W77=0,",-0",IF(X77=0,","&amp;0,IF(W77&gt;X77,","&amp;X77,","&amp;-1*W77)))))))</f>
        <v/>
      </c>
      <c r="AQ77" s="238"/>
      <c r="AU77" s="262"/>
      <c r="BK77" s="293"/>
    </row>
    <row r="78" spans="1:100" s="240" customFormat="1" ht="14.1" customHeight="1" x14ac:dyDescent="0.25">
      <c r="A78" s="511"/>
      <c r="B78" s="570"/>
      <c r="C78" s="515"/>
      <c r="D78" s="517"/>
      <c r="E78" s="557"/>
      <c r="F78" s="238">
        <v>-12</v>
      </c>
      <c r="G78" s="335">
        <f>IF(Y25&lt;Z25,G25,IF(Z25&lt;Y25,G26,"-"))</f>
        <v>227</v>
      </c>
      <c r="H78" s="521"/>
      <c r="I78" s="257" t="str">
        <f>VLOOKUP(G78,[3]Список!A:V,3,FALSE)</f>
        <v xml:space="preserve">ЗЕЙНУЛЛА Айзере  </v>
      </c>
      <c r="J78" s="258" t="str">
        <f>VLOOKUP(G78,[3]Список!A:V,8,FALSE)</f>
        <v>Павлодар. обл.</v>
      </c>
      <c r="K78" s="526"/>
      <c r="L78" s="536"/>
      <c r="M78" s="532"/>
      <c r="N78" s="534"/>
      <c r="O78" s="526"/>
      <c r="P78" s="536"/>
      <c r="Q78" s="532"/>
      <c r="R78" s="534"/>
      <c r="S78" s="526"/>
      <c r="T78" s="536"/>
      <c r="U78" s="532"/>
      <c r="V78" s="534"/>
      <c r="W78" s="526"/>
      <c r="X78" s="528"/>
      <c r="Y78" s="259">
        <f t="shared" ref="Y78" si="1279">IF(L77="wo","В - П",IF(L77&gt;=0,SUM(AC78:AI78),""))</f>
        <v>3</v>
      </c>
      <c r="Z78" s="260">
        <f t="shared" ref="Z78" si="1280">IF(K77="wo","В - П",IF(K77&gt;=0,SUM(AC77:AI77),""))</f>
        <v>0</v>
      </c>
      <c r="AA78" s="248" t="str">
        <f t="shared" ref="AA78" si="1281">IF(G77="х","",IF(G78="х","",IF(Y77&gt;Z77,AA77&amp;" "&amp;AB77,IF(Z77&gt;Y77,AA77&amp;" "&amp;AB78,""))))</f>
        <v>3 - 0 (9,6,6)</v>
      </c>
      <c r="AB78" s="249" t="str">
        <f t="shared" si="1124"/>
        <v>(9,6,6)</v>
      </c>
      <c r="AC78" s="250">
        <f t="shared" ref="AC78" si="1282">IF(L77="","",IF(L77="wo",0,IF(K77="wo",1,IF(K77&gt;L77,0,1))))</f>
        <v>1</v>
      </c>
      <c r="AD78" s="250">
        <f t="shared" ref="AD78" si="1283">IF(N77="","",IF(N77="wo",0,IF(M77="wo",1,IF(M77&gt;N77,0,1))))</f>
        <v>1</v>
      </c>
      <c r="AE78" s="250">
        <f t="shared" ref="AE78" si="1284">IF(P77="","",IF(P77="wo",0,IF(O77="wo",1,IF(O77&gt;P77,0,1))))</f>
        <v>1</v>
      </c>
      <c r="AF78" s="250" t="str">
        <f t="shared" ref="AF78" si="1285">IF(R77="","",IF(R77="wo",0,IF(Q77="wo",1,IF(Q77&gt;R77,0,1))))</f>
        <v/>
      </c>
      <c r="AG78" s="250" t="str">
        <f t="shared" ref="AG78" si="1286">IF(T77="","",IF(T77="wo",0,IF(S77="wo",1,IF(S77&gt;T77,0,1))))</f>
        <v/>
      </c>
      <c r="AH78" s="250" t="str">
        <f t="shared" ref="AH78" si="1287">IF(V77="","",IF(V77="wo",0,IF(U77="wo",1,IF(U77&gt;V77,0,1))))</f>
        <v/>
      </c>
      <c r="AI78" s="250" t="str">
        <f t="shared" ref="AI78" si="1288">IF(X77="","",IF(X77="wo",0,IF(W77="wo",1,IF(W77&gt;X77,0,1))))</f>
        <v/>
      </c>
      <c r="AJ78" s="251">
        <f t="shared" ref="AJ78" si="1289">IF(K77="","",IF(K77="wo",0,IF(L77="wo",0,IF(K77=L77,"ERROR",IF(K77=0,0,IF(L77=0,"-0",IF(L77&gt;K77,K77,-1*L77)))))))</f>
        <v>9</v>
      </c>
      <c r="AK78" s="251" t="str">
        <f t="shared" ref="AK78" si="1290">IF(M77="","",IF(M77="wo",","&amp;0,IF(N77="wo",","&amp;0,IF(M77=N77,"ERROR",IF(M77=0,",0",IF(N77=0,",-0",IF(N77&gt;M77,","&amp;M77,","&amp;-1*N77)))))))</f>
        <v>,6</v>
      </c>
      <c r="AL78" s="251" t="str">
        <f t="shared" ref="AL78" si="1291">IF(O77="","",IF(O77="wo",","&amp;0,IF(P77="wo",","&amp;0,IF(O77=P77,"ERROR",IF(O77=0,",0",IF(P77=0,",-0",IF(P77&gt;O77,","&amp;O77,","&amp;-1*P77)))))))</f>
        <v>,6</v>
      </c>
      <c r="AM78" s="251" t="str">
        <f t="shared" ref="AM78" si="1292">IF(Q77="","",IF(Q77="wo",","&amp;0,IF(R77="wo",","&amp;0,IF(Q77=R77,"ERROR",IF(Q77=0,",0",IF(R77=0,",-0",IF(R77&gt;Q77,","&amp;Q77,","&amp;-1*R77)))))))</f>
        <v/>
      </c>
      <c r="AN78" s="251" t="str">
        <f t="shared" ref="AN78" si="1293">IF(S77="","",IF(S77="wo",","&amp;0,IF(T77="wo",","&amp;0,IF(S77=T77,"ERROR",IF(S77=0,",0",IF(T77=0,",-0",IF(T77&gt;S77,","&amp;S77,","&amp;-1*T77)))))))</f>
        <v/>
      </c>
      <c r="AO78" s="251" t="str">
        <f t="shared" ref="AO78" si="1294">IF(U77="","",IF(U77="wo",","&amp;0,IF(V77="wo",","&amp;0,IF(U77=V77,"ERROR",IF(U77=0,",0",IF(V77=0,",-0",IF(V77&gt;U77,","&amp;U77,","&amp;-1*V77)))))))</f>
        <v/>
      </c>
      <c r="AP78" s="251" t="str">
        <f t="shared" ref="AP78" si="1295">IF(W77="","",IF(W77="wo",","&amp;0,IF(X77="wo",","&amp;0,IF(W77=X77,"ERROR",IF(W77=0,",0",IF(X77=0,",-0",IF(X77&gt;W77,","&amp;W77,","&amp;-1*X77)))))))</f>
        <v/>
      </c>
      <c r="AQ78" s="238"/>
      <c r="AU78" s="262"/>
      <c r="BK78" s="293"/>
    </row>
    <row r="79" spans="1:100" s="240" customFormat="1" ht="14.1" customHeight="1" x14ac:dyDescent="0.25">
      <c r="A79" s="510">
        <v>38</v>
      </c>
      <c r="B79" s="569" t="s">
        <v>292</v>
      </c>
      <c r="C79" s="514"/>
      <c r="D79" s="516"/>
      <c r="E79" s="518"/>
      <c r="F79" s="238">
        <v>-13</v>
      </c>
      <c r="G79" s="334">
        <f>IF(Y27&lt;Z27,G27,IF(Z27&lt;Y27,G28,"-"))</f>
        <v>229</v>
      </c>
      <c r="H79" s="520" t="str">
        <f t="shared" ref="H79" si="1296">IF(K79="",IF(C79="","",IF(OR(G79="х",G80="х",NOT(ISBLANK(K79)))," ",CONCATENATE(C79,"/",D79,"/","ст. ",E79))),"")</f>
        <v/>
      </c>
      <c r="I79" s="244" t="str">
        <f>VLOOKUP(G79,[3]Список!A:V,3,FALSE)</f>
        <v xml:space="preserve">ШАВКАТОВА Шахруза  </v>
      </c>
      <c r="J79" s="245" t="str">
        <f>VLOOKUP(G79,[3]Список!A:V,8,FALSE)</f>
        <v>Туркестан. обл.</v>
      </c>
      <c r="K79" s="525">
        <v>7</v>
      </c>
      <c r="L79" s="535">
        <v>11</v>
      </c>
      <c r="M79" s="531">
        <v>4</v>
      </c>
      <c r="N79" s="533">
        <v>11</v>
      </c>
      <c r="O79" s="525">
        <v>11</v>
      </c>
      <c r="P79" s="535">
        <v>8</v>
      </c>
      <c r="Q79" s="531">
        <v>11</v>
      </c>
      <c r="R79" s="533">
        <v>8</v>
      </c>
      <c r="S79" s="525">
        <v>4</v>
      </c>
      <c r="T79" s="535">
        <v>11</v>
      </c>
      <c r="U79" s="531"/>
      <c r="V79" s="533"/>
      <c r="W79" s="525"/>
      <c r="X79" s="527"/>
      <c r="Y79" s="246">
        <f t="shared" ref="Y79" si="1297">IF(K79="wo","wo",IF(K79="","",SUM(AC79:AI79)))</f>
        <v>2</v>
      </c>
      <c r="Z79" s="247">
        <f t="shared" ref="Z79" si="1298">IF(L79="wo","wo",IF(L79="","",SUM(AC80:AI80)))</f>
        <v>3</v>
      </c>
      <c r="AA79" s="248" t="str">
        <f t="shared" ref="AA79" si="1299">IF(Y80="В - П","В - П",IF(Z80="В - П","В - П",IF(Z80="wo",Y80&amp;" - "&amp;Z80,IF(Y80="wo",Z80&amp;" - "&amp;Y80,IF(Y80&gt;Z80,Y80&amp;" - "&amp;Z80,IF(Z80&gt;Y80,Z80&amp;" - "&amp;Y80,""))))))</f>
        <v>3 - 2</v>
      </c>
      <c r="AB79" s="249" t="str">
        <f t="shared" si="1124"/>
        <v>(-7,-4,8,8,-4)</v>
      </c>
      <c r="AC79" s="250">
        <f t="shared" ref="AC79" si="1300">IF(K79="","",IF(K79="wo",0,IF(L79="wo",1,IF(K79&gt;L79,1,0))))</f>
        <v>0</v>
      </c>
      <c r="AD79" s="250">
        <f t="shared" ref="AD79" si="1301">IF(M79="","",IF(M79="wo",0,IF(N79="wo",1,IF(M79&gt;N79,1,0))))</f>
        <v>0</v>
      </c>
      <c r="AE79" s="250">
        <f t="shared" ref="AE79" si="1302">IF(O79="","",IF(O79="wo",0,IF(P79="wo",1,IF(O79&gt;P79,1,0))))</f>
        <v>1</v>
      </c>
      <c r="AF79" s="250">
        <f t="shared" ref="AF79" si="1303">IF(Q79="","",IF(Q79="wo",0,IF(R79="wo",1,IF(Q79&gt;R79,1,0))))</f>
        <v>1</v>
      </c>
      <c r="AG79" s="250">
        <f t="shared" ref="AG79" si="1304">IF(S79="","",IF(S79="wo",0,IF(T79="wo",1,IF(S79&gt;T79,1,0))))</f>
        <v>0</v>
      </c>
      <c r="AH79" s="250" t="str">
        <f t="shared" ref="AH79" si="1305">IF(U79="","",IF(U79="wo",0,IF(V79="wo",1,IF(U79&gt;V79,1,0))))</f>
        <v/>
      </c>
      <c r="AI79" s="250" t="str">
        <f t="shared" ref="AI79" si="1306">IF(W79="","",IF(W79="wo",0,IF(X79="wo",1,IF(W79&gt;X79,1,0))))</f>
        <v/>
      </c>
      <c r="AJ79" s="251">
        <f t="shared" ref="AJ79" si="1307">IF(K79="","",IF(K79="wo",0,IF(L79="wo",0,IF(K79=L79,"ERROR",IF(K79=0,"-0",IF(L79=0,0,IF(K79&gt;L79,L79,-1*K79)))))))</f>
        <v>-7</v>
      </c>
      <c r="AK79" s="251" t="str">
        <f t="shared" ref="AK79" si="1308">IF(M79="","",IF(M79="wo",","&amp;0,IF(N79="wo",","&amp;0,IF(M79=N79,"ERROR",IF(M79=0,",-0",IF(N79=0,","&amp;0,IF(M79&gt;N79,","&amp;N79,","&amp;-1*M79)))))))</f>
        <v>,-4</v>
      </c>
      <c r="AL79" s="251" t="str">
        <f t="shared" ref="AL79" si="1309">IF(O79="","",IF(O79="wo",","&amp;0,IF(P79="wo",","&amp;0,IF(O79=P79,"ERROR",IF(O79=0,",-0",IF(P79=0,","&amp;0,IF(O79&gt;P79,","&amp;P79,","&amp;-1*O79)))))))</f>
        <v>,8</v>
      </c>
      <c r="AM79" s="251" t="str">
        <f t="shared" ref="AM79" si="1310">IF(Q79="","",IF(Q79="wo",","&amp;0,IF(R79="wo",","&amp;0,IF(Q79=R79,"ERROR",IF(Q79=0,",-0",IF(R79=0,","&amp;0,IF(Q79&gt;R79,","&amp;R79,","&amp;-1*Q79)))))))</f>
        <v>,8</v>
      </c>
      <c r="AN79" s="251" t="str">
        <f t="shared" ref="AN79" si="1311">IF(S79="","",IF(S79="wo",","&amp;0,IF(T79="wo",","&amp;0,IF(S79=T79,"ERROR",IF(S79=0,",-0",IF(T79=0,","&amp;0,IF(S79&gt;T79,","&amp;T79,","&amp;-1*S79)))))))</f>
        <v>,-4</v>
      </c>
      <c r="AO79" s="251" t="str">
        <f t="shared" ref="AO79" si="1312">IF(U79="","",IF(U79="wo",","&amp;0,IF(V79="wo",","&amp;0,IF(U79=V79,"ERROR",IF(U79=0,",-0",IF(V79=0,","&amp;0,IF(U79&gt;V79,","&amp;V79,","&amp;-1*U79)))))))</f>
        <v/>
      </c>
      <c r="AP79" s="251" t="str">
        <f t="shared" ref="AP79" si="1313">IF(W79="","",IF(W79="wo",","&amp;0,IF(X79="wo",","&amp;0,IF(W79=X79,"ERROR",IF(W79=0,",-0",IF(X79=0,","&amp;0,IF(W79&gt;X79,","&amp;X79,","&amp;-1*W79)))))))</f>
        <v/>
      </c>
      <c r="AQ79" s="238"/>
      <c r="AU79" s="262"/>
      <c r="BK79" s="293"/>
    </row>
    <row r="80" spans="1:100" s="240" customFormat="1" ht="14.1" customHeight="1" x14ac:dyDescent="0.25">
      <c r="A80" s="511"/>
      <c r="B80" s="570"/>
      <c r="C80" s="515"/>
      <c r="D80" s="517"/>
      <c r="E80" s="519"/>
      <c r="F80" s="238">
        <v>-14</v>
      </c>
      <c r="G80" s="335">
        <f>IF(Y29&lt;Z29,G29,IF(Z29&lt;Y29,G30,"-"))</f>
        <v>209</v>
      </c>
      <c r="H80" s="521"/>
      <c r="I80" s="257" t="str">
        <f>VLOOKUP(G80,[3]Список!A:V,3,FALSE)</f>
        <v xml:space="preserve">ФУ Дарья  </v>
      </c>
      <c r="J80" s="258" t="str">
        <f>VLOOKUP(G80,[3]Список!A:V,8,FALSE)</f>
        <v>Карагандин. обл.</v>
      </c>
      <c r="K80" s="526"/>
      <c r="L80" s="536"/>
      <c r="M80" s="532"/>
      <c r="N80" s="534"/>
      <c r="O80" s="526"/>
      <c r="P80" s="536"/>
      <c r="Q80" s="532"/>
      <c r="R80" s="534"/>
      <c r="S80" s="526"/>
      <c r="T80" s="536"/>
      <c r="U80" s="532"/>
      <c r="V80" s="534"/>
      <c r="W80" s="526"/>
      <c r="X80" s="528"/>
      <c r="Y80" s="259">
        <f t="shared" ref="Y80" si="1314">IF(L79="wo","В - П",IF(L79&gt;=0,SUM(AC80:AI80),""))</f>
        <v>3</v>
      </c>
      <c r="Z80" s="260">
        <f t="shared" ref="Z80" si="1315">IF(K79="wo","В - П",IF(K79&gt;=0,SUM(AC79:AI79),""))</f>
        <v>2</v>
      </c>
      <c r="AA80" s="248" t="str">
        <f t="shared" ref="AA80" si="1316">IF(G79="х","",IF(G80="х","",IF(Y79&gt;Z79,AA79&amp;" "&amp;AB79,IF(Z79&gt;Y79,AA79&amp;" "&amp;AB80,""))))</f>
        <v>3 - 2 (7,4,-8,-8,4)</v>
      </c>
      <c r="AB80" s="249" t="str">
        <f t="shared" si="1124"/>
        <v>(7,4,-8,-8,4)</v>
      </c>
      <c r="AC80" s="250">
        <f t="shared" ref="AC80" si="1317">IF(L79="","",IF(L79="wo",0,IF(K79="wo",1,IF(K79&gt;L79,0,1))))</f>
        <v>1</v>
      </c>
      <c r="AD80" s="250">
        <f t="shared" ref="AD80" si="1318">IF(N79="","",IF(N79="wo",0,IF(M79="wo",1,IF(M79&gt;N79,0,1))))</f>
        <v>1</v>
      </c>
      <c r="AE80" s="250">
        <f t="shared" ref="AE80" si="1319">IF(P79="","",IF(P79="wo",0,IF(O79="wo",1,IF(O79&gt;P79,0,1))))</f>
        <v>0</v>
      </c>
      <c r="AF80" s="250">
        <f t="shared" ref="AF80" si="1320">IF(R79="","",IF(R79="wo",0,IF(Q79="wo",1,IF(Q79&gt;R79,0,1))))</f>
        <v>0</v>
      </c>
      <c r="AG80" s="250">
        <f t="shared" ref="AG80" si="1321">IF(T79="","",IF(T79="wo",0,IF(S79="wo",1,IF(S79&gt;T79,0,1))))</f>
        <v>1</v>
      </c>
      <c r="AH80" s="250" t="str">
        <f t="shared" ref="AH80" si="1322">IF(V79="","",IF(V79="wo",0,IF(U79="wo",1,IF(U79&gt;V79,0,1))))</f>
        <v/>
      </c>
      <c r="AI80" s="250" t="str">
        <f t="shared" ref="AI80" si="1323">IF(X79="","",IF(X79="wo",0,IF(W79="wo",1,IF(W79&gt;X79,0,1))))</f>
        <v/>
      </c>
      <c r="AJ80" s="251">
        <f t="shared" ref="AJ80" si="1324">IF(K79="","",IF(K79="wo",0,IF(L79="wo",0,IF(K79=L79,"ERROR",IF(K79=0,0,IF(L79=0,"-0",IF(L79&gt;K79,K79,-1*L79)))))))</f>
        <v>7</v>
      </c>
      <c r="AK80" s="251" t="str">
        <f t="shared" ref="AK80" si="1325">IF(M79="","",IF(M79="wo",","&amp;0,IF(N79="wo",","&amp;0,IF(M79=N79,"ERROR",IF(M79=0,",0",IF(N79=0,",-0",IF(N79&gt;M79,","&amp;M79,","&amp;-1*N79)))))))</f>
        <v>,4</v>
      </c>
      <c r="AL80" s="251" t="str">
        <f t="shared" ref="AL80" si="1326">IF(O79="","",IF(O79="wo",","&amp;0,IF(P79="wo",","&amp;0,IF(O79=P79,"ERROR",IF(O79=0,",0",IF(P79=0,",-0",IF(P79&gt;O79,","&amp;O79,","&amp;-1*P79)))))))</f>
        <v>,-8</v>
      </c>
      <c r="AM80" s="251" t="str">
        <f t="shared" ref="AM80" si="1327">IF(Q79="","",IF(Q79="wo",","&amp;0,IF(R79="wo",","&amp;0,IF(Q79=R79,"ERROR",IF(Q79=0,",0",IF(R79=0,",-0",IF(R79&gt;Q79,","&amp;Q79,","&amp;-1*R79)))))))</f>
        <v>,-8</v>
      </c>
      <c r="AN80" s="251" t="str">
        <f t="shared" ref="AN80" si="1328">IF(S79="","",IF(S79="wo",","&amp;0,IF(T79="wo",","&amp;0,IF(S79=T79,"ERROR",IF(S79=0,",0",IF(T79=0,",-0",IF(T79&gt;S79,","&amp;S79,","&amp;-1*T79)))))))</f>
        <v>,4</v>
      </c>
      <c r="AO80" s="251" t="str">
        <f t="shared" ref="AO80" si="1329">IF(U79="","",IF(U79="wo",","&amp;0,IF(V79="wo",","&amp;0,IF(U79=V79,"ERROR",IF(U79=0,",0",IF(V79=0,",-0",IF(V79&gt;U79,","&amp;U79,","&amp;-1*V79)))))))</f>
        <v/>
      </c>
      <c r="AP80" s="251" t="str">
        <f t="shared" ref="AP80" si="1330">IF(W79="","",IF(W79="wo",","&amp;0,IF(X79="wo",","&amp;0,IF(W79=X79,"ERROR",IF(W79=0,",0",IF(X79=0,",-0",IF(X79&gt;W79,","&amp;W79,","&amp;-1*X79)))))))</f>
        <v/>
      </c>
      <c r="AQ80" s="238"/>
      <c r="AU80" s="262"/>
      <c r="BK80" s="293"/>
    </row>
    <row r="81" spans="1:63" s="240" customFormat="1" ht="14.1" customHeight="1" x14ac:dyDescent="0.25">
      <c r="A81" s="510">
        <v>39</v>
      </c>
      <c r="B81" s="569" t="s">
        <v>292</v>
      </c>
      <c r="C81" s="514"/>
      <c r="D81" s="516"/>
      <c r="E81" s="556"/>
      <c r="F81" s="238">
        <v>-15</v>
      </c>
      <c r="G81" s="334">
        <f>IF(Y31&lt;Z31,G31,IF(Z31&lt;Y31,G32,"-"))</f>
        <v>220</v>
      </c>
      <c r="H81" s="520" t="str">
        <f t="shared" ref="H81" si="1331">IF(K81="",IF(C81="","",IF(OR(G81="х",G82="х",NOT(ISBLANK(K81)))," ",CONCATENATE(C81,"/",D81,"/","ст. ",E81))),"")</f>
        <v/>
      </c>
      <c r="I81" s="244" t="str">
        <f>VLOOKUP(G81,[3]Список!A:V,3,FALSE)</f>
        <v xml:space="preserve">БОРСАКБАЕВА Карина  </v>
      </c>
      <c r="J81" s="245" t="str">
        <f>VLOOKUP(G81,[3]Список!A:V,8,FALSE)</f>
        <v>Мангистау. обл.</v>
      </c>
      <c r="K81" s="525">
        <v>11</v>
      </c>
      <c r="L81" s="535">
        <v>5</v>
      </c>
      <c r="M81" s="531">
        <v>11</v>
      </c>
      <c r="N81" s="533">
        <v>4</v>
      </c>
      <c r="O81" s="525">
        <v>11</v>
      </c>
      <c r="P81" s="535">
        <v>6</v>
      </c>
      <c r="Q81" s="531"/>
      <c r="R81" s="533"/>
      <c r="S81" s="525"/>
      <c r="T81" s="535"/>
      <c r="U81" s="531"/>
      <c r="V81" s="533"/>
      <c r="W81" s="525"/>
      <c r="X81" s="527"/>
      <c r="Y81" s="246">
        <f t="shared" ref="Y81" si="1332">IF(K81="wo","wo",IF(K81="","",SUM(AC81:AI81)))</f>
        <v>3</v>
      </c>
      <c r="Z81" s="247">
        <f t="shared" ref="Z81" si="1333">IF(L81="wo","wo",IF(L81="","",SUM(AC82:AI82)))</f>
        <v>0</v>
      </c>
      <c r="AA81" s="248" t="str">
        <f t="shared" ref="AA81" si="1334">IF(Y82="В - П","В - П",IF(Z82="В - П","В - П",IF(Z82="wo",Y82&amp;" - "&amp;Z82,IF(Y82="wo",Z82&amp;" - "&amp;Y82,IF(Y82&gt;Z82,Y82&amp;" - "&amp;Z82,IF(Z82&gt;Y82,Z82&amp;" - "&amp;Y82,""))))))</f>
        <v>3 - 0</v>
      </c>
      <c r="AB81" s="249" t="str">
        <f t="shared" si="1124"/>
        <v>(5,4,6)</v>
      </c>
      <c r="AC81" s="250">
        <f t="shared" ref="AC81" si="1335">IF(K81="","",IF(K81="wo",0,IF(L81="wo",1,IF(K81&gt;L81,1,0))))</f>
        <v>1</v>
      </c>
      <c r="AD81" s="250">
        <f t="shared" ref="AD81" si="1336">IF(M81="","",IF(M81="wo",0,IF(N81="wo",1,IF(M81&gt;N81,1,0))))</f>
        <v>1</v>
      </c>
      <c r="AE81" s="250">
        <f t="shared" ref="AE81" si="1337">IF(O81="","",IF(O81="wo",0,IF(P81="wo",1,IF(O81&gt;P81,1,0))))</f>
        <v>1</v>
      </c>
      <c r="AF81" s="250" t="str">
        <f t="shared" ref="AF81" si="1338">IF(Q81="","",IF(Q81="wo",0,IF(R81="wo",1,IF(Q81&gt;R81,1,0))))</f>
        <v/>
      </c>
      <c r="AG81" s="250" t="str">
        <f t="shared" ref="AG81" si="1339">IF(S81="","",IF(S81="wo",0,IF(T81="wo",1,IF(S81&gt;T81,1,0))))</f>
        <v/>
      </c>
      <c r="AH81" s="250" t="str">
        <f t="shared" ref="AH81" si="1340">IF(U81="","",IF(U81="wo",0,IF(V81="wo",1,IF(U81&gt;V81,1,0))))</f>
        <v/>
      </c>
      <c r="AI81" s="250" t="str">
        <f t="shared" ref="AI81" si="1341">IF(W81="","",IF(W81="wo",0,IF(X81="wo",1,IF(W81&gt;X81,1,0))))</f>
        <v/>
      </c>
      <c r="AJ81" s="251">
        <f t="shared" ref="AJ81" si="1342">IF(K81="","",IF(K81="wo",0,IF(L81="wo",0,IF(K81=L81,"ERROR",IF(K81=0,"-0",IF(L81=0,0,IF(K81&gt;L81,L81,-1*K81)))))))</f>
        <v>5</v>
      </c>
      <c r="AK81" s="251" t="str">
        <f t="shared" ref="AK81" si="1343">IF(M81="","",IF(M81="wo",","&amp;0,IF(N81="wo",","&amp;0,IF(M81=N81,"ERROR",IF(M81=0,",-0",IF(N81=0,","&amp;0,IF(M81&gt;N81,","&amp;N81,","&amp;-1*M81)))))))</f>
        <v>,4</v>
      </c>
      <c r="AL81" s="251" t="str">
        <f t="shared" ref="AL81" si="1344">IF(O81="","",IF(O81="wo",","&amp;0,IF(P81="wo",","&amp;0,IF(O81=P81,"ERROR",IF(O81=0,",-0",IF(P81=0,","&amp;0,IF(O81&gt;P81,","&amp;P81,","&amp;-1*O81)))))))</f>
        <v>,6</v>
      </c>
      <c r="AM81" s="251" t="str">
        <f t="shared" ref="AM81" si="1345">IF(Q81="","",IF(Q81="wo",","&amp;0,IF(R81="wo",","&amp;0,IF(Q81=R81,"ERROR",IF(Q81=0,",-0",IF(R81=0,","&amp;0,IF(Q81&gt;R81,","&amp;R81,","&amp;-1*Q81)))))))</f>
        <v/>
      </c>
      <c r="AN81" s="251" t="str">
        <f t="shared" ref="AN81" si="1346">IF(S81="","",IF(S81="wo",","&amp;0,IF(T81="wo",","&amp;0,IF(S81=T81,"ERROR",IF(S81=0,",-0",IF(T81=0,","&amp;0,IF(S81&gt;T81,","&amp;T81,","&amp;-1*S81)))))))</f>
        <v/>
      </c>
      <c r="AO81" s="251" t="str">
        <f t="shared" ref="AO81" si="1347">IF(U81="","",IF(U81="wo",","&amp;0,IF(V81="wo",","&amp;0,IF(U81=V81,"ERROR",IF(U81=0,",-0",IF(V81=0,","&amp;0,IF(U81&gt;V81,","&amp;V81,","&amp;-1*U81)))))))</f>
        <v/>
      </c>
      <c r="AP81" s="251" t="str">
        <f t="shared" ref="AP81" si="1348">IF(W81="","",IF(W81="wo",","&amp;0,IF(X81="wo",","&amp;0,IF(W81=X81,"ERROR",IF(W81=0,",-0",IF(X81=0,","&amp;0,IF(W81&gt;X81,","&amp;X81,","&amp;-1*W81)))))))</f>
        <v/>
      </c>
      <c r="AQ81" s="238"/>
      <c r="AU81" s="262"/>
      <c r="BK81" s="293"/>
    </row>
    <row r="82" spans="1:63" s="240" customFormat="1" ht="14.1" customHeight="1" x14ac:dyDescent="0.25">
      <c r="A82" s="511"/>
      <c r="B82" s="570"/>
      <c r="C82" s="515"/>
      <c r="D82" s="517"/>
      <c r="E82" s="557"/>
      <c r="F82" s="238">
        <v>-16</v>
      </c>
      <c r="G82" s="335">
        <f>IF(Y33&lt;Z33,G33,IF(Z33&lt;Y33,G34,"-"))</f>
        <v>233</v>
      </c>
      <c r="H82" s="521"/>
      <c r="I82" s="257" t="str">
        <f>VLOOKUP(G82,[3]Список!A:V,3,FALSE)</f>
        <v xml:space="preserve">МЕНДИГАЛИЕВА Айша  </v>
      </c>
      <c r="J82" s="258" t="str">
        <f>VLOOKUP(G82,[3]Список!A:V,8,FALSE)</f>
        <v>г. Алматы</v>
      </c>
      <c r="K82" s="526"/>
      <c r="L82" s="536"/>
      <c r="M82" s="532"/>
      <c r="N82" s="534"/>
      <c r="O82" s="526"/>
      <c r="P82" s="536"/>
      <c r="Q82" s="532"/>
      <c r="R82" s="534"/>
      <c r="S82" s="526"/>
      <c r="T82" s="536"/>
      <c r="U82" s="532"/>
      <c r="V82" s="534"/>
      <c r="W82" s="526"/>
      <c r="X82" s="528"/>
      <c r="Y82" s="259">
        <f t="shared" ref="Y82" si="1349">IF(L81="wo","В - П",IF(L81&gt;=0,SUM(AC82:AI82),""))</f>
        <v>0</v>
      </c>
      <c r="Z82" s="260">
        <f t="shared" ref="Z82" si="1350">IF(K81="wo","В - П",IF(K81&gt;=0,SUM(AC81:AI81),""))</f>
        <v>3</v>
      </c>
      <c r="AA82" s="248" t="str">
        <f t="shared" ref="AA82" si="1351">IF(G81="х","",IF(G82="х","",IF(Y81&gt;Z81,AA81&amp;" "&amp;AB81,IF(Z81&gt;Y81,AA81&amp;" "&amp;AB82,""))))</f>
        <v>3 - 0 (5,4,6)</v>
      </c>
      <c r="AB82" s="249" t="str">
        <f t="shared" si="1124"/>
        <v>(-5,-4,-6)</v>
      </c>
      <c r="AC82" s="250">
        <f t="shared" ref="AC82" si="1352">IF(L81="","",IF(L81="wo",0,IF(K81="wo",1,IF(K81&gt;L81,0,1))))</f>
        <v>0</v>
      </c>
      <c r="AD82" s="250">
        <f t="shared" ref="AD82" si="1353">IF(N81="","",IF(N81="wo",0,IF(M81="wo",1,IF(M81&gt;N81,0,1))))</f>
        <v>0</v>
      </c>
      <c r="AE82" s="250">
        <f t="shared" ref="AE82" si="1354">IF(P81="","",IF(P81="wo",0,IF(O81="wo",1,IF(O81&gt;P81,0,1))))</f>
        <v>0</v>
      </c>
      <c r="AF82" s="250" t="str">
        <f t="shared" ref="AF82" si="1355">IF(R81="","",IF(R81="wo",0,IF(Q81="wo",1,IF(Q81&gt;R81,0,1))))</f>
        <v/>
      </c>
      <c r="AG82" s="250" t="str">
        <f t="shared" ref="AG82" si="1356">IF(T81="","",IF(T81="wo",0,IF(S81="wo",1,IF(S81&gt;T81,0,1))))</f>
        <v/>
      </c>
      <c r="AH82" s="250" t="str">
        <f t="shared" ref="AH82" si="1357">IF(V81="","",IF(V81="wo",0,IF(U81="wo",1,IF(U81&gt;V81,0,1))))</f>
        <v/>
      </c>
      <c r="AI82" s="250" t="str">
        <f t="shared" ref="AI82" si="1358">IF(X81="","",IF(X81="wo",0,IF(W81="wo",1,IF(W81&gt;X81,0,1))))</f>
        <v/>
      </c>
      <c r="AJ82" s="251">
        <f t="shared" ref="AJ82" si="1359">IF(K81="","",IF(K81="wo",0,IF(L81="wo",0,IF(K81=L81,"ERROR",IF(K81=0,0,IF(L81=0,"-0",IF(L81&gt;K81,K81,-1*L81)))))))</f>
        <v>-5</v>
      </c>
      <c r="AK82" s="251" t="str">
        <f t="shared" ref="AK82" si="1360">IF(M81="","",IF(M81="wo",","&amp;0,IF(N81="wo",","&amp;0,IF(M81=N81,"ERROR",IF(M81=0,",0",IF(N81=0,",-0",IF(N81&gt;M81,","&amp;M81,","&amp;-1*N81)))))))</f>
        <v>,-4</v>
      </c>
      <c r="AL82" s="251" t="str">
        <f t="shared" ref="AL82" si="1361">IF(O81="","",IF(O81="wo",","&amp;0,IF(P81="wo",","&amp;0,IF(O81=P81,"ERROR",IF(O81=0,",0",IF(P81=0,",-0",IF(P81&gt;O81,","&amp;O81,","&amp;-1*P81)))))))</f>
        <v>,-6</v>
      </c>
      <c r="AM82" s="251" t="str">
        <f t="shared" ref="AM82" si="1362">IF(Q81="","",IF(Q81="wo",","&amp;0,IF(R81="wo",","&amp;0,IF(Q81=R81,"ERROR",IF(Q81=0,",0",IF(R81=0,",-0",IF(R81&gt;Q81,","&amp;Q81,","&amp;-1*R81)))))))</f>
        <v/>
      </c>
      <c r="AN82" s="251" t="str">
        <f t="shared" ref="AN82" si="1363">IF(S81="","",IF(S81="wo",","&amp;0,IF(T81="wo",","&amp;0,IF(S81=T81,"ERROR",IF(S81=0,",0",IF(T81=0,",-0",IF(T81&gt;S81,","&amp;S81,","&amp;-1*T81)))))))</f>
        <v/>
      </c>
      <c r="AO82" s="251" t="str">
        <f t="shared" ref="AO82" si="1364">IF(U81="","",IF(U81="wo",","&amp;0,IF(V81="wo",","&amp;0,IF(U81=V81,"ERROR",IF(U81=0,",0",IF(V81=0,",-0",IF(V81&gt;U81,","&amp;U81,","&amp;-1*V81)))))))</f>
        <v/>
      </c>
      <c r="AP82" s="251" t="str">
        <f t="shared" ref="AP82" si="1365">IF(W81="","",IF(W81="wo",","&amp;0,IF(X81="wo",","&amp;0,IF(W81=X81,"ERROR",IF(W81=0,",0",IF(X81=0,",-0",IF(X81&gt;W81,","&amp;W81,","&amp;-1*X81)))))))</f>
        <v/>
      </c>
      <c r="AQ82" s="238"/>
      <c r="AU82" s="262"/>
      <c r="BK82" s="293"/>
    </row>
    <row r="83" spans="1:63" s="240" customFormat="1" ht="14.1" customHeight="1" x14ac:dyDescent="0.25">
      <c r="A83" s="510">
        <v>40</v>
      </c>
      <c r="B83" s="569" t="s">
        <v>297</v>
      </c>
      <c r="C83" s="514"/>
      <c r="D83" s="516"/>
      <c r="E83" s="518"/>
      <c r="F83" s="238">
        <v>-24</v>
      </c>
      <c r="G83" s="334">
        <f>IF(Y49&lt;Z49,G49,IF(Z49&lt;Y49,G50,"-"))</f>
        <v>222</v>
      </c>
      <c r="H83" s="520" t="str">
        <f t="shared" ref="H83" si="1366">IF(K83="",IF(C83="","",IF(OR(G83="х",G84="х",NOT(ISBLANK(K83)))," ",CONCATENATE(C83,"/",D83,"/","ст. ",E83))),"")</f>
        <v/>
      </c>
      <c r="I83" s="244" t="str">
        <f>VLOOKUP(G83,[3]Список!A:V,3,FALSE)</f>
        <v xml:space="preserve">ЛУКЬЯНОВА Мария  </v>
      </c>
      <c r="J83" s="245" t="str">
        <f>VLOOKUP(G83,[3]Список!A:V,8,FALSE)</f>
        <v>Карагандин. обл.</v>
      </c>
      <c r="K83" s="525">
        <v>11</v>
      </c>
      <c r="L83" s="535">
        <v>5</v>
      </c>
      <c r="M83" s="531">
        <v>11</v>
      </c>
      <c r="N83" s="533">
        <v>9</v>
      </c>
      <c r="O83" s="525">
        <v>6</v>
      </c>
      <c r="P83" s="535">
        <v>11</v>
      </c>
      <c r="Q83" s="531">
        <v>11</v>
      </c>
      <c r="R83" s="533">
        <v>13</v>
      </c>
      <c r="S83" s="525">
        <v>12</v>
      </c>
      <c r="T83" s="535">
        <v>10</v>
      </c>
      <c r="U83" s="531"/>
      <c r="V83" s="533"/>
      <c r="W83" s="525"/>
      <c r="X83" s="527"/>
      <c r="Y83" s="246">
        <f t="shared" ref="Y83" si="1367">IF(K83="wo","wo",IF(K83="","",SUM(AC83:AI83)))</f>
        <v>3</v>
      </c>
      <c r="Z83" s="247">
        <f t="shared" ref="Z83" si="1368">IF(L83="wo","wo",IF(L83="","",SUM(AC84:AI84)))</f>
        <v>2</v>
      </c>
      <c r="AA83" s="248" t="str">
        <f t="shared" ref="AA83" si="1369">IF(Y84="В - П","В - П",IF(Z84="В - П","В - П",IF(Z84="wo",Y84&amp;" - "&amp;Z84,IF(Y84="wo",Z84&amp;" - "&amp;Y84,IF(Y84&gt;Z84,Y84&amp;" - "&amp;Z84,IF(Z84&gt;Y84,Z84&amp;" - "&amp;Y84,""))))))</f>
        <v>3 - 2</v>
      </c>
      <c r="AB83" s="249" t="str">
        <f t="shared" si="1124"/>
        <v>(5,9,-6,-11,10)</v>
      </c>
      <c r="AC83" s="250">
        <f t="shared" ref="AC83" si="1370">IF(K83="","",IF(K83="wo",0,IF(L83="wo",1,IF(K83&gt;L83,1,0))))</f>
        <v>1</v>
      </c>
      <c r="AD83" s="250">
        <f t="shared" ref="AD83" si="1371">IF(M83="","",IF(M83="wo",0,IF(N83="wo",1,IF(M83&gt;N83,1,0))))</f>
        <v>1</v>
      </c>
      <c r="AE83" s="250">
        <f t="shared" ref="AE83" si="1372">IF(O83="","",IF(O83="wo",0,IF(P83="wo",1,IF(O83&gt;P83,1,0))))</f>
        <v>0</v>
      </c>
      <c r="AF83" s="250">
        <f t="shared" ref="AF83" si="1373">IF(Q83="","",IF(Q83="wo",0,IF(R83="wo",1,IF(Q83&gt;R83,1,0))))</f>
        <v>0</v>
      </c>
      <c r="AG83" s="250">
        <f t="shared" ref="AG83" si="1374">IF(S83="","",IF(S83="wo",0,IF(T83="wo",1,IF(S83&gt;T83,1,0))))</f>
        <v>1</v>
      </c>
      <c r="AH83" s="250" t="str">
        <f t="shared" ref="AH83" si="1375">IF(U83="","",IF(U83="wo",0,IF(V83="wo",1,IF(U83&gt;V83,1,0))))</f>
        <v/>
      </c>
      <c r="AI83" s="250" t="str">
        <f t="shared" ref="AI83" si="1376">IF(W83="","",IF(W83="wo",0,IF(X83="wo",1,IF(W83&gt;X83,1,0))))</f>
        <v/>
      </c>
      <c r="AJ83" s="251">
        <f t="shared" ref="AJ83" si="1377">IF(K83="","",IF(K83="wo",0,IF(L83="wo",0,IF(K83=L83,"ERROR",IF(K83=0,"-0",IF(L83=0,0,IF(K83&gt;L83,L83,-1*K83)))))))</f>
        <v>5</v>
      </c>
      <c r="AK83" s="251" t="str">
        <f t="shared" ref="AK83" si="1378">IF(M83="","",IF(M83="wo",","&amp;0,IF(N83="wo",","&amp;0,IF(M83=N83,"ERROR",IF(M83=0,",-0",IF(N83=0,","&amp;0,IF(M83&gt;N83,","&amp;N83,","&amp;-1*M83)))))))</f>
        <v>,9</v>
      </c>
      <c r="AL83" s="251" t="str">
        <f t="shared" ref="AL83" si="1379">IF(O83="","",IF(O83="wo",","&amp;0,IF(P83="wo",","&amp;0,IF(O83=P83,"ERROR",IF(O83=0,",-0",IF(P83=0,","&amp;0,IF(O83&gt;P83,","&amp;P83,","&amp;-1*O83)))))))</f>
        <v>,-6</v>
      </c>
      <c r="AM83" s="251" t="str">
        <f t="shared" ref="AM83" si="1380">IF(Q83="","",IF(Q83="wo",","&amp;0,IF(R83="wo",","&amp;0,IF(Q83=R83,"ERROR",IF(Q83=0,",-0",IF(R83=0,","&amp;0,IF(Q83&gt;R83,","&amp;R83,","&amp;-1*Q83)))))))</f>
        <v>,-11</v>
      </c>
      <c r="AN83" s="251" t="str">
        <f t="shared" ref="AN83" si="1381">IF(S83="","",IF(S83="wo",","&amp;0,IF(T83="wo",","&amp;0,IF(S83=T83,"ERROR",IF(S83=0,",-0",IF(T83=0,","&amp;0,IF(S83&gt;T83,","&amp;T83,","&amp;-1*S83)))))))</f>
        <v>,10</v>
      </c>
      <c r="AO83" s="251" t="str">
        <f t="shared" ref="AO83" si="1382">IF(U83="","",IF(U83="wo",","&amp;0,IF(V83="wo",","&amp;0,IF(U83=V83,"ERROR",IF(U83=0,",-0",IF(V83=0,","&amp;0,IF(U83&gt;V83,","&amp;V83,","&amp;-1*U83)))))))</f>
        <v/>
      </c>
      <c r="AP83" s="251" t="str">
        <f t="shared" ref="AP83" si="1383">IF(W83="","",IF(W83="wo",","&amp;0,IF(X83="wo",","&amp;0,IF(W83=X83,"ERROR",IF(W83=0,",-0",IF(X83=0,","&amp;0,IF(W83&gt;X83,","&amp;X83,","&amp;-1*W83)))))))</f>
        <v/>
      </c>
      <c r="AQ83" s="238"/>
      <c r="AU83" s="262"/>
      <c r="BK83" s="293"/>
    </row>
    <row r="84" spans="1:63" s="240" customFormat="1" ht="14.1" customHeight="1" x14ac:dyDescent="0.25">
      <c r="A84" s="511"/>
      <c r="B84" s="570"/>
      <c r="C84" s="515"/>
      <c r="D84" s="517"/>
      <c r="E84" s="519"/>
      <c r="F84" s="320"/>
      <c r="G84" s="328">
        <f>IF(Y67&gt;Z67,G67,IF(Z67&gt;Y67,G68,"-"))</f>
        <v>226</v>
      </c>
      <c r="H84" s="521"/>
      <c r="I84" s="257" t="str">
        <f>VLOOKUP(G84,[3]Список!A:V,3,FALSE)</f>
        <v xml:space="preserve">ТЕМИРХАНОВА Акку  </v>
      </c>
      <c r="J84" s="258" t="str">
        <f>VLOOKUP(G84,[3]Список!A:V,8,FALSE)</f>
        <v>Мангистау. обл.</v>
      </c>
      <c r="K84" s="526"/>
      <c r="L84" s="536"/>
      <c r="M84" s="532"/>
      <c r="N84" s="534"/>
      <c r="O84" s="526"/>
      <c r="P84" s="536"/>
      <c r="Q84" s="532"/>
      <c r="R84" s="534"/>
      <c r="S84" s="526"/>
      <c r="T84" s="536"/>
      <c r="U84" s="532"/>
      <c r="V84" s="534"/>
      <c r="W84" s="526"/>
      <c r="X84" s="528"/>
      <c r="Y84" s="259">
        <f t="shared" ref="Y84" si="1384">IF(L83="wo","В - П",IF(L83&gt;=0,SUM(AC84:AI84),""))</f>
        <v>2</v>
      </c>
      <c r="Z84" s="260">
        <f t="shared" ref="Z84" si="1385">IF(K83="wo","В - П",IF(K83&gt;=0,SUM(AC83:AI83),""))</f>
        <v>3</v>
      </c>
      <c r="AA84" s="248" t="str">
        <f t="shared" ref="AA84" si="1386">IF(G83="х","",IF(G84="х","",IF(Y83&gt;Z83,AA83&amp;" "&amp;AB83,IF(Z83&gt;Y83,AA83&amp;" "&amp;AB84,""))))</f>
        <v>3 - 2 (5,9,-6,-11,10)</v>
      </c>
      <c r="AB84" s="249" t="str">
        <f t="shared" si="1124"/>
        <v>(-5,-9,6,11,-10)</v>
      </c>
      <c r="AC84" s="250">
        <f t="shared" ref="AC84" si="1387">IF(L83="","",IF(L83="wo",0,IF(K83="wo",1,IF(K83&gt;L83,0,1))))</f>
        <v>0</v>
      </c>
      <c r="AD84" s="250">
        <f t="shared" ref="AD84" si="1388">IF(N83="","",IF(N83="wo",0,IF(M83="wo",1,IF(M83&gt;N83,0,1))))</f>
        <v>0</v>
      </c>
      <c r="AE84" s="250">
        <f t="shared" ref="AE84" si="1389">IF(P83="","",IF(P83="wo",0,IF(O83="wo",1,IF(O83&gt;P83,0,1))))</f>
        <v>1</v>
      </c>
      <c r="AF84" s="250">
        <f t="shared" ref="AF84" si="1390">IF(R83="","",IF(R83="wo",0,IF(Q83="wo",1,IF(Q83&gt;R83,0,1))))</f>
        <v>1</v>
      </c>
      <c r="AG84" s="250">
        <f t="shared" ref="AG84" si="1391">IF(T83="","",IF(T83="wo",0,IF(S83="wo",1,IF(S83&gt;T83,0,1))))</f>
        <v>0</v>
      </c>
      <c r="AH84" s="250" t="str">
        <f t="shared" ref="AH84" si="1392">IF(V83="","",IF(V83="wo",0,IF(U83="wo",1,IF(U83&gt;V83,0,1))))</f>
        <v/>
      </c>
      <c r="AI84" s="250" t="str">
        <f t="shared" ref="AI84" si="1393">IF(X83="","",IF(X83="wo",0,IF(W83="wo",1,IF(W83&gt;X83,0,1))))</f>
        <v/>
      </c>
      <c r="AJ84" s="251">
        <f t="shared" ref="AJ84" si="1394">IF(K83="","",IF(K83="wo",0,IF(L83="wo",0,IF(K83=L83,"ERROR",IF(K83=0,0,IF(L83=0,"-0",IF(L83&gt;K83,K83,-1*L83)))))))</f>
        <v>-5</v>
      </c>
      <c r="AK84" s="251" t="str">
        <f t="shared" ref="AK84" si="1395">IF(M83="","",IF(M83="wo",","&amp;0,IF(N83="wo",","&amp;0,IF(M83=N83,"ERROR",IF(M83=0,",0",IF(N83=0,",-0",IF(N83&gt;M83,","&amp;M83,","&amp;-1*N83)))))))</f>
        <v>,-9</v>
      </c>
      <c r="AL84" s="251" t="str">
        <f t="shared" ref="AL84" si="1396">IF(O83="","",IF(O83="wo",","&amp;0,IF(P83="wo",","&amp;0,IF(O83=P83,"ERROR",IF(O83=0,",0",IF(P83=0,",-0",IF(P83&gt;O83,","&amp;O83,","&amp;-1*P83)))))))</f>
        <v>,6</v>
      </c>
      <c r="AM84" s="251" t="str">
        <f t="shared" ref="AM84" si="1397">IF(Q83="","",IF(Q83="wo",","&amp;0,IF(R83="wo",","&amp;0,IF(Q83=R83,"ERROR",IF(Q83=0,",0",IF(R83=0,",-0",IF(R83&gt;Q83,","&amp;Q83,","&amp;-1*R83)))))))</f>
        <v>,11</v>
      </c>
      <c r="AN84" s="251" t="str">
        <f t="shared" ref="AN84" si="1398">IF(S83="","",IF(S83="wo",","&amp;0,IF(T83="wo",","&amp;0,IF(S83=T83,"ERROR",IF(S83=0,",0",IF(T83=0,",-0",IF(T83&gt;S83,","&amp;S83,","&amp;-1*T83)))))))</f>
        <v>,-10</v>
      </c>
      <c r="AO84" s="251" t="str">
        <f t="shared" ref="AO84" si="1399">IF(U83="","",IF(U83="wo",","&amp;0,IF(V83="wo",","&amp;0,IF(U83=V83,"ERROR",IF(U83=0,",0",IF(V83=0,",-0",IF(V83&gt;U83,","&amp;U83,","&amp;-1*V83)))))))</f>
        <v/>
      </c>
      <c r="AP84" s="251" t="str">
        <f t="shared" ref="AP84" si="1400">IF(W83="","",IF(W83="wo",","&amp;0,IF(X83="wo",","&amp;0,IF(W83=X83,"ERROR",IF(W83=0,",0",IF(X83=0,",-0",IF(X83&gt;W83,","&amp;W83,","&amp;-1*X83)))))))</f>
        <v/>
      </c>
      <c r="AQ84" s="238"/>
      <c r="AU84" s="262"/>
      <c r="BK84" s="293"/>
    </row>
    <row r="85" spans="1:63" s="240" customFormat="1" ht="14.1" customHeight="1" x14ac:dyDescent="0.25">
      <c r="A85" s="510">
        <v>41</v>
      </c>
      <c r="B85" s="569" t="s">
        <v>297</v>
      </c>
      <c r="C85" s="514"/>
      <c r="D85" s="516"/>
      <c r="E85" s="556"/>
      <c r="F85" s="238">
        <v>-23</v>
      </c>
      <c r="G85" s="334">
        <f>IF(Y47&lt;Z47,G47,IF(Z47&lt;Y47,G48,"-"))</f>
        <v>210</v>
      </c>
      <c r="H85" s="520" t="str">
        <f t="shared" ref="H85" si="1401">IF(K85="",IF(C85="","",IF(OR(G85="х",G86="х",NOT(ISBLANK(K85)))," ",CONCATENATE(C85,"/",D85,"/","ст. ",E85))),"")</f>
        <v/>
      </c>
      <c r="I85" s="244" t="str">
        <f>VLOOKUP(G85,[3]Список!A:V,3,FALSE)</f>
        <v xml:space="preserve">СЕРИКБАЙ Назым  </v>
      </c>
      <c r="J85" s="245" t="str">
        <f>VLOOKUP(G85,[3]Список!A:V,8,FALSE)</f>
        <v>Туркестан. обл.</v>
      </c>
      <c r="K85" s="525">
        <v>11</v>
      </c>
      <c r="L85" s="535">
        <v>8</v>
      </c>
      <c r="M85" s="531">
        <v>11</v>
      </c>
      <c r="N85" s="533">
        <v>2</v>
      </c>
      <c r="O85" s="525">
        <v>16</v>
      </c>
      <c r="P85" s="535">
        <v>14</v>
      </c>
      <c r="Q85" s="531"/>
      <c r="R85" s="533"/>
      <c r="S85" s="525"/>
      <c r="T85" s="535"/>
      <c r="U85" s="531"/>
      <c r="V85" s="533"/>
      <c r="W85" s="525"/>
      <c r="X85" s="527"/>
      <c r="Y85" s="246">
        <f t="shared" ref="Y85" si="1402">IF(K85="wo","wo",IF(K85="","",SUM(AC85:AI85)))</f>
        <v>3</v>
      </c>
      <c r="Z85" s="247">
        <f t="shared" ref="Z85" si="1403">IF(L85="wo","wo",IF(L85="","",SUM(AC86:AI86)))</f>
        <v>0</v>
      </c>
      <c r="AA85" s="248" t="str">
        <f t="shared" ref="AA85" si="1404">IF(Y86="В - П","В - П",IF(Z86="В - П","В - П",IF(Z86="wo",Y86&amp;" - "&amp;Z86,IF(Y86="wo",Z86&amp;" - "&amp;Y86,IF(Y86&gt;Z86,Y86&amp;" - "&amp;Z86,IF(Z86&gt;Y86,Z86&amp;" - "&amp;Y86,""))))))</f>
        <v>3 - 0</v>
      </c>
      <c r="AB85" s="249" t="str">
        <f t="shared" si="1124"/>
        <v>(8,2,14)</v>
      </c>
      <c r="AC85" s="250">
        <f t="shared" ref="AC85" si="1405">IF(K85="","",IF(K85="wo",0,IF(L85="wo",1,IF(K85&gt;L85,1,0))))</f>
        <v>1</v>
      </c>
      <c r="AD85" s="250">
        <f t="shared" ref="AD85" si="1406">IF(M85="","",IF(M85="wo",0,IF(N85="wo",1,IF(M85&gt;N85,1,0))))</f>
        <v>1</v>
      </c>
      <c r="AE85" s="250">
        <f t="shared" ref="AE85" si="1407">IF(O85="","",IF(O85="wo",0,IF(P85="wo",1,IF(O85&gt;P85,1,0))))</f>
        <v>1</v>
      </c>
      <c r="AF85" s="250" t="str">
        <f t="shared" ref="AF85" si="1408">IF(Q85="","",IF(Q85="wo",0,IF(R85="wo",1,IF(Q85&gt;R85,1,0))))</f>
        <v/>
      </c>
      <c r="AG85" s="250" t="str">
        <f t="shared" ref="AG85" si="1409">IF(S85="","",IF(S85="wo",0,IF(T85="wo",1,IF(S85&gt;T85,1,0))))</f>
        <v/>
      </c>
      <c r="AH85" s="250" t="str">
        <f t="shared" ref="AH85" si="1410">IF(U85="","",IF(U85="wo",0,IF(V85="wo",1,IF(U85&gt;V85,1,0))))</f>
        <v/>
      </c>
      <c r="AI85" s="250" t="str">
        <f t="shared" ref="AI85" si="1411">IF(W85="","",IF(W85="wo",0,IF(X85="wo",1,IF(W85&gt;X85,1,0))))</f>
        <v/>
      </c>
      <c r="AJ85" s="251">
        <f t="shared" ref="AJ85" si="1412">IF(K85="","",IF(K85="wo",0,IF(L85="wo",0,IF(K85=L85,"ERROR",IF(K85=0,"-0",IF(L85=0,0,IF(K85&gt;L85,L85,-1*K85)))))))</f>
        <v>8</v>
      </c>
      <c r="AK85" s="251" t="str">
        <f t="shared" ref="AK85" si="1413">IF(M85="","",IF(M85="wo",","&amp;0,IF(N85="wo",","&amp;0,IF(M85=N85,"ERROR",IF(M85=0,",-0",IF(N85=0,","&amp;0,IF(M85&gt;N85,","&amp;N85,","&amp;-1*M85)))))))</f>
        <v>,2</v>
      </c>
      <c r="AL85" s="251" t="str">
        <f t="shared" ref="AL85" si="1414">IF(O85="","",IF(O85="wo",","&amp;0,IF(P85="wo",","&amp;0,IF(O85=P85,"ERROR",IF(O85=0,",-0",IF(P85=0,","&amp;0,IF(O85&gt;P85,","&amp;P85,","&amp;-1*O85)))))))</f>
        <v>,14</v>
      </c>
      <c r="AM85" s="251" t="str">
        <f t="shared" ref="AM85" si="1415">IF(Q85="","",IF(Q85="wo",","&amp;0,IF(R85="wo",","&amp;0,IF(Q85=R85,"ERROR",IF(Q85=0,",-0",IF(R85=0,","&amp;0,IF(Q85&gt;R85,","&amp;R85,","&amp;-1*Q85)))))))</f>
        <v/>
      </c>
      <c r="AN85" s="251" t="str">
        <f t="shared" ref="AN85" si="1416">IF(S85="","",IF(S85="wo",","&amp;0,IF(T85="wo",","&amp;0,IF(S85=T85,"ERROR",IF(S85=0,",-0",IF(T85=0,","&amp;0,IF(S85&gt;T85,","&amp;T85,","&amp;-1*S85)))))))</f>
        <v/>
      </c>
      <c r="AO85" s="251" t="str">
        <f t="shared" ref="AO85" si="1417">IF(U85="","",IF(U85="wo",","&amp;0,IF(V85="wo",","&amp;0,IF(U85=V85,"ERROR",IF(U85=0,",-0",IF(V85=0,","&amp;0,IF(U85&gt;V85,","&amp;V85,","&amp;-1*U85)))))))</f>
        <v/>
      </c>
      <c r="AP85" s="251" t="str">
        <f t="shared" ref="AP85" si="1418">IF(W85="","",IF(W85="wo",","&amp;0,IF(X85="wo",","&amp;0,IF(W85=X85,"ERROR",IF(W85=0,",-0",IF(X85=0,","&amp;0,IF(W85&gt;X85,","&amp;X85,","&amp;-1*W85)))))))</f>
        <v/>
      </c>
      <c r="AQ85" s="238"/>
      <c r="AU85" s="262"/>
      <c r="BK85" s="293"/>
    </row>
    <row r="86" spans="1:63" s="240" customFormat="1" ht="14.1" customHeight="1" x14ac:dyDescent="0.25">
      <c r="A86" s="511"/>
      <c r="B86" s="570"/>
      <c r="C86" s="515"/>
      <c r="D86" s="517"/>
      <c r="E86" s="557"/>
      <c r="F86" s="320"/>
      <c r="G86" s="328">
        <f>IF(Y69&gt;Z69,G69,IF(Z69&gt;Y69,G70,"-"))</f>
        <v>212</v>
      </c>
      <c r="H86" s="521"/>
      <c r="I86" s="257" t="str">
        <f>VLOOKUP(G86,[3]Список!A:V,3,FALSE)</f>
        <v xml:space="preserve">МОЧАЛКИНА Виктория  </v>
      </c>
      <c r="J86" s="258" t="str">
        <f>VLOOKUP(G86,[3]Список!A:V,8,FALSE)</f>
        <v>Карагандин. обл.</v>
      </c>
      <c r="K86" s="526"/>
      <c r="L86" s="536"/>
      <c r="M86" s="532"/>
      <c r="N86" s="534"/>
      <c r="O86" s="526"/>
      <c r="P86" s="536"/>
      <c r="Q86" s="532"/>
      <c r="R86" s="534"/>
      <c r="S86" s="526"/>
      <c r="T86" s="536"/>
      <c r="U86" s="532"/>
      <c r="V86" s="534"/>
      <c r="W86" s="526"/>
      <c r="X86" s="528"/>
      <c r="Y86" s="259">
        <f t="shared" ref="Y86" si="1419">IF(L85="wo","В - П",IF(L85&gt;=0,SUM(AC86:AI86),""))</f>
        <v>0</v>
      </c>
      <c r="Z86" s="260">
        <f t="shared" ref="Z86" si="1420">IF(K85="wo","В - П",IF(K85&gt;=0,SUM(AC85:AI85),""))</f>
        <v>3</v>
      </c>
      <c r="AA86" s="248" t="str">
        <f t="shared" ref="AA86" si="1421">IF(G85="х","",IF(G86="х","",IF(Y85&gt;Z85,AA85&amp;" "&amp;AB85,IF(Z85&gt;Y85,AA85&amp;" "&amp;AB86,""))))</f>
        <v>3 - 0 (8,2,14)</v>
      </c>
      <c r="AB86" s="249" t="str">
        <f t="shared" si="1124"/>
        <v>(-8,-2,-14)</v>
      </c>
      <c r="AC86" s="250">
        <f t="shared" ref="AC86" si="1422">IF(L85="","",IF(L85="wo",0,IF(K85="wo",1,IF(K85&gt;L85,0,1))))</f>
        <v>0</v>
      </c>
      <c r="AD86" s="250">
        <f t="shared" ref="AD86" si="1423">IF(N85="","",IF(N85="wo",0,IF(M85="wo",1,IF(M85&gt;N85,0,1))))</f>
        <v>0</v>
      </c>
      <c r="AE86" s="250">
        <f t="shared" ref="AE86" si="1424">IF(P85="","",IF(P85="wo",0,IF(O85="wo",1,IF(O85&gt;P85,0,1))))</f>
        <v>0</v>
      </c>
      <c r="AF86" s="250" t="str">
        <f t="shared" ref="AF86" si="1425">IF(R85="","",IF(R85="wo",0,IF(Q85="wo",1,IF(Q85&gt;R85,0,1))))</f>
        <v/>
      </c>
      <c r="AG86" s="250" t="str">
        <f t="shared" ref="AG86" si="1426">IF(T85="","",IF(T85="wo",0,IF(S85="wo",1,IF(S85&gt;T85,0,1))))</f>
        <v/>
      </c>
      <c r="AH86" s="250" t="str">
        <f t="shared" ref="AH86" si="1427">IF(V85="","",IF(V85="wo",0,IF(U85="wo",1,IF(U85&gt;V85,0,1))))</f>
        <v/>
      </c>
      <c r="AI86" s="250" t="str">
        <f t="shared" ref="AI86" si="1428">IF(X85="","",IF(X85="wo",0,IF(W85="wo",1,IF(W85&gt;X85,0,1))))</f>
        <v/>
      </c>
      <c r="AJ86" s="251">
        <f t="shared" ref="AJ86" si="1429">IF(K85="","",IF(K85="wo",0,IF(L85="wo",0,IF(K85=L85,"ERROR",IF(K85=0,0,IF(L85=0,"-0",IF(L85&gt;K85,K85,-1*L85)))))))</f>
        <v>-8</v>
      </c>
      <c r="AK86" s="251" t="str">
        <f t="shared" ref="AK86" si="1430">IF(M85="","",IF(M85="wo",","&amp;0,IF(N85="wo",","&amp;0,IF(M85=N85,"ERROR",IF(M85=0,",0",IF(N85=0,",-0",IF(N85&gt;M85,","&amp;M85,","&amp;-1*N85)))))))</f>
        <v>,-2</v>
      </c>
      <c r="AL86" s="251" t="str">
        <f t="shared" ref="AL86" si="1431">IF(O85="","",IF(O85="wo",","&amp;0,IF(P85="wo",","&amp;0,IF(O85=P85,"ERROR",IF(O85=0,",0",IF(P85=0,",-0",IF(P85&gt;O85,","&amp;O85,","&amp;-1*P85)))))))</f>
        <v>,-14</v>
      </c>
      <c r="AM86" s="251" t="str">
        <f t="shared" ref="AM86" si="1432">IF(Q85="","",IF(Q85="wo",","&amp;0,IF(R85="wo",","&amp;0,IF(Q85=R85,"ERROR",IF(Q85=0,",0",IF(R85=0,",-0",IF(R85&gt;Q85,","&amp;Q85,","&amp;-1*R85)))))))</f>
        <v/>
      </c>
      <c r="AN86" s="251" t="str">
        <f t="shared" ref="AN86" si="1433">IF(S85="","",IF(S85="wo",","&amp;0,IF(T85="wo",","&amp;0,IF(S85=T85,"ERROR",IF(S85=0,",0",IF(T85=0,",-0",IF(T85&gt;S85,","&amp;S85,","&amp;-1*T85)))))))</f>
        <v/>
      </c>
      <c r="AO86" s="251" t="str">
        <f t="shared" ref="AO86" si="1434">IF(U85="","",IF(U85="wo",","&amp;0,IF(V85="wo",","&amp;0,IF(U85=V85,"ERROR",IF(U85=0,",0",IF(V85=0,",-0",IF(V85&gt;U85,","&amp;U85,","&amp;-1*V85)))))))</f>
        <v/>
      </c>
      <c r="AP86" s="251" t="str">
        <f t="shared" ref="AP86" si="1435">IF(W85="","",IF(W85="wo",","&amp;0,IF(X85="wo",","&amp;0,IF(W85=X85,"ERROR",IF(W85=0,",0",IF(X85=0,",-0",IF(X85&gt;W85,","&amp;W85,","&amp;-1*X85)))))))</f>
        <v/>
      </c>
      <c r="AQ86" s="238"/>
      <c r="AU86" s="262"/>
      <c r="BK86" s="293"/>
    </row>
    <row r="87" spans="1:63" s="240" customFormat="1" ht="14.1" customHeight="1" x14ac:dyDescent="0.25">
      <c r="A87" s="510">
        <v>42</v>
      </c>
      <c r="B87" s="569" t="s">
        <v>297</v>
      </c>
      <c r="C87" s="514"/>
      <c r="D87" s="516"/>
      <c r="E87" s="518"/>
      <c r="F87" s="238">
        <v>-22</v>
      </c>
      <c r="G87" s="334">
        <f>IF(Y45&lt;Z45,G45,IF(Z45&lt;Y45,G46,"-"))</f>
        <v>216</v>
      </c>
      <c r="H87" s="520" t="str">
        <f t="shared" ref="H87" si="1436">IF(K87="",IF(C87="","",IF(OR(G87="х",G88="х",NOT(ISBLANK(K87)))," ",CONCATENATE(C87,"/",D87,"/","ст. ",E87))),"")</f>
        <v/>
      </c>
      <c r="I87" s="244" t="str">
        <f>VLOOKUP(G87,[3]Список!A:V,3,FALSE)</f>
        <v xml:space="preserve">НҰРМАН Нұрсая  </v>
      </c>
      <c r="J87" s="245" t="str">
        <f>VLOOKUP(G87,[3]Список!A:V,8,FALSE)</f>
        <v>ВКО</v>
      </c>
      <c r="K87" s="525">
        <v>10</v>
      </c>
      <c r="L87" s="535">
        <v>12</v>
      </c>
      <c r="M87" s="531">
        <v>11</v>
      </c>
      <c r="N87" s="533">
        <v>9</v>
      </c>
      <c r="O87" s="525">
        <v>6</v>
      </c>
      <c r="P87" s="535">
        <v>11</v>
      </c>
      <c r="Q87" s="531">
        <v>5</v>
      </c>
      <c r="R87" s="533">
        <v>11</v>
      </c>
      <c r="S87" s="525"/>
      <c r="T87" s="535"/>
      <c r="U87" s="531"/>
      <c r="V87" s="533"/>
      <c r="W87" s="525"/>
      <c r="X87" s="527"/>
      <c r="Y87" s="246">
        <f t="shared" ref="Y87" si="1437">IF(K87="wo","wo",IF(K87="","",SUM(AC87:AI87)))</f>
        <v>1</v>
      </c>
      <c r="Z87" s="247">
        <f t="shared" ref="Z87" si="1438">IF(L87="wo","wo",IF(L87="","",SUM(AC88:AI88)))</f>
        <v>3</v>
      </c>
      <c r="AA87" s="248" t="str">
        <f t="shared" ref="AA87" si="1439">IF(Y88="В - П","В - П",IF(Z88="В - П","В - П",IF(Z88="wo",Y88&amp;" - "&amp;Z88,IF(Y88="wo",Z88&amp;" - "&amp;Y88,IF(Y88&gt;Z88,Y88&amp;" - "&amp;Z88,IF(Z88&gt;Y88,Z88&amp;" - "&amp;Y88,""))))))</f>
        <v>3 - 1</v>
      </c>
      <c r="AB87" s="249" t="str">
        <f t="shared" si="1124"/>
        <v>(-10,9,-6,-5)</v>
      </c>
      <c r="AC87" s="250">
        <f t="shared" ref="AC87" si="1440">IF(K87="","",IF(K87="wo",0,IF(L87="wo",1,IF(K87&gt;L87,1,0))))</f>
        <v>0</v>
      </c>
      <c r="AD87" s="250">
        <f t="shared" ref="AD87" si="1441">IF(M87="","",IF(M87="wo",0,IF(N87="wo",1,IF(M87&gt;N87,1,0))))</f>
        <v>1</v>
      </c>
      <c r="AE87" s="250">
        <f t="shared" ref="AE87" si="1442">IF(O87="","",IF(O87="wo",0,IF(P87="wo",1,IF(O87&gt;P87,1,0))))</f>
        <v>0</v>
      </c>
      <c r="AF87" s="250">
        <f t="shared" ref="AF87" si="1443">IF(Q87="","",IF(Q87="wo",0,IF(R87="wo",1,IF(Q87&gt;R87,1,0))))</f>
        <v>0</v>
      </c>
      <c r="AG87" s="250" t="str">
        <f t="shared" ref="AG87" si="1444">IF(S87="","",IF(S87="wo",0,IF(T87="wo",1,IF(S87&gt;T87,1,0))))</f>
        <v/>
      </c>
      <c r="AH87" s="250" t="str">
        <f t="shared" ref="AH87" si="1445">IF(U87="","",IF(U87="wo",0,IF(V87="wo",1,IF(U87&gt;V87,1,0))))</f>
        <v/>
      </c>
      <c r="AI87" s="250" t="str">
        <f t="shared" ref="AI87" si="1446">IF(W87="","",IF(W87="wo",0,IF(X87="wo",1,IF(W87&gt;X87,1,0))))</f>
        <v/>
      </c>
      <c r="AJ87" s="251">
        <f t="shared" ref="AJ87" si="1447">IF(K87="","",IF(K87="wo",0,IF(L87="wo",0,IF(K87=L87,"ERROR",IF(K87=0,"-0",IF(L87=0,0,IF(K87&gt;L87,L87,-1*K87)))))))</f>
        <v>-10</v>
      </c>
      <c r="AK87" s="251" t="str">
        <f t="shared" ref="AK87" si="1448">IF(M87="","",IF(M87="wo",","&amp;0,IF(N87="wo",","&amp;0,IF(M87=N87,"ERROR",IF(M87=0,",-0",IF(N87=0,","&amp;0,IF(M87&gt;N87,","&amp;N87,","&amp;-1*M87)))))))</f>
        <v>,9</v>
      </c>
      <c r="AL87" s="251" t="str">
        <f t="shared" ref="AL87" si="1449">IF(O87="","",IF(O87="wo",","&amp;0,IF(P87="wo",","&amp;0,IF(O87=P87,"ERROR",IF(O87=0,",-0",IF(P87=0,","&amp;0,IF(O87&gt;P87,","&amp;P87,","&amp;-1*O87)))))))</f>
        <v>,-6</v>
      </c>
      <c r="AM87" s="251" t="str">
        <f t="shared" ref="AM87" si="1450">IF(Q87="","",IF(Q87="wo",","&amp;0,IF(R87="wo",","&amp;0,IF(Q87=R87,"ERROR",IF(Q87=0,",-0",IF(R87=0,","&amp;0,IF(Q87&gt;R87,","&amp;R87,","&amp;-1*Q87)))))))</f>
        <v>,-5</v>
      </c>
      <c r="AN87" s="251" t="str">
        <f t="shared" ref="AN87" si="1451">IF(S87="","",IF(S87="wo",","&amp;0,IF(T87="wo",","&amp;0,IF(S87=T87,"ERROR",IF(S87=0,",-0",IF(T87=0,","&amp;0,IF(S87&gt;T87,","&amp;T87,","&amp;-1*S87)))))))</f>
        <v/>
      </c>
      <c r="AO87" s="251" t="str">
        <f t="shared" ref="AO87" si="1452">IF(U87="","",IF(U87="wo",","&amp;0,IF(V87="wo",","&amp;0,IF(U87=V87,"ERROR",IF(U87=0,",-0",IF(V87=0,","&amp;0,IF(U87&gt;V87,","&amp;V87,","&amp;-1*U87)))))))</f>
        <v/>
      </c>
      <c r="AP87" s="251" t="str">
        <f t="shared" ref="AP87" si="1453">IF(W87="","",IF(W87="wo",","&amp;0,IF(X87="wo",","&amp;0,IF(W87=X87,"ERROR",IF(W87=0,",-0",IF(X87=0,","&amp;0,IF(W87&gt;X87,","&amp;X87,","&amp;-1*W87)))))))</f>
        <v/>
      </c>
      <c r="AQ87" s="238"/>
      <c r="AU87" s="262"/>
      <c r="BK87" s="293"/>
    </row>
    <row r="88" spans="1:63" s="240" customFormat="1" ht="14.1" customHeight="1" x14ac:dyDescent="0.25">
      <c r="A88" s="511"/>
      <c r="B88" s="570"/>
      <c r="C88" s="515"/>
      <c r="D88" s="517"/>
      <c r="E88" s="519"/>
      <c r="F88" s="320"/>
      <c r="G88" s="328">
        <f>IF(Y71&gt;Z71,G71,IF(Z71&gt;Y71,G72,"-"))</f>
        <v>224</v>
      </c>
      <c r="H88" s="521"/>
      <c r="I88" s="257" t="str">
        <f>VLOOKUP(G88,[3]Список!A:V,3,FALSE)</f>
        <v xml:space="preserve">ГАМОВА Дарья  </v>
      </c>
      <c r="J88" s="258" t="str">
        <f>VLOOKUP(G88,[3]Список!A:V,8,FALSE)</f>
        <v>Карагандин. обл.</v>
      </c>
      <c r="K88" s="526"/>
      <c r="L88" s="536"/>
      <c r="M88" s="532"/>
      <c r="N88" s="534"/>
      <c r="O88" s="526"/>
      <c r="P88" s="536"/>
      <c r="Q88" s="532"/>
      <c r="R88" s="534"/>
      <c r="S88" s="526"/>
      <c r="T88" s="536"/>
      <c r="U88" s="532"/>
      <c r="V88" s="534"/>
      <c r="W88" s="526"/>
      <c r="X88" s="528"/>
      <c r="Y88" s="259">
        <f t="shared" ref="Y88" si="1454">IF(L87="wo","В - П",IF(L87&gt;=0,SUM(AC88:AI88),""))</f>
        <v>3</v>
      </c>
      <c r="Z88" s="260">
        <f t="shared" ref="Z88" si="1455">IF(K87="wo","В - П",IF(K87&gt;=0,SUM(AC87:AI87),""))</f>
        <v>1</v>
      </c>
      <c r="AA88" s="248" t="str">
        <f t="shared" ref="AA88" si="1456">IF(G87="х","",IF(G88="х","",IF(Y87&gt;Z87,AA87&amp;" "&amp;AB87,IF(Z87&gt;Y87,AA87&amp;" "&amp;AB88,""))))</f>
        <v>3 - 1 (10,-9,6,5)</v>
      </c>
      <c r="AB88" s="249" t="str">
        <f t="shared" si="1124"/>
        <v>(10,-9,6,5)</v>
      </c>
      <c r="AC88" s="250">
        <f t="shared" ref="AC88" si="1457">IF(L87="","",IF(L87="wo",0,IF(K87="wo",1,IF(K87&gt;L87,0,1))))</f>
        <v>1</v>
      </c>
      <c r="AD88" s="250">
        <f t="shared" ref="AD88" si="1458">IF(N87="","",IF(N87="wo",0,IF(M87="wo",1,IF(M87&gt;N87,0,1))))</f>
        <v>0</v>
      </c>
      <c r="AE88" s="250">
        <f t="shared" ref="AE88" si="1459">IF(P87="","",IF(P87="wo",0,IF(O87="wo",1,IF(O87&gt;P87,0,1))))</f>
        <v>1</v>
      </c>
      <c r="AF88" s="250">
        <f t="shared" ref="AF88" si="1460">IF(R87="","",IF(R87="wo",0,IF(Q87="wo",1,IF(Q87&gt;R87,0,1))))</f>
        <v>1</v>
      </c>
      <c r="AG88" s="250" t="str">
        <f t="shared" ref="AG88" si="1461">IF(T87="","",IF(T87="wo",0,IF(S87="wo",1,IF(S87&gt;T87,0,1))))</f>
        <v/>
      </c>
      <c r="AH88" s="250" t="str">
        <f t="shared" ref="AH88" si="1462">IF(V87="","",IF(V87="wo",0,IF(U87="wo",1,IF(U87&gt;V87,0,1))))</f>
        <v/>
      </c>
      <c r="AI88" s="250" t="str">
        <f t="shared" ref="AI88" si="1463">IF(X87="","",IF(X87="wo",0,IF(W87="wo",1,IF(W87&gt;X87,0,1))))</f>
        <v/>
      </c>
      <c r="AJ88" s="251">
        <f t="shared" ref="AJ88" si="1464">IF(K87="","",IF(K87="wo",0,IF(L87="wo",0,IF(K87=L87,"ERROR",IF(K87=0,0,IF(L87=0,"-0",IF(L87&gt;K87,K87,-1*L87)))))))</f>
        <v>10</v>
      </c>
      <c r="AK88" s="251" t="str">
        <f t="shared" ref="AK88" si="1465">IF(M87="","",IF(M87="wo",","&amp;0,IF(N87="wo",","&amp;0,IF(M87=N87,"ERROR",IF(M87=0,",0",IF(N87=0,",-0",IF(N87&gt;M87,","&amp;M87,","&amp;-1*N87)))))))</f>
        <v>,-9</v>
      </c>
      <c r="AL88" s="251" t="str">
        <f t="shared" ref="AL88" si="1466">IF(O87="","",IF(O87="wo",","&amp;0,IF(P87="wo",","&amp;0,IF(O87=P87,"ERROR",IF(O87=0,",0",IF(P87=0,",-0",IF(P87&gt;O87,","&amp;O87,","&amp;-1*P87)))))))</f>
        <v>,6</v>
      </c>
      <c r="AM88" s="251" t="str">
        <f t="shared" ref="AM88" si="1467">IF(Q87="","",IF(Q87="wo",","&amp;0,IF(R87="wo",","&amp;0,IF(Q87=R87,"ERROR",IF(Q87=0,",0",IF(R87=0,",-0",IF(R87&gt;Q87,","&amp;Q87,","&amp;-1*R87)))))))</f>
        <v>,5</v>
      </c>
      <c r="AN88" s="251" t="str">
        <f t="shared" ref="AN88" si="1468">IF(S87="","",IF(S87="wo",","&amp;0,IF(T87="wo",","&amp;0,IF(S87=T87,"ERROR",IF(S87=0,",0",IF(T87=0,",-0",IF(T87&gt;S87,","&amp;S87,","&amp;-1*T87)))))))</f>
        <v/>
      </c>
      <c r="AO88" s="251" t="str">
        <f t="shared" ref="AO88" si="1469">IF(U87="","",IF(U87="wo",","&amp;0,IF(V87="wo",","&amp;0,IF(U87=V87,"ERROR",IF(U87=0,",0",IF(V87=0,",-0",IF(V87&gt;U87,","&amp;U87,","&amp;-1*V87)))))))</f>
        <v/>
      </c>
      <c r="AP88" s="251" t="str">
        <f t="shared" ref="AP88" si="1470">IF(W87="","",IF(W87="wo",","&amp;0,IF(X87="wo",","&amp;0,IF(W87=X87,"ERROR",IF(W87=0,",0",IF(X87=0,",-0",IF(X87&gt;W87,","&amp;W87,","&amp;-1*X87)))))))</f>
        <v/>
      </c>
      <c r="AQ88" s="238"/>
      <c r="AU88" s="262"/>
      <c r="BK88" s="293"/>
    </row>
    <row r="89" spans="1:63" s="240" customFormat="1" ht="14.1" customHeight="1" x14ac:dyDescent="0.25">
      <c r="A89" s="510">
        <v>43</v>
      </c>
      <c r="B89" s="569" t="s">
        <v>297</v>
      </c>
      <c r="C89" s="514"/>
      <c r="D89" s="516"/>
      <c r="E89" s="556"/>
      <c r="F89" s="238">
        <v>-21</v>
      </c>
      <c r="G89" s="334">
        <f>IF(Y43&lt;Z43,G43,IF(Z43&lt;Y43,G44,"-"))</f>
        <v>217</v>
      </c>
      <c r="H89" s="520" t="str">
        <f t="shared" ref="H89" si="1471">IF(K89="",IF(C89="","",IF(OR(G89="х",G90="х",NOT(ISBLANK(K89)))," ",CONCATENATE(C89,"/",D89,"/","ст. ",E89))),"")</f>
        <v/>
      </c>
      <c r="I89" s="244" t="str">
        <f>VLOOKUP(G89,[3]Список!A:V,3,FALSE)</f>
        <v xml:space="preserve">АДИЛЬГЕРЕЕВА Айназ  </v>
      </c>
      <c r="J89" s="245" t="str">
        <f>VLOOKUP(G89,[3]Список!A:V,8,FALSE)</f>
        <v>г. Шымкент</v>
      </c>
      <c r="K89" s="525">
        <v>3</v>
      </c>
      <c r="L89" s="535">
        <v>11</v>
      </c>
      <c r="M89" s="531">
        <v>11</v>
      </c>
      <c r="N89" s="533">
        <v>8</v>
      </c>
      <c r="O89" s="525">
        <v>9</v>
      </c>
      <c r="P89" s="535">
        <v>11</v>
      </c>
      <c r="Q89" s="531">
        <v>9</v>
      </c>
      <c r="R89" s="533">
        <v>11</v>
      </c>
      <c r="S89" s="525"/>
      <c r="T89" s="535"/>
      <c r="U89" s="531"/>
      <c r="V89" s="533"/>
      <c r="W89" s="525"/>
      <c r="X89" s="527"/>
      <c r="Y89" s="246">
        <f t="shared" ref="Y89" si="1472">IF(K89="wo","wo",IF(K89="","",SUM(AC89:AI89)))</f>
        <v>1</v>
      </c>
      <c r="Z89" s="247">
        <f t="shared" ref="Z89" si="1473">IF(L89="wo","wo",IF(L89="","",SUM(AC90:AI90)))</f>
        <v>3</v>
      </c>
      <c r="AA89" s="248" t="str">
        <f t="shared" ref="AA89" si="1474">IF(Y90="В - П","В - П",IF(Z90="В - П","В - П",IF(Z90="wo",Y90&amp;" - "&amp;Z90,IF(Y90="wo",Z90&amp;" - "&amp;Y90,IF(Y90&gt;Z90,Y90&amp;" - "&amp;Z90,IF(Z90&gt;Y90,Z90&amp;" - "&amp;Y90,""))))))</f>
        <v>3 - 1</v>
      </c>
      <c r="AB89" s="249" t="str">
        <f t="shared" si="1124"/>
        <v>(-3,8,-9,-9)</v>
      </c>
      <c r="AC89" s="250">
        <f t="shared" ref="AC89" si="1475">IF(K89="","",IF(K89="wo",0,IF(L89="wo",1,IF(K89&gt;L89,1,0))))</f>
        <v>0</v>
      </c>
      <c r="AD89" s="250">
        <f t="shared" ref="AD89" si="1476">IF(M89="","",IF(M89="wo",0,IF(N89="wo",1,IF(M89&gt;N89,1,0))))</f>
        <v>1</v>
      </c>
      <c r="AE89" s="250">
        <f t="shared" ref="AE89" si="1477">IF(O89="","",IF(O89="wo",0,IF(P89="wo",1,IF(O89&gt;P89,1,0))))</f>
        <v>0</v>
      </c>
      <c r="AF89" s="250">
        <f t="shared" ref="AF89" si="1478">IF(Q89="","",IF(Q89="wo",0,IF(R89="wo",1,IF(Q89&gt;R89,1,0))))</f>
        <v>0</v>
      </c>
      <c r="AG89" s="250" t="str">
        <f t="shared" ref="AG89" si="1479">IF(S89="","",IF(S89="wo",0,IF(T89="wo",1,IF(S89&gt;T89,1,0))))</f>
        <v/>
      </c>
      <c r="AH89" s="250" t="str">
        <f t="shared" ref="AH89" si="1480">IF(U89="","",IF(U89="wo",0,IF(V89="wo",1,IF(U89&gt;V89,1,0))))</f>
        <v/>
      </c>
      <c r="AI89" s="250" t="str">
        <f t="shared" ref="AI89" si="1481">IF(W89="","",IF(W89="wo",0,IF(X89="wo",1,IF(W89&gt;X89,1,0))))</f>
        <v/>
      </c>
      <c r="AJ89" s="251">
        <f t="shared" ref="AJ89" si="1482">IF(K89="","",IF(K89="wo",0,IF(L89="wo",0,IF(K89=L89,"ERROR",IF(K89=0,"-0",IF(L89=0,0,IF(K89&gt;L89,L89,-1*K89)))))))</f>
        <v>-3</v>
      </c>
      <c r="AK89" s="251" t="str">
        <f t="shared" ref="AK89" si="1483">IF(M89="","",IF(M89="wo",","&amp;0,IF(N89="wo",","&amp;0,IF(M89=N89,"ERROR",IF(M89=0,",-0",IF(N89=0,","&amp;0,IF(M89&gt;N89,","&amp;N89,","&amp;-1*M89)))))))</f>
        <v>,8</v>
      </c>
      <c r="AL89" s="251" t="str">
        <f t="shared" ref="AL89" si="1484">IF(O89="","",IF(O89="wo",","&amp;0,IF(P89="wo",","&amp;0,IF(O89=P89,"ERROR",IF(O89=0,",-0",IF(P89=0,","&amp;0,IF(O89&gt;P89,","&amp;P89,","&amp;-1*O89)))))))</f>
        <v>,-9</v>
      </c>
      <c r="AM89" s="251" t="str">
        <f t="shared" ref="AM89" si="1485">IF(Q89="","",IF(Q89="wo",","&amp;0,IF(R89="wo",","&amp;0,IF(Q89=R89,"ERROR",IF(Q89=0,",-0",IF(R89=0,","&amp;0,IF(Q89&gt;R89,","&amp;R89,","&amp;-1*Q89)))))))</f>
        <v>,-9</v>
      </c>
      <c r="AN89" s="251" t="str">
        <f t="shared" ref="AN89" si="1486">IF(S89="","",IF(S89="wo",","&amp;0,IF(T89="wo",","&amp;0,IF(S89=T89,"ERROR",IF(S89=0,",-0",IF(T89=0,","&amp;0,IF(S89&gt;T89,","&amp;T89,","&amp;-1*S89)))))))</f>
        <v/>
      </c>
      <c r="AO89" s="251" t="str">
        <f t="shared" ref="AO89" si="1487">IF(U89="","",IF(U89="wo",","&amp;0,IF(V89="wo",","&amp;0,IF(U89=V89,"ERROR",IF(U89=0,",-0",IF(V89=0,","&amp;0,IF(U89&gt;V89,","&amp;V89,","&amp;-1*U89)))))))</f>
        <v/>
      </c>
      <c r="AP89" s="251" t="str">
        <f t="shared" ref="AP89" si="1488">IF(W89="","",IF(W89="wo",","&amp;0,IF(X89="wo",","&amp;0,IF(W89=X89,"ERROR",IF(W89=0,",-0",IF(X89=0,","&amp;0,IF(W89&gt;X89,","&amp;X89,","&amp;-1*W89)))))))</f>
        <v/>
      </c>
      <c r="AQ89" s="238"/>
      <c r="AT89" s="262"/>
      <c r="AU89" s="262"/>
      <c r="BK89" s="293"/>
    </row>
    <row r="90" spans="1:63" s="240" customFormat="1" ht="14.1" customHeight="1" x14ac:dyDescent="0.25">
      <c r="A90" s="511"/>
      <c r="B90" s="570"/>
      <c r="C90" s="515"/>
      <c r="D90" s="517"/>
      <c r="E90" s="557"/>
      <c r="F90" s="320"/>
      <c r="G90" s="328">
        <f>IF(Y73&gt;Z73,G73,IF(Z73&gt;Y73,G74,"-"))</f>
        <v>221</v>
      </c>
      <c r="H90" s="521"/>
      <c r="I90" s="257" t="str">
        <f>VLOOKUP(G90,[3]Список!A:V,3,FALSE)</f>
        <v xml:space="preserve">ТАЖИМОВА Меруерт  </v>
      </c>
      <c r="J90" s="258" t="str">
        <f>VLOOKUP(G90,[3]Список!A:V,8,FALSE)</f>
        <v>Павлодар. обл.</v>
      </c>
      <c r="K90" s="526"/>
      <c r="L90" s="536"/>
      <c r="M90" s="532"/>
      <c r="N90" s="534"/>
      <c r="O90" s="526"/>
      <c r="P90" s="536"/>
      <c r="Q90" s="532"/>
      <c r="R90" s="534"/>
      <c r="S90" s="526"/>
      <c r="T90" s="536"/>
      <c r="U90" s="532"/>
      <c r="V90" s="534"/>
      <c r="W90" s="526"/>
      <c r="X90" s="528"/>
      <c r="Y90" s="259">
        <f t="shared" ref="Y90" si="1489">IF(L89="wo","В - П",IF(L89&gt;=0,SUM(AC90:AI90),""))</f>
        <v>3</v>
      </c>
      <c r="Z90" s="260">
        <f t="shared" ref="Z90" si="1490">IF(K89="wo","В - П",IF(K89&gt;=0,SUM(AC89:AI89),""))</f>
        <v>1</v>
      </c>
      <c r="AA90" s="248" t="str">
        <f t="shared" ref="AA90" si="1491">IF(G89="х","",IF(G90="х","",IF(Y89&gt;Z89,AA89&amp;" "&amp;AB89,IF(Z89&gt;Y89,AA89&amp;" "&amp;AB90,""))))</f>
        <v>3 - 1 (3,-8,9,9)</v>
      </c>
      <c r="AB90" s="249" t="str">
        <f t="shared" si="1124"/>
        <v>(3,-8,9,9)</v>
      </c>
      <c r="AC90" s="250">
        <f t="shared" ref="AC90" si="1492">IF(L89="","",IF(L89="wo",0,IF(K89="wo",1,IF(K89&gt;L89,0,1))))</f>
        <v>1</v>
      </c>
      <c r="AD90" s="250">
        <f t="shared" ref="AD90" si="1493">IF(N89="","",IF(N89="wo",0,IF(M89="wo",1,IF(M89&gt;N89,0,1))))</f>
        <v>0</v>
      </c>
      <c r="AE90" s="250">
        <f t="shared" ref="AE90" si="1494">IF(P89="","",IF(P89="wo",0,IF(O89="wo",1,IF(O89&gt;P89,0,1))))</f>
        <v>1</v>
      </c>
      <c r="AF90" s="250">
        <f t="shared" ref="AF90" si="1495">IF(R89="","",IF(R89="wo",0,IF(Q89="wo",1,IF(Q89&gt;R89,0,1))))</f>
        <v>1</v>
      </c>
      <c r="AG90" s="250" t="str">
        <f t="shared" ref="AG90" si="1496">IF(T89="","",IF(T89="wo",0,IF(S89="wo",1,IF(S89&gt;T89,0,1))))</f>
        <v/>
      </c>
      <c r="AH90" s="250" t="str">
        <f t="shared" ref="AH90" si="1497">IF(V89="","",IF(V89="wo",0,IF(U89="wo",1,IF(U89&gt;V89,0,1))))</f>
        <v/>
      </c>
      <c r="AI90" s="250" t="str">
        <f t="shared" ref="AI90" si="1498">IF(X89="","",IF(X89="wo",0,IF(W89="wo",1,IF(W89&gt;X89,0,1))))</f>
        <v/>
      </c>
      <c r="AJ90" s="251">
        <f t="shared" ref="AJ90" si="1499">IF(K89="","",IF(K89="wo",0,IF(L89="wo",0,IF(K89=L89,"ERROR",IF(K89=0,0,IF(L89=0,"-0",IF(L89&gt;K89,K89,-1*L89)))))))</f>
        <v>3</v>
      </c>
      <c r="AK90" s="251" t="str">
        <f t="shared" ref="AK90" si="1500">IF(M89="","",IF(M89="wo",","&amp;0,IF(N89="wo",","&amp;0,IF(M89=N89,"ERROR",IF(M89=0,",0",IF(N89=0,",-0",IF(N89&gt;M89,","&amp;M89,","&amp;-1*N89)))))))</f>
        <v>,-8</v>
      </c>
      <c r="AL90" s="251" t="str">
        <f t="shared" ref="AL90" si="1501">IF(O89="","",IF(O89="wo",","&amp;0,IF(P89="wo",","&amp;0,IF(O89=P89,"ERROR",IF(O89=0,",0",IF(P89=0,",-0",IF(P89&gt;O89,","&amp;O89,","&amp;-1*P89)))))))</f>
        <v>,9</v>
      </c>
      <c r="AM90" s="251" t="str">
        <f t="shared" ref="AM90" si="1502">IF(Q89="","",IF(Q89="wo",","&amp;0,IF(R89="wo",","&amp;0,IF(Q89=R89,"ERROR",IF(Q89=0,",0",IF(R89=0,",-0",IF(R89&gt;Q89,","&amp;Q89,","&amp;-1*R89)))))))</f>
        <v>,9</v>
      </c>
      <c r="AN90" s="251" t="str">
        <f t="shared" ref="AN90" si="1503">IF(S89="","",IF(S89="wo",","&amp;0,IF(T89="wo",","&amp;0,IF(S89=T89,"ERROR",IF(S89=0,",0",IF(T89=0,",-0",IF(T89&gt;S89,","&amp;S89,","&amp;-1*T89)))))))</f>
        <v/>
      </c>
      <c r="AO90" s="251" t="str">
        <f t="shared" ref="AO90" si="1504">IF(U89="","",IF(U89="wo",","&amp;0,IF(V89="wo",","&amp;0,IF(U89=V89,"ERROR",IF(U89=0,",0",IF(V89=0,",-0",IF(V89&gt;U89,","&amp;U89,","&amp;-1*V89)))))))</f>
        <v/>
      </c>
      <c r="AP90" s="251" t="str">
        <f t="shared" ref="AP90" si="1505">IF(W89="","",IF(W89="wo",","&amp;0,IF(X89="wo",","&amp;0,IF(W89=X89,"ERROR",IF(W89=0,",0",IF(X89=0,",-0",IF(X89&gt;W89,","&amp;W89,","&amp;-1*X89)))))))</f>
        <v/>
      </c>
      <c r="AQ90" s="238"/>
      <c r="AT90" s="262"/>
      <c r="AU90" s="262"/>
      <c r="BK90" s="293"/>
    </row>
    <row r="91" spans="1:63" s="240" customFormat="1" ht="14.1" customHeight="1" x14ac:dyDescent="0.25">
      <c r="A91" s="510">
        <v>44</v>
      </c>
      <c r="B91" s="569" t="s">
        <v>297</v>
      </c>
      <c r="C91" s="514"/>
      <c r="D91" s="516"/>
      <c r="E91" s="518"/>
      <c r="F91" s="238">
        <v>-20</v>
      </c>
      <c r="G91" s="334">
        <f>IF(Y41&lt;Z41,G41,IF(Z41&lt;Y41,G42,"-"))</f>
        <v>211</v>
      </c>
      <c r="H91" s="520" t="str">
        <f t="shared" ref="H91" si="1506">IF(K91="",IF(C91="","",IF(OR(G91="х",G92="х",NOT(ISBLANK(K91)))," ",CONCATENATE(C91,"/",D91,"/","ст. ",E91))),"")</f>
        <v/>
      </c>
      <c r="I91" s="244" t="str">
        <f>VLOOKUP(G91,[3]Список!A:V,3,FALSE)</f>
        <v xml:space="preserve">АХМАДАЛИЕВА Шахзода  </v>
      </c>
      <c r="J91" s="245" t="str">
        <f>VLOOKUP(G91,[3]Список!A:V,8,FALSE)</f>
        <v>Туркестан. обл.</v>
      </c>
      <c r="K91" s="525" t="s">
        <v>356</v>
      </c>
      <c r="L91" s="535" t="s">
        <v>171</v>
      </c>
      <c r="M91" s="531"/>
      <c r="N91" s="533"/>
      <c r="O91" s="525"/>
      <c r="P91" s="535"/>
      <c r="Q91" s="531"/>
      <c r="R91" s="533"/>
      <c r="S91" s="525"/>
      <c r="T91" s="535"/>
      <c r="U91" s="531"/>
      <c r="V91" s="533"/>
      <c r="W91" s="525"/>
      <c r="X91" s="527"/>
      <c r="Y91" s="246">
        <f t="shared" ref="Y91" si="1507">IF(K91="wo","wo",IF(K91="","",SUM(AC91:AI91)))</f>
        <v>0</v>
      </c>
      <c r="Z91" s="247">
        <f t="shared" ref="Z91" si="1508">IF(L91="wo","wo",IF(L91="","",SUM(AC92:AI92)))</f>
        <v>1</v>
      </c>
      <c r="AA91" s="248" t="str">
        <f t="shared" ref="AA91" si="1509">IF(Y92="В - П","В - П",IF(Z92="В - П","В - П",IF(Z92="wo",Y92&amp;" - "&amp;Z92,IF(Y92="wo",Z92&amp;" - "&amp;Y92,IF(Y92&gt;Z92,Y92&amp;" - "&amp;Z92,IF(Z92&gt;Y92,Z92&amp;" - "&amp;Y92,""))))))</f>
        <v>1 - 0</v>
      </c>
      <c r="AB91" s="249" t="e">
        <f t="shared" si="1124"/>
        <v>#VALUE!</v>
      </c>
      <c r="AC91" s="250">
        <f t="shared" ref="AC91" si="1510">IF(K91="","",IF(K91="wo",0,IF(L91="wo",1,IF(K91&gt;L91,1,0))))</f>
        <v>0</v>
      </c>
      <c r="AD91" s="250" t="str">
        <f t="shared" ref="AD91" si="1511">IF(M91="","",IF(M91="wo",0,IF(N91="wo",1,IF(M91&gt;N91,1,0))))</f>
        <v/>
      </c>
      <c r="AE91" s="250" t="str">
        <f t="shared" ref="AE91" si="1512">IF(O91="","",IF(O91="wo",0,IF(P91="wo",1,IF(O91&gt;P91,1,0))))</f>
        <v/>
      </c>
      <c r="AF91" s="250" t="str">
        <f t="shared" ref="AF91" si="1513">IF(Q91="","",IF(Q91="wo",0,IF(R91="wo",1,IF(Q91&gt;R91,1,0))))</f>
        <v/>
      </c>
      <c r="AG91" s="250" t="str">
        <f t="shared" ref="AG91" si="1514">IF(S91="","",IF(S91="wo",0,IF(T91="wo",1,IF(S91&gt;T91,1,0))))</f>
        <v/>
      </c>
      <c r="AH91" s="250" t="str">
        <f t="shared" ref="AH91" si="1515">IF(U91="","",IF(U91="wo",0,IF(V91="wo",1,IF(U91&gt;V91,1,0))))</f>
        <v/>
      </c>
      <c r="AI91" s="250" t="str">
        <f t="shared" ref="AI91" si="1516">IF(W91="","",IF(W91="wo",0,IF(X91="wo",1,IF(W91&gt;X91,1,0))))</f>
        <v/>
      </c>
      <c r="AJ91" s="251" t="e">
        <f t="shared" ref="AJ91" si="1517">IF(K91="","",IF(K91="wo",0,IF(L91="wo",0,IF(K91=L91,"ERROR",IF(K91=0,"-0",IF(L91=0,0,IF(K91&gt;L91,L91,-1*K91)))))))</f>
        <v>#VALUE!</v>
      </c>
      <c r="AK91" s="251" t="str">
        <f t="shared" ref="AK91" si="1518">IF(M91="","",IF(M91="wo",","&amp;0,IF(N91="wo",","&amp;0,IF(M91=N91,"ERROR",IF(M91=0,",-0",IF(N91=0,","&amp;0,IF(M91&gt;N91,","&amp;N91,","&amp;-1*M91)))))))</f>
        <v/>
      </c>
      <c r="AL91" s="251" t="str">
        <f t="shared" ref="AL91" si="1519">IF(O91="","",IF(O91="wo",","&amp;0,IF(P91="wo",","&amp;0,IF(O91=P91,"ERROR",IF(O91=0,",-0",IF(P91=0,","&amp;0,IF(O91&gt;P91,","&amp;P91,","&amp;-1*O91)))))))</f>
        <v/>
      </c>
      <c r="AM91" s="251" t="str">
        <f t="shared" ref="AM91" si="1520">IF(Q91="","",IF(Q91="wo",","&amp;0,IF(R91="wo",","&amp;0,IF(Q91=R91,"ERROR",IF(Q91=0,",-0",IF(R91=0,","&amp;0,IF(Q91&gt;R91,","&amp;R91,","&amp;-1*Q91)))))))</f>
        <v/>
      </c>
      <c r="AN91" s="251" t="str">
        <f t="shared" ref="AN91" si="1521">IF(S91="","",IF(S91="wo",","&amp;0,IF(T91="wo",","&amp;0,IF(S91=T91,"ERROR",IF(S91=0,",-0",IF(T91=0,","&amp;0,IF(S91&gt;T91,","&amp;T91,","&amp;-1*S91)))))))</f>
        <v/>
      </c>
      <c r="AO91" s="251" t="str">
        <f t="shared" ref="AO91" si="1522">IF(U91="","",IF(U91="wo",","&amp;0,IF(V91="wo",","&amp;0,IF(U91=V91,"ERROR",IF(U91=0,",-0",IF(V91=0,","&amp;0,IF(U91&gt;V91,","&amp;V91,","&amp;-1*U91)))))))</f>
        <v/>
      </c>
      <c r="AP91" s="251" t="str">
        <f t="shared" ref="AP91" si="1523">IF(W91="","",IF(W91="wo",","&amp;0,IF(X91="wo",","&amp;0,IF(W91=X91,"ERROR",IF(W91=0,",-0",IF(X91=0,","&amp;0,IF(W91&gt;X91,","&amp;X91,","&amp;-1*W91)))))))</f>
        <v/>
      </c>
      <c r="AQ91" s="238"/>
      <c r="AT91" s="262"/>
      <c r="AU91" s="262"/>
      <c r="BK91" s="293"/>
    </row>
    <row r="92" spans="1:63" s="240" customFormat="1" ht="14.1" customHeight="1" x14ac:dyDescent="0.25">
      <c r="A92" s="511"/>
      <c r="B92" s="570"/>
      <c r="C92" s="515"/>
      <c r="D92" s="517"/>
      <c r="E92" s="519"/>
      <c r="F92" s="320"/>
      <c r="G92" s="328">
        <f>IF(Y75&gt;Z75,G75,IF(Z75&gt;Y75,G76,"-"))</f>
        <v>215</v>
      </c>
      <c r="H92" s="521"/>
      <c r="I92" s="257" t="str">
        <f>VLOOKUP(G92,[3]Список!A:V,3,FALSE)</f>
        <v xml:space="preserve">ХАНИЯЗОВА Ноила  </v>
      </c>
      <c r="J92" s="258" t="str">
        <f>VLOOKUP(G92,[3]Список!A:V,8,FALSE)</f>
        <v>Туркестан. обл.</v>
      </c>
      <c r="K92" s="526"/>
      <c r="L92" s="536"/>
      <c r="M92" s="532"/>
      <c r="N92" s="534"/>
      <c r="O92" s="526"/>
      <c r="P92" s="536"/>
      <c r="Q92" s="532"/>
      <c r="R92" s="534"/>
      <c r="S92" s="526"/>
      <c r="T92" s="536"/>
      <c r="U92" s="532"/>
      <c r="V92" s="534"/>
      <c r="W92" s="526"/>
      <c r="X92" s="528"/>
      <c r="Y92" s="259">
        <f t="shared" ref="Y92" si="1524">IF(L91="wo","В - П",IF(L91&gt;=0,SUM(AC92:AI92),""))</f>
        <v>1</v>
      </c>
      <c r="Z92" s="260">
        <f t="shared" ref="Z92" si="1525">IF(K91="wo","В - П",IF(K91&gt;=0,SUM(AC91:AI91),""))</f>
        <v>0</v>
      </c>
      <c r="AA92" s="248" t="str">
        <f t="shared" ref="AA92" si="1526">IF(G91="х","",IF(G92="х","",IF(Y91&gt;Z91,AA91&amp;" "&amp;AB91,IF(Z91&gt;Y91,AA91&amp;" "&amp;AB92,""))))</f>
        <v>1 - 0 (L)</v>
      </c>
      <c r="AB92" s="249" t="str">
        <f t="shared" si="1124"/>
        <v>(L)</v>
      </c>
      <c r="AC92" s="250">
        <f t="shared" ref="AC92" si="1527">IF(L91="","",IF(L91="wo",0,IF(K91="wo",1,IF(K91&gt;L91,0,1))))</f>
        <v>1</v>
      </c>
      <c r="AD92" s="250" t="str">
        <f t="shared" ref="AD92" si="1528">IF(N91="","",IF(N91="wo",0,IF(M91="wo",1,IF(M91&gt;N91,0,1))))</f>
        <v/>
      </c>
      <c r="AE92" s="250" t="str">
        <f t="shared" ref="AE92" si="1529">IF(P91="","",IF(P91="wo",0,IF(O91="wo",1,IF(O91&gt;P91,0,1))))</f>
        <v/>
      </c>
      <c r="AF92" s="250" t="str">
        <f t="shared" ref="AF92" si="1530">IF(R91="","",IF(R91="wo",0,IF(Q91="wo",1,IF(Q91&gt;R91,0,1))))</f>
        <v/>
      </c>
      <c r="AG92" s="250" t="str">
        <f t="shared" ref="AG92" si="1531">IF(T91="","",IF(T91="wo",0,IF(S91="wo",1,IF(S91&gt;T91,0,1))))</f>
        <v/>
      </c>
      <c r="AH92" s="250" t="str">
        <f t="shared" ref="AH92" si="1532">IF(V91="","",IF(V91="wo",0,IF(U91="wo",1,IF(U91&gt;V91,0,1))))</f>
        <v/>
      </c>
      <c r="AI92" s="250" t="str">
        <f t="shared" ref="AI92" si="1533">IF(X91="","",IF(X91="wo",0,IF(W91="wo",1,IF(W91&gt;X91,0,1))))</f>
        <v/>
      </c>
      <c r="AJ92" s="251" t="str">
        <f t="shared" ref="AJ92" si="1534">IF(K91="","",IF(K91="wo",0,IF(L91="wo",0,IF(K91=L91,"ERROR",IF(K91=0,0,IF(L91=0,"-0",IF(L91&gt;K91,K91,-1*L91)))))))</f>
        <v>L</v>
      </c>
      <c r="AK92" s="251" t="str">
        <f t="shared" ref="AK92" si="1535">IF(M91="","",IF(M91="wo",","&amp;0,IF(N91="wo",","&amp;0,IF(M91=N91,"ERROR",IF(M91=0,",0",IF(N91=0,",-0",IF(N91&gt;M91,","&amp;M91,","&amp;-1*N91)))))))</f>
        <v/>
      </c>
      <c r="AL92" s="251" t="str">
        <f t="shared" ref="AL92" si="1536">IF(O91="","",IF(O91="wo",","&amp;0,IF(P91="wo",","&amp;0,IF(O91=P91,"ERROR",IF(O91=0,",0",IF(P91=0,",-0",IF(P91&gt;O91,","&amp;O91,","&amp;-1*P91)))))))</f>
        <v/>
      </c>
      <c r="AM92" s="251" t="str">
        <f t="shared" ref="AM92" si="1537">IF(Q91="","",IF(Q91="wo",","&amp;0,IF(R91="wo",","&amp;0,IF(Q91=R91,"ERROR",IF(Q91=0,",0",IF(R91=0,",-0",IF(R91&gt;Q91,","&amp;Q91,","&amp;-1*R91)))))))</f>
        <v/>
      </c>
      <c r="AN92" s="251" t="str">
        <f t="shared" ref="AN92" si="1538">IF(S91="","",IF(S91="wo",","&amp;0,IF(T91="wo",","&amp;0,IF(S91=T91,"ERROR",IF(S91=0,",0",IF(T91=0,",-0",IF(T91&gt;S91,","&amp;S91,","&amp;-1*T91)))))))</f>
        <v/>
      </c>
      <c r="AO92" s="251" t="str">
        <f t="shared" ref="AO92" si="1539">IF(U91="","",IF(U91="wo",","&amp;0,IF(V91="wo",","&amp;0,IF(U91=V91,"ERROR",IF(U91=0,",0",IF(V91=0,",-0",IF(V91&gt;U91,","&amp;U91,","&amp;-1*V91)))))))</f>
        <v/>
      </c>
      <c r="AP92" s="251" t="str">
        <f t="shared" ref="AP92" si="1540">IF(W91="","",IF(W91="wo",","&amp;0,IF(X91="wo",","&amp;0,IF(W91=X91,"ERROR",IF(W91=0,",0",IF(X91=0,",-0",IF(X91&gt;W91,","&amp;W91,","&amp;-1*X91)))))))</f>
        <v/>
      </c>
      <c r="AQ92" s="238"/>
      <c r="AT92" s="262"/>
      <c r="AU92" s="262"/>
      <c r="BK92" s="293"/>
    </row>
    <row r="93" spans="1:63" s="240" customFormat="1" ht="14.1" customHeight="1" x14ac:dyDescent="0.25">
      <c r="A93" s="510">
        <v>45</v>
      </c>
      <c r="B93" s="569" t="s">
        <v>297</v>
      </c>
      <c r="C93" s="514"/>
      <c r="D93" s="516"/>
      <c r="E93" s="556"/>
      <c r="F93" s="238">
        <v>-19</v>
      </c>
      <c r="G93" s="334">
        <f>IF(Y39&lt;Z39,G39,IF(Z39&lt;Y39,G40,"-"))</f>
        <v>219</v>
      </c>
      <c r="H93" s="520" t="str">
        <f t="shared" ref="H93" si="1541">IF(K93="",IF(C93="","",IF(OR(G93="х",G94="х",NOT(ISBLANK(K93)))," ",CONCATENATE(C93,"/",D93,"/","ст. ",E93))),"")</f>
        <v/>
      </c>
      <c r="I93" s="244" t="str">
        <f>VLOOKUP(G93,[3]Список!A:V,3,FALSE)</f>
        <v xml:space="preserve">АМАНГЕЛДІ Ақниет  </v>
      </c>
      <c r="J93" s="245" t="str">
        <f>VLOOKUP(G93,[3]Список!A:V,8,FALSE)</f>
        <v>г. Шымкент</v>
      </c>
      <c r="K93" s="525">
        <v>7</v>
      </c>
      <c r="L93" s="535">
        <v>11</v>
      </c>
      <c r="M93" s="531">
        <v>5</v>
      </c>
      <c r="N93" s="533">
        <v>11</v>
      </c>
      <c r="O93" s="525">
        <v>11</v>
      </c>
      <c r="P93" s="535">
        <v>9</v>
      </c>
      <c r="Q93" s="531">
        <v>7</v>
      </c>
      <c r="R93" s="533">
        <v>11</v>
      </c>
      <c r="S93" s="525"/>
      <c r="T93" s="535"/>
      <c r="U93" s="531"/>
      <c r="V93" s="533"/>
      <c r="W93" s="525"/>
      <c r="X93" s="527"/>
      <c r="Y93" s="246">
        <f t="shared" ref="Y93" si="1542">IF(K93="wo","wo",IF(K93="","",SUM(AC93:AI93)))</f>
        <v>1</v>
      </c>
      <c r="Z93" s="247">
        <f t="shared" ref="Z93" si="1543">IF(L93="wo","wo",IF(L93="","",SUM(AC94:AI94)))</f>
        <v>3</v>
      </c>
      <c r="AA93" s="248" t="str">
        <f t="shared" ref="AA93" si="1544">IF(Y94="В - П","В - П",IF(Z94="В - П","В - П",IF(Z94="wo",Y94&amp;" - "&amp;Z94,IF(Y94="wo",Z94&amp;" - "&amp;Y94,IF(Y94&gt;Z94,Y94&amp;" - "&amp;Z94,IF(Z94&gt;Y94,Z94&amp;" - "&amp;Y94,""))))))</f>
        <v>3 - 1</v>
      </c>
      <c r="AB93" s="249" t="str">
        <f t="shared" si="1124"/>
        <v>(-7,-5,9,-7)</v>
      </c>
      <c r="AC93" s="250">
        <f t="shared" ref="AC93" si="1545">IF(K93="","",IF(K93="wo",0,IF(L93="wo",1,IF(K93&gt;L93,1,0))))</f>
        <v>0</v>
      </c>
      <c r="AD93" s="250">
        <f t="shared" ref="AD93" si="1546">IF(M93="","",IF(M93="wo",0,IF(N93="wo",1,IF(M93&gt;N93,1,0))))</f>
        <v>0</v>
      </c>
      <c r="AE93" s="250">
        <f t="shared" ref="AE93" si="1547">IF(O93="","",IF(O93="wo",0,IF(P93="wo",1,IF(O93&gt;P93,1,0))))</f>
        <v>1</v>
      </c>
      <c r="AF93" s="250">
        <f t="shared" ref="AF93" si="1548">IF(Q93="","",IF(Q93="wo",0,IF(R93="wo",1,IF(Q93&gt;R93,1,0))))</f>
        <v>0</v>
      </c>
      <c r="AG93" s="250" t="str">
        <f t="shared" ref="AG93" si="1549">IF(S93="","",IF(S93="wo",0,IF(T93="wo",1,IF(S93&gt;T93,1,0))))</f>
        <v/>
      </c>
      <c r="AH93" s="250" t="str">
        <f t="shared" ref="AH93" si="1550">IF(U93="","",IF(U93="wo",0,IF(V93="wo",1,IF(U93&gt;V93,1,0))))</f>
        <v/>
      </c>
      <c r="AI93" s="250" t="str">
        <f t="shared" ref="AI93" si="1551">IF(W93="","",IF(W93="wo",0,IF(X93="wo",1,IF(W93&gt;X93,1,0))))</f>
        <v/>
      </c>
      <c r="AJ93" s="251">
        <f t="shared" ref="AJ93" si="1552">IF(K93="","",IF(K93="wo",0,IF(L93="wo",0,IF(K93=L93,"ERROR",IF(K93=0,"-0",IF(L93=0,0,IF(K93&gt;L93,L93,-1*K93)))))))</f>
        <v>-7</v>
      </c>
      <c r="AK93" s="251" t="str">
        <f t="shared" ref="AK93" si="1553">IF(M93="","",IF(M93="wo",","&amp;0,IF(N93="wo",","&amp;0,IF(M93=N93,"ERROR",IF(M93=0,",-0",IF(N93=0,","&amp;0,IF(M93&gt;N93,","&amp;N93,","&amp;-1*M93)))))))</f>
        <v>,-5</v>
      </c>
      <c r="AL93" s="251" t="str">
        <f t="shared" ref="AL93" si="1554">IF(O93="","",IF(O93="wo",","&amp;0,IF(P93="wo",","&amp;0,IF(O93=P93,"ERROR",IF(O93=0,",-0",IF(P93=0,","&amp;0,IF(O93&gt;P93,","&amp;P93,","&amp;-1*O93)))))))</f>
        <v>,9</v>
      </c>
      <c r="AM93" s="251" t="str">
        <f t="shared" ref="AM93" si="1555">IF(Q93="","",IF(Q93="wo",","&amp;0,IF(R93="wo",","&amp;0,IF(Q93=R93,"ERROR",IF(Q93=0,",-0",IF(R93=0,","&amp;0,IF(Q93&gt;R93,","&amp;R93,","&amp;-1*Q93)))))))</f>
        <v>,-7</v>
      </c>
      <c r="AN93" s="251" t="str">
        <f t="shared" ref="AN93" si="1556">IF(S93="","",IF(S93="wo",","&amp;0,IF(T93="wo",","&amp;0,IF(S93=T93,"ERROR",IF(S93=0,",-0",IF(T93=0,","&amp;0,IF(S93&gt;T93,","&amp;T93,","&amp;-1*S93)))))))</f>
        <v/>
      </c>
      <c r="AO93" s="251" t="str">
        <f t="shared" ref="AO93" si="1557">IF(U93="","",IF(U93="wo",","&amp;0,IF(V93="wo",","&amp;0,IF(U93=V93,"ERROR",IF(U93=0,",-0",IF(V93=0,","&amp;0,IF(U93&gt;V93,","&amp;V93,","&amp;-1*U93)))))))</f>
        <v/>
      </c>
      <c r="AP93" s="251" t="str">
        <f t="shared" ref="AP93" si="1558">IF(W93="","",IF(W93="wo",","&amp;0,IF(X93="wo",","&amp;0,IF(W93=X93,"ERROR",IF(W93=0,",-0",IF(X93=0,","&amp;0,IF(W93&gt;X93,","&amp;X93,","&amp;-1*W93)))))))</f>
        <v/>
      </c>
      <c r="AQ93" s="238"/>
      <c r="AT93" s="262"/>
      <c r="AU93" s="262"/>
      <c r="BK93" s="293"/>
    </row>
    <row r="94" spans="1:63" s="240" customFormat="1" ht="14.1" customHeight="1" x14ac:dyDescent="0.25">
      <c r="A94" s="511"/>
      <c r="B94" s="570"/>
      <c r="C94" s="515"/>
      <c r="D94" s="517"/>
      <c r="E94" s="557"/>
      <c r="F94" s="320"/>
      <c r="G94" s="328">
        <f>IF(Y77&gt;Z77,G77,IF(Z77&gt;Y77,G78,"-"))</f>
        <v>227</v>
      </c>
      <c r="H94" s="521"/>
      <c r="I94" s="257" t="str">
        <f>VLOOKUP(G94,[3]Список!A:V,3,FALSE)</f>
        <v xml:space="preserve">ЗЕЙНУЛЛА Айзере  </v>
      </c>
      <c r="J94" s="258" t="str">
        <f>VLOOKUP(G94,[3]Список!A:V,8,FALSE)</f>
        <v>Павлодар. обл.</v>
      </c>
      <c r="K94" s="526"/>
      <c r="L94" s="536"/>
      <c r="M94" s="532"/>
      <c r="N94" s="534"/>
      <c r="O94" s="526"/>
      <c r="P94" s="536"/>
      <c r="Q94" s="532"/>
      <c r="R94" s="534"/>
      <c r="S94" s="526"/>
      <c r="T94" s="536"/>
      <c r="U94" s="532"/>
      <c r="V94" s="534"/>
      <c r="W94" s="526"/>
      <c r="X94" s="528"/>
      <c r="Y94" s="259">
        <f t="shared" ref="Y94" si="1559">IF(L93="wo","В - П",IF(L93&gt;=0,SUM(AC94:AI94),""))</f>
        <v>3</v>
      </c>
      <c r="Z94" s="260">
        <f t="shared" ref="Z94" si="1560">IF(K93="wo","В - П",IF(K93&gt;=0,SUM(AC93:AI93),""))</f>
        <v>1</v>
      </c>
      <c r="AA94" s="248" t="str">
        <f t="shared" ref="AA94" si="1561">IF(G93="х","",IF(G94="х","",IF(Y93&gt;Z93,AA93&amp;" "&amp;AB93,IF(Z93&gt;Y93,AA93&amp;" "&amp;AB94,""))))</f>
        <v>3 - 1 (7,5,-9,7)</v>
      </c>
      <c r="AB94" s="249" t="str">
        <f t="shared" si="1124"/>
        <v>(7,5,-9,7)</v>
      </c>
      <c r="AC94" s="250">
        <f t="shared" ref="AC94" si="1562">IF(L93="","",IF(L93="wo",0,IF(K93="wo",1,IF(K93&gt;L93,0,1))))</f>
        <v>1</v>
      </c>
      <c r="AD94" s="250">
        <f t="shared" ref="AD94" si="1563">IF(N93="","",IF(N93="wo",0,IF(M93="wo",1,IF(M93&gt;N93,0,1))))</f>
        <v>1</v>
      </c>
      <c r="AE94" s="250">
        <f t="shared" ref="AE94" si="1564">IF(P93="","",IF(P93="wo",0,IF(O93="wo",1,IF(O93&gt;P93,0,1))))</f>
        <v>0</v>
      </c>
      <c r="AF94" s="250">
        <f t="shared" ref="AF94" si="1565">IF(R93="","",IF(R93="wo",0,IF(Q93="wo",1,IF(Q93&gt;R93,0,1))))</f>
        <v>1</v>
      </c>
      <c r="AG94" s="250" t="str">
        <f t="shared" ref="AG94" si="1566">IF(T93="","",IF(T93="wo",0,IF(S93="wo",1,IF(S93&gt;T93,0,1))))</f>
        <v/>
      </c>
      <c r="AH94" s="250" t="str">
        <f t="shared" ref="AH94" si="1567">IF(V93="","",IF(V93="wo",0,IF(U93="wo",1,IF(U93&gt;V93,0,1))))</f>
        <v/>
      </c>
      <c r="AI94" s="250" t="str">
        <f t="shared" ref="AI94" si="1568">IF(X93="","",IF(X93="wo",0,IF(W93="wo",1,IF(W93&gt;X93,0,1))))</f>
        <v/>
      </c>
      <c r="AJ94" s="251">
        <f t="shared" ref="AJ94" si="1569">IF(K93="","",IF(K93="wo",0,IF(L93="wo",0,IF(K93=L93,"ERROR",IF(K93=0,0,IF(L93=0,"-0",IF(L93&gt;K93,K93,-1*L93)))))))</f>
        <v>7</v>
      </c>
      <c r="AK94" s="251" t="str">
        <f t="shared" ref="AK94" si="1570">IF(M93="","",IF(M93="wo",","&amp;0,IF(N93="wo",","&amp;0,IF(M93=N93,"ERROR",IF(M93=0,",0",IF(N93=0,",-0",IF(N93&gt;M93,","&amp;M93,","&amp;-1*N93)))))))</f>
        <v>,5</v>
      </c>
      <c r="AL94" s="251" t="str">
        <f t="shared" ref="AL94" si="1571">IF(O93="","",IF(O93="wo",","&amp;0,IF(P93="wo",","&amp;0,IF(O93=P93,"ERROR",IF(O93=0,",0",IF(P93=0,",-0",IF(P93&gt;O93,","&amp;O93,","&amp;-1*P93)))))))</f>
        <v>,-9</v>
      </c>
      <c r="AM94" s="251" t="str">
        <f t="shared" ref="AM94" si="1572">IF(Q93="","",IF(Q93="wo",","&amp;0,IF(R93="wo",","&amp;0,IF(Q93=R93,"ERROR",IF(Q93=0,",0",IF(R93=0,",-0",IF(R93&gt;Q93,","&amp;Q93,","&amp;-1*R93)))))))</f>
        <v>,7</v>
      </c>
      <c r="AN94" s="251" t="str">
        <f t="shared" ref="AN94" si="1573">IF(S93="","",IF(S93="wo",","&amp;0,IF(T93="wo",","&amp;0,IF(S93=T93,"ERROR",IF(S93=0,",0",IF(T93=0,",-0",IF(T93&gt;S93,","&amp;S93,","&amp;-1*T93)))))))</f>
        <v/>
      </c>
      <c r="AO94" s="251" t="str">
        <f t="shared" ref="AO94" si="1574">IF(U93="","",IF(U93="wo",","&amp;0,IF(V93="wo",","&amp;0,IF(U93=V93,"ERROR",IF(U93=0,",0",IF(V93=0,",-0",IF(V93&gt;U93,","&amp;U93,","&amp;-1*V93)))))))</f>
        <v/>
      </c>
      <c r="AP94" s="251" t="str">
        <f t="shared" ref="AP94" si="1575">IF(W93="","",IF(W93="wo",","&amp;0,IF(X93="wo",","&amp;0,IF(W93=X93,"ERROR",IF(W93=0,",0",IF(X93=0,",-0",IF(X93&gt;W93,","&amp;W93,","&amp;-1*X93)))))))</f>
        <v/>
      </c>
      <c r="AQ94" s="238"/>
      <c r="AT94" s="262"/>
      <c r="AU94" s="262"/>
      <c r="BK94" s="293"/>
    </row>
    <row r="95" spans="1:63" s="240" customFormat="1" ht="14.1" customHeight="1" x14ac:dyDescent="0.25">
      <c r="A95" s="510">
        <v>46</v>
      </c>
      <c r="B95" s="569" t="s">
        <v>297</v>
      </c>
      <c r="C95" s="514"/>
      <c r="D95" s="516"/>
      <c r="E95" s="518"/>
      <c r="F95" s="238">
        <v>-18</v>
      </c>
      <c r="G95" s="334">
        <f>IF(Y37&lt;Z37,G37,IF(Z37&lt;Y37,G38,"-"))</f>
        <v>208</v>
      </c>
      <c r="H95" s="520" t="str">
        <f t="shared" ref="H95" si="1576">IF(K95="",IF(C95="","",IF(OR(G95="х",G96="х",NOT(ISBLANK(K95)))," ",CONCATENATE(C95,"/",D95,"/","ст. ",E95))),"")</f>
        <v/>
      </c>
      <c r="I95" s="244" t="str">
        <f>VLOOKUP(G95,[3]Список!A:V,3,FALSE)</f>
        <v xml:space="preserve">ЦВИГУН Алиса  </v>
      </c>
      <c r="J95" s="245" t="str">
        <f>VLOOKUP(G95,[3]Список!A:V,8,FALSE)</f>
        <v>г. Астана</v>
      </c>
      <c r="K95" s="525">
        <v>11</v>
      </c>
      <c r="L95" s="535">
        <v>6</v>
      </c>
      <c r="M95" s="531">
        <v>11</v>
      </c>
      <c r="N95" s="533">
        <v>8</v>
      </c>
      <c r="O95" s="525">
        <v>7</v>
      </c>
      <c r="P95" s="535">
        <v>11</v>
      </c>
      <c r="Q95" s="531">
        <v>4</v>
      </c>
      <c r="R95" s="533">
        <v>11</v>
      </c>
      <c r="S95" s="525">
        <v>6</v>
      </c>
      <c r="T95" s="535">
        <v>11</v>
      </c>
      <c r="U95" s="531"/>
      <c r="V95" s="533"/>
      <c r="W95" s="525"/>
      <c r="X95" s="527"/>
      <c r="Y95" s="246">
        <f t="shared" ref="Y95" si="1577">IF(K95="wo","wo",IF(K95="","",SUM(AC95:AI95)))</f>
        <v>2</v>
      </c>
      <c r="Z95" s="247">
        <f t="shared" ref="Z95" si="1578">IF(L95="wo","wo",IF(L95="","",SUM(AC96:AI96)))</f>
        <v>3</v>
      </c>
      <c r="AA95" s="248" t="str">
        <f t="shared" ref="AA95" si="1579">IF(Y96="В - П","В - П",IF(Z96="В - П","В - П",IF(Z96="wo",Y96&amp;" - "&amp;Z96,IF(Y96="wo",Z96&amp;" - "&amp;Y96,IF(Y96&gt;Z96,Y96&amp;" - "&amp;Z96,IF(Z96&gt;Y96,Z96&amp;" - "&amp;Y96,""))))))</f>
        <v>3 - 2</v>
      </c>
      <c r="AB95" s="249" t="str">
        <f t="shared" si="1124"/>
        <v>(6,8,-7,-4,-6)</v>
      </c>
      <c r="AC95" s="250">
        <f t="shared" ref="AC95" si="1580">IF(K95="","",IF(K95="wo",0,IF(L95="wo",1,IF(K95&gt;L95,1,0))))</f>
        <v>1</v>
      </c>
      <c r="AD95" s="250">
        <f t="shared" ref="AD95" si="1581">IF(M95="","",IF(M95="wo",0,IF(N95="wo",1,IF(M95&gt;N95,1,0))))</f>
        <v>1</v>
      </c>
      <c r="AE95" s="250">
        <f t="shared" ref="AE95" si="1582">IF(O95="","",IF(O95="wo",0,IF(P95="wo",1,IF(O95&gt;P95,1,0))))</f>
        <v>0</v>
      </c>
      <c r="AF95" s="250">
        <f t="shared" ref="AF95" si="1583">IF(Q95="","",IF(Q95="wo",0,IF(R95="wo",1,IF(Q95&gt;R95,1,0))))</f>
        <v>0</v>
      </c>
      <c r="AG95" s="250">
        <f t="shared" ref="AG95" si="1584">IF(S95="","",IF(S95="wo",0,IF(T95="wo",1,IF(S95&gt;T95,1,0))))</f>
        <v>0</v>
      </c>
      <c r="AH95" s="250" t="str">
        <f t="shared" ref="AH95" si="1585">IF(U95="","",IF(U95="wo",0,IF(V95="wo",1,IF(U95&gt;V95,1,0))))</f>
        <v/>
      </c>
      <c r="AI95" s="250" t="str">
        <f t="shared" ref="AI95" si="1586">IF(W95="","",IF(W95="wo",0,IF(X95="wo",1,IF(W95&gt;X95,1,0))))</f>
        <v/>
      </c>
      <c r="AJ95" s="251">
        <f t="shared" ref="AJ95" si="1587">IF(K95="","",IF(K95="wo",0,IF(L95="wo",0,IF(K95=L95,"ERROR",IF(K95=0,"-0",IF(L95=0,0,IF(K95&gt;L95,L95,-1*K95)))))))</f>
        <v>6</v>
      </c>
      <c r="AK95" s="251" t="str">
        <f t="shared" ref="AK95" si="1588">IF(M95="","",IF(M95="wo",","&amp;0,IF(N95="wo",","&amp;0,IF(M95=N95,"ERROR",IF(M95=0,",-0",IF(N95=0,","&amp;0,IF(M95&gt;N95,","&amp;N95,","&amp;-1*M95)))))))</f>
        <v>,8</v>
      </c>
      <c r="AL95" s="251" t="str">
        <f t="shared" ref="AL95" si="1589">IF(O95="","",IF(O95="wo",","&amp;0,IF(P95="wo",","&amp;0,IF(O95=P95,"ERROR",IF(O95=0,",-0",IF(P95=0,","&amp;0,IF(O95&gt;P95,","&amp;P95,","&amp;-1*O95)))))))</f>
        <v>,-7</v>
      </c>
      <c r="AM95" s="251" t="str">
        <f t="shared" ref="AM95" si="1590">IF(Q95="","",IF(Q95="wo",","&amp;0,IF(R95="wo",","&amp;0,IF(Q95=R95,"ERROR",IF(Q95=0,",-0",IF(R95=0,","&amp;0,IF(Q95&gt;R95,","&amp;R95,","&amp;-1*Q95)))))))</f>
        <v>,-4</v>
      </c>
      <c r="AN95" s="251" t="str">
        <f t="shared" ref="AN95" si="1591">IF(S95="","",IF(S95="wo",","&amp;0,IF(T95="wo",","&amp;0,IF(S95=T95,"ERROR",IF(S95=0,",-0",IF(T95=0,","&amp;0,IF(S95&gt;T95,","&amp;T95,","&amp;-1*S95)))))))</f>
        <v>,-6</v>
      </c>
      <c r="AO95" s="251" t="str">
        <f t="shared" ref="AO95" si="1592">IF(U95="","",IF(U95="wo",","&amp;0,IF(V95="wo",","&amp;0,IF(U95=V95,"ERROR",IF(U95=0,",-0",IF(V95=0,","&amp;0,IF(U95&gt;V95,","&amp;V95,","&amp;-1*U95)))))))</f>
        <v/>
      </c>
      <c r="AP95" s="251" t="str">
        <f t="shared" ref="AP95" si="1593">IF(W95="","",IF(W95="wo",","&amp;0,IF(X95="wo",","&amp;0,IF(W95=X95,"ERROR",IF(W95=0,",-0",IF(X95=0,","&amp;0,IF(W95&gt;X95,","&amp;X95,","&amp;-1*W95)))))))</f>
        <v/>
      </c>
      <c r="AQ95" s="238"/>
      <c r="AT95" s="262"/>
      <c r="AU95" s="262"/>
      <c r="BK95" s="293"/>
    </row>
    <row r="96" spans="1:63" s="240" customFormat="1" ht="14.1" customHeight="1" x14ac:dyDescent="0.25">
      <c r="A96" s="511"/>
      <c r="B96" s="570"/>
      <c r="C96" s="515"/>
      <c r="D96" s="517"/>
      <c r="E96" s="519"/>
      <c r="F96" s="320"/>
      <c r="G96" s="328">
        <f>IF(Y79&gt;Z79,G79,IF(Z79&gt;Y79,G80,"-"))</f>
        <v>209</v>
      </c>
      <c r="H96" s="521"/>
      <c r="I96" s="257" t="str">
        <f>VLOOKUP(G96,[3]Список!A:V,3,FALSE)</f>
        <v xml:space="preserve">ФУ Дарья  </v>
      </c>
      <c r="J96" s="258" t="str">
        <f>VLOOKUP(G96,[3]Список!A:V,8,FALSE)</f>
        <v>Карагандин. обл.</v>
      </c>
      <c r="K96" s="526"/>
      <c r="L96" s="536"/>
      <c r="M96" s="532"/>
      <c r="N96" s="534"/>
      <c r="O96" s="526"/>
      <c r="P96" s="536"/>
      <c r="Q96" s="532"/>
      <c r="R96" s="534"/>
      <c r="S96" s="526"/>
      <c r="T96" s="536"/>
      <c r="U96" s="532"/>
      <c r="V96" s="534"/>
      <c r="W96" s="526"/>
      <c r="X96" s="528"/>
      <c r="Y96" s="259">
        <f t="shared" ref="Y96" si="1594">IF(L95="wo","В - П",IF(L95&gt;=0,SUM(AC96:AI96),""))</f>
        <v>3</v>
      </c>
      <c r="Z96" s="260">
        <f t="shared" ref="Z96" si="1595">IF(K95="wo","В - П",IF(K95&gt;=0,SUM(AC95:AI95),""))</f>
        <v>2</v>
      </c>
      <c r="AA96" s="248" t="str">
        <f t="shared" ref="AA96" si="1596">IF(G95="х","",IF(G96="х","",IF(Y95&gt;Z95,AA95&amp;" "&amp;AB95,IF(Z95&gt;Y95,AA95&amp;" "&amp;AB96,""))))</f>
        <v>3 - 2 (-6,-8,7,4,6)</v>
      </c>
      <c r="AB96" s="249" t="str">
        <f t="shared" si="1124"/>
        <v>(-6,-8,7,4,6)</v>
      </c>
      <c r="AC96" s="250">
        <f t="shared" ref="AC96" si="1597">IF(L95="","",IF(L95="wo",0,IF(K95="wo",1,IF(K95&gt;L95,0,1))))</f>
        <v>0</v>
      </c>
      <c r="AD96" s="250">
        <f t="shared" ref="AD96" si="1598">IF(N95="","",IF(N95="wo",0,IF(M95="wo",1,IF(M95&gt;N95,0,1))))</f>
        <v>0</v>
      </c>
      <c r="AE96" s="250">
        <f t="shared" ref="AE96" si="1599">IF(P95="","",IF(P95="wo",0,IF(O95="wo",1,IF(O95&gt;P95,0,1))))</f>
        <v>1</v>
      </c>
      <c r="AF96" s="250">
        <f t="shared" ref="AF96" si="1600">IF(R95="","",IF(R95="wo",0,IF(Q95="wo",1,IF(Q95&gt;R95,0,1))))</f>
        <v>1</v>
      </c>
      <c r="AG96" s="250">
        <f t="shared" ref="AG96" si="1601">IF(T95="","",IF(T95="wo",0,IF(S95="wo",1,IF(S95&gt;T95,0,1))))</f>
        <v>1</v>
      </c>
      <c r="AH96" s="250" t="str">
        <f t="shared" ref="AH96" si="1602">IF(V95="","",IF(V95="wo",0,IF(U95="wo",1,IF(U95&gt;V95,0,1))))</f>
        <v/>
      </c>
      <c r="AI96" s="250" t="str">
        <f t="shared" ref="AI96" si="1603">IF(X95="","",IF(X95="wo",0,IF(W95="wo",1,IF(W95&gt;X95,0,1))))</f>
        <v/>
      </c>
      <c r="AJ96" s="251">
        <f t="shared" ref="AJ96" si="1604">IF(K95="","",IF(K95="wo",0,IF(L95="wo",0,IF(K95=L95,"ERROR",IF(K95=0,0,IF(L95=0,"-0",IF(L95&gt;K95,K95,-1*L95)))))))</f>
        <v>-6</v>
      </c>
      <c r="AK96" s="251" t="str">
        <f t="shared" ref="AK96" si="1605">IF(M95="","",IF(M95="wo",","&amp;0,IF(N95="wo",","&amp;0,IF(M95=N95,"ERROR",IF(M95=0,",0",IF(N95=0,",-0",IF(N95&gt;M95,","&amp;M95,","&amp;-1*N95)))))))</f>
        <v>,-8</v>
      </c>
      <c r="AL96" s="251" t="str">
        <f t="shared" ref="AL96" si="1606">IF(O95="","",IF(O95="wo",","&amp;0,IF(P95="wo",","&amp;0,IF(O95=P95,"ERROR",IF(O95=0,",0",IF(P95=0,",-0",IF(P95&gt;O95,","&amp;O95,","&amp;-1*P95)))))))</f>
        <v>,7</v>
      </c>
      <c r="AM96" s="251" t="str">
        <f t="shared" ref="AM96" si="1607">IF(Q95="","",IF(Q95="wo",","&amp;0,IF(R95="wo",","&amp;0,IF(Q95=R95,"ERROR",IF(Q95=0,",0",IF(R95=0,",-0",IF(R95&gt;Q95,","&amp;Q95,","&amp;-1*R95)))))))</f>
        <v>,4</v>
      </c>
      <c r="AN96" s="251" t="str">
        <f t="shared" ref="AN96" si="1608">IF(S95="","",IF(S95="wo",","&amp;0,IF(T95="wo",","&amp;0,IF(S95=T95,"ERROR",IF(S95=0,",0",IF(T95=0,",-0",IF(T95&gt;S95,","&amp;S95,","&amp;-1*T95)))))))</f>
        <v>,6</v>
      </c>
      <c r="AO96" s="251" t="str">
        <f t="shared" ref="AO96" si="1609">IF(U95="","",IF(U95="wo",","&amp;0,IF(V95="wo",","&amp;0,IF(U95=V95,"ERROR",IF(U95=0,",0",IF(V95=0,",-0",IF(V95&gt;U95,","&amp;U95,","&amp;-1*V95)))))))</f>
        <v/>
      </c>
      <c r="AP96" s="251" t="str">
        <f t="shared" ref="AP96" si="1610">IF(W95="","",IF(W95="wo",","&amp;0,IF(X95="wo",","&amp;0,IF(W95=X95,"ERROR",IF(W95=0,",0",IF(X95=0,",-0",IF(X95&gt;W95,","&amp;W95,","&amp;-1*X95)))))))</f>
        <v/>
      </c>
      <c r="AQ96" s="238"/>
      <c r="AU96" s="262"/>
      <c r="BK96" s="293"/>
    </row>
    <row r="97" spans="1:63" s="240" customFormat="1" ht="14.1" customHeight="1" x14ac:dyDescent="0.25">
      <c r="A97" s="510">
        <v>47</v>
      </c>
      <c r="B97" s="569" t="s">
        <v>297</v>
      </c>
      <c r="C97" s="514"/>
      <c r="D97" s="516"/>
      <c r="E97" s="556"/>
      <c r="F97" s="238">
        <v>-17</v>
      </c>
      <c r="G97" s="334">
        <f>IF(Y35&lt;Z35,G35,IF(Z35&lt;Y35,G36,"-"))</f>
        <v>218</v>
      </c>
      <c r="H97" s="520" t="str">
        <f t="shared" ref="H97" si="1611">IF(K97="",IF(C97="","",IF(OR(G97="х",G98="х",NOT(ISBLANK(K97)))," ",CONCATENATE(C97,"/",D97,"/","ст. ",E97))),"")</f>
        <v/>
      </c>
      <c r="I97" s="244" t="str">
        <f>VLOOKUP(G97,[3]Список!A:V,3,FALSE)</f>
        <v xml:space="preserve">ЕРЖАНКЫЗЫ Алтынай  </v>
      </c>
      <c r="J97" s="245" t="str">
        <f>VLOOKUP(G97,[3]Список!A:V,8,FALSE)</f>
        <v>г. Астана</v>
      </c>
      <c r="K97" s="525">
        <v>15</v>
      </c>
      <c r="L97" s="535">
        <v>17</v>
      </c>
      <c r="M97" s="531">
        <v>7</v>
      </c>
      <c r="N97" s="533">
        <v>11</v>
      </c>
      <c r="O97" s="525">
        <v>14</v>
      </c>
      <c r="P97" s="535">
        <v>12</v>
      </c>
      <c r="Q97" s="531">
        <v>5</v>
      </c>
      <c r="R97" s="533">
        <v>11</v>
      </c>
      <c r="S97" s="525"/>
      <c r="T97" s="535"/>
      <c r="U97" s="531"/>
      <c r="V97" s="533"/>
      <c r="W97" s="525"/>
      <c r="X97" s="527"/>
      <c r="Y97" s="246">
        <f t="shared" ref="Y97" si="1612">IF(K97="wo","wo",IF(K97="","",SUM(AC97:AI97)))</f>
        <v>1</v>
      </c>
      <c r="Z97" s="247">
        <f t="shared" ref="Z97" si="1613">IF(L97="wo","wo",IF(L97="","",SUM(AC98:AI98)))</f>
        <v>3</v>
      </c>
      <c r="AA97" s="248" t="str">
        <f t="shared" ref="AA97" si="1614">IF(Y98="В - П","В - П",IF(Z98="В - П","В - П",IF(Z98="wo",Y98&amp;" - "&amp;Z98,IF(Y98="wo",Z98&amp;" - "&amp;Y98,IF(Y98&gt;Z98,Y98&amp;" - "&amp;Z98,IF(Z98&gt;Y98,Z98&amp;" - "&amp;Y98,""))))))</f>
        <v>3 - 1</v>
      </c>
      <c r="AB97" s="249" t="str">
        <f t="shared" si="1124"/>
        <v>(-15,-7,12,-5)</v>
      </c>
      <c r="AC97" s="250">
        <f t="shared" ref="AC97" si="1615">IF(K97="","",IF(K97="wo",0,IF(L97="wo",1,IF(K97&gt;L97,1,0))))</f>
        <v>0</v>
      </c>
      <c r="AD97" s="250">
        <f t="shared" ref="AD97" si="1616">IF(M97="","",IF(M97="wo",0,IF(N97="wo",1,IF(M97&gt;N97,1,0))))</f>
        <v>0</v>
      </c>
      <c r="AE97" s="250">
        <f t="shared" ref="AE97" si="1617">IF(O97="","",IF(O97="wo",0,IF(P97="wo",1,IF(O97&gt;P97,1,0))))</f>
        <v>1</v>
      </c>
      <c r="AF97" s="250">
        <f t="shared" ref="AF97" si="1618">IF(Q97="","",IF(Q97="wo",0,IF(R97="wo",1,IF(Q97&gt;R97,1,0))))</f>
        <v>0</v>
      </c>
      <c r="AG97" s="250" t="str">
        <f t="shared" ref="AG97" si="1619">IF(S97="","",IF(S97="wo",0,IF(T97="wo",1,IF(S97&gt;T97,1,0))))</f>
        <v/>
      </c>
      <c r="AH97" s="250" t="str">
        <f t="shared" ref="AH97" si="1620">IF(U97="","",IF(U97="wo",0,IF(V97="wo",1,IF(U97&gt;V97,1,0))))</f>
        <v/>
      </c>
      <c r="AI97" s="250" t="str">
        <f t="shared" ref="AI97" si="1621">IF(W97="","",IF(W97="wo",0,IF(X97="wo",1,IF(W97&gt;X97,1,0))))</f>
        <v/>
      </c>
      <c r="AJ97" s="251">
        <f t="shared" ref="AJ97" si="1622">IF(K97="","",IF(K97="wo",0,IF(L97="wo",0,IF(K97=L97,"ERROR",IF(K97=0,"-0",IF(L97=0,0,IF(K97&gt;L97,L97,-1*K97)))))))</f>
        <v>-15</v>
      </c>
      <c r="AK97" s="251" t="str">
        <f t="shared" ref="AK97" si="1623">IF(M97="","",IF(M97="wo",","&amp;0,IF(N97="wo",","&amp;0,IF(M97=N97,"ERROR",IF(M97=0,",-0",IF(N97=0,","&amp;0,IF(M97&gt;N97,","&amp;N97,","&amp;-1*M97)))))))</f>
        <v>,-7</v>
      </c>
      <c r="AL97" s="251" t="str">
        <f t="shared" ref="AL97" si="1624">IF(O97="","",IF(O97="wo",","&amp;0,IF(P97="wo",","&amp;0,IF(O97=P97,"ERROR",IF(O97=0,",-0",IF(P97=0,","&amp;0,IF(O97&gt;P97,","&amp;P97,","&amp;-1*O97)))))))</f>
        <v>,12</v>
      </c>
      <c r="AM97" s="251" t="str">
        <f t="shared" ref="AM97" si="1625">IF(Q97="","",IF(Q97="wo",","&amp;0,IF(R97="wo",","&amp;0,IF(Q97=R97,"ERROR",IF(Q97=0,",-0",IF(R97=0,","&amp;0,IF(Q97&gt;R97,","&amp;R97,","&amp;-1*Q97)))))))</f>
        <v>,-5</v>
      </c>
      <c r="AN97" s="251" t="str">
        <f t="shared" ref="AN97" si="1626">IF(S97="","",IF(S97="wo",","&amp;0,IF(T97="wo",","&amp;0,IF(S97=T97,"ERROR",IF(S97=0,",-0",IF(T97=0,","&amp;0,IF(S97&gt;T97,","&amp;T97,","&amp;-1*S97)))))))</f>
        <v/>
      </c>
      <c r="AO97" s="251" t="str">
        <f t="shared" ref="AO97" si="1627">IF(U97="","",IF(U97="wo",","&amp;0,IF(V97="wo",","&amp;0,IF(U97=V97,"ERROR",IF(U97=0,",-0",IF(V97=0,","&amp;0,IF(U97&gt;V97,","&amp;V97,","&amp;-1*U97)))))))</f>
        <v/>
      </c>
      <c r="AP97" s="251" t="str">
        <f t="shared" ref="AP97" si="1628">IF(W97="","",IF(W97="wo",","&amp;0,IF(X97="wo",","&amp;0,IF(W97=X97,"ERROR",IF(W97=0,",-0",IF(X97=0,","&amp;0,IF(W97&gt;X97,","&amp;X97,","&amp;-1*W97)))))))</f>
        <v/>
      </c>
      <c r="AQ97" s="238"/>
      <c r="AU97" s="262"/>
      <c r="BK97" s="293"/>
    </row>
    <row r="98" spans="1:63" s="240" customFormat="1" ht="14.1" customHeight="1" x14ac:dyDescent="0.25">
      <c r="A98" s="511"/>
      <c r="B98" s="570"/>
      <c r="C98" s="515"/>
      <c r="D98" s="517"/>
      <c r="E98" s="557"/>
      <c r="F98" s="320"/>
      <c r="G98" s="328">
        <f>IF(Y81&gt;Z81,G81,IF(Z81&gt;Y81,G82,"-"))</f>
        <v>220</v>
      </c>
      <c r="H98" s="521"/>
      <c r="I98" s="257" t="str">
        <f>VLOOKUP(G98,[3]Список!A:V,3,FALSE)</f>
        <v xml:space="preserve">БОРСАКБАЕВА Карина  </v>
      </c>
      <c r="J98" s="258" t="str">
        <f>VLOOKUP(G98,[3]Список!A:V,8,FALSE)</f>
        <v>Мангистау. обл.</v>
      </c>
      <c r="K98" s="526"/>
      <c r="L98" s="536"/>
      <c r="M98" s="532"/>
      <c r="N98" s="534"/>
      <c r="O98" s="526"/>
      <c r="P98" s="536"/>
      <c r="Q98" s="532"/>
      <c r="R98" s="534"/>
      <c r="S98" s="526"/>
      <c r="T98" s="536"/>
      <c r="U98" s="532"/>
      <c r="V98" s="534"/>
      <c r="W98" s="526"/>
      <c r="X98" s="528"/>
      <c r="Y98" s="259">
        <f t="shared" ref="Y98" si="1629">IF(L97="wo","В - П",IF(L97&gt;=0,SUM(AC98:AI98),""))</f>
        <v>3</v>
      </c>
      <c r="Z98" s="260">
        <f t="shared" ref="Z98" si="1630">IF(K97="wo","В - П",IF(K97&gt;=0,SUM(AC97:AI97),""))</f>
        <v>1</v>
      </c>
      <c r="AA98" s="248" t="str">
        <f t="shared" ref="AA98" si="1631">IF(G97="х","",IF(G98="х","",IF(Y97&gt;Z97,AA97&amp;" "&amp;AB97,IF(Z97&gt;Y97,AA97&amp;" "&amp;AB98,""))))</f>
        <v>3 - 1 (15,7,-12,5)</v>
      </c>
      <c r="AB98" s="249" t="str">
        <f t="shared" si="1124"/>
        <v>(15,7,-12,5)</v>
      </c>
      <c r="AC98" s="250">
        <f t="shared" ref="AC98" si="1632">IF(L97="","",IF(L97="wo",0,IF(K97="wo",1,IF(K97&gt;L97,0,1))))</f>
        <v>1</v>
      </c>
      <c r="AD98" s="250">
        <f t="shared" ref="AD98" si="1633">IF(N97="","",IF(N97="wo",0,IF(M97="wo",1,IF(M97&gt;N97,0,1))))</f>
        <v>1</v>
      </c>
      <c r="AE98" s="250">
        <f t="shared" ref="AE98" si="1634">IF(P97="","",IF(P97="wo",0,IF(O97="wo",1,IF(O97&gt;P97,0,1))))</f>
        <v>0</v>
      </c>
      <c r="AF98" s="250">
        <f t="shared" ref="AF98" si="1635">IF(R97="","",IF(R97="wo",0,IF(Q97="wo",1,IF(Q97&gt;R97,0,1))))</f>
        <v>1</v>
      </c>
      <c r="AG98" s="250" t="str">
        <f t="shared" ref="AG98" si="1636">IF(T97="","",IF(T97="wo",0,IF(S97="wo",1,IF(S97&gt;T97,0,1))))</f>
        <v/>
      </c>
      <c r="AH98" s="250" t="str">
        <f t="shared" ref="AH98" si="1637">IF(V97="","",IF(V97="wo",0,IF(U97="wo",1,IF(U97&gt;V97,0,1))))</f>
        <v/>
      </c>
      <c r="AI98" s="250" t="str">
        <f t="shared" ref="AI98" si="1638">IF(X97="","",IF(X97="wo",0,IF(W97="wo",1,IF(W97&gt;X97,0,1))))</f>
        <v/>
      </c>
      <c r="AJ98" s="251">
        <f t="shared" ref="AJ98" si="1639">IF(K97="","",IF(K97="wo",0,IF(L97="wo",0,IF(K97=L97,"ERROR",IF(K97=0,0,IF(L97=0,"-0",IF(L97&gt;K97,K97,-1*L97)))))))</f>
        <v>15</v>
      </c>
      <c r="AK98" s="251" t="str">
        <f t="shared" ref="AK98" si="1640">IF(M97="","",IF(M97="wo",","&amp;0,IF(N97="wo",","&amp;0,IF(M97=N97,"ERROR",IF(M97=0,",0",IF(N97=0,",-0",IF(N97&gt;M97,","&amp;M97,","&amp;-1*N97)))))))</f>
        <v>,7</v>
      </c>
      <c r="AL98" s="251" t="str">
        <f t="shared" ref="AL98" si="1641">IF(O97="","",IF(O97="wo",","&amp;0,IF(P97="wo",","&amp;0,IF(O97=P97,"ERROR",IF(O97=0,",0",IF(P97=0,",-0",IF(P97&gt;O97,","&amp;O97,","&amp;-1*P97)))))))</f>
        <v>,-12</v>
      </c>
      <c r="AM98" s="251" t="str">
        <f t="shared" ref="AM98" si="1642">IF(Q97="","",IF(Q97="wo",","&amp;0,IF(R97="wo",","&amp;0,IF(Q97=R97,"ERROR",IF(Q97=0,",0",IF(R97=0,",-0",IF(R97&gt;Q97,","&amp;Q97,","&amp;-1*R97)))))))</f>
        <v>,5</v>
      </c>
      <c r="AN98" s="251" t="str">
        <f t="shared" ref="AN98" si="1643">IF(S97="","",IF(S97="wo",","&amp;0,IF(T97="wo",","&amp;0,IF(S97=T97,"ERROR",IF(S97=0,",0",IF(T97=0,",-0",IF(T97&gt;S97,","&amp;S97,","&amp;-1*T97)))))))</f>
        <v/>
      </c>
      <c r="AO98" s="251" t="str">
        <f t="shared" ref="AO98" si="1644">IF(U97="","",IF(U97="wo",","&amp;0,IF(V97="wo",","&amp;0,IF(U97=V97,"ERROR",IF(U97=0,",0",IF(V97=0,",-0",IF(V97&gt;U97,","&amp;U97,","&amp;-1*V97)))))))</f>
        <v/>
      </c>
      <c r="AP98" s="251" t="str">
        <f t="shared" ref="AP98" si="1645">IF(W97="","",IF(W97="wo",","&amp;0,IF(X97="wo",","&amp;0,IF(W97=X97,"ERROR",IF(W97=0,",0",IF(X97=0,",-0",IF(X97&gt;W97,","&amp;W97,","&amp;-1*X97)))))))</f>
        <v/>
      </c>
      <c r="AQ98" s="238"/>
      <c r="AU98" s="262"/>
      <c r="BK98" s="293"/>
    </row>
    <row r="99" spans="1:63" s="240" customFormat="1" ht="14.1" customHeight="1" x14ac:dyDescent="0.25">
      <c r="A99" s="510">
        <v>48</v>
      </c>
      <c r="B99" s="569" t="s">
        <v>299</v>
      </c>
      <c r="C99" s="514"/>
      <c r="D99" s="516"/>
      <c r="E99" s="556"/>
      <c r="F99" s="322"/>
      <c r="G99" s="327">
        <f>IF(Y83&gt;Z83,G83,IF(Z83&gt;Y83,G84,"-"))</f>
        <v>222</v>
      </c>
      <c r="H99" s="520" t="str">
        <f t="shared" ref="H99" si="1646">IF(K99="",IF(C99="","",IF(OR(G99="х",G100="х",NOT(ISBLANK(K99)))," ",CONCATENATE(C99,"/",D99,"/","ст. ",E99))),"")</f>
        <v/>
      </c>
      <c r="I99" s="244" t="str">
        <f>VLOOKUP(G99,[3]Список!A:V,3,FALSE)</f>
        <v xml:space="preserve">ЛУКЬЯНОВА Мария  </v>
      </c>
      <c r="J99" s="245" t="str">
        <f>VLOOKUP(G99,[3]Список!A:V,8,FALSE)</f>
        <v>Карагандин. обл.</v>
      </c>
      <c r="K99" s="525">
        <v>3</v>
      </c>
      <c r="L99" s="535">
        <v>11</v>
      </c>
      <c r="M99" s="531">
        <v>11</v>
      </c>
      <c r="N99" s="533">
        <v>5</v>
      </c>
      <c r="O99" s="525">
        <v>9</v>
      </c>
      <c r="P99" s="535">
        <v>11</v>
      </c>
      <c r="Q99" s="531">
        <v>11</v>
      </c>
      <c r="R99" s="533">
        <v>9</v>
      </c>
      <c r="S99" s="525">
        <v>11</v>
      </c>
      <c r="T99" s="535">
        <v>7</v>
      </c>
      <c r="U99" s="531"/>
      <c r="V99" s="533"/>
      <c r="W99" s="525"/>
      <c r="X99" s="527"/>
      <c r="Y99" s="246">
        <f t="shared" ref="Y99" si="1647">IF(K99="wo","wo",IF(K99="","",SUM(AC99:AI99)))</f>
        <v>3</v>
      </c>
      <c r="Z99" s="247">
        <f t="shared" ref="Z99" si="1648">IF(L99="wo","wo",IF(L99="","",SUM(AC100:AI100)))</f>
        <v>2</v>
      </c>
      <c r="AA99" s="248" t="str">
        <f t="shared" ref="AA99" si="1649">IF(Y100="В - П","В - П",IF(Z100="В - П","В - П",IF(Z100="wo",Y100&amp;" - "&amp;Z100,IF(Y100="wo",Z100&amp;" - "&amp;Y100,IF(Y100&gt;Z100,Y100&amp;" - "&amp;Z100,IF(Z100&gt;Y100,Z100&amp;" - "&amp;Y100,""))))))</f>
        <v>3 - 2</v>
      </c>
      <c r="AB99" s="249" t="str">
        <f t="shared" si="1124"/>
        <v>(-3,5,-9,9,7)</v>
      </c>
      <c r="AC99" s="250">
        <f t="shared" ref="AC99" si="1650">IF(K99="","",IF(K99="wo",0,IF(L99="wo",1,IF(K99&gt;L99,1,0))))</f>
        <v>0</v>
      </c>
      <c r="AD99" s="250">
        <f t="shared" ref="AD99" si="1651">IF(M99="","",IF(M99="wo",0,IF(N99="wo",1,IF(M99&gt;N99,1,0))))</f>
        <v>1</v>
      </c>
      <c r="AE99" s="250">
        <f t="shared" ref="AE99" si="1652">IF(O99="","",IF(O99="wo",0,IF(P99="wo",1,IF(O99&gt;P99,1,0))))</f>
        <v>0</v>
      </c>
      <c r="AF99" s="250">
        <f t="shared" ref="AF99" si="1653">IF(Q99="","",IF(Q99="wo",0,IF(R99="wo",1,IF(Q99&gt;R99,1,0))))</f>
        <v>1</v>
      </c>
      <c r="AG99" s="250">
        <f t="shared" ref="AG99" si="1654">IF(S99="","",IF(S99="wo",0,IF(T99="wo",1,IF(S99&gt;T99,1,0))))</f>
        <v>1</v>
      </c>
      <c r="AH99" s="250" t="str">
        <f t="shared" ref="AH99" si="1655">IF(U99="","",IF(U99="wo",0,IF(V99="wo",1,IF(U99&gt;V99,1,0))))</f>
        <v/>
      </c>
      <c r="AI99" s="250" t="str">
        <f t="shared" ref="AI99" si="1656">IF(W99="","",IF(W99="wo",0,IF(X99="wo",1,IF(W99&gt;X99,1,0))))</f>
        <v/>
      </c>
      <c r="AJ99" s="251">
        <f t="shared" ref="AJ99" si="1657">IF(K99="","",IF(K99="wo",0,IF(L99="wo",0,IF(K99=L99,"ERROR",IF(K99=0,"-0",IF(L99=0,0,IF(K99&gt;L99,L99,-1*K99)))))))</f>
        <v>-3</v>
      </c>
      <c r="AK99" s="251" t="str">
        <f t="shared" ref="AK99" si="1658">IF(M99="","",IF(M99="wo",","&amp;0,IF(N99="wo",","&amp;0,IF(M99=N99,"ERROR",IF(M99=0,",-0",IF(N99=0,","&amp;0,IF(M99&gt;N99,","&amp;N99,","&amp;-1*M99)))))))</f>
        <v>,5</v>
      </c>
      <c r="AL99" s="251" t="str">
        <f t="shared" ref="AL99" si="1659">IF(O99="","",IF(O99="wo",","&amp;0,IF(P99="wo",","&amp;0,IF(O99=P99,"ERROR",IF(O99=0,",-0",IF(P99=0,","&amp;0,IF(O99&gt;P99,","&amp;P99,","&amp;-1*O99)))))))</f>
        <v>,-9</v>
      </c>
      <c r="AM99" s="251" t="str">
        <f t="shared" ref="AM99" si="1660">IF(Q99="","",IF(Q99="wo",","&amp;0,IF(R99="wo",","&amp;0,IF(Q99=R99,"ERROR",IF(Q99=0,",-0",IF(R99=0,","&amp;0,IF(Q99&gt;R99,","&amp;R99,","&amp;-1*Q99)))))))</f>
        <v>,9</v>
      </c>
      <c r="AN99" s="251" t="str">
        <f t="shared" ref="AN99" si="1661">IF(S99="","",IF(S99="wo",","&amp;0,IF(T99="wo",","&amp;0,IF(S99=T99,"ERROR",IF(S99=0,",-0",IF(T99=0,","&amp;0,IF(S99&gt;T99,","&amp;T99,","&amp;-1*S99)))))))</f>
        <v>,7</v>
      </c>
      <c r="AO99" s="251" t="str">
        <f t="shared" ref="AO99" si="1662">IF(U99="","",IF(U99="wo",","&amp;0,IF(V99="wo",","&amp;0,IF(U99=V99,"ERROR",IF(U99=0,",-0",IF(V99=0,","&amp;0,IF(U99&gt;V99,","&amp;V99,","&amp;-1*U99)))))))</f>
        <v/>
      </c>
      <c r="AP99" s="251" t="str">
        <f t="shared" ref="AP99" si="1663">IF(W99="","",IF(W99="wo",","&amp;0,IF(X99="wo",","&amp;0,IF(W99=X99,"ERROR",IF(W99=0,",-0",IF(X99=0,","&amp;0,IF(W99&gt;X99,","&amp;X99,","&amp;-1*W99)))))))</f>
        <v/>
      </c>
      <c r="AQ99" s="238"/>
      <c r="AU99" s="262"/>
      <c r="BK99" s="293"/>
    </row>
    <row r="100" spans="1:63" s="240" customFormat="1" ht="14.1" customHeight="1" x14ac:dyDescent="0.25">
      <c r="A100" s="511"/>
      <c r="B100" s="570"/>
      <c r="C100" s="515"/>
      <c r="D100" s="517"/>
      <c r="E100" s="578"/>
      <c r="F100" s="320"/>
      <c r="G100" s="328">
        <f>IF(Y85&gt;Z85,G85,IF(Z85&gt;Y85,G86,"-"))</f>
        <v>210</v>
      </c>
      <c r="H100" s="521"/>
      <c r="I100" s="257" t="str">
        <f>VLOOKUP(G100,[3]Список!A:V,3,FALSE)</f>
        <v xml:space="preserve">СЕРИКБАЙ Назым  </v>
      </c>
      <c r="J100" s="258" t="str">
        <f>VLOOKUP(G100,[3]Список!A:V,8,FALSE)</f>
        <v>Туркестан. обл.</v>
      </c>
      <c r="K100" s="526"/>
      <c r="L100" s="536"/>
      <c r="M100" s="532"/>
      <c r="N100" s="534"/>
      <c r="O100" s="526"/>
      <c r="P100" s="536"/>
      <c r="Q100" s="532"/>
      <c r="R100" s="534"/>
      <c r="S100" s="526"/>
      <c r="T100" s="536"/>
      <c r="U100" s="532"/>
      <c r="V100" s="534"/>
      <c r="W100" s="526"/>
      <c r="X100" s="528"/>
      <c r="Y100" s="259">
        <f t="shared" ref="Y100" si="1664">IF(L99="wo","В - П",IF(L99&gt;=0,SUM(AC100:AI100),""))</f>
        <v>2</v>
      </c>
      <c r="Z100" s="260">
        <f t="shared" ref="Z100" si="1665">IF(K99="wo","В - П",IF(K99&gt;=0,SUM(AC99:AI99),""))</f>
        <v>3</v>
      </c>
      <c r="AA100" s="248" t="str">
        <f t="shared" ref="AA100" si="1666">IF(G99="х","",IF(G100="х","",IF(Y99&gt;Z99,AA99&amp;" "&amp;AB99,IF(Z99&gt;Y99,AA99&amp;" "&amp;AB100,""))))</f>
        <v>3 - 2 (-3,5,-9,9,7)</v>
      </c>
      <c r="AB100" s="249" t="str">
        <f t="shared" si="1124"/>
        <v>(3,-5,9,-9,-7)</v>
      </c>
      <c r="AC100" s="250">
        <f t="shared" ref="AC100" si="1667">IF(L99="","",IF(L99="wo",0,IF(K99="wo",1,IF(K99&gt;L99,0,1))))</f>
        <v>1</v>
      </c>
      <c r="AD100" s="250">
        <f t="shared" ref="AD100" si="1668">IF(N99="","",IF(N99="wo",0,IF(M99="wo",1,IF(M99&gt;N99,0,1))))</f>
        <v>0</v>
      </c>
      <c r="AE100" s="250">
        <f t="shared" ref="AE100" si="1669">IF(P99="","",IF(P99="wo",0,IF(O99="wo",1,IF(O99&gt;P99,0,1))))</f>
        <v>1</v>
      </c>
      <c r="AF100" s="250">
        <f t="shared" ref="AF100" si="1670">IF(R99="","",IF(R99="wo",0,IF(Q99="wo",1,IF(Q99&gt;R99,0,1))))</f>
        <v>0</v>
      </c>
      <c r="AG100" s="250">
        <f t="shared" ref="AG100" si="1671">IF(T99="","",IF(T99="wo",0,IF(S99="wo",1,IF(S99&gt;T99,0,1))))</f>
        <v>0</v>
      </c>
      <c r="AH100" s="250" t="str">
        <f t="shared" ref="AH100" si="1672">IF(V99="","",IF(V99="wo",0,IF(U99="wo",1,IF(U99&gt;V99,0,1))))</f>
        <v/>
      </c>
      <c r="AI100" s="250" t="str">
        <f t="shared" ref="AI100" si="1673">IF(X99="","",IF(X99="wo",0,IF(W99="wo",1,IF(W99&gt;X99,0,1))))</f>
        <v/>
      </c>
      <c r="AJ100" s="251">
        <f t="shared" ref="AJ100" si="1674">IF(K99="","",IF(K99="wo",0,IF(L99="wo",0,IF(K99=L99,"ERROR",IF(K99=0,0,IF(L99=0,"-0",IF(L99&gt;K99,K99,-1*L99)))))))</f>
        <v>3</v>
      </c>
      <c r="AK100" s="251" t="str">
        <f t="shared" ref="AK100" si="1675">IF(M99="","",IF(M99="wo",","&amp;0,IF(N99="wo",","&amp;0,IF(M99=N99,"ERROR",IF(M99=0,",0",IF(N99=0,",-0",IF(N99&gt;M99,","&amp;M99,","&amp;-1*N99)))))))</f>
        <v>,-5</v>
      </c>
      <c r="AL100" s="251" t="str">
        <f t="shared" ref="AL100" si="1676">IF(O99="","",IF(O99="wo",","&amp;0,IF(P99="wo",","&amp;0,IF(O99=P99,"ERROR",IF(O99=0,",0",IF(P99=0,",-0",IF(P99&gt;O99,","&amp;O99,","&amp;-1*P99)))))))</f>
        <v>,9</v>
      </c>
      <c r="AM100" s="251" t="str">
        <f t="shared" ref="AM100" si="1677">IF(Q99="","",IF(Q99="wo",","&amp;0,IF(R99="wo",","&amp;0,IF(Q99=R99,"ERROR",IF(Q99=0,",0",IF(R99=0,",-0",IF(R99&gt;Q99,","&amp;Q99,","&amp;-1*R99)))))))</f>
        <v>,-9</v>
      </c>
      <c r="AN100" s="251" t="str">
        <f t="shared" ref="AN100" si="1678">IF(S99="","",IF(S99="wo",","&amp;0,IF(T99="wo",","&amp;0,IF(S99=T99,"ERROR",IF(S99=0,",0",IF(T99=0,",-0",IF(T99&gt;S99,","&amp;S99,","&amp;-1*T99)))))))</f>
        <v>,-7</v>
      </c>
      <c r="AO100" s="251" t="str">
        <f t="shared" ref="AO100" si="1679">IF(U99="","",IF(U99="wo",","&amp;0,IF(V99="wo",","&amp;0,IF(U99=V99,"ERROR",IF(U99=0,",0",IF(V99=0,",-0",IF(V99&gt;U99,","&amp;U99,","&amp;-1*V99)))))))</f>
        <v/>
      </c>
      <c r="AP100" s="251" t="str">
        <f t="shared" ref="AP100" si="1680">IF(W99="","",IF(W99="wo",","&amp;0,IF(X99="wo",","&amp;0,IF(W99=X99,"ERROR",IF(W99=0,",0",IF(X99=0,",-0",IF(X99&gt;W99,","&amp;W99,","&amp;-1*X99)))))))</f>
        <v/>
      </c>
      <c r="AQ100" s="238"/>
      <c r="AU100" s="262"/>
      <c r="BK100" s="293"/>
    </row>
    <row r="101" spans="1:63" s="240" customFormat="1" ht="14.1" customHeight="1" x14ac:dyDescent="0.25">
      <c r="A101" s="510">
        <v>49</v>
      </c>
      <c r="B101" s="569" t="s">
        <v>299</v>
      </c>
      <c r="C101" s="514"/>
      <c r="D101" s="516"/>
      <c r="E101" s="556"/>
      <c r="F101" s="322"/>
      <c r="G101" s="327">
        <f>IF(Y87&gt;Z87,G87,IF(Z87&gt;Y87,G88,"-"))</f>
        <v>224</v>
      </c>
      <c r="H101" s="520" t="str">
        <f t="shared" ref="H101" si="1681">IF(K101="",IF(C101="","",IF(OR(G101="х",G102="х",NOT(ISBLANK(K101)))," ",CONCATENATE(C101,"/",D101,"/","ст. ",E101))),"")</f>
        <v/>
      </c>
      <c r="I101" s="244" t="str">
        <f>VLOOKUP(G101,[3]Список!A:V,3,FALSE)</f>
        <v xml:space="preserve">ГАМОВА Дарья  </v>
      </c>
      <c r="J101" s="245" t="str">
        <f>VLOOKUP(G101,[3]Список!A:V,8,FALSE)</f>
        <v>Карагандин. обл.</v>
      </c>
      <c r="K101" s="525">
        <v>9</v>
      </c>
      <c r="L101" s="535">
        <v>11</v>
      </c>
      <c r="M101" s="531">
        <v>11</v>
      </c>
      <c r="N101" s="533">
        <v>9</v>
      </c>
      <c r="O101" s="525">
        <v>12</v>
      </c>
      <c r="P101" s="535">
        <v>14</v>
      </c>
      <c r="Q101" s="531">
        <v>6</v>
      </c>
      <c r="R101" s="533">
        <v>11</v>
      </c>
      <c r="S101" s="525"/>
      <c r="T101" s="535"/>
      <c r="U101" s="531"/>
      <c r="V101" s="533"/>
      <c r="W101" s="525"/>
      <c r="X101" s="527"/>
      <c r="Y101" s="246">
        <f t="shared" ref="Y101" si="1682">IF(K101="wo","wo",IF(K101="","",SUM(AC101:AI101)))</f>
        <v>1</v>
      </c>
      <c r="Z101" s="247">
        <f t="shared" ref="Z101" si="1683">IF(L101="wo","wo",IF(L101="","",SUM(AC102:AI102)))</f>
        <v>3</v>
      </c>
      <c r="AA101" s="248" t="str">
        <f t="shared" ref="AA101" si="1684">IF(Y102="В - П","В - П",IF(Z102="В - П","В - П",IF(Z102="wo",Y102&amp;" - "&amp;Z102,IF(Y102="wo",Z102&amp;" - "&amp;Y102,IF(Y102&gt;Z102,Y102&amp;" - "&amp;Z102,IF(Z102&gt;Y102,Z102&amp;" - "&amp;Y102,""))))))</f>
        <v>3 - 1</v>
      </c>
      <c r="AB101" s="249" t="str">
        <f t="shared" si="1124"/>
        <v>(-9,9,-12,-6)</v>
      </c>
      <c r="AC101" s="250">
        <f t="shared" ref="AC101" si="1685">IF(K101="","",IF(K101="wo",0,IF(L101="wo",1,IF(K101&gt;L101,1,0))))</f>
        <v>0</v>
      </c>
      <c r="AD101" s="250">
        <f t="shared" ref="AD101" si="1686">IF(M101="","",IF(M101="wo",0,IF(N101="wo",1,IF(M101&gt;N101,1,0))))</f>
        <v>1</v>
      </c>
      <c r="AE101" s="250">
        <f t="shared" ref="AE101" si="1687">IF(O101="","",IF(O101="wo",0,IF(P101="wo",1,IF(O101&gt;P101,1,0))))</f>
        <v>0</v>
      </c>
      <c r="AF101" s="250">
        <f t="shared" ref="AF101" si="1688">IF(Q101="","",IF(Q101="wo",0,IF(R101="wo",1,IF(Q101&gt;R101,1,0))))</f>
        <v>0</v>
      </c>
      <c r="AG101" s="250" t="str">
        <f t="shared" ref="AG101" si="1689">IF(S101="","",IF(S101="wo",0,IF(T101="wo",1,IF(S101&gt;T101,1,0))))</f>
        <v/>
      </c>
      <c r="AH101" s="250" t="str">
        <f t="shared" ref="AH101" si="1690">IF(U101="","",IF(U101="wo",0,IF(V101="wo",1,IF(U101&gt;V101,1,0))))</f>
        <v/>
      </c>
      <c r="AI101" s="250" t="str">
        <f t="shared" ref="AI101" si="1691">IF(W101="","",IF(W101="wo",0,IF(X101="wo",1,IF(W101&gt;X101,1,0))))</f>
        <v/>
      </c>
      <c r="AJ101" s="251">
        <f t="shared" ref="AJ101" si="1692">IF(K101="","",IF(K101="wo",0,IF(L101="wo",0,IF(K101=L101,"ERROR",IF(K101=0,"-0",IF(L101=0,0,IF(K101&gt;L101,L101,-1*K101)))))))</f>
        <v>-9</v>
      </c>
      <c r="AK101" s="251" t="str">
        <f t="shared" ref="AK101" si="1693">IF(M101="","",IF(M101="wo",","&amp;0,IF(N101="wo",","&amp;0,IF(M101=N101,"ERROR",IF(M101=0,",-0",IF(N101=0,","&amp;0,IF(M101&gt;N101,","&amp;N101,","&amp;-1*M101)))))))</f>
        <v>,9</v>
      </c>
      <c r="AL101" s="251" t="str">
        <f t="shared" ref="AL101" si="1694">IF(O101="","",IF(O101="wo",","&amp;0,IF(P101="wo",","&amp;0,IF(O101=P101,"ERROR",IF(O101=0,",-0",IF(P101=0,","&amp;0,IF(O101&gt;P101,","&amp;P101,","&amp;-1*O101)))))))</f>
        <v>,-12</v>
      </c>
      <c r="AM101" s="251" t="str">
        <f t="shared" ref="AM101" si="1695">IF(Q101="","",IF(Q101="wo",","&amp;0,IF(R101="wo",","&amp;0,IF(Q101=R101,"ERROR",IF(Q101=0,",-0",IF(R101=0,","&amp;0,IF(Q101&gt;R101,","&amp;R101,","&amp;-1*Q101)))))))</f>
        <v>,-6</v>
      </c>
      <c r="AN101" s="251" t="str">
        <f t="shared" ref="AN101" si="1696">IF(S101="","",IF(S101="wo",","&amp;0,IF(T101="wo",","&amp;0,IF(S101=T101,"ERROR",IF(S101=0,",-0",IF(T101=0,","&amp;0,IF(S101&gt;T101,","&amp;T101,","&amp;-1*S101)))))))</f>
        <v/>
      </c>
      <c r="AO101" s="251" t="str">
        <f t="shared" ref="AO101" si="1697">IF(U101="","",IF(U101="wo",","&amp;0,IF(V101="wo",","&amp;0,IF(U101=V101,"ERROR",IF(U101=0,",-0",IF(V101=0,","&amp;0,IF(U101&gt;V101,","&amp;V101,","&amp;-1*U101)))))))</f>
        <v/>
      </c>
      <c r="AP101" s="251" t="str">
        <f t="shared" ref="AP101" si="1698">IF(W101="","",IF(W101="wo",","&amp;0,IF(X101="wo",","&amp;0,IF(W101=X101,"ERROR",IF(W101=0,",-0",IF(X101=0,","&amp;0,IF(W101&gt;X101,","&amp;X101,","&amp;-1*W101)))))))</f>
        <v/>
      </c>
      <c r="AQ101" s="238"/>
      <c r="AU101" s="262"/>
      <c r="BK101" s="293"/>
    </row>
    <row r="102" spans="1:63" s="240" customFormat="1" ht="14.1" customHeight="1" x14ac:dyDescent="0.25">
      <c r="A102" s="511"/>
      <c r="B102" s="570"/>
      <c r="C102" s="515"/>
      <c r="D102" s="517"/>
      <c r="E102" s="578"/>
      <c r="F102" s="320"/>
      <c r="G102" s="328">
        <f>IF(Y89&gt;Z89,G89,IF(Z89&gt;Y89,G90,"-"))</f>
        <v>221</v>
      </c>
      <c r="H102" s="521"/>
      <c r="I102" s="257" t="str">
        <f>VLOOKUP(G102,[3]Список!A:V,3,FALSE)</f>
        <v xml:space="preserve">ТАЖИМОВА Меруерт  </v>
      </c>
      <c r="J102" s="258" t="str">
        <f>VLOOKUP(G102,[3]Список!A:V,8,FALSE)</f>
        <v>Павлодар. обл.</v>
      </c>
      <c r="K102" s="526"/>
      <c r="L102" s="536"/>
      <c r="M102" s="532"/>
      <c r="N102" s="534"/>
      <c r="O102" s="526"/>
      <c r="P102" s="536"/>
      <c r="Q102" s="532"/>
      <c r="R102" s="534"/>
      <c r="S102" s="526"/>
      <c r="T102" s="536"/>
      <c r="U102" s="532"/>
      <c r="V102" s="534"/>
      <c r="W102" s="526"/>
      <c r="X102" s="528"/>
      <c r="Y102" s="259">
        <f t="shared" ref="Y102" si="1699">IF(L101="wo","В - П",IF(L101&gt;=0,SUM(AC102:AI102),""))</f>
        <v>3</v>
      </c>
      <c r="Z102" s="260">
        <f t="shared" ref="Z102" si="1700">IF(K101="wo","В - П",IF(K101&gt;=0,SUM(AC101:AI101),""))</f>
        <v>1</v>
      </c>
      <c r="AA102" s="248" t="str">
        <f t="shared" ref="AA102" si="1701">IF(G101="х","",IF(G102="х","",IF(Y101&gt;Z101,AA101&amp;" "&amp;AB101,IF(Z101&gt;Y101,AA101&amp;" "&amp;AB102,""))))</f>
        <v>3 - 1 (9,-9,12,6)</v>
      </c>
      <c r="AB102" s="249" t="str">
        <f t="shared" si="1124"/>
        <v>(9,-9,12,6)</v>
      </c>
      <c r="AC102" s="250">
        <f t="shared" ref="AC102" si="1702">IF(L101="","",IF(L101="wo",0,IF(K101="wo",1,IF(K101&gt;L101,0,1))))</f>
        <v>1</v>
      </c>
      <c r="AD102" s="250">
        <f t="shared" ref="AD102" si="1703">IF(N101="","",IF(N101="wo",0,IF(M101="wo",1,IF(M101&gt;N101,0,1))))</f>
        <v>0</v>
      </c>
      <c r="AE102" s="250">
        <f t="shared" ref="AE102" si="1704">IF(P101="","",IF(P101="wo",0,IF(O101="wo",1,IF(O101&gt;P101,0,1))))</f>
        <v>1</v>
      </c>
      <c r="AF102" s="250">
        <f t="shared" ref="AF102" si="1705">IF(R101="","",IF(R101="wo",0,IF(Q101="wo",1,IF(Q101&gt;R101,0,1))))</f>
        <v>1</v>
      </c>
      <c r="AG102" s="250" t="str">
        <f t="shared" ref="AG102" si="1706">IF(T101="","",IF(T101="wo",0,IF(S101="wo",1,IF(S101&gt;T101,0,1))))</f>
        <v/>
      </c>
      <c r="AH102" s="250" t="str">
        <f t="shared" ref="AH102" si="1707">IF(V101="","",IF(V101="wo",0,IF(U101="wo",1,IF(U101&gt;V101,0,1))))</f>
        <v/>
      </c>
      <c r="AI102" s="250" t="str">
        <f t="shared" ref="AI102" si="1708">IF(X101="","",IF(X101="wo",0,IF(W101="wo",1,IF(W101&gt;X101,0,1))))</f>
        <v/>
      </c>
      <c r="AJ102" s="251">
        <f t="shared" ref="AJ102" si="1709">IF(K101="","",IF(K101="wo",0,IF(L101="wo",0,IF(K101=L101,"ERROR",IF(K101=0,0,IF(L101=0,"-0",IF(L101&gt;K101,K101,-1*L101)))))))</f>
        <v>9</v>
      </c>
      <c r="AK102" s="251" t="str">
        <f t="shared" ref="AK102" si="1710">IF(M101="","",IF(M101="wo",","&amp;0,IF(N101="wo",","&amp;0,IF(M101=N101,"ERROR",IF(M101=0,",0",IF(N101=0,",-0",IF(N101&gt;M101,","&amp;M101,","&amp;-1*N101)))))))</f>
        <v>,-9</v>
      </c>
      <c r="AL102" s="251" t="str">
        <f t="shared" ref="AL102" si="1711">IF(O101="","",IF(O101="wo",","&amp;0,IF(P101="wo",","&amp;0,IF(O101=P101,"ERROR",IF(O101=0,",0",IF(P101=0,",-0",IF(P101&gt;O101,","&amp;O101,","&amp;-1*P101)))))))</f>
        <v>,12</v>
      </c>
      <c r="AM102" s="251" t="str">
        <f t="shared" ref="AM102" si="1712">IF(Q101="","",IF(Q101="wo",","&amp;0,IF(R101="wo",","&amp;0,IF(Q101=R101,"ERROR",IF(Q101=0,",0",IF(R101=0,",-0",IF(R101&gt;Q101,","&amp;Q101,","&amp;-1*R101)))))))</f>
        <v>,6</v>
      </c>
      <c r="AN102" s="251" t="str">
        <f t="shared" ref="AN102" si="1713">IF(S101="","",IF(S101="wo",","&amp;0,IF(T101="wo",","&amp;0,IF(S101=T101,"ERROR",IF(S101=0,",0",IF(T101=0,",-0",IF(T101&gt;S101,","&amp;S101,","&amp;-1*T101)))))))</f>
        <v/>
      </c>
      <c r="AO102" s="251" t="str">
        <f t="shared" ref="AO102" si="1714">IF(U101="","",IF(U101="wo",","&amp;0,IF(V101="wo",","&amp;0,IF(U101=V101,"ERROR",IF(U101=0,",0",IF(V101=0,",-0",IF(V101&gt;U101,","&amp;U101,","&amp;-1*V101)))))))</f>
        <v/>
      </c>
      <c r="AP102" s="251" t="str">
        <f t="shared" ref="AP102" si="1715">IF(W101="","",IF(W101="wo",","&amp;0,IF(X101="wo",","&amp;0,IF(W101=X101,"ERROR",IF(W101=0,",0",IF(X101=0,",-0",IF(X101&gt;W101,","&amp;W101,","&amp;-1*X101)))))))</f>
        <v/>
      </c>
      <c r="AQ102" s="238"/>
      <c r="AU102" s="262"/>
      <c r="BK102" s="293"/>
    </row>
    <row r="103" spans="1:63" s="240" customFormat="1" ht="14.1" customHeight="1" x14ac:dyDescent="0.25">
      <c r="A103" s="510">
        <v>50</v>
      </c>
      <c r="B103" s="569" t="s">
        <v>299</v>
      </c>
      <c r="C103" s="514"/>
      <c r="D103" s="516"/>
      <c r="E103" s="556"/>
      <c r="F103" s="322"/>
      <c r="G103" s="327">
        <f>IF(Y91&gt;Z91,G91,IF(Z91&gt;Y91,G92,"-"))</f>
        <v>215</v>
      </c>
      <c r="H103" s="520" t="str">
        <f t="shared" ref="H103" si="1716">IF(K103="",IF(C103="","",IF(OR(G103="х",G104="х",NOT(ISBLANK(K103)))," ",CONCATENATE(C103,"/",D103,"/","ст. ",E103))),"")</f>
        <v/>
      </c>
      <c r="I103" s="244" t="str">
        <f>VLOOKUP(G103,[3]Список!A:V,3,FALSE)</f>
        <v xml:space="preserve">ХАНИЯЗОВА Ноила  </v>
      </c>
      <c r="J103" s="245" t="str">
        <f>VLOOKUP(G103,[3]Список!A:V,8,FALSE)</f>
        <v>Туркестан. обл.</v>
      </c>
      <c r="K103" s="525">
        <v>11</v>
      </c>
      <c r="L103" s="535">
        <v>8</v>
      </c>
      <c r="M103" s="531">
        <v>11</v>
      </c>
      <c r="N103" s="533">
        <v>5</v>
      </c>
      <c r="O103" s="525">
        <v>11</v>
      </c>
      <c r="P103" s="535">
        <v>8</v>
      </c>
      <c r="Q103" s="531"/>
      <c r="R103" s="533"/>
      <c r="S103" s="525"/>
      <c r="T103" s="535"/>
      <c r="U103" s="531"/>
      <c r="V103" s="533"/>
      <c r="W103" s="525"/>
      <c r="X103" s="527"/>
      <c r="Y103" s="246">
        <f t="shared" ref="Y103" si="1717">IF(K103="wo","wo",IF(K103="","",SUM(AC103:AI103)))</f>
        <v>3</v>
      </c>
      <c r="Z103" s="247">
        <f t="shared" ref="Z103" si="1718">IF(L103="wo","wo",IF(L103="","",SUM(AC104:AI104)))</f>
        <v>0</v>
      </c>
      <c r="AA103" s="248" t="str">
        <f t="shared" ref="AA103" si="1719">IF(Y104="В - П","В - П",IF(Z104="В - П","В - П",IF(Z104="wo",Y104&amp;" - "&amp;Z104,IF(Y104="wo",Z104&amp;" - "&amp;Y104,IF(Y104&gt;Z104,Y104&amp;" - "&amp;Z104,IF(Z104&gt;Y104,Z104&amp;" - "&amp;Y104,""))))))</f>
        <v>3 - 0</v>
      </c>
      <c r="AB103" s="249" t="str">
        <f t="shared" si="1124"/>
        <v>(8,5,8)</v>
      </c>
      <c r="AC103" s="250">
        <f t="shared" ref="AC103" si="1720">IF(K103="","",IF(K103="wo",0,IF(L103="wo",1,IF(K103&gt;L103,1,0))))</f>
        <v>1</v>
      </c>
      <c r="AD103" s="250">
        <f t="shared" ref="AD103" si="1721">IF(M103="","",IF(M103="wo",0,IF(N103="wo",1,IF(M103&gt;N103,1,0))))</f>
        <v>1</v>
      </c>
      <c r="AE103" s="250">
        <f t="shared" ref="AE103" si="1722">IF(O103="","",IF(O103="wo",0,IF(P103="wo",1,IF(O103&gt;P103,1,0))))</f>
        <v>1</v>
      </c>
      <c r="AF103" s="250" t="str">
        <f t="shared" ref="AF103" si="1723">IF(Q103="","",IF(Q103="wo",0,IF(R103="wo",1,IF(Q103&gt;R103,1,0))))</f>
        <v/>
      </c>
      <c r="AG103" s="250" t="str">
        <f t="shared" ref="AG103" si="1724">IF(S103="","",IF(S103="wo",0,IF(T103="wo",1,IF(S103&gt;T103,1,0))))</f>
        <v/>
      </c>
      <c r="AH103" s="250" t="str">
        <f t="shared" ref="AH103" si="1725">IF(U103="","",IF(U103="wo",0,IF(V103="wo",1,IF(U103&gt;V103,1,0))))</f>
        <v/>
      </c>
      <c r="AI103" s="250" t="str">
        <f t="shared" ref="AI103" si="1726">IF(W103="","",IF(W103="wo",0,IF(X103="wo",1,IF(W103&gt;X103,1,0))))</f>
        <v/>
      </c>
      <c r="AJ103" s="251">
        <f t="shared" ref="AJ103" si="1727">IF(K103="","",IF(K103="wo",0,IF(L103="wo",0,IF(K103=L103,"ERROR",IF(K103=0,"-0",IF(L103=0,0,IF(K103&gt;L103,L103,-1*K103)))))))</f>
        <v>8</v>
      </c>
      <c r="AK103" s="251" t="str">
        <f t="shared" ref="AK103" si="1728">IF(M103="","",IF(M103="wo",","&amp;0,IF(N103="wo",","&amp;0,IF(M103=N103,"ERROR",IF(M103=0,",-0",IF(N103=0,","&amp;0,IF(M103&gt;N103,","&amp;N103,","&amp;-1*M103)))))))</f>
        <v>,5</v>
      </c>
      <c r="AL103" s="251" t="str">
        <f t="shared" ref="AL103" si="1729">IF(O103="","",IF(O103="wo",","&amp;0,IF(P103="wo",","&amp;0,IF(O103=P103,"ERROR",IF(O103=0,",-0",IF(P103=0,","&amp;0,IF(O103&gt;P103,","&amp;P103,","&amp;-1*O103)))))))</f>
        <v>,8</v>
      </c>
      <c r="AM103" s="251" t="str">
        <f t="shared" ref="AM103" si="1730">IF(Q103="","",IF(Q103="wo",","&amp;0,IF(R103="wo",","&amp;0,IF(Q103=R103,"ERROR",IF(Q103=0,",-0",IF(R103=0,","&amp;0,IF(Q103&gt;R103,","&amp;R103,","&amp;-1*Q103)))))))</f>
        <v/>
      </c>
      <c r="AN103" s="251" t="str">
        <f t="shared" ref="AN103" si="1731">IF(S103="","",IF(S103="wo",","&amp;0,IF(T103="wo",","&amp;0,IF(S103=T103,"ERROR",IF(S103=0,",-0",IF(T103=0,","&amp;0,IF(S103&gt;T103,","&amp;T103,","&amp;-1*S103)))))))</f>
        <v/>
      </c>
      <c r="AO103" s="251" t="str">
        <f t="shared" ref="AO103" si="1732">IF(U103="","",IF(U103="wo",","&amp;0,IF(V103="wo",","&amp;0,IF(U103=V103,"ERROR",IF(U103=0,",-0",IF(V103=0,","&amp;0,IF(U103&gt;V103,","&amp;V103,","&amp;-1*U103)))))))</f>
        <v/>
      </c>
      <c r="AP103" s="251" t="str">
        <f t="shared" ref="AP103" si="1733">IF(W103="","",IF(W103="wo",","&amp;0,IF(X103="wo",","&amp;0,IF(W103=X103,"ERROR",IF(W103=0,",-0",IF(X103=0,","&amp;0,IF(W103&gt;X103,","&amp;X103,","&amp;-1*W103)))))))</f>
        <v/>
      </c>
      <c r="AQ103" s="238"/>
      <c r="AU103" s="262"/>
      <c r="BK103" s="293"/>
    </row>
    <row r="104" spans="1:63" s="240" customFormat="1" ht="14.1" customHeight="1" x14ac:dyDescent="0.25">
      <c r="A104" s="511"/>
      <c r="B104" s="570"/>
      <c r="C104" s="515"/>
      <c r="D104" s="517"/>
      <c r="E104" s="578"/>
      <c r="F104" s="320"/>
      <c r="G104" s="328">
        <f>IF(Y93&gt;Z93,G93,IF(Z93&gt;Y93,G94,"-"))</f>
        <v>227</v>
      </c>
      <c r="H104" s="521"/>
      <c r="I104" s="257" t="str">
        <f>VLOOKUP(G104,[3]Список!A:V,3,FALSE)</f>
        <v xml:space="preserve">ЗЕЙНУЛЛА Айзере  </v>
      </c>
      <c r="J104" s="258" t="str">
        <f>VLOOKUP(G104,[3]Список!A:V,8,FALSE)</f>
        <v>Павлодар. обл.</v>
      </c>
      <c r="K104" s="526"/>
      <c r="L104" s="536"/>
      <c r="M104" s="532"/>
      <c r="N104" s="534"/>
      <c r="O104" s="526"/>
      <c r="P104" s="536"/>
      <c r="Q104" s="532"/>
      <c r="R104" s="534"/>
      <c r="S104" s="526"/>
      <c r="T104" s="536"/>
      <c r="U104" s="532"/>
      <c r="V104" s="534"/>
      <c r="W104" s="526"/>
      <c r="X104" s="528"/>
      <c r="Y104" s="259">
        <f t="shared" ref="Y104" si="1734">IF(L103="wo","В - П",IF(L103&gt;=0,SUM(AC104:AI104),""))</f>
        <v>0</v>
      </c>
      <c r="Z104" s="260">
        <f t="shared" ref="Z104" si="1735">IF(K103="wo","В - П",IF(K103&gt;=0,SUM(AC103:AI103),""))</f>
        <v>3</v>
      </c>
      <c r="AA104" s="248" t="str">
        <f t="shared" ref="AA104" si="1736">IF(G103="х","",IF(G104="х","",IF(Y103&gt;Z103,AA103&amp;" "&amp;AB103,IF(Z103&gt;Y103,AA103&amp;" "&amp;AB104,""))))</f>
        <v>3 - 0 (8,5,8)</v>
      </c>
      <c r="AB104" s="249" t="str">
        <f t="shared" si="1124"/>
        <v>(-8,-5,-8)</v>
      </c>
      <c r="AC104" s="250">
        <f t="shared" ref="AC104" si="1737">IF(L103="","",IF(L103="wo",0,IF(K103="wo",1,IF(K103&gt;L103,0,1))))</f>
        <v>0</v>
      </c>
      <c r="AD104" s="250">
        <f t="shared" ref="AD104" si="1738">IF(N103="","",IF(N103="wo",0,IF(M103="wo",1,IF(M103&gt;N103,0,1))))</f>
        <v>0</v>
      </c>
      <c r="AE104" s="250">
        <f t="shared" ref="AE104" si="1739">IF(P103="","",IF(P103="wo",0,IF(O103="wo",1,IF(O103&gt;P103,0,1))))</f>
        <v>0</v>
      </c>
      <c r="AF104" s="250" t="str">
        <f t="shared" ref="AF104" si="1740">IF(R103="","",IF(R103="wo",0,IF(Q103="wo",1,IF(Q103&gt;R103,0,1))))</f>
        <v/>
      </c>
      <c r="AG104" s="250" t="str">
        <f t="shared" ref="AG104" si="1741">IF(T103="","",IF(T103="wo",0,IF(S103="wo",1,IF(S103&gt;T103,0,1))))</f>
        <v/>
      </c>
      <c r="AH104" s="250" t="str">
        <f t="shared" ref="AH104" si="1742">IF(V103="","",IF(V103="wo",0,IF(U103="wo",1,IF(U103&gt;V103,0,1))))</f>
        <v/>
      </c>
      <c r="AI104" s="250" t="str">
        <f t="shared" ref="AI104" si="1743">IF(X103="","",IF(X103="wo",0,IF(W103="wo",1,IF(W103&gt;X103,0,1))))</f>
        <v/>
      </c>
      <c r="AJ104" s="251">
        <f t="shared" ref="AJ104" si="1744">IF(K103="","",IF(K103="wo",0,IF(L103="wo",0,IF(K103=L103,"ERROR",IF(K103=0,0,IF(L103=0,"-0",IF(L103&gt;K103,K103,-1*L103)))))))</f>
        <v>-8</v>
      </c>
      <c r="AK104" s="251" t="str">
        <f t="shared" ref="AK104" si="1745">IF(M103="","",IF(M103="wo",","&amp;0,IF(N103="wo",","&amp;0,IF(M103=N103,"ERROR",IF(M103=0,",0",IF(N103=0,",-0",IF(N103&gt;M103,","&amp;M103,","&amp;-1*N103)))))))</f>
        <v>,-5</v>
      </c>
      <c r="AL104" s="251" t="str">
        <f t="shared" ref="AL104" si="1746">IF(O103="","",IF(O103="wo",","&amp;0,IF(P103="wo",","&amp;0,IF(O103=P103,"ERROR",IF(O103=0,",0",IF(P103=0,",-0",IF(P103&gt;O103,","&amp;O103,","&amp;-1*P103)))))))</f>
        <v>,-8</v>
      </c>
      <c r="AM104" s="251" t="str">
        <f t="shared" ref="AM104" si="1747">IF(Q103="","",IF(Q103="wo",","&amp;0,IF(R103="wo",","&amp;0,IF(Q103=R103,"ERROR",IF(Q103=0,",0",IF(R103=0,",-0",IF(R103&gt;Q103,","&amp;Q103,","&amp;-1*R103)))))))</f>
        <v/>
      </c>
      <c r="AN104" s="251" t="str">
        <f t="shared" ref="AN104" si="1748">IF(S103="","",IF(S103="wo",","&amp;0,IF(T103="wo",","&amp;0,IF(S103=T103,"ERROR",IF(S103=0,",0",IF(T103=0,",-0",IF(T103&gt;S103,","&amp;S103,","&amp;-1*T103)))))))</f>
        <v/>
      </c>
      <c r="AO104" s="251" t="str">
        <f t="shared" ref="AO104" si="1749">IF(U103="","",IF(U103="wo",","&amp;0,IF(V103="wo",","&amp;0,IF(U103=V103,"ERROR",IF(U103=0,",0",IF(V103=0,",-0",IF(V103&gt;U103,","&amp;U103,","&amp;-1*V103)))))))</f>
        <v/>
      </c>
      <c r="AP104" s="251" t="str">
        <f t="shared" ref="AP104" si="1750">IF(W103="","",IF(W103="wo",","&amp;0,IF(X103="wo",","&amp;0,IF(W103=X103,"ERROR",IF(W103=0,",0",IF(X103=0,",-0",IF(X103&gt;W103,","&amp;W103,","&amp;-1*X103)))))))</f>
        <v/>
      </c>
      <c r="AQ104" s="238"/>
      <c r="AU104" s="262"/>
      <c r="BK104" s="293"/>
    </row>
    <row r="105" spans="1:63" s="240" customFormat="1" ht="14.1" customHeight="1" x14ac:dyDescent="0.25">
      <c r="A105" s="510">
        <v>51</v>
      </c>
      <c r="B105" s="569" t="s">
        <v>299</v>
      </c>
      <c r="C105" s="514"/>
      <c r="D105" s="516"/>
      <c r="E105" s="556"/>
      <c r="F105" s="322"/>
      <c r="G105" s="327">
        <f>IF(Y95&gt;Z95,G95,IF(Z95&gt;Y95,G96,"-"))</f>
        <v>209</v>
      </c>
      <c r="H105" s="520" t="str">
        <f t="shared" ref="H105" si="1751">IF(K105="",IF(C105="","",IF(OR(G105="х",G106="х",NOT(ISBLANK(K105)))," ",CONCATENATE(C105,"/",D105,"/","ст. ",E105))),"")</f>
        <v/>
      </c>
      <c r="I105" s="244" t="str">
        <f>VLOOKUP(G105,[3]Список!A:V,3,FALSE)</f>
        <v xml:space="preserve">ФУ Дарья  </v>
      </c>
      <c r="J105" s="245" t="str">
        <f>VLOOKUP(G105,[3]Список!A:V,8,FALSE)</f>
        <v>Карагандин. обл.</v>
      </c>
      <c r="K105" s="525">
        <v>11</v>
      </c>
      <c r="L105" s="535">
        <v>2</v>
      </c>
      <c r="M105" s="531">
        <v>11</v>
      </c>
      <c r="N105" s="533">
        <v>5</v>
      </c>
      <c r="O105" s="525">
        <v>11</v>
      </c>
      <c r="P105" s="535">
        <v>2</v>
      </c>
      <c r="Q105" s="531"/>
      <c r="R105" s="533"/>
      <c r="S105" s="525"/>
      <c r="T105" s="535"/>
      <c r="U105" s="531"/>
      <c r="V105" s="533"/>
      <c r="W105" s="525"/>
      <c r="X105" s="527"/>
      <c r="Y105" s="246">
        <f t="shared" ref="Y105" si="1752">IF(K105="wo","wo",IF(K105="","",SUM(AC105:AI105)))</f>
        <v>3</v>
      </c>
      <c r="Z105" s="247">
        <f t="shared" ref="Z105" si="1753">IF(L105="wo","wo",IF(L105="","",SUM(AC106:AI106)))</f>
        <v>0</v>
      </c>
      <c r="AA105" s="248" t="str">
        <f t="shared" ref="AA105" si="1754">IF(Y106="В - П","В - П",IF(Z106="В - П","В - П",IF(Z106="wo",Y106&amp;" - "&amp;Z106,IF(Y106="wo",Z106&amp;" - "&amp;Y106,IF(Y106&gt;Z106,Y106&amp;" - "&amp;Z106,IF(Z106&gt;Y106,Z106&amp;" - "&amp;Y106,""))))))</f>
        <v>3 - 0</v>
      </c>
      <c r="AB105" s="249" t="str">
        <f t="shared" si="1124"/>
        <v>(2,5,2)</v>
      </c>
      <c r="AC105" s="250">
        <f t="shared" ref="AC105" si="1755">IF(K105="","",IF(K105="wo",0,IF(L105="wo",1,IF(K105&gt;L105,1,0))))</f>
        <v>1</v>
      </c>
      <c r="AD105" s="250">
        <f t="shared" ref="AD105" si="1756">IF(M105="","",IF(M105="wo",0,IF(N105="wo",1,IF(M105&gt;N105,1,0))))</f>
        <v>1</v>
      </c>
      <c r="AE105" s="250">
        <f t="shared" ref="AE105" si="1757">IF(O105="","",IF(O105="wo",0,IF(P105="wo",1,IF(O105&gt;P105,1,0))))</f>
        <v>1</v>
      </c>
      <c r="AF105" s="250" t="str">
        <f t="shared" ref="AF105" si="1758">IF(Q105="","",IF(Q105="wo",0,IF(R105="wo",1,IF(Q105&gt;R105,1,0))))</f>
        <v/>
      </c>
      <c r="AG105" s="250" t="str">
        <f t="shared" ref="AG105" si="1759">IF(S105="","",IF(S105="wo",0,IF(T105="wo",1,IF(S105&gt;T105,1,0))))</f>
        <v/>
      </c>
      <c r="AH105" s="250" t="str">
        <f t="shared" ref="AH105" si="1760">IF(U105="","",IF(U105="wo",0,IF(V105="wo",1,IF(U105&gt;V105,1,0))))</f>
        <v/>
      </c>
      <c r="AI105" s="250" t="str">
        <f t="shared" ref="AI105" si="1761">IF(W105="","",IF(W105="wo",0,IF(X105="wo",1,IF(W105&gt;X105,1,0))))</f>
        <v/>
      </c>
      <c r="AJ105" s="251">
        <f t="shared" ref="AJ105" si="1762">IF(K105="","",IF(K105="wo",0,IF(L105="wo",0,IF(K105=L105,"ERROR",IF(K105=0,"-0",IF(L105=0,0,IF(K105&gt;L105,L105,-1*K105)))))))</f>
        <v>2</v>
      </c>
      <c r="AK105" s="251" t="str">
        <f t="shared" ref="AK105" si="1763">IF(M105="","",IF(M105="wo",","&amp;0,IF(N105="wo",","&amp;0,IF(M105=N105,"ERROR",IF(M105=0,",-0",IF(N105=0,","&amp;0,IF(M105&gt;N105,","&amp;N105,","&amp;-1*M105)))))))</f>
        <v>,5</v>
      </c>
      <c r="AL105" s="251" t="str">
        <f t="shared" ref="AL105" si="1764">IF(O105="","",IF(O105="wo",","&amp;0,IF(P105="wo",","&amp;0,IF(O105=P105,"ERROR",IF(O105=0,",-0",IF(P105=0,","&amp;0,IF(O105&gt;P105,","&amp;P105,","&amp;-1*O105)))))))</f>
        <v>,2</v>
      </c>
      <c r="AM105" s="251" t="str">
        <f t="shared" ref="AM105" si="1765">IF(Q105="","",IF(Q105="wo",","&amp;0,IF(R105="wo",","&amp;0,IF(Q105=R105,"ERROR",IF(Q105=0,",-0",IF(R105=0,","&amp;0,IF(Q105&gt;R105,","&amp;R105,","&amp;-1*Q105)))))))</f>
        <v/>
      </c>
      <c r="AN105" s="251" t="str">
        <f t="shared" ref="AN105" si="1766">IF(S105="","",IF(S105="wo",","&amp;0,IF(T105="wo",","&amp;0,IF(S105=T105,"ERROR",IF(S105=0,",-0",IF(T105=0,","&amp;0,IF(S105&gt;T105,","&amp;T105,","&amp;-1*S105)))))))</f>
        <v/>
      </c>
      <c r="AO105" s="251" t="str">
        <f t="shared" ref="AO105" si="1767">IF(U105="","",IF(U105="wo",","&amp;0,IF(V105="wo",","&amp;0,IF(U105=V105,"ERROR",IF(U105=0,",-0",IF(V105=0,","&amp;0,IF(U105&gt;V105,","&amp;V105,","&amp;-1*U105)))))))</f>
        <v/>
      </c>
      <c r="AP105" s="251" t="str">
        <f t="shared" ref="AP105" si="1768">IF(W105="","",IF(W105="wo",","&amp;0,IF(X105="wo",","&amp;0,IF(W105=X105,"ERROR",IF(W105=0,",-0",IF(X105=0,","&amp;0,IF(W105&gt;X105,","&amp;X105,","&amp;-1*W105)))))))</f>
        <v/>
      </c>
      <c r="AQ105" s="238"/>
      <c r="AU105" s="262"/>
      <c r="BK105" s="293"/>
    </row>
    <row r="106" spans="1:63" s="240" customFormat="1" ht="14.1" customHeight="1" x14ac:dyDescent="0.25">
      <c r="A106" s="511"/>
      <c r="B106" s="570"/>
      <c r="C106" s="515"/>
      <c r="D106" s="517"/>
      <c r="E106" s="578"/>
      <c r="F106" s="320"/>
      <c r="G106" s="328">
        <f>IF(Y97&gt;Z97,G97,IF(Z97&gt;Y97,G98,"-"))</f>
        <v>220</v>
      </c>
      <c r="H106" s="521"/>
      <c r="I106" s="257" t="str">
        <f>VLOOKUP(G106,[3]Список!A:V,3,FALSE)</f>
        <v xml:space="preserve">БОРСАКБАЕВА Карина  </v>
      </c>
      <c r="J106" s="258" t="str">
        <f>VLOOKUP(G106,[3]Список!A:V,8,FALSE)</f>
        <v>Мангистау. обл.</v>
      </c>
      <c r="K106" s="526"/>
      <c r="L106" s="536"/>
      <c r="M106" s="532"/>
      <c r="N106" s="534"/>
      <c r="O106" s="526"/>
      <c r="P106" s="536"/>
      <c r="Q106" s="532"/>
      <c r="R106" s="534"/>
      <c r="S106" s="526"/>
      <c r="T106" s="536"/>
      <c r="U106" s="532"/>
      <c r="V106" s="534"/>
      <c r="W106" s="526"/>
      <c r="X106" s="528"/>
      <c r="Y106" s="259">
        <f t="shared" ref="Y106" si="1769">IF(L105="wo","В - П",IF(L105&gt;=0,SUM(AC106:AI106),""))</f>
        <v>0</v>
      </c>
      <c r="Z106" s="260">
        <f t="shared" ref="Z106" si="1770">IF(K105="wo","В - П",IF(K105&gt;=0,SUM(AC105:AI105),""))</f>
        <v>3</v>
      </c>
      <c r="AA106" s="248" t="str">
        <f t="shared" ref="AA106" si="1771">IF(G105="х","",IF(G106="х","",IF(Y105&gt;Z105,AA105&amp;" "&amp;AB105,IF(Z105&gt;Y105,AA105&amp;" "&amp;AB106,""))))</f>
        <v>3 - 0 (2,5,2)</v>
      </c>
      <c r="AB106" s="249" t="str">
        <f t="shared" si="1124"/>
        <v>(-2,-5,-2)</v>
      </c>
      <c r="AC106" s="250">
        <f t="shared" ref="AC106" si="1772">IF(L105="","",IF(L105="wo",0,IF(K105="wo",1,IF(K105&gt;L105,0,1))))</f>
        <v>0</v>
      </c>
      <c r="AD106" s="250">
        <f t="shared" ref="AD106" si="1773">IF(N105="","",IF(N105="wo",0,IF(M105="wo",1,IF(M105&gt;N105,0,1))))</f>
        <v>0</v>
      </c>
      <c r="AE106" s="250">
        <f t="shared" ref="AE106" si="1774">IF(P105="","",IF(P105="wo",0,IF(O105="wo",1,IF(O105&gt;P105,0,1))))</f>
        <v>0</v>
      </c>
      <c r="AF106" s="250" t="str">
        <f t="shared" ref="AF106" si="1775">IF(R105="","",IF(R105="wo",0,IF(Q105="wo",1,IF(Q105&gt;R105,0,1))))</f>
        <v/>
      </c>
      <c r="AG106" s="250" t="str">
        <f t="shared" ref="AG106" si="1776">IF(T105="","",IF(T105="wo",0,IF(S105="wo",1,IF(S105&gt;T105,0,1))))</f>
        <v/>
      </c>
      <c r="AH106" s="250" t="str">
        <f t="shared" ref="AH106" si="1777">IF(V105="","",IF(V105="wo",0,IF(U105="wo",1,IF(U105&gt;V105,0,1))))</f>
        <v/>
      </c>
      <c r="AI106" s="250" t="str">
        <f t="shared" ref="AI106" si="1778">IF(X105="","",IF(X105="wo",0,IF(W105="wo",1,IF(W105&gt;X105,0,1))))</f>
        <v/>
      </c>
      <c r="AJ106" s="251">
        <f t="shared" ref="AJ106" si="1779">IF(K105="","",IF(K105="wo",0,IF(L105="wo",0,IF(K105=L105,"ERROR",IF(K105=0,0,IF(L105=0,"-0",IF(L105&gt;K105,K105,-1*L105)))))))</f>
        <v>-2</v>
      </c>
      <c r="AK106" s="251" t="str">
        <f t="shared" ref="AK106" si="1780">IF(M105="","",IF(M105="wo",","&amp;0,IF(N105="wo",","&amp;0,IF(M105=N105,"ERROR",IF(M105=0,",0",IF(N105=0,",-0",IF(N105&gt;M105,","&amp;M105,","&amp;-1*N105)))))))</f>
        <v>,-5</v>
      </c>
      <c r="AL106" s="251" t="str">
        <f t="shared" ref="AL106" si="1781">IF(O105="","",IF(O105="wo",","&amp;0,IF(P105="wo",","&amp;0,IF(O105=P105,"ERROR",IF(O105=0,",0",IF(P105=0,",-0",IF(P105&gt;O105,","&amp;O105,","&amp;-1*P105)))))))</f>
        <v>,-2</v>
      </c>
      <c r="AM106" s="251" t="str">
        <f t="shared" ref="AM106" si="1782">IF(Q105="","",IF(Q105="wo",","&amp;0,IF(R105="wo",","&amp;0,IF(Q105=R105,"ERROR",IF(Q105=0,",0",IF(R105=0,",-0",IF(R105&gt;Q105,","&amp;Q105,","&amp;-1*R105)))))))</f>
        <v/>
      </c>
      <c r="AN106" s="251" t="str">
        <f t="shared" ref="AN106" si="1783">IF(S105="","",IF(S105="wo",","&amp;0,IF(T105="wo",","&amp;0,IF(S105=T105,"ERROR",IF(S105=0,",0",IF(T105=0,",-0",IF(T105&gt;S105,","&amp;S105,","&amp;-1*T105)))))))</f>
        <v/>
      </c>
      <c r="AO106" s="251" t="str">
        <f t="shared" ref="AO106" si="1784">IF(U105="","",IF(U105="wo",","&amp;0,IF(V105="wo",","&amp;0,IF(U105=V105,"ERROR",IF(U105=0,",0",IF(V105=0,",-0",IF(V105&gt;U105,","&amp;U105,","&amp;-1*V105)))))))</f>
        <v/>
      </c>
      <c r="AP106" s="251" t="str">
        <f t="shared" ref="AP106" si="1785">IF(W105="","",IF(W105="wo",","&amp;0,IF(X105="wo",","&amp;0,IF(W105=X105,"ERROR",IF(W105=0,",0",IF(X105=0,",-0",IF(X105&gt;W105,","&amp;W105,","&amp;-1*X105)))))))</f>
        <v/>
      </c>
      <c r="AQ106" s="238"/>
      <c r="AU106" s="262"/>
      <c r="BK106" s="293"/>
    </row>
    <row r="107" spans="1:63" s="240" customFormat="1" ht="14.1" customHeight="1" x14ac:dyDescent="0.25">
      <c r="A107" s="510">
        <v>52</v>
      </c>
      <c r="B107" s="569" t="s">
        <v>300</v>
      </c>
      <c r="C107" s="514"/>
      <c r="D107" s="516"/>
      <c r="E107" s="556"/>
      <c r="F107" s="238">
        <v>-26</v>
      </c>
      <c r="G107" s="334">
        <f>IF(Y53&lt;Z53,G53,IF(Z53&lt;Y53,G54,"-"))</f>
        <v>207</v>
      </c>
      <c r="H107" s="520" t="str">
        <f t="shared" ref="H107" si="1786">IF(K107="",IF(C107="","",IF(OR(G107="х",G108="х",NOT(ISBLANK(K107)))," ",CONCATENATE(C107,"/",D107,"/","ст. ",E107))),"")</f>
        <v/>
      </c>
      <c r="I107" s="244" t="str">
        <f>VLOOKUP(G107,[3]Список!A:V,3,FALSE)</f>
        <v xml:space="preserve">ЖАКСЫЛЫКОВА Альбина  </v>
      </c>
      <c r="J107" s="245" t="str">
        <f>VLOOKUP(G107,[3]Список!A:V,8,FALSE)</f>
        <v>Карагандин. обл.</v>
      </c>
      <c r="K107" s="525">
        <v>11</v>
      </c>
      <c r="L107" s="535">
        <v>7</v>
      </c>
      <c r="M107" s="531">
        <v>13</v>
      </c>
      <c r="N107" s="533">
        <v>11</v>
      </c>
      <c r="O107" s="525">
        <v>11</v>
      </c>
      <c r="P107" s="535">
        <v>5</v>
      </c>
      <c r="Q107" s="531"/>
      <c r="R107" s="533"/>
      <c r="S107" s="525"/>
      <c r="T107" s="535"/>
      <c r="U107" s="531"/>
      <c r="V107" s="533"/>
      <c r="W107" s="525"/>
      <c r="X107" s="527"/>
      <c r="Y107" s="246">
        <f t="shared" ref="Y107" si="1787">IF(K107="wo","wo",IF(K107="","",SUM(AC107:AI107)))</f>
        <v>3</v>
      </c>
      <c r="Z107" s="247">
        <f t="shared" ref="Z107" si="1788">IF(L107="wo","wo",IF(L107="","",SUM(AC108:AI108)))</f>
        <v>0</v>
      </c>
      <c r="AA107" s="248" t="str">
        <f t="shared" ref="AA107" si="1789">IF(Y108="В - П","В - П",IF(Z108="В - П","В - П",IF(Z108="wo",Y108&amp;" - "&amp;Z108,IF(Y108="wo",Z108&amp;" - "&amp;Y108,IF(Y108&gt;Z108,Y108&amp;" - "&amp;Z108,IF(Z108&gt;Y108,Z108&amp;" - "&amp;Y108,""))))))</f>
        <v>3 - 0</v>
      </c>
      <c r="AB107" s="249" t="str">
        <f t="shared" si="1124"/>
        <v>(7,11,5)</v>
      </c>
      <c r="AC107" s="250">
        <f t="shared" ref="AC107" si="1790">IF(K107="","",IF(K107="wo",0,IF(L107="wo",1,IF(K107&gt;L107,1,0))))</f>
        <v>1</v>
      </c>
      <c r="AD107" s="250">
        <f t="shared" ref="AD107" si="1791">IF(M107="","",IF(M107="wo",0,IF(N107="wo",1,IF(M107&gt;N107,1,0))))</f>
        <v>1</v>
      </c>
      <c r="AE107" s="250">
        <f t="shared" ref="AE107" si="1792">IF(O107="","",IF(O107="wo",0,IF(P107="wo",1,IF(O107&gt;P107,1,0))))</f>
        <v>1</v>
      </c>
      <c r="AF107" s="250" t="str">
        <f t="shared" ref="AF107" si="1793">IF(Q107="","",IF(Q107="wo",0,IF(R107="wo",1,IF(Q107&gt;R107,1,0))))</f>
        <v/>
      </c>
      <c r="AG107" s="250" t="str">
        <f t="shared" ref="AG107" si="1794">IF(S107="","",IF(S107="wo",0,IF(T107="wo",1,IF(S107&gt;T107,1,0))))</f>
        <v/>
      </c>
      <c r="AH107" s="250" t="str">
        <f t="shared" ref="AH107" si="1795">IF(U107="","",IF(U107="wo",0,IF(V107="wo",1,IF(U107&gt;V107,1,0))))</f>
        <v/>
      </c>
      <c r="AI107" s="250" t="str">
        <f t="shared" ref="AI107" si="1796">IF(W107="","",IF(W107="wo",0,IF(X107="wo",1,IF(W107&gt;X107,1,0))))</f>
        <v/>
      </c>
      <c r="AJ107" s="251">
        <f t="shared" ref="AJ107" si="1797">IF(K107="","",IF(K107="wo",0,IF(L107="wo",0,IF(K107=L107,"ERROR",IF(K107=0,"-0",IF(L107=0,0,IF(K107&gt;L107,L107,-1*K107)))))))</f>
        <v>7</v>
      </c>
      <c r="AK107" s="251" t="str">
        <f t="shared" ref="AK107" si="1798">IF(M107="","",IF(M107="wo",","&amp;0,IF(N107="wo",","&amp;0,IF(M107=N107,"ERROR",IF(M107=0,",-0",IF(N107=0,","&amp;0,IF(M107&gt;N107,","&amp;N107,","&amp;-1*M107)))))))</f>
        <v>,11</v>
      </c>
      <c r="AL107" s="251" t="str">
        <f t="shared" ref="AL107" si="1799">IF(O107="","",IF(O107="wo",","&amp;0,IF(P107="wo",","&amp;0,IF(O107=P107,"ERROR",IF(O107=0,",-0",IF(P107=0,","&amp;0,IF(O107&gt;P107,","&amp;P107,","&amp;-1*O107)))))))</f>
        <v>,5</v>
      </c>
      <c r="AM107" s="251" t="str">
        <f t="shared" ref="AM107" si="1800">IF(Q107="","",IF(Q107="wo",","&amp;0,IF(R107="wo",","&amp;0,IF(Q107=R107,"ERROR",IF(Q107=0,",-0",IF(R107=0,","&amp;0,IF(Q107&gt;R107,","&amp;R107,","&amp;-1*Q107)))))))</f>
        <v/>
      </c>
      <c r="AN107" s="251" t="str">
        <f t="shared" ref="AN107" si="1801">IF(S107="","",IF(S107="wo",","&amp;0,IF(T107="wo",","&amp;0,IF(S107=T107,"ERROR",IF(S107=0,",-0",IF(T107=0,","&amp;0,IF(S107&gt;T107,","&amp;T107,","&amp;-1*S107)))))))</f>
        <v/>
      </c>
      <c r="AO107" s="251" t="str">
        <f t="shared" ref="AO107" si="1802">IF(U107="","",IF(U107="wo",","&amp;0,IF(V107="wo",","&amp;0,IF(U107=V107,"ERROR",IF(U107=0,",-0",IF(V107=0,","&amp;0,IF(U107&gt;V107,","&amp;V107,","&amp;-1*U107)))))))</f>
        <v/>
      </c>
      <c r="AP107" s="251" t="str">
        <f t="shared" ref="AP107" si="1803">IF(W107="","",IF(W107="wo",","&amp;0,IF(X107="wo",","&amp;0,IF(W107=X107,"ERROR",IF(W107=0,",-0",IF(X107=0,","&amp;0,IF(W107&gt;X107,","&amp;X107,","&amp;-1*W107)))))))</f>
        <v/>
      </c>
      <c r="AQ107" s="238"/>
      <c r="AU107" s="262"/>
      <c r="BK107" s="293"/>
    </row>
    <row r="108" spans="1:63" s="240" customFormat="1" ht="14.1" customHeight="1" x14ac:dyDescent="0.25">
      <c r="A108" s="511"/>
      <c r="B108" s="570"/>
      <c r="C108" s="515"/>
      <c r="D108" s="517"/>
      <c r="E108" s="578"/>
      <c r="F108" s="320"/>
      <c r="G108" s="328">
        <f>IF(Y99&gt;Z99,G99,IF(Z99&gt;Y99,G100,"-"))</f>
        <v>222</v>
      </c>
      <c r="H108" s="521"/>
      <c r="I108" s="257" t="str">
        <f>VLOOKUP(G108,[3]Список!A:V,3,FALSE)</f>
        <v xml:space="preserve">ЛУКЬЯНОВА Мария  </v>
      </c>
      <c r="J108" s="258" t="str">
        <f>VLOOKUP(G108,[3]Список!A:V,8,FALSE)</f>
        <v>Карагандин. обл.</v>
      </c>
      <c r="K108" s="526"/>
      <c r="L108" s="536"/>
      <c r="M108" s="532"/>
      <c r="N108" s="534"/>
      <c r="O108" s="526"/>
      <c r="P108" s="536"/>
      <c r="Q108" s="532"/>
      <c r="R108" s="534"/>
      <c r="S108" s="526"/>
      <c r="T108" s="536"/>
      <c r="U108" s="532"/>
      <c r="V108" s="534"/>
      <c r="W108" s="526"/>
      <c r="X108" s="528"/>
      <c r="Y108" s="259">
        <f t="shared" ref="Y108" si="1804">IF(L107="wo","В - П",IF(L107&gt;=0,SUM(AC108:AI108),""))</f>
        <v>0</v>
      </c>
      <c r="Z108" s="260">
        <f t="shared" ref="Z108" si="1805">IF(K107="wo","В - П",IF(K107&gt;=0,SUM(AC107:AI107),""))</f>
        <v>3</v>
      </c>
      <c r="AA108" s="248" t="str">
        <f t="shared" ref="AA108" si="1806">IF(G107="х","",IF(G108="х","",IF(Y107&gt;Z107,AA107&amp;" "&amp;AB107,IF(Z107&gt;Y107,AA107&amp;" "&amp;AB108,""))))</f>
        <v>3 - 0 (7,11,5)</v>
      </c>
      <c r="AB108" s="249" t="str">
        <f t="shared" si="1124"/>
        <v>(-7,-11,-5)</v>
      </c>
      <c r="AC108" s="250">
        <f t="shared" ref="AC108" si="1807">IF(L107="","",IF(L107="wo",0,IF(K107="wo",1,IF(K107&gt;L107,0,1))))</f>
        <v>0</v>
      </c>
      <c r="AD108" s="250">
        <f t="shared" ref="AD108" si="1808">IF(N107="","",IF(N107="wo",0,IF(M107="wo",1,IF(M107&gt;N107,0,1))))</f>
        <v>0</v>
      </c>
      <c r="AE108" s="250">
        <f t="shared" ref="AE108" si="1809">IF(P107="","",IF(P107="wo",0,IF(O107="wo",1,IF(O107&gt;P107,0,1))))</f>
        <v>0</v>
      </c>
      <c r="AF108" s="250" t="str">
        <f t="shared" ref="AF108" si="1810">IF(R107="","",IF(R107="wo",0,IF(Q107="wo",1,IF(Q107&gt;R107,0,1))))</f>
        <v/>
      </c>
      <c r="AG108" s="250" t="str">
        <f t="shared" ref="AG108" si="1811">IF(T107="","",IF(T107="wo",0,IF(S107="wo",1,IF(S107&gt;T107,0,1))))</f>
        <v/>
      </c>
      <c r="AH108" s="250" t="str">
        <f t="shared" ref="AH108" si="1812">IF(V107="","",IF(V107="wo",0,IF(U107="wo",1,IF(U107&gt;V107,0,1))))</f>
        <v/>
      </c>
      <c r="AI108" s="250" t="str">
        <f t="shared" ref="AI108" si="1813">IF(X107="","",IF(X107="wo",0,IF(W107="wo",1,IF(W107&gt;X107,0,1))))</f>
        <v/>
      </c>
      <c r="AJ108" s="251">
        <f t="shared" ref="AJ108" si="1814">IF(K107="","",IF(K107="wo",0,IF(L107="wo",0,IF(K107=L107,"ERROR",IF(K107=0,0,IF(L107=0,"-0",IF(L107&gt;K107,K107,-1*L107)))))))</f>
        <v>-7</v>
      </c>
      <c r="AK108" s="251" t="str">
        <f t="shared" ref="AK108" si="1815">IF(M107="","",IF(M107="wo",","&amp;0,IF(N107="wo",","&amp;0,IF(M107=N107,"ERROR",IF(M107=0,",0",IF(N107=0,",-0",IF(N107&gt;M107,","&amp;M107,","&amp;-1*N107)))))))</f>
        <v>,-11</v>
      </c>
      <c r="AL108" s="251" t="str">
        <f t="shared" ref="AL108" si="1816">IF(O107="","",IF(O107="wo",","&amp;0,IF(P107="wo",","&amp;0,IF(O107=P107,"ERROR",IF(O107=0,",0",IF(P107=0,",-0",IF(P107&gt;O107,","&amp;O107,","&amp;-1*P107)))))))</f>
        <v>,-5</v>
      </c>
      <c r="AM108" s="251" t="str">
        <f t="shared" ref="AM108" si="1817">IF(Q107="","",IF(Q107="wo",","&amp;0,IF(R107="wo",","&amp;0,IF(Q107=R107,"ERROR",IF(Q107=0,",0",IF(R107=0,",-0",IF(R107&gt;Q107,","&amp;Q107,","&amp;-1*R107)))))))</f>
        <v/>
      </c>
      <c r="AN108" s="251" t="str">
        <f t="shared" ref="AN108" si="1818">IF(S107="","",IF(S107="wo",","&amp;0,IF(T107="wo",","&amp;0,IF(S107=T107,"ERROR",IF(S107=0,",0",IF(T107=0,",-0",IF(T107&gt;S107,","&amp;S107,","&amp;-1*T107)))))))</f>
        <v/>
      </c>
      <c r="AO108" s="251" t="str">
        <f t="shared" ref="AO108" si="1819">IF(U107="","",IF(U107="wo",","&amp;0,IF(V107="wo",","&amp;0,IF(U107=V107,"ERROR",IF(U107=0,",0",IF(V107=0,",-0",IF(V107&gt;U107,","&amp;U107,","&amp;-1*V107)))))))</f>
        <v/>
      </c>
      <c r="AP108" s="251" t="str">
        <f t="shared" ref="AP108" si="1820">IF(W107="","",IF(W107="wo",","&amp;0,IF(X107="wo",","&amp;0,IF(W107=X107,"ERROR",IF(W107=0,",0",IF(X107=0,",-0",IF(X107&gt;W107,","&amp;W107,","&amp;-1*X107)))))))</f>
        <v/>
      </c>
      <c r="AQ108" s="238"/>
      <c r="AU108" s="262"/>
      <c r="BK108" s="293"/>
    </row>
    <row r="109" spans="1:63" s="240" customFormat="1" ht="14.1" customHeight="1" x14ac:dyDescent="0.25">
      <c r="A109" s="510">
        <v>53</v>
      </c>
      <c r="B109" s="569" t="s">
        <v>300</v>
      </c>
      <c r="C109" s="514"/>
      <c r="D109" s="516"/>
      <c r="E109" s="556"/>
      <c r="F109" s="238">
        <v>-25</v>
      </c>
      <c r="G109" s="334">
        <f>IF(Y51&lt;Z51,G51,IF(Z51&lt;Y51,G52,"-"))</f>
        <v>214</v>
      </c>
      <c r="H109" s="520" t="str">
        <f t="shared" ref="H109" si="1821">IF(K109="",IF(C109="","",IF(OR(G109="х",G110="х",NOT(ISBLANK(K109)))," ",CONCATENATE(C109,"/",D109,"/","ст. ",E109))),"")</f>
        <v/>
      </c>
      <c r="I109" s="244" t="str">
        <f>VLOOKUP(G109,[3]Список!A:V,3,FALSE)</f>
        <v xml:space="preserve">ЛАВРОВА Елизавета  </v>
      </c>
      <c r="J109" s="245" t="str">
        <f>VLOOKUP(G109,[3]Список!A:V,8,FALSE)</f>
        <v>г. Астана</v>
      </c>
      <c r="K109" s="525">
        <v>5</v>
      </c>
      <c r="L109" s="535">
        <v>11</v>
      </c>
      <c r="M109" s="531">
        <v>9</v>
      </c>
      <c r="N109" s="533">
        <v>11</v>
      </c>
      <c r="O109" s="525">
        <v>8</v>
      </c>
      <c r="P109" s="535">
        <v>11</v>
      </c>
      <c r="Q109" s="531"/>
      <c r="R109" s="533"/>
      <c r="S109" s="525"/>
      <c r="T109" s="535"/>
      <c r="U109" s="531"/>
      <c r="V109" s="533"/>
      <c r="W109" s="525"/>
      <c r="X109" s="527"/>
      <c r="Y109" s="246">
        <f t="shared" ref="Y109" si="1822">IF(K109="wo","wo",IF(K109="","",SUM(AC109:AI109)))</f>
        <v>0</v>
      </c>
      <c r="Z109" s="247">
        <f t="shared" ref="Z109" si="1823">IF(L109="wo","wo",IF(L109="","",SUM(AC110:AI110)))</f>
        <v>3</v>
      </c>
      <c r="AA109" s="248" t="str">
        <f t="shared" ref="AA109" si="1824">IF(Y110="В - П","В - П",IF(Z110="В - П","В - П",IF(Z110="wo",Y110&amp;" - "&amp;Z110,IF(Y110="wo",Z110&amp;" - "&amp;Y110,IF(Y110&gt;Z110,Y110&amp;" - "&amp;Z110,IF(Z110&gt;Y110,Z110&amp;" - "&amp;Y110,""))))))</f>
        <v>3 - 0</v>
      </c>
      <c r="AB109" s="249" t="str">
        <f t="shared" si="1124"/>
        <v>(-5,-9,-8)</v>
      </c>
      <c r="AC109" s="250">
        <f t="shared" ref="AC109" si="1825">IF(K109="","",IF(K109="wo",0,IF(L109="wo",1,IF(K109&gt;L109,1,0))))</f>
        <v>0</v>
      </c>
      <c r="AD109" s="250">
        <f t="shared" ref="AD109" si="1826">IF(M109="","",IF(M109="wo",0,IF(N109="wo",1,IF(M109&gt;N109,1,0))))</f>
        <v>0</v>
      </c>
      <c r="AE109" s="250">
        <f t="shared" ref="AE109" si="1827">IF(O109="","",IF(O109="wo",0,IF(P109="wo",1,IF(O109&gt;P109,1,0))))</f>
        <v>0</v>
      </c>
      <c r="AF109" s="250" t="str">
        <f t="shared" ref="AF109" si="1828">IF(Q109="","",IF(Q109="wo",0,IF(R109="wo",1,IF(Q109&gt;R109,1,0))))</f>
        <v/>
      </c>
      <c r="AG109" s="250" t="str">
        <f t="shared" ref="AG109" si="1829">IF(S109="","",IF(S109="wo",0,IF(T109="wo",1,IF(S109&gt;T109,1,0))))</f>
        <v/>
      </c>
      <c r="AH109" s="250" t="str">
        <f t="shared" ref="AH109" si="1830">IF(U109="","",IF(U109="wo",0,IF(V109="wo",1,IF(U109&gt;V109,1,0))))</f>
        <v/>
      </c>
      <c r="AI109" s="250" t="str">
        <f t="shared" ref="AI109" si="1831">IF(W109="","",IF(W109="wo",0,IF(X109="wo",1,IF(W109&gt;X109,1,0))))</f>
        <v/>
      </c>
      <c r="AJ109" s="251">
        <f t="shared" ref="AJ109" si="1832">IF(K109="","",IF(K109="wo",0,IF(L109="wo",0,IF(K109=L109,"ERROR",IF(K109=0,"-0",IF(L109=0,0,IF(K109&gt;L109,L109,-1*K109)))))))</f>
        <v>-5</v>
      </c>
      <c r="AK109" s="251" t="str">
        <f t="shared" ref="AK109" si="1833">IF(M109="","",IF(M109="wo",","&amp;0,IF(N109="wo",","&amp;0,IF(M109=N109,"ERROR",IF(M109=0,",-0",IF(N109=0,","&amp;0,IF(M109&gt;N109,","&amp;N109,","&amp;-1*M109)))))))</f>
        <v>,-9</v>
      </c>
      <c r="AL109" s="251" t="str">
        <f t="shared" ref="AL109" si="1834">IF(O109="","",IF(O109="wo",","&amp;0,IF(P109="wo",","&amp;0,IF(O109=P109,"ERROR",IF(O109=0,",-0",IF(P109=0,","&amp;0,IF(O109&gt;P109,","&amp;P109,","&amp;-1*O109)))))))</f>
        <v>,-8</v>
      </c>
      <c r="AM109" s="251" t="str">
        <f t="shared" ref="AM109" si="1835">IF(Q109="","",IF(Q109="wo",","&amp;0,IF(R109="wo",","&amp;0,IF(Q109=R109,"ERROR",IF(Q109=0,",-0",IF(R109=0,","&amp;0,IF(Q109&gt;R109,","&amp;R109,","&amp;-1*Q109)))))))</f>
        <v/>
      </c>
      <c r="AN109" s="251" t="str">
        <f t="shared" ref="AN109" si="1836">IF(S109="","",IF(S109="wo",","&amp;0,IF(T109="wo",","&amp;0,IF(S109=T109,"ERROR",IF(S109=0,",-0",IF(T109=0,","&amp;0,IF(S109&gt;T109,","&amp;T109,","&amp;-1*S109)))))))</f>
        <v/>
      </c>
      <c r="AO109" s="251" t="str">
        <f t="shared" ref="AO109" si="1837">IF(U109="","",IF(U109="wo",","&amp;0,IF(V109="wo",","&amp;0,IF(U109=V109,"ERROR",IF(U109=0,",-0",IF(V109=0,","&amp;0,IF(U109&gt;V109,","&amp;V109,","&amp;-1*U109)))))))</f>
        <v/>
      </c>
      <c r="AP109" s="251" t="str">
        <f t="shared" ref="AP109" si="1838">IF(W109="","",IF(W109="wo",","&amp;0,IF(X109="wo",","&amp;0,IF(W109=X109,"ERROR",IF(W109=0,",-0",IF(X109=0,","&amp;0,IF(W109&gt;X109,","&amp;X109,","&amp;-1*W109)))))))</f>
        <v/>
      </c>
      <c r="AQ109" s="238"/>
      <c r="AT109" s="262"/>
      <c r="AU109" s="262"/>
      <c r="BK109" s="293"/>
    </row>
    <row r="110" spans="1:63" s="240" customFormat="1" ht="14.1" customHeight="1" x14ac:dyDescent="0.25">
      <c r="A110" s="511"/>
      <c r="B110" s="570"/>
      <c r="C110" s="515"/>
      <c r="D110" s="517"/>
      <c r="E110" s="578"/>
      <c r="F110" s="320"/>
      <c r="G110" s="328">
        <f>IF(Y101&gt;Z101,G101,IF(Z101&gt;Y101,G102,"-"))</f>
        <v>221</v>
      </c>
      <c r="H110" s="521"/>
      <c r="I110" s="257" t="str">
        <f>VLOOKUP(G110,[3]Список!A:V,3,FALSE)</f>
        <v xml:space="preserve">ТАЖИМОВА Меруерт  </v>
      </c>
      <c r="J110" s="258" t="str">
        <f>VLOOKUP(G110,[3]Список!A:V,8,FALSE)</f>
        <v>Павлодар. обл.</v>
      </c>
      <c r="K110" s="526"/>
      <c r="L110" s="536"/>
      <c r="M110" s="532"/>
      <c r="N110" s="534"/>
      <c r="O110" s="526"/>
      <c r="P110" s="536"/>
      <c r="Q110" s="532"/>
      <c r="R110" s="534"/>
      <c r="S110" s="526"/>
      <c r="T110" s="536"/>
      <c r="U110" s="532"/>
      <c r="V110" s="534"/>
      <c r="W110" s="526"/>
      <c r="X110" s="528"/>
      <c r="Y110" s="259">
        <f t="shared" ref="Y110" si="1839">IF(L109="wo","В - П",IF(L109&gt;=0,SUM(AC110:AI110),""))</f>
        <v>3</v>
      </c>
      <c r="Z110" s="260">
        <f t="shared" ref="Z110" si="1840">IF(K109="wo","В - П",IF(K109&gt;=0,SUM(AC109:AI109),""))</f>
        <v>0</v>
      </c>
      <c r="AA110" s="248" t="str">
        <f t="shared" ref="AA110" si="1841">IF(G109="х","",IF(G110="х","",IF(Y109&gt;Z109,AA109&amp;" "&amp;AB109,IF(Z109&gt;Y109,AA109&amp;" "&amp;AB110,""))))</f>
        <v>3 - 0 (5,9,8)</v>
      </c>
      <c r="AB110" s="249" t="str">
        <f t="shared" si="1124"/>
        <v>(5,9,8)</v>
      </c>
      <c r="AC110" s="250">
        <f t="shared" ref="AC110" si="1842">IF(L109="","",IF(L109="wo",0,IF(K109="wo",1,IF(K109&gt;L109,0,1))))</f>
        <v>1</v>
      </c>
      <c r="AD110" s="250">
        <f t="shared" ref="AD110" si="1843">IF(N109="","",IF(N109="wo",0,IF(M109="wo",1,IF(M109&gt;N109,0,1))))</f>
        <v>1</v>
      </c>
      <c r="AE110" s="250">
        <f t="shared" ref="AE110" si="1844">IF(P109="","",IF(P109="wo",0,IF(O109="wo",1,IF(O109&gt;P109,0,1))))</f>
        <v>1</v>
      </c>
      <c r="AF110" s="250" t="str">
        <f t="shared" ref="AF110" si="1845">IF(R109="","",IF(R109="wo",0,IF(Q109="wo",1,IF(Q109&gt;R109,0,1))))</f>
        <v/>
      </c>
      <c r="AG110" s="250" t="str">
        <f t="shared" ref="AG110" si="1846">IF(T109="","",IF(T109="wo",0,IF(S109="wo",1,IF(S109&gt;T109,0,1))))</f>
        <v/>
      </c>
      <c r="AH110" s="250" t="str">
        <f t="shared" ref="AH110" si="1847">IF(V109="","",IF(V109="wo",0,IF(U109="wo",1,IF(U109&gt;V109,0,1))))</f>
        <v/>
      </c>
      <c r="AI110" s="250" t="str">
        <f t="shared" ref="AI110" si="1848">IF(X109="","",IF(X109="wo",0,IF(W109="wo",1,IF(W109&gt;X109,0,1))))</f>
        <v/>
      </c>
      <c r="AJ110" s="251">
        <f t="shared" ref="AJ110" si="1849">IF(K109="","",IF(K109="wo",0,IF(L109="wo",0,IF(K109=L109,"ERROR",IF(K109=0,0,IF(L109=0,"-0",IF(L109&gt;K109,K109,-1*L109)))))))</f>
        <v>5</v>
      </c>
      <c r="AK110" s="251" t="str">
        <f t="shared" ref="AK110" si="1850">IF(M109="","",IF(M109="wo",","&amp;0,IF(N109="wo",","&amp;0,IF(M109=N109,"ERROR",IF(M109=0,",0",IF(N109=0,",-0",IF(N109&gt;M109,","&amp;M109,","&amp;-1*N109)))))))</f>
        <v>,9</v>
      </c>
      <c r="AL110" s="251" t="str">
        <f t="shared" ref="AL110" si="1851">IF(O109="","",IF(O109="wo",","&amp;0,IF(P109="wo",","&amp;0,IF(O109=P109,"ERROR",IF(O109=0,",0",IF(P109=0,",-0",IF(P109&gt;O109,","&amp;O109,","&amp;-1*P109)))))))</f>
        <v>,8</v>
      </c>
      <c r="AM110" s="251" t="str">
        <f t="shared" ref="AM110" si="1852">IF(Q109="","",IF(Q109="wo",","&amp;0,IF(R109="wo",","&amp;0,IF(Q109=R109,"ERROR",IF(Q109=0,",0",IF(R109=0,",-0",IF(R109&gt;Q109,","&amp;Q109,","&amp;-1*R109)))))))</f>
        <v/>
      </c>
      <c r="AN110" s="251" t="str">
        <f t="shared" ref="AN110" si="1853">IF(S109="","",IF(S109="wo",","&amp;0,IF(T109="wo",","&amp;0,IF(S109=T109,"ERROR",IF(S109=0,",0",IF(T109=0,",-0",IF(T109&gt;S109,","&amp;S109,","&amp;-1*T109)))))))</f>
        <v/>
      </c>
      <c r="AO110" s="251" t="str">
        <f t="shared" ref="AO110" si="1854">IF(U109="","",IF(U109="wo",","&amp;0,IF(V109="wo",","&amp;0,IF(U109=V109,"ERROR",IF(U109=0,",0",IF(V109=0,",-0",IF(V109&gt;U109,","&amp;U109,","&amp;-1*V109)))))))</f>
        <v/>
      </c>
      <c r="AP110" s="251" t="str">
        <f t="shared" ref="AP110" si="1855">IF(W109="","",IF(W109="wo",","&amp;0,IF(X109="wo",","&amp;0,IF(W109=X109,"ERROR",IF(W109=0,",0",IF(X109=0,",-0",IF(X109&gt;W109,","&amp;W109,","&amp;-1*X109)))))))</f>
        <v/>
      </c>
      <c r="AQ110" s="238"/>
      <c r="AT110" s="262"/>
      <c r="AU110" s="262"/>
      <c r="BK110" s="293"/>
    </row>
    <row r="111" spans="1:63" s="240" customFormat="1" ht="14.1" customHeight="1" x14ac:dyDescent="0.25">
      <c r="A111" s="510">
        <v>54</v>
      </c>
      <c r="B111" s="569" t="s">
        <v>300</v>
      </c>
      <c r="C111" s="514"/>
      <c r="D111" s="516"/>
      <c r="E111" s="556"/>
      <c r="F111" s="238">
        <v>-28</v>
      </c>
      <c r="G111" s="334">
        <f>IF(Y57&lt;Z57,G57,IF(Z57&lt;Y57,G58,"-"))</f>
        <v>206</v>
      </c>
      <c r="H111" s="520" t="str">
        <f t="shared" ref="H111" si="1856">IF(K111="",IF(C111="","",IF(OR(G111="х",G112="х",NOT(ISBLANK(K111)))," ",CONCATENATE(C111,"/",D111,"/","ст. ",E111))),"")</f>
        <v/>
      </c>
      <c r="I111" s="244" t="str">
        <f>VLOOKUP(G111,[3]Список!A:V,3,FALSE)</f>
        <v xml:space="preserve">САНДЫБАЕВА Малика  </v>
      </c>
      <c r="J111" s="245" t="str">
        <f>VLOOKUP(G111,[3]Список!A:V,8,FALSE)</f>
        <v>г. Астана</v>
      </c>
      <c r="K111" s="525">
        <v>11</v>
      </c>
      <c r="L111" s="535">
        <v>8</v>
      </c>
      <c r="M111" s="531">
        <v>11</v>
      </c>
      <c r="N111" s="533">
        <v>5</v>
      </c>
      <c r="O111" s="525">
        <v>6</v>
      </c>
      <c r="P111" s="535">
        <v>11</v>
      </c>
      <c r="Q111" s="531">
        <v>10</v>
      </c>
      <c r="R111" s="533">
        <v>12</v>
      </c>
      <c r="S111" s="525">
        <v>11</v>
      </c>
      <c r="T111" s="535">
        <v>4</v>
      </c>
      <c r="U111" s="531"/>
      <c r="V111" s="533"/>
      <c r="W111" s="525"/>
      <c r="X111" s="527"/>
      <c r="Y111" s="246">
        <f t="shared" ref="Y111" si="1857">IF(K111="wo","wo",IF(K111="","",SUM(AC111:AI111)))</f>
        <v>3</v>
      </c>
      <c r="Z111" s="247">
        <f t="shared" ref="Z111" si="1858">IF(L111="wo","wo",IF(L111="","",SUM(AC112:AI112)))</f>
        <v>2</v>
      </c>
      <c r="AA111" s="248" t="str">
        <f t="shared" ref="AA111" si="1859">IF(Y112="В - П","В - П",IF(Z112="В - П","В - П",IF(Z112="wo",Y112&amp;" - "&amp;Z112,IF(Y112="wo",Z112&amp;" - "&amp;Y112,IF(Y112&gt;Z112,Y112&amp;" - "&amp;Z112,IF(Z112&gt;Y112,Z112&amp;" - "&amp;Y112,""))))))</f>
        <v>3 - 2</v>
      </c>
      <c r="AB111" s="249" t="str">
        <f t="shared" si="1124"/>
        <v>(8,5,-6,-10,4)</v>
      </c>
      <c r="AC111" s="250">
        <f t="shared" ref="AC111" si="1860">IF(K111="","",IF(K111="wo",0,IF(L111="wo",1,IF(K111&gt;L111,1,0))))</f>
        <v>1</v>
      </c>
      <c r="AD111" s="250">
        <f t="shared" ref="AD111" si="1861">IF(M111="","",IF(M111="wo",0,IF(N111="wo",1,IF(M111&gt;N111,1,0))))</f>
        <v>1</v>
      </c>
      <c r="AE111" s="250">
        <f t="shared" ref="AE111" si="1862">IF(O111="","",IF(O111="wo",0,IF(P111="wo",1,IF(O111&gt;P111,1,0))))</f>
        <v>0</v>
      </c>
      <c r="AF111" s="250">
        <f t="shared" ref="AF111" si="1863">IF(Q111="","",IF(Q111="wo",0,IF(R111="wo",1,IF(Q111&gt;R111,1,0))))</f>
        <v>0</v>
      </c>
      <c r="AG111" s="250">
        <f t="shared" ref="AG111" si="1864">IF(S111="","",IF(S111="wo",0,IF(T111="wo",1,IF(S111&gt;T111,1,0))))</f>
        <v>1</v>
      </c>
      <c r="AH111" s="250" t="str">
        <f t="shared" ref="AH111" si="1865">IF(U111="","",IF(U111="wo",0,IF(V111="wo",1,IF(U111&gt;V111,1,0))))</f>
        <v/>
      </c>
      <c r="AI111" s="250" t="str">
        <f t="shared" ref="AI111" si="1866">IF(W111="","",IF(W111="wo",0,IF(X111="wo",1,IF(W111&gt;X111,1,0))))</f>
        <v/>
      </c>
      <c r="AJ111" s="251">
        <f t="shared" ref="AJ111" si="1867">IF(K111="","",IF(K111="wo",0,IF(L111="wo",0,IF(K111=L111,"ERROR",IF(K111=0,"-0",IF(L111=0,0,IF(K111&gt;L111,L111,-1*K111)))))))</f>
        <v>8</v>
      </c>
      <c r="AK111" s="251" t="str">
        <f t="shared" ref="AK111" si="1868">IF(M111="","",IF(M111="wo",","&amp;0,IF(N111="wo",","&amp;0,IF(M111=N111,"ERROR",IF(M111=0,",-0",IF(N111=0,","&amp;0,IF(M111&gt;N111,","&amp;N111,","&amp;-1*M111)))))))</f>
        <v>,5</v>
      </c>
      <c r="AL111" s="251" t="str">
        <f t="shared" ref="AL111" si="1869">IF(O111="","",IF(O111="wo",","&amp;0,IF(P111="wo",","&amp;0,IF(O111=P111,"ERROR",IF(O111=0,",-0",IF(P111=0,","&amp;0,IF(O111&gt;P111,","&amp;P111,","&amp;-1*O111)))))))</f>
        <v>,-6</v>
      </c>
      <c r="AM111" s="251" t="str">
        <f t="shared" ref="AM111" si="1870">IF(Q111="","",IF(Q111="wo",","&amp;0,IF(R111="wo",","&amp;0,IF(Q111=R111,"ERROR",IF(Q111=0,",-0",IF(R111=0,","&amp;0,IF(Q111&gt;R111,","&amp;R111,","&amp;-1*Q111)))))))</f>
        <v>,-10</v>
      </c>
      <c r="AN111" s="251" t="str">
        <f t="shared" ref="AN111" si="1871">IF(S111="","",IF(S111="wo",","&amp;0,IF(T111="wo",","&amp;0,IF(S111=T111,"ERROR",IF(S111=0,",-0",IF(T111=0,","&amp;0,IF(S111&gt;T111,","&amp;T111,","&amp;-1*S111)))))))</f>
        <v>,4</v>
      </c>
      <c r="AO111" s="251" t="str">
        <f t="shared" ref="AO111" si="1872">IF(U111="","",IF(U111="wo",","&amp;0,IF(V111="wo",","&amp;0,IF(U111=V111,"ERROR",IF(U111=0,",-0",IF(V111=0,","&amp;0,IF(U111&gt;V111,","&amp;V111,","&amp;-1*U111)))))))</f>
        <v/>
      </c>
      <c r="AP111" s="251" t="str">
        <f t="shared" ref="AP111" si="1873">IF(W111="","",IF(W111="wo",","&amp;0,IF(X111="wo",","&amp;0,IF(W111=X111,"ERROR",IF(W111=0,",-0",IF(X111=0,","&amp;0,IF(W111&gt;X111,","&amp;X111,","&amp;-1*W111)))))))</f>
        <v/>
      </c>
      <c r="AQ111" s="238"/>
      <c r="AT111" s="262"/>
      <c r="AU111" s="262"/>
      <c r="BK111" s="293"/>
    </row>
    <row r="112" spans="1:63" s="240" customFormat="1" ht="14.1" customHeight="1" x14ac:dyDescent="0.25">
      <c r="A112" s="511"/>
      <c r="B112" s="570"/>
      <c r="C112" s="515"/>
      <c r="D112" s="517"/>
      <c r="E112" s="578"/>
      <c r="F112" s="320"/>
      <c r="G112" s="328">
        <f>IF(Y103&gt;Z103,G103,IF(Z103&gt;Y103,G104,"-"))</f>
        <v>215</v>
      </c>
      <c r="H112" s="521"/>
      <c r="I112" s="257" t="str">
        <f>VLOOKUP(G112,[3]Список!A:V,3,FALSE)</f>
        <v xml:space="preserve">ХАНИЯЗОВА Ноила  </v>
      </c>
      <c r="J112" s="258" t="str">
        <f>VLOOKUP(G112,[3]Список!A:V,8,FALSE)</f>
        <v>Туркестан. обл.</v>
      </c>
      <c r="K112" s="526"/>
      <c r="L112" s="536"/>
      <c r="M112" s="532"/>
      <c r="N112" s="534"/>
      <c r="O112" s="526"/>
      <c r="P112" s="536"/>
      <c r="Q112" s="532"/>
      <c r="R112" s="534"/>
      <c r="S112" s="526"/>
      <c r="T112" s="536"/>
      <c r="U112" s="532"/>
      <c r="V112" s="534"/>
      <c r="W112" s="526"/>
      <c r="X112" s="528"/>
      <c r="Y112" s="259">
        <f t="shared" ref="Y112" si="1874">IF(L111="wo","В - П",IF(L111&gt;=0,SUM(AC112:AI112),""))</f>
        <v>2</v>
      </c>
      <c r="Z112" s="260">
        <f t="shared" ref="Z112" si="1875">IF(K111="wo","В - П",IF(K111&gt;=0,SUM(AC111:AI111),""))</f>
        <v>3</v>
      </c>
      <c r="AA112" s="248" t="str">
        <f t="shared" ref="AA112" si="1876">IF(G111="х","",IF(G112="х","",IF(Y111&gt;Z111,AA111&amp;" "&amp;AB111,IF(Z111&gt;Y111,AA111&amp;" "&amp;AB112,""))))</f>
        <v>3 - 2 (8,5,-6,-10,4)</v>
      </c>
      <c r="AB112" s="249" t="str">
        <f t="shared" si="1124"/>
        <v>(-8,-5,6,10,-4)</v>
      </c>
      <c r="AC112" s="250">
        <f t="shared" ref="AC112" si="1877">IF(L111="","",IF(L111="wo",0,IF(K111="wo",1,IF(K111&gt;L111,0,1))))</f>
        <v>0</v>
      </c>
      <c r="AD112" s="250">
        <f t="shared" ref="AD112" si="1878">IF(N111="","",IF(N111="wo",0,IF(M111="wo",1,IF(M111&gt;N111,0,1))))</f>
        <v>0</v>
      </c>
      <c r="AE112" s="250">
        <f t="shared" ref="AE112" si="1879">IF(P111="","",IF(P111="wo",0,IF(O111="wo",1,IF(O111&gt;P111,0,1))))</f>
        <v>1</v>
      </c>
      <c r="AF112" s="250">
        <f t="shared" ref="AF112" si="1880">IF(R111="","",IF(R111="wo",0,IF(Q111="wo",1,IF(Q111&gt;R111,0,1))))</f>
        <v>1</v>
      </c>
      <c r="AG112" s="250">
        <f t="shared" ref="AG112" si="1881">IF(T111="","",IF(T111="wo",0,IF(S111="wo",1,IF(S111&gt;T111,0,1))))</f>
        <v>0</v>
      </c>
      <c r="AH112" s="250" t="str">
        <f t="shared" ref="AH112" si="1882">IF(V111="","",IF(V111="wo",0,IF(U111="wo",1,IF(U111&gt;V111,0,1))))</f>
        <v/>
      </c>
      <c r="AI112" s="250" t="str">
        <f t="shared" ref="AI112" si="1883">IF(X111="","",IF(X111="wo",0,IF(W111="wo",1,IF(W111&gt;X111,0,1))))</f>
        <v/>
      </c>
      <c r="AJ112" s="251">
        <f t="shared" ref="AJ112" si="1884">IF(K111="","",IF(K111="wo",0,IF(L111="wo",0,IF(K111=L111,"ERROR",IF(K111=0,0,IF(L111=0,"-0",IF(L111&gt;K111,K111,-1*L111)))))))</f>
        <v>-8</v>
      </c>
      <c r="AK112" s="251" t="str">
        <f t="shared" ref="AK112" si="1885">IF(M111="","",IF(M111="wo",","&amp;0,IF(N111="wo",","&amp;0,IF(M111=N111,"ERROR",IF(M111=0,",0",IF(N111=0,",-0",IF(N111&gt;M111,","&amp;M111,","&amp;-1*N111)))))))</f>
        <v>,-5</v>
      </c>
      <c r="AL112" s="251" t="str">
        <f t="shared" ref="AL112" si="1886">IF(O111="","",IF(O111="wo",","&amp;0,IF(P111="wo",","&amp;0,IF(O111=P111,"ERROR",IF(O111=0,",0",IF(P111=0,",-0",IF(P111&gt;O111,","&amp;O111,","&amp;-1*P111)))))))</f>
        <v>,6</v>
      </c>
      <c r="AM112" s="251" t="str">
        <f t="shared" ref="AM112" si="1887">IF(Q111="","",IF(Q111="wo",","&amp;0,IF(R111="wo",","&amp;0,IF(Q111=R111,"ERROR",IF(Q111=0,",0",IF(R111=0,",-0",IF(R111&gt;Q111,","&amp;Q111,","&amp;-1*R111)))))))</f>
        <v>,10</v>
      </c>
      <c r="AN112" s="251" t="str">
        <f t="shared" ref="AN112" si="1888">IF(S111="","",IF(S111="wo",","&amp;0,IF(T111="wo",","&amp;0,IF(S111=T111,"ERROR",IF(S111=0,",0",IF(T111=0,",-0",IF(T111&gt;S111,","&amp;S111,","&amp;-1*T111)))))))</f>
        <v>,-4</v>
      </c>
      <c r="AO112" s="251" t="str">
        <f t="shared" ref="AO112" si="1889">IF(U111="","",IF(U111="wo",","&amp;0,IF(V111="wo",","&amp;0,IF(U111=V111,"ERROR",IF(U111=0,",0",IF(V111=0,",-0",IF(V111&gt;U111,","&amp;U111,","&amp;-1*V111)))))))</f>
        <v/>
      </c>
      <c r="AP112" s="251" t="str">
        <f t="shared" ref="AP112" si="1890">IF(W111="","",IF(W111="wo",","&amp;0,IF(X111="wo",","&amp;0,IF(W111=X111,"ERROR",IF(W111=0,",0",IF(X111=0,",-0",IF(X111&gt;W111,","&amp;W111,","&amp;-1*X111)))))))</f>
        <v/>
      </c>
      <c r="AQ112" s="238"/>
      <c r="AT112" s="262"/>
      <c r="AU112" s="262"/>
      <c r="BK112" s="293"/>
    </row>
    <row r="113" spans="1:63" s="240" customFormat="1" ht="14.1" customHeight="1" x14ac:dyDescent="0.25">
      <c r="A113" s="510">
        <v>55</v>
      </c>
      <c r="B113" s="569" t="s">
        <v>300</v>
      </c>
      <c r="C113" s="514"/>
      <c r="D113" s="516"/>
      <c r="E113" s="556"/>
      <c r="F113" s="238">
        <v>-27</v>
      </c>
      <c r="G113" s="334">
        <f>IF(Y55&lt;Z55,G55,IF(Z55&lt;Y55,G56,"-"))</f>
        <v>205</v>
      </c>
      <c r="H113" s="520" t="str">
        <f t="shared" ref="H113" si="1891">IF(K113="",IF(C113="","",IF(OR(G113="х",G114="х",NOT(ISBLANK(K113)))," ",CONCATENATE(C113,"/",D113,"/","ст. ",E113))),"")</f>
        <v/>
      </c>
      <c r="I113" s="244" t="str">
        <f>VLOOKUP(G113,[3]Список!A:V,3,FALSE)</f>
        <v xml:space="preserve">ТОРШАЕВА Гузель  </v>
      </c>
      <c r="J113" s="245" t="str">
        <f>VLOOKUP(G113,[3]Список!A:V,8,FALSE)</f>
        <v>г. Алматы</v>
      </c>
      <c r="K113" s="525">
        <v>11</v>
      </c>
      <c r="L113" s="535">
        <v>6</v>
      </c>
      <c r="M113" s="531">
        <v>5</v>
      </c>
      <c r="N113" s="533">
        <v>11</v>
      </c>
      <c r="O113" s="525">
        <v>11</v>
      </c>
      <c r="P113" s="535">
        <v>8</v>
      </c>
      <c r="Q113" s="531">
        <v>11</v>
      </c>
      <c r="R113" s="533">
        <v>4</v>
      </c>
      <c r="S113" s="525"/>
      <c r="T113" s="535"/>
      <c r="U113" s="531"/>
      <c r="V113" s="533"/>
      <c r="W113" s="525"/>
      <c r="X113" s="527"/>
      <c r="Y113" s="246">
        <f t="shared" ref="Y113" si="1892">IF(K113="wo","wo",IF(K113="","",SUM(AC113:AI113)))</f>
        <v>3</v>
      </c>
      <c r="Z113" s="247">
        <f t="shared" ref="Z113" si="1893">IF(L113="wo","wo",IF(L113="","",SUM(AC114:AI114)))</f>
        <v>1</v>
      </c>
      <c r="AA113" s="248" t="str">
        <f t="shared" ref="AA113" si="1894">IF(Y114="В - П","В - П",IF(Z114="В - П","В - П",IF(Z114="wo",Y114&amp;" - "&amp;Z114,IF(Y114="wo",Z114&amp;" - "&amp;Y114,IF(Y114&gt;Z114,Y114&amp;" - "&amp;Z114,IF(Z114&gt;Y114,Z114&amp;" - "&amp;Y114,""))))))</f>
        <v>3 - 1</v>
      </c>
      <c r="AB113" s="249" t="str">
        <f t="shared" si="1124"/>
        <v>(6,-5,8,4)</v>
      </c>
      <c r="AC113" s="250">
        <f t="shared" ref="AC113" si="1895">IF(K113="","",IF(K113="wo",0,IF(L113="wo",1,IF(K113&gt;L113,1,0))))</f>
        <v>1</v>
      </c>
      <c r="AD113" s="250">
        <f t="shared" ref="AD113" si="1896">IF(M113="","",IF(M113="wo",0,IF(N113="wo",1,IF(M113&gt;N113,1,0))))</f>
        <v>0</v>
      </c>
      <c r="AE113" s="250">
        <f t="shared" ref="AE113" si="1897">IF(O113="","",IF(O113="wo",0,IF(P113="wo",1,IF(O113&gt;P113,1,0))))</f>
        <v>1</v>
      </c>
      <c r="AF113" s="250">
        <f t="shared" ref="AF113" si="1898">IF(Q113="","",IF(Q113="wo",0,IF(R113="wo",1,IF(Q113&gt;R113,1,0))))</f>
        <v>1</v>
      </c>
      <c r="AG113" s="250" t="str">
        <f t="shared" ref="AG113" si="1899">IF(S113="","",IF(S113="wo",0,IF(T113="wo",1,IF(S113&gt;T113,1,0))))</f>
        <v/>
      </c>
      <c r="AH113" s="250" t="str">
        <f t="shared" ref="AH113" si="1900">IF(U113="","",IF(U113="wo",0,IF(V113="wo",1,IF(U113&gt;V113,1,0))))</f>
        <v/>
      </c>
      <c r="AI113" s="250" t="str">
        <f t="shared" ref="AI113" si="1901">IF(W113="","",IF(W113="wo",0,IF(X113="wo",1,IF(W113&gt;X113,1,0))))</f>
        <v/>
      </c>
      <c r="AJ113" s="251">
        <f t="shared" ref="AJ113" si="1902">IF(K113="","",IF(K113="wo",0,IF(L113="wo",0,IF(K113=L113,"ERROR",IF(K113=0,"-0",IF(L113=0,0,IF(K113&gt;L113,L113,-1*K113)))))))</f>
        <v>6</v>
      </c>
      <c r="AK113" s="251" t="str">
        <f t="shared" ref="AK113" si="1903">IF(M113="","",IF(M113="wo",","&amp;0,IF(N113="wo",","&amp;0,IF(M113=N113,"ERROR",IF(M113=0,",-0",IF(N113=0,","&amp;0,IF(M113&gt;N113,","&amp;N113,","&amp;-1*M113)))))))</f>
        <v>,-5</v>
      </c>
      <c r="AL113" s="251" t="str">
        <f t="shared" ref="AL113" si="1904">IF(O113="","",IF(O113="wo",","&amp;0,IF(P113="wo",","&amp;0,IF(O113=P113,"ERROR",IF(O113=0,",-0",IF(P113=0,","&amp;0,IF(O113&gt;P113,","&amp;P113,","&amp;-1*O113)))))))</f>
        <v>,8</v>
      </c>
      <c r="AM113" s="251" t="str">
        <f t="shared" ref="AM113" si="1905">IF(Q113="","",IF(Q113="wo",","&amp;0,IF(R113="wo",","&amp;0,IF(Q113=R113,"ERROR",IF(Q113=0,",-0",IF(R113=0,","&amp;0,IF(Q113&gt;R113,","&amp;R113,","&amp;-1*Q113)))))))</f>
        <v>,4</v>
      </c>
      <c r="AN113" s="251" t="str">
        <f t="shared" ref="AN113" si="1906">IF(S113="","",IF(S113="wo",","&amp;0,IF(T113="wo",","&amp;0,IF(S113=T113,"ERROR",IF(S113=0,",-0",IF(T113=0,","&amp;0,IF(S113&gt;T113,","&amp;T113,","&amp;-1*S113)))))))</f>
        <v/>
      </c>
      <c r="AO113" s="251" t="str">
        <f t="shared" ref="AO113" si="1907">IF(U113="","",IF(U113="wo",","&amp;0,IF(V113="wo",","&amp;0,IF(U113=V113,"ERROR",IF(U113=0,",-0",IF(V113=0,","&amp;0,IF(U113&gt;V113,","&amp;V113,","&amp;-1*U113)))))))</f>
        <v/>
      </c>
      <c r="AP113" s="251" t="str">
        <f t="shared" ref="AP113" si="1908">IF(W113="","",IF(W113="wo",","&amp;0,IF(X113="wo",","&amp;0,IF(W113=X113,"ERROR",IF(W113=0,",-0",IF(X113=0,","&amp;0,IF(W113&gt;X113,","&amp;X113,","&amp;-1*W113)))))))</f>
        <v/>
      </c>
      <c r="AQ113" s="238"/>
      <c r="AU113" s="262"/>
      <c r="BK113" s="293"/>
    </row>
    <row r="114" spans="1:63" s="240" customFormat="1" ht="14.1" customHeight="1" x14ac:dyDescent="0.25">
      <c r="A114" s="511"/>
      <c r="B114" s="570"/>
      <c r="C114" s="515"/>
      <c r="D114" s="517"/>
      <c r="E114" s="578"/>
      <c r="F114" s="320"/>
      <c r="G114" s="328">
        <f>IF(Y105&gt;Z105,G105,IF(Z105&gt;Y105,G106,"-"))</f>
        <v>209</v>
      </c>
      <c r="H114" s="521"/>
      <c r="I114" s="257" t="str">
        <f>VLOOKUP(G114,[3]Список!A:V,3,FALSE)</f>
        <v xml:space="preserve">ФУ Дарья  </v>
      </c>
      <c r="J114" s="258" t="str">
        <f>VLOOKUP(G114,[3]Список!A:V,8,FALSE)</f>
        <v>Карагандин. обл.</v>
      </c>
      <c r="K114" s="526"/>
      <c r="L114" s="536"/>
      <c r="M114" s="532"/>
      <c r="N114" s="534"/>
      <c r="O114" s="526"/>
      <c r="P114" s="536"/>
      <c r="Q114" s="532"/>
      <c r="R114" s="534"/>
      <c r="S114" s="526"/>
      <c r="T114" s="536"/>
      <c r="U114" s="532"/>
      <c r="V114" s="534"/>
      <c r="W114" s="526"/>
      <c r="X114" s="528"/>
      <c r="Y114" s="259">
        <f t="shared" ref="Y114" si="1909">IF(L113="wo","В - П",IF(L113&gt;=0,SUM(AC114:AI114),""))</f>
        <v>1</v>
      </c>
      <c r="Z114" s="260">
        <f t="shared" ref="Z114" si="1910">IF(K113="wo","В - П",IF(K113&gt;=0,SUM(AC113:AI113),""))</f>
        <v>3</v>
      </c>
      <c r="AA114" s="248" t="str">
        <f t="shared" ref="AA114" si="1911">IF(G113="х","",IF(G114="х","",IF(Y113&gt;Z113,AA113&amp;" "&amp;AB113,IF(Z113&gt;Y113,AA113&amp;" "&amp;AB114,""))))</f>
        <v>3 - 1 (6,-5,8,4)</v>
      </c>
      <c r="AB114" s="249" t="str">
        <f t="shared" si="1124"/>
        <v>(-6,5,-8,-4)</v>
      </c>
      <c r="AC114" s="250">
        <f t="shared" ref="AC114" si="1912">IF(L113="","",IF(L113="wo",0,IF(K113="wo",1,IF(K113&gt;L113,0,1))))</f>
        <v>0</v>
      </c>
      <c r="AD114" s="250">
        <f t="shared" ref="AD114" si="1913">IF(N113="","",IF(N113="wo",0,IF(M113="wo",1,IF(M113&gt;N113,0,1))))</f>
        <v>1</v>
      </c>
      <c r="AE114" s="250">
        <f t="shared" ref="AE114" si="1914">IF(P113="","",IF(P113="wo",0,IF(O113="wo",1,IF(O113&gt;P113,0,1))))</f>
        <v>0</v>
      </c>
      <c r="AF114" s="250">
        <f t="shared" ref="AF114" si="1915">IF(R113="","",IF(R113="wo",0,IF(Q113="wo",1,IF(Q113&gt;R113,0,1))))</f>
        <v>0</v>
      </c>
      <c r="AG114" s="250" t="str">
        <f t="shared" ref="AG114" si="1916">IF(T113="","",IF(T113="wo",0,IF(S113="wo",1,IF(S113&gt;T113,0,1))))</f>
        <v/>
      </c>
      <c r="AH114" s="250" t="str">
        <f t="shared" ref="AH114" si="1917">IF(V113="","",IF(V113="wo",0,IF(U113="wo",1,IF(U113&gt;V113,0,1))))</f>
        <v/>
      </c>
      <c r="AI114" s="250" t="str">
        <f t="shared" ref="AI114" si="1918">IF(X113="","",IF(X113="wo",0,IF(W113="wo",1,IF(W113&gt;X113,0,1))))</f>
        <v/>
      </c>
      <c r="AJ114" s="251">
        <f t="shared" ref="AJ114" si="1919">IF(K113="","",IF(K113="wo",0,IF(L113="wo",0,IF(K113=L113,"ERROR",IF(K113=0,0,IF(L113=0,"-0",IF(L113&gt;K113,K113,-1*L113)))))))</f>
        <v>-6</v>
      </c>
      <c r="AK114" s="251" t="str">
        <f t="shared" ref="AK114" si="1920">IF(M113="","",IF(M113="wo",","&amp;0,IF(N113="wo",","&amp;0,IF(M113=N113,"ERROR",IF(M113=0,",0",IF(N113=0,",-0",IF(N113&gt;M113,","&amp;M113,","&amp;-1*N113)))))))</f>
        <v>,5</v>
      </c>
      <c r="AL114" s="251" t="str">
        <f t="shared" ref="AL114" si="1921">IF(O113="","",IF(O113="wo",","&amp;0,IF(P113="wo",","&amp;0,IF(O113=P113,"ERROR",IF(O113=0,",0",IF(P113=0,",-0",IF(P113&gt;O113,","&amp;O113,","&amp;-1*P113)))))))</f>
        <v>,-8</v>
      </c>
      <c r="AM114" s="251" t="str">
        <f t="shared" ref="AM114" si="1922">IF(Q113="","",IF(Q113="wo",","&amp;0,IF(R113="wo",","&amp;0,IF(Q113=R113,"ERROR",IF(Q113=0,",0",IF(R113=0,",-0",IF(R113&gt;Q113,","&amp;Q113,","&amp;-1*R113)))))))</f>
        <v>,-4</v>
      </c>
      <c r="AN114" s="251" t="str">
        <f t="shared" ref="AN114" si="1923">IF(S113="","",IF(S113="wo",","&amp;0,IF(T113="wo",","&amp;0,IF(S113=T113,"ERROR",IF(S113=0,",0",IF(T113=0,",-0",IF(T113&gt;S113,","&amp;S113,","&amp;-1*T113)))))))</f>
        <v/>
      </c>
      <c r="AO114" s="251" t="str">
        <f t="shared" ref="AO114" si="1924">IF(U113="","",IF(U113="wo",","&amp;0,IF(V113="wo",","&amp;0,IF(U113=V113,"ERROR",IF(U113=0,",0",IF(V113=0,",-0",IF(V113&gt;U113,","&amp;U113,","&amp;-1*V113)))))))</f>
        <v/>
      </c>
      <c r="AP114" s="251" t="str">
        <f t="shared" ref="AP114" si="1925">IF(W113="","",IF(W113="wo",","&amp;0,IF(X113="wo",","&amp;0,IF(W113=X113,"ERROR",IF(W113=0,",0",IF(X113=0,",-0",IF(X113&gt;W113,","&amp;W113,","&amp;-1*X113)))))))</f>
        <v/>
      </c>
      <c r="AQ114" s="238"/>
      <c r="AU114" s="262"/>
      <c r="BK114" s="293"/>
    </row>
    <row r="115" spans="1:63" s="240" customFormat="1" ht="14.1" customHeight="1" x14ac:dyDescent="0.25">
      <c r="A115" s="510">
        <v>56</v>
      </c>
      <c r="B115" s="569" t="s">
        <v>301</v>
      </c>
      <c r="C115" s="514"/>
      <c r="D115" s="514"/>
      <c r="E115" s="556"/>
      <c r="F115" s="322"/>
      <c r="G115" s="327">
        <f>IF(Y107&gt;Z107,G107,IF(Z107&gt;Y107,G108,"-"))</f>
        <v>207</v>
      </c>
      <c r="H115" s="520" t="str">
        <f t="shared" ref="H115" si="1926">IF(K115="",IF(C115="","",IF(OR(G115="х",G116="х",NOT(ISBLANK(K115)))," ",CONCATENATE(C115,"/",D115,"/","ст. ",E115))),"")</f>
        <v/>
      </c>
      <c r="I115" s="244" t="str">
        <f>VLOOKUP(G115,[3]Список!A:V,3,FALSE)</f>
        <v xml:space="preserve">ЖАКСЫЛЫКОВА Альбина  </v>
      </c>
      <c r="J115" s="245" t="str">
        <f>VLOOKUP(G115,[3]Список!A:V,8,FALSE)</f>
        <v>Карагандин. обл.</v>
      </c>
      <c r="K115" s="525">
        <v>9</v>
      </c>
      <c r="L115" s="535">
        <v>11</v>
      </c>
      <c r="M115" s="531">
        <v>11</v>
      </c>
      <c r="N115" s="533">
        <v>6</v>
      </c>
      <c r="O115" s="525">
        <v>5</v>
      </c>
      <c r="P115" s="535">
        <v>11</v>
      </c>
      <c r="Q115" s="531">
        <v>8</v>
      </c>
      <c r="R115" s="533">
        <v>11</v>
      </c>
      <c r="S115" s="525"/>
      <c r="T115" s="535"/>
      <c r="U115" s="531"/>
      <c r="V115" s="533"/>
      <c r="W115" s="525"/>
      <c r="X115" s="527"/>
      <c r="Y115" s="246">
        <f t="shared" ref="Y115" si="1927">IF(K115="wo","wo",IF(K115="","",SUM(AC115:AI115)))</f>
        <v>1</v>
      </c>
      <c r="Z115" s="247">
        <f t="shared" ref="Z115" si="1928">IF(L115="wo","wo",IF(L115="","",SUM(AC116:AI116)))</f>
        <v>3</v>
      </c>
      <c r="AA115" s="248" t="str">
        <f t="shared" ref="AA115" si="1929">IF(Y116="В - П","В - П",IF(Z116="В - П","В - П",IF(Z116="wo",Y116&amp;" - "&amp;Z116,IF(Y116="wo",Z116&amp;" - "&amp;Y116,IF(Y116&gt;Z116,Y116&amp;" - "&amp;Z116,IF(Z116&gt;Y116,Z116&amp;" - "&amp;Y116,""))))))</f>
        <v>3 - 1</v>
      </c>
      <c r="AB115" s="249" t="str">
        <f t="shared" si="1124"/>
        <v>(-9,6,-5,-8)</v>
      </c>
      <c r="AC115" s="250">
        <f t="shared" ref="AC115" si="1930">IF(K115="","",IF(K115="wo",0,IF(L115="wo",1,IF(K115&gt;L115,1,0))))</f>
        <v>0</v>
      </c>
      <c r="AD115" s="250">
        <f t="shared" ref="AD115" si="1931">IF(M115="","",IF(M115="wo",0,IF(N115="wo",1,IF(M115&gt;N115,1,0))))</f>
        <v>1</v>
      </c>
      <c r="AE115" s="250">
        <f t="shared" ref="AE115" si="1932">IF(O115="","",IF(O115="wo",0,IF(P115="wo",1,IF(O115&gt;P115,1,0))))</f>
        <v>0</v>
      </c>
      <c r="AF115" s="250">
        <f t="shared" ref="AF115" si="1933">IF(Q115="","",IF(Q115="wo",0,IF(R115="wo",1,IF(Q115&gt;R115,1,0))))</f>
        <v>0</v>
      </c>
      <c r="AG115" s="250" t="str">
        <f t="shared" ref="AG115" si="1934">IF(S115="","",IF(S115="wo",0,IF(T115="wo",1,IF(S115&gt;T115,1,0))))</f>
        <v/>
      </c>
      <c r="AH115" s="250" t="str">
        <f t="shared" ref="AH115" si="1935">IF(U115="","",IF(U115="wo",0,IF(V115="wo",1,IF(U115&gt;V115,1,0))))</f>
        <v/>
      </c>
      <c r="AI115" s="250" t="str">
        <f t="shared" ref="AI115" si="1936">IF(W115="","",IF(W115="wo",0,IF(X115="wo",1,IF(W115&gt;X115,1,0))))</f>
        <v/>
      </c>
      <c r="AJ115" s="251">
        <f t="shared" ref="AJ115" si="1937">IF(K115="","",IF(K115="wo",0,IF(L115="wo",0,IF(K115=L115,"ERROR",IF(K115=0,"-0",IF(L115=0,0,IF(K115&gt;L115,L115,-1*K115)))))))</f>
        <v>-9</v>
      </c>
      <c r="AK115" s="251" t="str">
        <f t="shared" ref="AK115" si="1938">IF(M115="","",IF(M115="wo",","&amp;0,IF(N115="wo",","&amp;0,IF(M115=N115,"ERROR",IF(M115=0,",-0",IF(N115=0,","&amp;0,IF(M115&gt;N115,","&amp;N115,","&amp;-1*M115)))))))</f>
        <v>,6</v>
      </c>
      <c r="AL115" s="251" t="str">
        <f t="shared" ref="AL115" si="1939">IF(O115="","",IF(O115="wo",","&amp;0,IF(P115="wo",","&amp;0,IF(O115=P115,"ERROR",IF(O115=0,",-0",IF(P115=0,","&amp;0,IF(O115&gt;P115,","&amp;P115,","&amp;-1*O115)))))))</f>
        <v>,-5</v>
      </c>
      <c r="AM115" s="251" t="str">
        <f t="shared" ref="AM115" si="1940">IF(Q115="","",IF(Q115="wo",","&amp;0,IF(R115="wo",","&amp;0,IF(Q115=R115,"ERROR",IF(Q115=0,",-0",IF(R115=0,","&amp;0,IF(Q115&gt;R115,","&amp;R115,","&amp;-1*Q115)))))))</f>
        <v>,-8</v>
      </c>
      <c r="AN115" s="251" t="str">
        <f t="shared" ref="AN115" si="1941">IF(S115="","",IF(S115="wo",","&amp;0,IF(T115="wo",","&amp;0,IF(S115=T115,"ERROR",IF(S115=0,",-0",IF(T115=0,","&amp;0,IF(S115&gt;T115,","&amp;T115,","&amp;-1*S115)))))))</f>
        <v/>
      </c>
      <c r="AO115" s="251" t="str">
        <f t="shared" ref="AO115" si="1942">IF(U115="","",IF(U115="wo",","&amp;0,IF(V115="wo",","&amp;0,IF(U115=V115,"ERROR",IF(U115=0,",-0",IF(V115=0,","&amp;0,IF(U115&gt;V115,","&amp;V115,","&amp;-1*U115)))))))</f>
        <v/>
      </c>
      <c r="AP115" s="251" t="str">
        <f t="shared" ref="AP115" si="1943">IF(W115="","",IF(W115="wo",","&amp;0,IF(X115="wo",","&amp;0,IF(W115=X115,"ERROR",IF(W115=0,",-0",IF(X115=0,","&amp;0,IF(W115&gt;X115,","&amp;X115,","&amp;-1*W115)))))))</f>
        <v/>
      </c>
      <c r="AQ115" s="238"/>
      <c r="AU115" s="262"/>
      <c r="BK115" s="293"/>
    </row>
    <row r="116" spans="1:63" s="240" customFormat="1" ht="14.1" customHeight="1" x14ac:dyDescent="0.25">
      <c r="A116" s="511"/>
      <c r="B116" s="570"/>
      <c r="C116" s="515"/>
      <c r="D116" s="568"/>
      <c r="E116" s="578"/>
      <c r="F116" s="320"/>
      <c r="G116" s="328">
        <f>IF(Y109&gt;Z109,G109,IF(Z109&gt;Y109,G110,"-"))</f>
        <v>221</v>
      </c>
      <c r="H116" s="521"/>
      <c r="I116" s="257" t="str">
        <f>VLOOKUP(G116,[3]Список!A:V,3,FALSE)</f>
        <v xml:space="preserve">ТАЖИМОВА Меруерт  </v>
      </c>
      <c r="J116" s="258" t="str">
        <f>VLOOKUP(G116,[3]Список!A:V,8,FALSE)</f>
        <v>Павлодар. обл.</v>
      </c>
      <c r="K116" s="526"/>
      <c r="L116" s="536"/>
      <c r="M116" s="532"/>
      <c r="N116" s="534"/>
      <c r="O116" s="526"/>
      <c r="P116" s="536"/>
      <c r="Q116" s="532"/>
      <c r="R116" s="534"/>
      <c r="S116" s="526"/>
      <c r="T116" s="536"/>
      <c r="U116" s="532"/>
      <c r="V116" s="534"/>
      <c r="W116" s="526"/>
      <c r="X116" s="528"/>
      <c r="Y116" s="259">
        <f t="shared" ref="Y116" si="1944">IF(L115="wo","В - П",IF(L115&gt;=0,SUM(AC116:AI116),""))</f>
        <v>3</v>
      </c>
      <c r="Z116" s="260">
        <f t="shared" ref="Z116" si="1945">IF(K115="wo","В - П",IF(K115&gt;=0,SUM(AC115:AI115),""))</f>
        <v>1</v>
      </c>
      <c r="AA116" s="248" t="str">
        <f t="shared" ref="AA116" si="1946">IF(G115="х","",IF(G116="х","",IF(Y115&gt;Z115,AA115&amp;" "&amp;AB115,IF(Z115&gt;Y115,AA115&amp;" "&amp;AB116,""))))</f>
        <v>3 - 1 (9,-6,5,8)</v>
      </c>
      <c r="AB116" s="249" t="str">
        <f t="shared" si="1124"/>
        <v>(9,-6,5,8)</v>
      </c>
      <c r="AC116" s="250">
        <f t="shared" ref="AC116" si="1947">IF(L115="","",IF(L115="wo",0,IF(K115="wo",1,IF(K115&gt;L115,0,1))))</f>
        <v>1</v>
      </c>
      <c r="AD116" s="250">
        <f t="shared" ref="AD116" si="1948">IF(N115="","",IF(N115="wo",0,IF(M115="wo",1,IF(M115&gt;N115,0,1))))</f>
        <v>0</v>
      </c>
      <c r="AE116" s="250">
        <f t="shared" ref="AE116" si="1949">IF(P115="","",IF(P115="wo",0,IF(O115="wo",1,IF(O115&gt;P115,0,1))))</f>
        <v>1</v>
      </c>
      <c r="AF116" s="250">
        <f t="shared" ref="AF116" si="1950">IF(R115="","",IF(R115="wo",0,IF(Q115="wo",1,IF(Q115&gt;R115,0,1))))</f>
        <v>1</v>
      </c>
      <c r="AG116" s="250" t="str">
        <f t="shared" ref="AG116" si="1951">IF(T115="","",IF(T115="wo",0,IF(S115="wo",1,IF(S115&gt;T115,0,1))))</f>
        <v/>
      </c>
      <c r="AH116" s="250" t="str">
        <f t="shared" ref="AH116" si="1952">IF(V115="","",IF(V115="wo",0,IF(U115="wo",1,IF(U115&gt;V115,0,1))))</f>
        <v/>
      </c>
      <c r="AI116" s="250" t="str">
        <f t="shared" ref="AI116" si="1953">IF(X115="","",IF(X115="wo",0,IF(W115="wo",1,IF(W115&gt;X115,0,1))))</f>
        <v/>
      </c>
      <c r="AJ116" s="251">
        <f t="shared" ref="AJ116" si="1954">IF(K115="","",IF(K115="wo",0,IF(L115="wo",0,IF(K115=L115,"ERROR",IF(K115=0,0,IF(L115=0,"-0",IF(L115&gt;K115,K115,-1*L115)))))))</f>
        <v>9</v>
      </c>
      <c r="AK116" s="251" t="str">
        <f t="shared" ref="AK116" si="1955">IF(M115="","",IF(M115="wo",","&amp;0,IF(N115="wo",","&amp;0,IF(M115=N115,"ERROR",IF(M115=0,",0",IF(N115=0,",-0",IF(N115&gt;M115,","&amp;M115,","&amp;-1*N115)))))))</f>
        <v>,-6</v>
      </c>
      <c r="AL116" s="251" t="str">
        <f t="shared" ref="AL116" si="1956">IF(O115="","",IF(O115="wo",","&amp;0,IF(P115="wo",","&amp;0,IF(O115=P115,"ERROR",IF(O115=0,",0",IF(P115=0,",-0",IF(P115&gt;O115,","&amp;O115,","&amp;-1*P115)))))))</f>
        <v>,5</v>
      </c>
      <c r="AM116" s="251" t="str">
        <f t="shared" ref="AM116" si="1957">IF(Q115="","",IF(Q115="wo",","&amp;0,IF(R115="wo",","&amp;0,IF(Q115=R115,"ERROR",IF(Q115=0,",0",IF(R115=0,",-0",IF(R115&gt;Q115,","&amp;Q115,","&amp;-1*R115)))))))</f>
        <v>,8</v>
      </c>
      <c r="AN116" s="251" t="str">
        <f t="shared" ref="AN116" si="1958">IF(S115="","",IF(S115="wo",","&amp;0,IF(T115="wo",","&amp;0,IF(S115=T115,"ERROR",IF(S115=0,",0",IF(T115=0,",-0",IF(T115&gt;S115,","&amp;S115,","&amp;-1*T115)))))))</f>
        <v/>
      </c>
      <c r="AO116" s="251" t="str">
        <f t="shared" ref="AO116" si="1959">IF(U115="","",IF(U115="wo",","&amp;0,IF(V115="wo",","&amp;0,IF(U115=V115,"ERROR",IF(U115=0,",0",IF(V115=0,",-0",IF(V115&gt;U115,","&amp;U115,","&amp;-1*V115)))))))</f>
        <v/>
      </c>
      <c r="AP116" s="251" t="str">
        <f t="shared" ref="AP116" si="1960">IF(W115="","",IF(W115="wo",","&amp;0,IF(X115="wo",","&amp;0,IF(W115=X115,"ERROR",IF(W115=0,",0",IF(X115=0,",-0",IF(X115&gt;W115,","&amp;W115,","&amp;-1*X115)))))))</f>
        <v/>
      </c>
      <c r="AQ116" s="238"/>
      <c r="AU116" s="262"/>
      <c r="BK116" s="293"/>
    </row>
    <row r="117" spans="1:63" s="240" customFormat="1" ht="14.1" customHeight="1" x14ac:dyDescent="0.25">
      <c r="A117" s="510">
        <v>57</v>
      </c>
      <c r="B117" s="569" t="s">
        <v>301</v>
      </c>
      <c r="C117" s="514"/>
      <c r="D117" s="514"/>
      <c r="E117" s="556"/>
      <c r="F117" s="322"/>
      <c r="G117" s="327">
        <f>IF(Y111&gt;Z111,G111,IF(Z111&gt;Y111,G112,"-"))</f>
        <v>206</v>
      </c>
      <c r="H117" s="520" t="str">
        <f t="shared" ref="H117" si="1961">IF(K117="",IF(C117="","",IF(OR(G117="х",G118="х",NOT(ISBLANK(K117)))," ",CONCATENATE(C117,"/",D117,"/","ст. ",E117))),"")</f>
        <v/>
      </c>
      <c r="I117" s="244" t="str">
        <f>VLOOKUP(G117,[3]Список!A:V,3,FALSE)</f>
        <v xml:space="preserve">САНДЫБАЕВА Малика  </v>
      </c>
      <c r="J117" s="245" t="str">
        <f>VLOOKUP(G117,[3]Список!A:V,8,FALSE)</f>
        <v>г. Астана</v>
      </c>
      <c r="K117" s="525">
        <v>8</v>
      </c>
      <c r="L117" s="535">
        <v>11</v>
      </c>
      <c r="M117" s="531">
        <v>6</v>
      </c>
      <c r="N117" s="533">
        <v>11</v>
      </c>
      <c r="O117" s="525">
        <v>11</v>
      </c>
      <c r="P117" s="535">
        <v>9</v>
      </c>
      <c r="Q117" s="531">
        <v>9</v>
      </c>
      <c r="R117" s="533">
        <v>11</v>
      </c>
      <c r="S117" s="525"/>
      <c r="T117" s="535"/>
      <c r="U117" s="531"/>
      <c r="V117" s="533"/>
      <c r="W117" s="525"/>
      <c r="X117" s="527"/>
      <c r="Y117" s="246">
        <f t="shared" ref="Y117" si="1962">IF(K117="wo","wo",IF(K117="","",SUM(AC117:AI117)))</f>
        <v>1</v>
      </c>
      <c r="Z117" s="247">
        <f t="shared" ref="Z117" si="1963">IF(L117="wo","wo",IF(L117="","",SUM(AC118:AI118)))</f>
        <v>3</v>
      </c>
      <c r="AA117" s="248" t="str">
        <f t="shared" ref="AA117" si="1964">IF(Y118="В - П","В - П",IF(Z118="В - П","В - П",IF(Z118="wo",Y118&amp;" - "&amp;Z118,IF(Y118="wo",Z118&amp;" - "&amp;Y118,IF(Y118&gt;Z118,Y118&amp;" - "&amp;Z118,IF(Z118&gt;Y118,Z118&amp;" - "&amp;Y118,""))))))</f>
        <v>3 - 1</v>
      </c>
      <c r="AB117" s="249" t="str">
        <f t="shared" si="1124"/>
        <v>(-8,-6,9,-9)</v>
      </c>
      <c r="AC117" s="250">
        <f t="shared" ref="AC117" si="1965">IF(K117="","",IF(K117="wo",0,IF(L117="wo",1,IF(K117&gt;L117,1,0))))</f>
        <v>0</v>
      </c>
      <c r="AD117" s="250">
        <f t="shared" ref="AD117" si="1966">IF(M117="","",IF(M117="wo",0,IF(N117="wo",1,IF(M117&gt;N117,1,0))))</f>
        <v>0</v>
      </c>
      <c r="AE117" s="250">
        <f t="shared" ref="AE117" si="1967">IF(O117="","",IF(O117="wo",0,IF(P117="wo",1,IF(O117&gt;P117,1,0))))</f>
        <v>1</v>
      </c>
      <c r="AF117" s="250">
        <f t="shared" ref="AF117" si="1968">IF(Q117="","",IF(Q117="wo",0,IF(R117="wo",1,IF(Q117&gt;R117,1,0))))</f>
        <v>0</v>
      </c>
      <c r="AG117" s="250" t="str">
        <f t="shared" ref="AG117" si="1969">IF(S117="","",IF(S117="wo",0,IF(T117="wo",1,IF(S117&gt;T117,1,0))))</f>
        <v/>
      </c>
      <c r="AH117" s="250" t="str">
        <f t="shared" ref="AH117" si="1970">IF(U117="","",IF(U117="wo",0,IF(V117="wo",1,IF(U117&gt;V117,1,0))))</f>
        <v/>
      </c>
      <c r="AI117" s="250" t="str">
        <f t="shared" ref="AI117" si="1971">IF(W117="","",IF(W117="wo",0,IF(X117="wo",1,IF(W117&gt;X117,1,0))))</f>
        <v/>
      </c>
      <c r="AJ117" s="251">
        <f t="shared" ref="AJ117" si="1972">IF(K117="","",IF(K117="wo",0,IF(L117="wo",0,IF(K117=L117,"ERROR",IF(K117=0,"-0",IF(L117=0,0,IF(K117&gt;L117,L117,-1*K117)))))))</f>
        <v>-8</v>
      </c>
      <c r="AK117" s="251" t="str">
        <f t="shared" ref="AK117" si="1973">IF(M117="","",IF(M117="wo",","&amp;0,IF(N117="wo",","&amp;0,IF(M117=N117,"ERROR",IF(M117=0,",-0",IF(N117=0,","&amp;0,IF(M117&gt;N117,","&amp;N117,","&amp;-1*M117)))))))</f>
        <v>,-6</v>
      </c>
      <c r="AL117" s="251" t="str">
        <f t="shared" ref="AL117" si="1974">IF(O117="","",IF(O117="wo",","&amp;0,IF(P117="wo",","&amp;0,IF(O117=P117,"ERROR",IF(O117=0,",-0",IF(P117=0,","&amp;0,IF(O117&gt;P117,","&amp;P117,","&amp;-1*O117)))))))</f>
        <v>,9</v>
      </c>
      <c r="AM117" s="251" t="str">
        <f t="shared" ref="AM117" si="1975">IF(Q117="","",IF(Q117="wo",","&amp;0,IF(R117="wo",","&amp;0,IF(Q117=R117,"ERROR",IF(Q117=0,",-0",IF(R117=0,","&amp;0,IF(Q117&gt;R117,","&amp;R117,","&amp;-1*Q117)))))))</f>
        <v>,-9</v>
      </c>
      <c r="AN117" s="251" t="str">
        <f t="shared" ref="AN117" si="1976">IF(S117="","",IF(S117="wo",","&amp;0,IF(T117="wo",","&amp;0,IF(S117=T117,"ERROR",IF(S117=0,",-0",IF(T117=0,","&amp;0,IF(S117&gt;T117,","&amp;T117,","&amp;-1*S117)))))))</f>
        <v/>
      </c>
      <c r="AO117" s="251" t="str">
        <f t="shared" ref="AO117" si="1977">IF(U117="","",IF(U117="wo",","&amp;0,IF(V117="wo",","&amp;0,IF(U117=V117,"ERROR",IF(U117=0,",-0",IF(V117=0,","&amp;0,IF(U117&gt;V117,","&amp;V117,","&amp;-1*U117)))))))</f>
        <v/>
      </c>
      <c r="AP117" s="251" t="str">
        <f t="shared" ref="AP117" si="1978">IF(W117="","",IF(W117="wo",","&amp;0,IF(X117="wo",","&amp;0,IF(W117=X117,"ERROR",IF(W117=0,",-0",IF(X117=0,","&amp;0,IF(W117&gt;X117,","&amp;X117,","&amp;-1*W117)))))))</f>
        <v/>
      </c>
      <c r="AQ117" s="238"/>
      <c r="AU117" s="262"/>
      <c r="BK117" s="293"/>
    </row>
    <row r="118" spans="1:63" s="240" customFormat="1" ht="14.1" customHeight="1" x14ac:dyDescent="0.25">
      <c r="A118" s="511"/>
      <c r="B118" s="570"/>
      <c r="C118" s="515"/>
      <c r="D118" s="568"/>
      <c r="E118" s="578"/>
      <c r="F118" s="320"/>
      <c r="G118" s="328">
        <f>IF(Y113&gt;Z113,G113,IF(Z113&gt;Y113,G114,"-"))</f>
        <v>205</v>
      </c>
      <c r="H118" s="521"/>
      <c r="I118" s="257" t="str">
        <f>VLOOKUP(G118,[3]Список!A:V,3,FALSE)</f>
        <v xml:space="preserve">ТОРШАЕВА Гузель  </v>
      </c>
      <c r="J118" s="258" t="str">
        <f>VLOOKUP(G118,[3]Список!A:V,8,FALSE)</f>
        <v>г. Алматы</v>
      </c>
      <c r="K118" s="526"/>
      <c r="L118" s="536"/>
      <c r="M118" s="532"/>
      <c r="N118" s="534"/>
      <c r="O118" s="526"/>
      <c r="P118" s="536"/>
      <c r="Q118" s="532"/>
      <c r="R118" s="534"/>
      <c r="S118" s="526"/>
      <c r="T118" s="536"/>
      <c r="U118" s="532"/>
      <c r="V118" s="534"/>
      <c r="W118" s="526"/>
      <c r="X118" s="528"/>
      <c r="Y118" s="259">
        <f t="shared" ref="Y118" si="1979">IF(L117="wo","В - П",IF(L117&gt;=0,SUM(AC118:AI118),""))</f>
        <v>3</v>
      </c>
      <c r="Z118" s="260">
        <f t="shared" ref="Z118" si="1980">IF(K117="wo","В - П",IF(K117&gt;=0,SUM(AC117:AI117),""))</f>
        <v>1</v>
      </c>
      <c r="AA118" s="248" t="str">
        <f t="shared" ref="AA118" si="1981">IF(G117="х","",IF(G118="х","",IF(Y117&gt;Z117,AA117&amp;" "&amp;AB117,IF(Z117&gt;Y117,AA117&amp;" "&amp;AB118,""))))</f>
        <v>3 - 1 (8,6,-9,9)</v>
      </c>
      <c r="AB118" s="249" t="str">
        <f t="shared" si="1124"/>
        <v>(8,6,-9,9)</v>
      </c>
      <c r="AC118" s="250">
        <f t="shared" ref="AC118" si="1982">IF(L117="","",IF(L117="wo",0,IF(K117="wo",1,IF(K117&gt;L117,0,1))))</f>
        <v>1</v>
      </c>
      <c r="AD118" s="250">
        <f t="shared" ref="AD118" si="1983">IF(N117="","",IF(N117="wo",0,IF(M117="wo",1,IF(M117&gt;N117,0,1))))</f>
        <v>1</v>
      </c>
      <c r="AE118" s="250">
        <f t="shared" ref="AE118" si="1984">IF(P117="","",IF(P117="wo",0,IF(O117="wo",1,IF(O117&gt;P117,0,1))))</f>
        <v>0</v>
      </c>
      <c r="AF118" s="250">
        <f t="shared" ref="AF118" si="1985">IF(R117="","",IF(R117="wo",0,IF(Q117="wo",1,IF(Q117&gt;R117,0,1))))</f>
        <v>1</v>
      </c>
      <c r="AG118" s="250" t="str">
        <f t="shared" ref="AG118" si="1986">IF(T117="","",IF(T117="wo",0,IF(S117="wo",1,IF(S117&gt;T117,0,1))))</f>
        <v/>
      </c>
      <c r="AH118" s="250" t="str">
        <f t="shared" ref="AH118" si="1987">IF(V117="","",IF(V117="wo",0,IF(U117="wo",1,IF(U117&gt;V117,0,1))))</f>
        <v/>
      </c>
      <c r="AI118" s="250" t="str">
        <f t="shared" ref="AI118" si="1988">IF(X117="","",IF(X117="wo",0,IF(W117="wo",1,IF(W117&gt;X117,0,1))))</f>
        <v/>
      </c>
      <c r="AJ118" s="251">
        <f t="shared" ref="AJ118" si="1989">IF(K117="","",IF(K117="wo",0,IF(L117="wo",0,IF(K117=L117,"ERROR",IF(K117=0,0,IF(L117=0,"-0",IF(L117&gt;K117,K117,-1*L117)))))))</f>
        <v>8</v>
      </c>
      <c r="AK118" s="251" t="str">
        <f t="shared" ref="AK118" si="1990">IF(M117="","",IF(M117="wo",","&amp;0,IF(N117="wo",","&amp;0,IF(M117=N117,"ERROR",IF(M117=0,",0",IF(N117=0,",-0",IF(N117&gt;M117,","&amp;M117,","&amp;-1*N117)))))))</f>
        <v>,6</v>
      </c>
      <c r="AL118" s="251" t="str">
        <f t="shared" ref="AL118" si="1991">IF(O117="","",IF(O117="wo",","&amp;0,IF(P117="wo",","&amp;0,IF(O117=P117,"ERROR",IF(O117=0,",0",IF(P117=0,",-0",IF(P117&gt;O117,","&amp;O117,","&amp;-1*P117)))))))</f>
        <v>,-9</v>
      </c>
      <c r="AM118" s="251" t="str">
        <f t="shared" ref="AM118" si="1992">IF(Q117="","",IF(Q117="wo",","&amp;0,IF(R117="wo",","&amp;0,IF(Q117=R117,"ERROR",IF(Q117=0,",0",IF(R117=0,",-0",IF(R117&gt;Q117,","&amp;Q117,","&amp;-1*R117)))))))</f>
        <v>,9</v>
      </c>
      <c r="AN118" s="251" t="str">
        <f t="shared" ref="AN118" si="1993">IF(S117="","",IF(S117="wo",","&amp;0,IF(T117="wo",","&amp;0,IF(S117=T117,"ERROR",IF(S117=0,",0",IF(T117=0,",-0",IF(T117&gt;S117,","&amp;S117,","&amp;-1*T117)))))))</f>
        <v/>
      </c>
      <c r="AO118" s="251" t="str">
        <f t="shared" ref="AO118" si="1994">IF(U117="","",IF(U117="wo",","&amp;0,IF(V117="wo",","&amp;0,IF(U117=V117,"ERROR",IF(U117=0,",0",IF(V117=0,",-0",IF(V117&gt;U117,","&amp;U117,","&amp;-1*V117)))))))</f>
        <v/>
      </c>
      <c r="AP118" s="251" t="str">
        <f t="shared" ref="AP118" si="1995">IF(W117="","",IF(W117="wo",","&amp;0,IF(X117="wo",","&amp;0,IF(W117=X117,"ERROR",IF(W117=0,",0",IF(X117=0,",-0",IF(X117&gt;W117,","&amp;W117,","&amp;-1*X117)))))))</f>
        <v/>
      </c>
      <c r="AQ118" s="238"/>
      <c r="AU118" s="262"/>
      <c r="BK118" s="293"/>
    </row>
    <row r="119" spans="1:63" s="240" customFormat="1" ht="14.1" customHeight="1" x14ac:dyDescent="0.25">
      <c r="A119" s="510">
        <v>58</v>
      </c>
      <c r="B119" s="569" t="s">
        <v>302</v>
      </c>
      <c r="C119" s="514"/>
      <c r="D119" s="514"/>
      <c r="E119" s="556"/>
      <c r="F119" s="238">
        <v>-30</v>
      </c>
      <c r="G119" s="334">
        <f>IF(Y61&lt;Z61,G61,IF(Z61&lt;Y61,G62,"-"))</f>
        <v>203</v>
      </c>
      <c r="H119" s="520" t="str">
        <f t="shared" ref="H119" si="1996">IF(K119="",IF(C119="","",IF(OR(G119="х",G120="х",NOT(ISBLANK(K119)))," ",CONCATENATE(C119,"/",D119,"/","ст. ",E119))),"")</f>
        <v/>
      </c>
      <c r="I119" s="244" t="str">
        <f>VLOOKUP(G119,[3]Список!A:V,3,FALSE)</f>
        <v xml:space="preserve">АШКЕЕВА Арай  </v>
      </c>
      <c r="J119" s="245" t="str">
        <f>VLOOKUP(G119,[3]Список!A:V,8,FALSE)</f>
        <v>Карагандин. обл.</v>
      </c>
      <c r="K119" s="525">
        <v>11</v>
      </c>
      <c r="L119" s="535">
        <v>8</v>
      </c>
      <c r="M119" s="531">
        <v>11</v>
      </c>
      <c r="N119" s="533">
        <v>7</v>
      </c>
      <c r="O119" s="525">
        <v>13</v>
      </c>
      <c r="P119" s="535">
        <v>15</v>
      </c>
      <c r="Q119" s="531">
        <v>11</v>
      </c>
      <c r="R119" s="533">
        <v>9</v>
      </c>
      <c r="S119" s="525"/>
      <c r="T119" s="535"/>
      <c r="U119" s="531"/>
      <c r="V119" s="533"/>
      <c r="W119" s="525"/>
      <c r="X119" s="527"/>
      <c r="Y119" s="246">
        <f t="shared" ref="Y119" si="1997">IF(K119="wo","wo",IF(K119="","",SUM(AC119:AI119)))</f>
        <v>3</v>
      </c>
      <c r="Z119" s="247">
        <f t="shared" ref="Z119" si="1998">IF(L119="wo","wo",IF(L119="","",SUM(AC120:AI120)))</f>
        <v>1</v>
      </c>
      <c r="AA119" s="248" t="str">
        <f t="shared" ref="AA119" si="1999">IF(Y120="В - П","В - П",IF(Z120="В - П","В - П",IF(Z120="wo",Y120&amp;" - "&amp;Z120,IF(Y120="wo",Z120&amp;" - "&amp;Y120,IF(Y120&gt;Z120,Y120&amp;" - "&amp;Z120,IF(Z120&gt;Y120,Z120&amp;" - "&amp;Y120,""))))))</f>
        <v>3 - 1</v>
      </c>
      <c r="AB119" s="249" t="str">
        <f t="shared" si="1124"/>
        <v>(8,7,-13,9)</v>
      </c>
      <c r="AC119" s="250">
        <f t="shared" ref="AC119" si="2000">IF(K119="","",IF(K119="wo",0,IF(L119="wo",1,IF(K119&gt;L119,1,0))))</f>
        <v>1</v>
      </c>
      <c r="AD119" s="250">
        <f t="shared" ref="AD119" si="2001">IF(M119="","",IF(M119="wo",0,IF(N119="wo",1,IF(M119&gt;N119,1,0))))</f>
        <v>1</v>
      </c>
      <c r="AE119" s="250">
        <f t="shared" ref="AE119" si="2002">IF(O119="","",IF(O119="wo",0,IF(P119="wo",1,IF(O119&gt;P119,1,0))))</f>
        <v>0</v>
      </c>
      <c r="AF119" s="250">
        <f t="shared" ref="AF119" si="2003">IF(Q119="","",IF(Q119="wo",0,IF(R119="wo",1,IF(Q119&gt;R119,1,0))))</f>
        <v>1</v>
      </c>
      <c r="AG119" s="250" t="str">
        <f t="shared" ref="AG119" si="2004">IF(S119="","",IF(S119="wo",0,IF(T119="wo",1,IF(S119&gt;T119,1,0))))</f>
        <v/>
      </c>
      <c r="AH119" s="250" t="str">
        <f t="shared" ref="AH119" si="2005">IF(U119="","",IF(U119="wo",0,IF(V119="wo",1,IF(U119&gt;V119,1,0))))</f>
        <v/>
      </c>
      <c r="AI119" s="250" t="str">
        <f t="shared" ref="AI119" si="2006">IF(W119="","",IF(W119="wo",0,IF(X119="wo",1,IF(W119&gt;X119,1,0))))</f>
        <v/>
      </c>
      <c r="AJ119" s="251">
        <f t="shared" ref="AJ119" si="2007">IF(K119="","",IF(K119="wo",0,IF(L119="wo",0,IF(K119=L119,"ERROR",IF(K119=0,"-0",IF(L119=0,0,IF(K119&gt;L119,L119,-1*K119)))))))</f>
        <v>8</v>
      </c>
      <c r="AK119" s="251" t="str">
        <f t="shared" ref="AK119" si="2008">IF(M119="","",IF(M119="wo",","&amp;0,IF(N119="wo",","&amp;0,IF(M119=N119,"ERROR",IF(M119=0,",-0",IF(N119=0,","&amp;0,IF(M119&gt;N119,","&amp;N119,","&amp;-1*M119)))))))</f>
        <v>,7</v>
      </c>
      <c r="AL119" s="251" t="str">
        <f t="shared" ref="AL119" si="2009">IF(O119="","",IF(O119="wo",","&amp;0,IF(P119="wo",","&amp;0,IF(O119=P119,"ERROR",IF(O119=0,",-0",IF(P119=0,","&amp;0,IF(O119&gt;P119,","&amp;P119,","&amp;-1*O119)))))))</f>
        <v>,-13</v>
      </c>
      <c r="AM119" s="251" t="str">
        <f t="shared" ref="AM119" si="2010">IF(Q119="","",IF(Q119="wo",","&amp;0,IF(R119="wo",","&amp;0,IF(Q119=R119,"ERROR",IF(Q119=0,",-0",IF(R119=0,","&amp;0,IF(Q119&gt;R119,","&amp;R119,","&amp;-1*Q119)))))))</f>
        <v>,9</v>
      </c>
      <c r="AN119" s="251" t="str">
        <f t="shared" ref="AN119" si="2011">IF(S119="","",IF(S119="wo",","&amp;0,IF(T119="wo",","&amp;0,IF(S119=T119,"ERROR",IF(S119=0,",-0",IF(T119=0,","&amp;0,IF(S119&gt;T119,","&amp;T119,","&amp;-1*S119)))))))</f>
        <v/>
      </c>
      <c r="AO119" s="251" t="str">
        <f t="shared" ref="AO119" si="2012">IF(U119="","",IF(U119="wo",","&amp;0,IF(V119="wo",","&amp;0,IF(U119=V119,"ERROR",IF(U119=0,",-0",IF(V119=0,","&amp;0,IF(U119&gt;V119,","&amp;V119,","&amp;-1*U119)))))))</f>
        <v/>
      </c>
      <c r="AP119" s="251" t="str">
        <f t="shared" ref="AP119" si="2013">IF(W119="","",IF(W119="wo",","&amp;0,IF(X119="wo",","&amp;0,IF(W119=X119,"ERROR",IF(W119=0,",-0",IF(X119=0,","&amp;0,IF(W119&gt;X119,","&amp;X119,","&amp;-1*W119)))))))</f>
        <v/>
      </c>
      <c r="AQ119" s="238"/>
      <c r="AU119" s="262"/>
      <c r="BK119" s="293"/>
    </row>
    <row r="120" spans="1:63" s="240" customFormat="1" ht="14.1" customHeight="1" x14ac:dyDescent="0.25">
      <c r="A120" s="511"/>
      <c r="B120" s="570"/>
      <c r="C120" s="515"/>
      <c r="D120" s="582"/>
      <c r="E120" s="578"/>
      <c r="F120" s="320"/>
      <c r="G120" s="328">
        <f>IF(Y115&gt;Z115,G115,IF(Z115&gt;Y115,G116,"-"))</f>
        <v>221</v>
      </c>
      <c r="H120" s="521"/>
      <c r="I120" s="257" t="str">
        <f>VLOOKUP(G120,[3]Список!A:V,3,FALSE)</f>
        <v xml:space="preserve">ТАЖИМОВА Меруерт  </v>
      </c>
      <c r="J120" s="258" t="str">
        <f>VLOOKUP(G120,[3]Список!A:V,8,FALSE)</f>
        <v>Павлодар. обл.</v>
      </c>
      <c r="K120" s="526"/>
      <c r="L120" s="536"/>
      <c r="M120" s="532"/>
      <c r="N120" s="534"/>
      <c r="O120" s="526"/>
      <c r="P120" s="536"/>
      <c r="Q120" s="532"/>
      <c r="R120" s="534"/>
      <c r="S120" s="526"/>
      <c r="T120" s="536"/>
      <c r="U120" s="532"/>
      <c r="V120" s="534"/>
      <c r="W120" s="526"/>
      <c r="X120" s="528"/>
      <c r="Y120" s="259">
        <f t="shared" ref="Y120" si="2014">IF(L119="wo","В - П",IF(L119&gt;=0,SUM(AC120:AI120),""))</f>
        <v>1</v>
      </c>
      <c r="Z120" s="260">
        <f t="shared" ref="Z120" si="2015">IF(K119="wo","В - П",IF(K119&gt;=0,SUM(AC119:AI119),""))</f>
        <v>3</v>
      </c>
      <c r="AA120" s="248" t="str">
        <f t="shared" ref="AA120" si="2016">IF(G119="х","",IF(G120="х","",IF(Y119&gt;Z119,AA119&amp;" "&amp;AB119,IF(Z119&gt;Y119,AA119&amp;" "&amp;AB120,""))))</f>
        <v>3 - 1 (8,7,-13,9)</v>
      </c>
      <c r="AB120" s="249" t="str">
        <f t="shared" si="1124"/>
        <v>(-8,-7,13,-9)</v>
      </c>
      <c r="AC120" s="250">
        <f t="shared" ref="AC120" si="2017">IF(L119="","",IF(L119="wo",0,IF(K119="wo",1,IF(K119&gt;L119,0,1))))</f>
        <v>0</v>
      </c>
      <c r="AD120" s="250">
        <f t="shared" ref="AD120" si="2018">IF(N119="","",IF(N119="wo",0,IF(M119="wo",1,IF(M119&gt;N119,0,1))))</f>
        <v>0</v>
      </c>
      <c r="AE120" s="250">
        <f t="shared" ref="AE120" si="2019">IF(P119="","",IF(P119="wo",0,IF(O119="wo",1,IF(O119&gt;P119,0,1))))</f>
        <v>1</v>
      </c>
      <c r="AF120" s="250">
        <f t="shared" ref="AF120" si="2020">IF(R119="","",IF(R119="wo",0,IF(Q119="wo",1,IF(Q119&gt;R119,0,1))))</f>
        <v>0</v>
      </c>
      <c r="AG120" s="250" t="str">
        <f t="shared" ref="AG120" si="2021">IF(T119="","",IF(T119="wo",0,IF(S119="wo",1,IF(S119&gt;T119,0,1))))</f>
        <v/>
      </c>
      <c r="AH120" s="250" t="str">
        <f t="shared" ref="AH120" si="2022">IF(V119="","",IF(V119="wo",0,IF(U119="wo",1,IF(U119&gt;V119,0,1))))</f>
        <v/>
      </c>
      <c r="AI120" s="250" t="str">
        <f t="shared" ref="AI120" si="2023">IF(X119="","",IF(X119="wo",0,IF(W119="wo",1,IF(W119&gt;X119,0,1))))</f>
        <v/>
      </c>
      <c r="AJ120" s="251">
        <f t="shared" ref="AJ120" si="2024">IF(K119="","",IF(K119="wo",0,IF(L119="wo",0,IF(K119=L119,"ERROR",IF(K119=0,0,IF(L119=0,"-0",IF(L119&gt;K119,K119,-1*L119)))))))</f>
        <v>-8</v>
      </c>
      <c r="AK120" s="251" t="str">
        <f t="shared" ref="AK120" si="2025">IF(M119="","",IF(M119="wo",","&amp;0,IF(N119="wo",","&amp;0,IF(M119=N119,"ERROR",IF(M119=0,",0",IF(N119=0,",-0",IF(N119&gt;M119,","&amp;M119,","&amp;-1*N119)))))))</f>
        <v>,-7</v>
      </c>
      <c r="AL120" s="251" t="str">
        <f t="shared" ref="AL120" si="2026">IF(O119="","",IF(O119="wo",","&amp;0,IF(P119="wo",","&amp;0,IF(O119=P119,"ERROR",IF(O119=0,",0",IF(P119=0,",-0",IF(P119&gt;O119,","&amp;O119,","&amp;-1*P119)))))))</f>
        <v>,13</v>
      </c>
      <c r="AM120" s="251" t="str">
        <f t="shared" ref="AM120" si="2027">IF(Q119="","",IF(Q119="wo",","&amp;0,IF(R119="wo",","&amp;0,IF(Q119=R119,"ERROR",IF(Q119=0,",0",IF(R119=0,",-0",IF(R119&gt;Q119,","&amp;Q119,","&amp;-1*R119)))))))</f>
        <v>,-9</v>
      </c>
      <c r="AN120" s="251" t="str">
        <f t="shared" ref="AN120" si="2028">IF(S119="","",IF(S119="wo",","&amp;0,IF(T119="wo",","&amp;0,IF(S119=T119,"ERROR",IF(S119=0,",0",IF(T119=0,",-0",IF(T119&gt;S119,","&amp;S119,","&amp;-1*T119)))))))</f>
        <v/>
      </c>
      <c r="AO120" s="251" t="str">
        <f t="shared" ref="AO120" si="2029">IF(U119="","",IF(U119="wo",","&amp;0,IF(V119="wo",","&amp;0,IF(U119=V119,"ERROR",IF(U119=0,",0",IF(V119=0,",-0",IF(V119&gt;U119,","&amp;U119,","&amp;-1*V119)))))))</f>
        <v/>
      </c>
      <c r="AP120" s="251" t="str">
        <f t="shared" ref="AP120" si="2030">IF(W119="","",IF(W119="wo",","&amp;0,IF(X119="wo",","&amp;0,IF(W119=X119,"ERROR",IF(W119=0,",0",IF(X119=0,",-0",IF(X119&gt;W119,","&amp;W119,","&amp;-1*X119)))))))</f>
        <v/>
      </c>
      <c r="AQ120" s="238"/>
      <c r="AU120" s="262"/>
      <c r="BK120" s="293"/>
    </row>
    <row r="121" spans="1:63" s="240" customFormat="1" ht="14.1" customHeight="1" x14ac:dyDescent="0.25">
      <c r="A121" s="510">
        <v>59</v>
      </c>
      <c r="B121" s="569" t="s">
        <v>302</v>
      </c>
      <c r="C121" s="514"/>
      <c r="D121" s="514"/>
      <c r="E121" s="556"/>
      <c r="F121" s="238">
        <v>-29</v>
      </c>
      <c r="G121" s="334">
        <f>IF(Y59&lt;Z59,G59,IF(Z59&lt;Y59,G60,"-"))</f>
        <v>204</v>
      </c>
      <c r="H121" s="520" t="str">
        <f t="shared" ref="H121" si="2031">IF(K121="",IF(C121="","",IF(OR(G121="х",G122="х",NOT(ISBLANK(K121)))," ",CONCATENATE(C121,"/",D121,"/","ст. ",E121))),"")</f>
        <v/>
      </c>
      <c r="I121" s="244" t="str">
        <f>VLOOKUP(G121,[3]Список!A:V,3,FALSE)</f>
        <v xml:space="preserve">КОШКУМБАЕВА Жанерке  </v>
      </c>
      <c r="J121" s="245" t="str">
        <f>VLOOKUP(G121,[3]Список!A:V,8,FALSE)</f>
        <v>Карагандин. обл.</v>
      </c>
      <c r="K121" s="525">
        <v>11</v>
      </c>
      <c r="L121" s="535">
        <v>5</v>
      </c>
      <c r="M121" s="531">
        <v>9</v>
      </c>
      <c r="N121" s="533">
        <v>11</v>
      </c>
      <c r="O121" s="525">
        <v>11</v>
      </c>
      <c r="P121" s="535">
        <v>5</v>
      </c>
      <c r="Q121" s="531">
        <v>12</v>
      </c>
      <c r="R121" s="533">
        <v>10</v>
      </c>
      <c r="S121" s="525"/>
      <c r="T121" s="535"/>
      <c r="U121" s="531"/>
      <c r="V121" s="533"/>
      <c r="W121" s="525"/>
      <c r="X121" s="527"/>
      <c r="Y121" s="246">
        <f t="shared" ref="Y121" si="2032">IF(K121="wo","wo",IF(K121="","",SUM(AC121:AI121)))</f>
        <v>3</v>
      </c>
      <c r="Z121" s="247">
        <f t="shared" ref="Z121" si="2033">IF(L121="wo","wo",IF(L121="","",SUM(AC122:AI122)))</f>
        <v>1</v>
      </c>
      <c r="AA121" s="248" t="str">
        <f t="shared" ref="AA121" si="2034">IF(Y122="В - П","В - П",IF(Z122="В - П","В - П",IF(Z122="wo",Y122&amp;" - "&amp;Z122,IF(Y122="wo",Z122&amp;" - "&amp;Y122,IF(Y122&gt;Z122,Y122&amp;" - "&amp;Z122,IF(Z122&gt;Y122,Z122&amp;" - "&amp;Y122,""))))))</f>
        <v>3 - 1</v>
      </c>
      <c r="AB121" s="249" t="str">
        <f t="shared" si="1124"/>
        <v>(5,-9,5,10)</v>
      </c>
      <c r="AC121" s="250">
        <f t="shared" ref="AC121" si="2035">IF(K121="","",IF(K121="wo",0,IF(L121="wo",1,IF(K121&gt;L121,1,0))))</f>
        <v>1</v>
      </c>
      <c r="AD121" s="250">
        <f t="shared" ref="AD121" si="2036">IF(M121="","",IF(M121="wo",0,IF(N121="wo",1,IF(M121&gt;N121,1,0))))</f>
        <v>0</v>
      </c>
      <c r="AE121" s="250">
        <f t="shared" ref="AE121" si="2037">IF(O121="","",IF(O121="wo",0,IF(P121="wo",1,IF(O121&gt;P121,1,0))))</f>
        <v>1</v>
      </c>
      <c r="AF121" s="250">
        <f t="shared" ref="AF121" si="2038">IF(Q121="","",IF(Q121="wo",0,IF(R121="wo",1,IF(Q121&gt;R121,1,0))))</f>
        <v>1</v>
      </c>
      <c r="AG121" s="250" t="str">
        <f t="shared" ref="AG121" si="2039">IF(S121="","",IF(S121="wo",0,IF(T121="wo",1,IF(S121&gt;T121,1,0))))</f>
        <v/>
      </c>
      <c r="AH121" s="250" t="str">
        <f t="shared" ref="AH121" si="2040">IF(U121="","",IF(U121="wo",0,IF(V121="wo",1,IF(U121&gt;V121,1,0))))</f>
        <v/>
      </c>
      <c r="AI121" s="250" t="str">
        <f t="shared" ref="AI121" si="2041">IF(W121="","",IF(W121="wo",0,IF(X121="wo",1,IF(W121&gt;X121,1,0))))</f>
        <v/>
      </c>
      <c r="AJ121" s="251">
        <f t="shared" ref="AJ121" si="2042">IF(K121="","",IF(K121="wo",0,IF(L121="wo",0,IF(K121=L121,"ERROR",IF(K121=0,"-0",IF(L121=0,0,IF(K121&gt;L121,L121,-1*K121)))))))</f>
        <v>5</v>
      </c>
      <c r="AK121" s="251" t="str">
        <f t="shared" ref="AK121" si="2043">IF(M121="","",IF(M121="wo",","&amp;0,IF(N121="wo",","&amp;0,IF(M121=N121,"ERROR",IF(M121=0,",-0",IF(N121=0,","&amp;0,IF(M121&gt;N121,","&amp;N121,","&amp;-1*M121)))))))</f>
        <v>,-9</v>
      </c>
      <c r="AL121" s="251" t="str">
        <f t="shared" ref="AL121" si="2044">IF(O121="","",IF(O121="wo",","&amp;0,IF(P121="wo",","&amp;0,IF(O121=P121,"ERROR",IF(O121=0,",-0",IF(P121=0,","&amp;0,IF(O121&gt;P121,","&amp;P121,","&amp;-1*O121)))))))</f>
        <v>,5</v>
      </c>
      <c r="AM121" s="251" t="str">
        <f t="shared" ref="AM121" si="2045">IF(Q121="","",IF(Q121="wo",","&amp;0,IF(R121="wo",","&amp;0,IF(Q121=R121,"ERROR",IF(Q121=0,",-0",IF(R121=0,","&amp;0,IF(Q121&gt;R121,","&amp;R121,","&amp;-1*Q121)))))))</f>
        <v>,10</v>
      </c>
      <c r="AN121" s="251" t="str">
        <f t="shared" ref="AN121" si="2046">IF(S121="","",IF(S121="wo",","&amp;0,IF(T121="wo",","&amp;0,IF(S121=T121,"ERROR",IF(S121=0,",-0",IF(T121=0,","&amp;0,IF(S121&gt;T121,","&amp;T121,","&amp;-1*S121)))))))</f>
        <v/>
      </c>
      <c r="AO121" s="251" t="str">
        <f t="shared" ref="AO121" si="2047">IF(U121="","",IF(U121="wo",","&amp;0,IF(V121="wo",","&amp;0,IF(U121=V121,"ERROR",IF(U121=0,",-0",IF(V121=0,","&amp;0,IF(U121&gt;V121,","&amp;V121,","&amp;-1*U121)))))))</f>
        <v/>
      </c>
      <c r="AP121" s="251" t="str">
        <f t="shared" ref="AP121" si="2048">IF(W121="","",IF(W121="wo",","&amp;0,IF(X121="wo",","&amp;0,IF(W121=X121,"ERROR",IF(W121=0,",-0",IF(X121=0,","&amp;0,IF(W121&gt;X121,","&amp;X121,","&amp;-1*W121)))))))</f>
        <v/>
      </c>
      <c r="AQ121" s="238"/>
      <c r="AU121" s="262"/>
      <c r="BK121" s="293"/>
    </row>
    <row r="122" spans="1:63" s="240" customFormat="1" ht="14.1" customHeight="1" x14ac:dyDescent="0.25">
      <c r="A122" s="511"/>
      <c r="B122" s="570"/>
      <c r="C122" s="515"/>
      <c r="D122" s="582"/>
      <c r="E122" s="578"/>
      <c r="F122" s="236"/>
      <c r="G122" s="328">
        <f>IF(Y117&gt;Z117,G117,IF(Z117&gt;Y117,G118,"-"))</f>
        <v>205</v>
      </c>
      <c r="H122" s="521"/>
      <c r="I122" s="257" t="str">
        <f>VLOOKUP(G122,[3]Список!A:V,3,FALSE)</f>
        <v xml:space="preserve">ТОРШАЕВА Гузель  </v>
      </c>
      <c r="J122" s="258" t="str">
        <f>VLOOKUP(G122,[3]Список!A:V,8,FALSE)</f>
        <v>г. Алматы</v>
      </c>
      <c r="K122" s="526"/>
      <c r="L122" s="536"/>
      <c r="M122" s="532"/>
      <c r="N122" s="534"/>
      <c r="O122" s="526"/>
      <c r="P122" s="536"/>
      <c r="Q122" s="532"/>
      <c r="R122" s="534"/>
      <c r="S122" s="526"/>
      <c r="T122" s="536"/>
      <c r="U122" s="532"/>
      <c r="V122" s="534"/>
      <c r="W122" s="526"/>
      <c r="X122" s="528"/>
      <c r="Y122" s="259">
        <f t="shared" ref="Y122" si="2049">IF(L121="wo","В - П",IF(L121&gt;=0,SUM(AC122:AI122),""))</f>
        <v>1</v>
      </c>
      <c r="Z122" s="260">
        <f t="shared" ref="Z122" si="2050">IF(K121="wo","В - П",IF(K121&gt;=0,SUM(AC121:AI121),""))</f>
        <v>3</v>
      </c>
      <c r="AA122" s="248" t="str">
        <f t="shared" ref="AA122" si="2051">IF(G121="х","",IF(G122="х","",IF(Y121&gt;Z121,AA121&amp;" "&amp;AB121,IF(Z121&gt;Y121,AA121&amp;" "&amp;AB122,""))))</f>
        <v>3 - 1 (5,-9,5,10)</v>
      </c>
      <c r="AB122" s="249" t="str">
        <f t="shared" si="1124"/>
        <v>(-5,9,-5,-10)</v>
      </c>
      <c r="AC122" s="250">
        <f t="shared" ref="AC122" si="2052">IF(L121="","",IF(L121="wo",0,IF(K121="wo",1,IF(K121&gt;L121,0,1))))</f>
        <v>0</v>
      </c>
      <c r="AD122" s="250">
        <f t="shared" ref="AD122" si="2053">IF(N121="","",IF(N121="wo",0,IF(M121="wo",1,IF(M121&gt;N121,0,1))))</f>
        <v>1</v>
      </c>
      <c r="AE122" s="250">
        <f t="shared" ref="AE122" si="2054">IF(P121="","",IF(P121="wo",0,IF(O121="wo",1,IF(O121&gt;P121,0,1))))</f>
        <v>0</v>
      </c>
      <c r="AF122" s="250">
        <f t="shared" ref="AF122" si="2055">IF(R121="","",IF(R121="wo",0,IF(Q121="wo",1,IF(Q121&gt;R121,0,1))))</f>
        <v>0</v>
      </c>
      <c r="AG122" s="250" t="str">
        <f t="shared" ref="AG122" si="2056">IF(T121="","",IF(T121="wo",0,IF(S121="wo",1,IF(S121&gt;T121,0,1))))</f>
        <v/>
      </c>
      <c r="AH122" s="250" t="str">
        <f t="shared" ref="AH122" si="2057">IF(V121="","",IF(V121="wo",0,IF(U121="wo",1,IF(U121&gt;V121,0,1))))</f>
        <v/>
      </c>
      <c r="AI122" s="250" t="str">
        <f t="shared" ref="AI122" si="2058">IF(X121="","",IF(X121="wo",0,IF(W121="wo",1,IF(W121&gt;X121,0,1))))</f>
        <v/>
      </c>
      <c r="AJ122" s="251">
        <f t="shared" ref="AJ122" si="2059">IF(K121="","",IF(K121="wo",0,IF(L121="wo",0,IF(K121=L121,"ERROR",IF(K121=0,0,IF(L121=0,"-0",IF(L121&gt;K121,K121,-1*L121)))))))</f>
        <v>-5</v>
      </c>
      <c r="AK122" s="251" t="str">
        <f t="shared" ref="AK122" si="2060">IF(M121="","",IF(M121="wo",","&amp;0,IF(N121="wo",","&amp;0,IF(M121=N121,"ERROR",IF(M121=0,",0",IF(N121=0,",-0",IF(N121&gt;M121,","&amp;M121,","&amp;-1*N121)))))))</f>
        <v>,9</v>
      </c>
      <c r="AL122" s="251" t="str">
        <f t="shared" ref="AL122" si="2061">IF(O121="","",IF(O121="wo",","&amp;0,IF(P121="wo",","&amp;0,IF(O121=P121,"ERROR",IF(O121=0,",0",IF(P121=0,",-0",IF(P121&gt;O121,","&amp;O121,","&amp;-1*P121)))))))</f>
        <v>,-5</v>
      </c>
      <c r="AM122" s="251" t="str">
        <f t="shared" ref="AM122" si="2062">IF(Q121="","",IF(Q121="wo",","&amp;0,IF(R121="wo",","&amp;0,IF(Q121=R121,"ERROR",IF(Q121=0,",0",IF(R121=0,",-0",IF(R121&gt;Q121,","&amp;Q121,","&amp;-1*R121)))))))</f>
        <v>,-10</v>
      </c>
      <c r="AN122" s="251" t="str">
        <f t="shared" ref="AN122" si="2063">IF(S121="","",IF(S121="wo",","&amp;0,IF(T121="wo",","&amp;0,IF(S121=T121,"ERROR",IF(S121=0,",0",IF(T121=0,",-0",IF(T121&gt;S121,","&amp;S121,","&amp;-1*T121)))))))</f>
        <v/>
      </c>
      <c r="AO122" s="251" t="str">
        <f t="shared" ref="AO122" si="2064">IF(U121="","",IF(U121="wo",","&amp;0,IF(V121="wo",","&amp;0,IF(U121=V121,"ERROR",IF(U121=0,",0",IF(V121=0,",-0",IF(V121&gt;U121,","&amp;U121,","&amp;-1*V121)))))))</f>
        <v/>
      </c>
      <c r="AP122" s="251" t="str">
        <f t="shared" ref="AP122" si="2065">IF(W121="","",IF(W121="wo",","&amp;0,IF(X121="wo",","&amp;0,IF(W121=X121,"ERROR",IF(W121=0,",0",IF(X121=0,",-0",IF(X121&gt;W121,","&amp;W121,","&amp;-1*X121)))))))</f>
        <v/>
      </c>
      <c r="AQ122" s="238"/>
      <c r="AU122" s="262"/>
      <c r="BK122" s="293"/>
    </row>
    <row r="123" spans="1:63" s="240" customFormat="1" ht="14.1" customHeight="1" x14ac:dyDescent="0.25">
      <c r="A123" s="554"/>
      <c r="B123" s="576"/>
      <c r="C123" s="556"/>
      <c r="D123" s="576"/>
      <c r="E123" s="518"/>
      <c r="F123" s="322"/>
      <c r="G123" s="330">
        <f>IF(Y119&gt;Z119,G119,IF(Z119&gt;Y119,G120,"-"))</f>
        <v>203</v>
      </c>
      <c r="H123" s="331" t="s">
        <v>303</v>
      </c>
      <c r="I123" s="244" t="str">
        <f>VLOOKUP(G123,[3]Список!A:V,3,FALSE)</f>
        <v xml:space="preserve">АШКЕЕВА Арай  </v>
      </c>
      <c r="J123" s="245" t="str">
        <f>VLOOKUP(G123,[3]Список!A:V,8,FALSE)</f>
        <v>Карагандин. обл.</v>
      </c>
      <c r="K123" s="579"/>
      <c r="L123" s="580"/>
      <c r="M123" s="580"/>
      <c r="N123" s="580"/>
      <c r="O123" s="580"/>
      <c r="P123" s="580"/>
      <c r="Q123" s="580"/>
      <c r="R123" s="580"/>
      <c r="S123" s="580"/>
      <c r="T123" s="580"/>
      <c r="U123" s="580"/>
      <c r="V123" s="580"/>
      <c r="W123" s="580"/>
      <c r="X123" s="581"/>
      <c r="Y123" s="246" t="str">
        <f>IF(K123="wo","wo",IF(K123="","",SUM(AC123:AI123)))</f>
        <v/>
      </c>
      <c r="Z123" s="247" t="str">
        <f>IF(L123="wo","wo",IF(L123="","",SUM(AC124:AI124)))</f>
        <v/>
      </c>
      <c r="AA123" s="248" t="str">
        <f t="shared" ref="AA123" si="2066">IF(Y124="В - П","В - П",IF(Z124="В - П","В - П",IF(Z124="wo",Y124&amp;" - "&amp;Z124,IF(Y124="wo",Z124&amp;" - "&amp;Y124,IF(Y124&gt;Z124,Y124&amp;" - "&amp;Z124,IF(Z124&gt;Y124,Z124&amp;" - "&amp;Y124,""))))))</f>
        <v/>
      </c>
      <c r="AB123" s="249" t="str">
        <f t="shared" si="1124"/>
        <v>()</v>
      </c>
      <c r="AC123" s="250" t="str">
        <f>IF(K123="","",IF(K123="wo",0,IF(L123="wo",1,IF(K123&gt;L123,1,0))))</f>
        <v/>
      </c>
      <c r="AD123" s="250" t="str">
        <f>IF(M123="","",IF(M123="wo",0,IF(N123="wo",1,IF(M123&gt;N123,1,0))))</f>
        <v/>
      </c>
      <c r="AE123" s="250" t="str">
        <f>IF(O123="","",IF(O123="wo",0,IF(P123="wo",1,IF(O123&gt;P123,1,0))))</f>
        <v/>
      </c>
      <c r="AF123" s="250" t="str">
        <f>IF(Q123="","",IF(Q123="wo",0,IF(R123="wo",1,IF(Q123&gt;R123,1,0))))</f>
        <v/>
      </c>
      <c r="AG123" s="250" t="str">
        <f>IF(S123="","",IF(S123="wo",0,IF(T123="wo",1,IF(S123&gt;T123,1,0))))</f>
        <v/>
      </c>
      <c r="AH123" s="250" t="str">
        <f>IF(U123="","",IF(U123="wo",0,IF(V123="wo",1,IF(U123&gt;V123,1,0))))</f>
        <v/>
      </c>
      <c r="AI123" s="250" t="str">
        <f>IF(W123="","",IF(W123="wo",0,IF(X123="wo",1,IF(W123&gt;X123,1,0))))</f>
        <v/>
      </c>
      <c r="AJ123" s="251" t="str">
        <f>IF(K123="","",IF(K123="wo",0,IF(L123="wo",0,IF(K123=L123,"ERROR",IF(K123=0,"-0",IF(L123=0,0,IF(K123&gt;L123,L123,-1*K123)))))))</f>
        <v/>
      </c>
      <c r="AK123" s="251" t="str">
        <f>IF(M123="","",IF(M123="wo",","&amp;0,IF(N123="wo",","&amp;0,IF(M123=N123,"ERROR",IF(M123=0,",-0",IF(N123=0,","&amp;0,IF(M123&gt;N123,","&amp;N123,","&amp;-1*M123)))))))</f>
        <v/>
      </c>
      <c r="AL123" s="251" t="str">
        <f>IF(O123="","",IF(O123="wo",","&amp;0,IF(P123="wo",","&amp;0,IF(O123=P123,"ERROR",IF(O123=0,",-0",IF(P123=0,","&amp;0,IF(O123&gt;P123,","&amp;P123,","&amp;-1*O123)))))))</f>
        <v/>
      </c>
      <c r="AM123" s="251" t="str">
        <f>IF(Q123="","",IF(Q123="wo",","&amp;0,IF(R123="wo",","&amp;0,IF(Q123=R123,"ERROR",IF(Q123=0,",-0",IF(R123=0,","&amp;0,IF(Q123&gt;R123,","&amp;R123,","&amp;-1*Q123)))))))</f>
        <v/>
      </c>
      <c r="AN123" s="251" t="str">
        <f>IF(S123="","",IF(S123="wo",","&amp;0,IF(T123="wo",","&amp;0,IF(S123=T123,"ERROR",IF(S123=0,",-0",IF(T123=0,","&amp;0,IF(S123&gt;T123,","&amp;T123,","&amp;-1*S123)))))))</f>
        <v/>
      </c>
      <c r="AO123" s="251" t="str">
        <f>IF(U123="","",IF(U123="wo",","&amp;0,IF(V123="wo",","&amp;0,IF(U123=V123,"ERROR",IF(U123=0,",-0",IF(V123=0,","&amp;0,IF(U123&gt;V123,","&amp;V123,","&amp;-1*U123)))))))</f>
        <v/>
      </c>
      <c r="AP123" s="251" t="str">
        <f>IF(W123="","",IF(W123="wo",","&amp;0,IF(X123="wo",","&amp;0,IF(W123=X123,"ERROR",IF(W123=0,",-0",IF(X123=0,","&amp;0,IF(W123&gt;X123,","&amp;X123,","&amp;-1*W123)))))))</f>
        <v/>
      </c>
      <c r="AQ123" s="238"/>
      <c r="AU123" s="262"/>
      <c r="BK123" s="293"/>
    </row>
    <row r="124" spans="1:63" s="240" customFormat="1" ht="14.1" customHeight="1" x14ac:dyDescent="0.25">
      <c r="A124" s="555"/>
      <c r="B124" s="577"/>
      <c r="C124" s="578"/>
      <c r="D124" s="577"/>
      <c r="E124" s="519"/>
      <c r="F124" s="344"/>
      <c r="G124" s="330">
        <f>IF(Y121&gt;Z121,G121,IF(Z121&gt;Y121,G122,"-"))</f>
        <v>204</v>
      </c>
      <c r="H124" s="331" t="s">
        <v>303</v>
      </c>
      <c r="I124" s="257" t="str">
        <f>VLOOKUP(G124,[3]Список!A:V,3,FALSE)</f>
        <v xml:space="preserve">КОШКУМБАЕВА Жанерке  </v>
      </c>
      <c r="J124" s="258" t="str">
        <f>VLOOKUP(G124,[3]Список!A:V,8,FALSE)</f>
        <v>Карагандин. обл.</v>
      </c>
      <c r="K124" s="572"/>
      <c r="L124" s="573"/>
      <c r="M124" s="573"/>
      <c r="N124" s="573"/>
      <c r="O124" s="573"/>
      <c r="P124" s="573"/>
      <c r="Q124" s="573"/>
      <c r="R124" s="573"/>
      <c r="S124" s="573"/>
      <c r="T124" s="573"/>
      <c r="U124" s="573"/>
      <c r="V124" s="573"/>
      <c r="W124" s="573"/>
      <c r="X124" s="574"/>
      <c r="Y124" s="259">
        <f>IF(L123="wo","В - П",IF(L123&gt;=0,SUM(AC124:AI124),""))</f>
        <v>0</v>
      </c>
      <c r="Z124" s="260">
        <f>IF(K123="wo","В - П",IF(K123&gt;=0,SUM(AC123:AI123),""))</f>
        <v>0</v>
      </c>
      <c r="AA124" s="248" t="str">
        <f>IF(G123="х","",IF(G124="х","",IF(Y123&gt;Z123,AA123&amp;" "&amp;AB123,IF(Z123&gt;Y123,AA123&amp;" "&amp;AB124,""))))</f>
        <v/>
      </c>
      <c r="AB124" s="249" t="str">
        <f t="shared" si="1124"/>
        <v>()</v>
      </c>
      <c r="AC124" s="250" t="str">
        <f>IF(L123="","",IF(L123="wo",0,IF(K123="wo",1,IF(K123&gt;L123,0,1))))</f>
        <v/>
      </c>
      <c r="AD124" s="250" t="str">
        <f>IF(N123="","",IF(N123="wo",0,IF(M123="wo",1,IF(M123&gt;N123,0,1))))</f>
        <v/>
      </c>
      <c r="AE124" s="250" t="str">
        <f>IF(P123="","",IF(P123="wo",0,IF(O123="wo",1,IF(O123&gt;P123,0,1))))</f>
        <v/>
      </c>
      <c r="AF124" s="250" t="str">
        <f>IF(R123="","",IF(R123="wo",0,IF(Q123="wo",1,IF(Q123&gt;R123,0,1))))</f>
        <v/>
      </c>
      <c r="AG124" s="250" t="str">
        <f>IF(T123="","",IF(T123="wo",0,IF(S123="wo",1,IF(S123&gt;T123,0,1))))</f>
        <v/>
      </c>
      <c r="AH124" s="250" t="str">
        <f>IF(V123="","",IF(V123="wo",0,IF(U123="wo",1,IF(U123&gt;V123,0,1))))</f>
        <v/>
      </c>
      <c r="AI124" s="250" t="str">
        <f>IF(X123="","",IF(X123="wo",0,IF(W123="wo",1,IF(W123&gt;X123,0,1))))</f>
        <v/>
      </c>
      <c r="AJ124" s="251" t="str">
        <f>IF(K123="","",IF(K123="wo",0,IF(L123="wo",0,IF(K123=L123,"ERROR",IF(K123=0,0,IF(L123=0,"-0",IF(L123&gt;K123,K123,-1*L123)))))))</f>
        <v/>
      </c>
      <c r="AK124" s="251" t="str">
        <f>IF(M123="","",IF(M123="wo",","&amp;0,IF(N123="wo",","&amp;0,IF(M123=N123,"ERROR",IF(M123=0,",0",IF(N123=0,",-0",IF(N123&gt;M123,","&amp;M123,","&amp;-1*N123)))))))</f>
        <v/>
      </c>
      <c r="AL124" s="251" t="str">
        <f>IF(O123="","",IF(O123="wo",","&amp;0,IF(P123="wo",","&amp;0,IF(O123=P123,"ERROR",IF(O123=0,",0",IF(P123=0,",-0",IF(P123&gt;O123,","&amp;O123,","&amp;-1*P123)))))))</f>
        <v/>
      </c>
      <c r="AM124" s="251" t="str">
        <f>IF(Q123="","",IF(Q123="wo",","&amp;0,IF(R123="wo",","&amp;0,IF(Q123=R123,"ERROR",IF(Q123=0,",0",IF(R123=0,",-0",IF(R123&gt;Q123,","&amp;Q123,","&amp;-1*R123)))))))</f>
        <v/>
      </c>
      <c r="AN124" s="251" t="str">
        <f>IF(S123="","",IF(S123="wo",","&amp;0,IF(T123="wo",","&amp;0,IF(S123=T123,"ERROR",IF(S123=0,",0",IF(T123=0,",-0",IF(T123&gt;S123,","&amp;S123,","&amp;-1*T123)))))))</f>
        <v/>
      </c>
      <c r="AO124" s="251" t="str">
        <f>IF(U123="","",IF(U123="wo",","&amp;0,IF(V123="wo",","&amp;0,IF(U123=V123,"ERROR",IF(U123=0,",0",IF(V123=0,",-0",IF(V123&gt;U123,","&amp;U123,","&amp;-1*V123)))))))</f>
        <v/>
      </c>
      <c r="AP124" s="251" t="str">
        <f>IF(W123="","",IF(W123="wo",","&amp;0,IF(X123="wo",","&amp;0,IF(W123=X123,"ERROR",IF(W123=0,",0",IF(X123=0,",-0",IF(X123&gt;W123,","&amp;W123,","&amp;-1*X123)))))))</f>
        <v/>
      </c>
      <c r="AQ124" s="238"/>
      <c r="AU124" s="262"/>
      <c r="BK124" s="293"/>
    </row>
    <row r="125" spans="1:63" s="240" customFormat="1" ht="14.1" customHeight="1" x14ac:dyDescent="0.25">
      <c r="A125" s="510">
        <v>61</v>
      </c>
      <c r="B125" s="569" t="s">
        <v>304</v>
      </c>
      <c r="C125" s="514"/>
      <c r="D125" s="514"/>
      <c r="E125" s="556"/>
      <c r="F125" s="238">
        <v>-58</v>
      </c>
      <c r="G125" s="334">
        <f>IF(Y119&lt;Z119,G119,IF(Z119&lt;Y119,G120,"-"))</f>
        <v>221</v>
      </c>
      <c r="H125" s="520" t="str">
        <f>IF(K125="",IF(C125="","",IF(OR(G125="х",G126="х",NOT(ISBLANK(K125)))," ",CONCATENATE(C125,"/",D125,"/","ст. ",E125))),"")</f>
        <v/>
      </c>
      <c r="I125" s="244" t="str">
        <f>VLOOKUP(G125,[3]Список!A:V,3,FALSE)</f>
        <v xml:space="preserve">ТАЖИМОВА Меруерт  </v>
      </c>
      <c r="J125" s="245" t="str">
        <f>VLOOKUP(G125,[3]Список!A:V,8,FALSE)</f>
        <v>Павлодар. обл.</v>
      </c>
      <c r="K125" s="525">
        <v>11</v>
      </c>
      <c r="L125" s="535">
        <v>6</v>
      </c>
      <c r="M125" s="531">
        <v>7</v>
      </c>
      <c r="N125" s="533">
        <v>11</v>
      </c>
      <c r="O125" s="525">
        <v>7</v>
      </c>
      <c r="P125" s="535">
        <v>11</v>
      </c>
      <c r="Q125" s="531">
        <v>9</v>
      </c>
      <c r="R125" s="533">
        <v>11</v>
      </c>
      <c r="S125" s="525"/>
      <c r="T125" s="535"/>
      <c r="U125" s="531"/>
      <c r="V125" s="533"/>
      <c r="W125" s="525"/>
      <c r="X125" s="527"/>
      <c r="Y125" s="246">
        <f>IF(K125="wo","wo",IF(K125="","",SUM(AC125:AI125)))</f>
        <v>1</v>
      </c>
      <c r="Z125" s="247">
        <f>IF(L125="wo","wo",IF(L125="","",SUM(AC126:AI126)))</f>
        <v>3</v>
      </c>
      <c r="AA125" s="248" t="str">
        <f t="shared" ref="AA125" si="2067">IF(Y126="В - П","В - П",IF(Z126="В - П","В - П",IF(Z126="wo",Y126&amp;" - "&amp;Z126,IF(Y126="wo",Z126&amp;" - "&amp;Y126,IF(Y126&gt;Z126,Y126&amp;" - "&amp;Z126,IF(Z126&gt;Y126,Z126&amp;" - "&amp;Y126,""))))))</f>
        <v>3 - 1</v>
      </c>
      <c r="AB125" s="249" t="str">
        <f t="shared" si="1124"/>
        <v>(6,-7,-7,-9)</v>
      </c>
      <c r="AC125" s="250">
        <f>IF(K125="","",IF(K125="wo",0,IF(L125="wo",1,IF(K125&gt;L125,1,0))))</f>
        <v>1</v>
      </c>
      <c r="AD125" s="250">
        <f>IF(M125="","",IF(M125="wo",0,IF(N125="wo",1,IF(M125&gt;N125,1,0))))</f>
        <v>0</v>
      </c>
      <c r="AE125" s="250">
        <f>IF(O125="","",IF(O125="wo",0,IF(P125="wo",1,IF(O125&gt;P125,1,0))))</f>
        <v>0</v>
      </c>
      <c r="AF125" s="250">
        <f>IF(Q125="","",IF(Q125="wo",0,IF(R125="wo",1,IF(Q125&gt;R125,1,0))))</f>
        <v>0</v>
      </c>
      <c r="AG125" s="250" t="str">
        <f>IF(S125="","",IF(S125="wo",0,IF(T125="wo",1,IF(S125&gt;T125,1,0))))</f>
        <v/>
      </c>
      <c r="AH125" s="250" t="str">
        <f>IF(U125="","",IF(U125="wo",0,IF(V125="wo",1,IF(U125&gt;V125,1,0))))</f>
        <v/>
      </c>
      <c r="AI125" s="250" t="str">
        <f>IF(W125="","",IF(W125="wo",0,IF(X125="wo",1,IF(W125&gt;X125,1,0))))</f>
        <v/>
      </c>
      <c r="AJ125" s="251">
        <f>IF(K125="","",IF(K125="wo",0,IF(L125="wo",0,IF(K125=L125,"ERROR",IF(K125=0,"-0",IF(L125=0,0,IF(K125&gt;L125,L125,-1*K125)))))))</f>
        <v>6</v>
      </c>
      <c r="AK125" s="251" t="str">
        <f>IF(M125="","",IF(M125="wo",","&amp;0,IF(N125="wo",","&amp;0,IF(M125=N125,"ERROR",IF(M125=0,",-0",IF(N125=0,","&amp;0,IF(M125&gt;N125,","&amp;N125,","&amp;-1*M125)))))))</f>
        <v>,-7</v>
      </c>
      <c r="AL125" s="251" t="str">
        <f>IF(O125="","",IF(O125="wo",","&amp;0,IF(P125="wo",","&amp;0,IF(O125=P125,"ERROR",IF(O125=0,",-0",IF(P125=0,","&amp;0,IF(O125&gt;P125,","&amp;P125,","&amp;-1*O125)))))))</f>
        <v>,-7</v>
      </c>
      <c r="AM125" s="251" t="str">
        <f>IF(Q125="","",IF(Q125="wo",","&amp;0,IF(R125="wo",","&amp;0,IF(Q125=R125,"ERROR",IF(Q125=0,",-0",IF(R125=0,","&amp;0,IF(Q125&gt;R125,","&amp;R125,","&amp;-1*Q125)))))))</f>
        <v>,-9</v>
      </c>
      <c r="AN125" s="251" t="str">
        <f>IF(S125="","",IF(S125="wo",","&amp;0,IF(T125="wo",","&amp;0,IF(S125=T125,"ERROR",IF(S125=0,",-0",IF(T125=0,","&amp;0,IF(S125&gt;T125,","&amp;T125,","&amp;-1*S125)))))))</f>
        <v/>
      </c>
      <c r="AO125" s="251" t="str">
        <f>IF(U125="","",IF(U125="wo",","&amp;0,IF(V125="wo",","&amp;0,IF(U125=V125,"ERROR",IF(U125=0,",-0",IF(V125=0,","&amp;0,IF(U125&gt;V125,","&amp;V125,","&amp;-1*U125)))))))</f>
        <v/>
      </c>
      <c r="AP125" s="251" t="str">
        <f>IF(W125="","",IF(W125="wo",","&amp;0,IF(X125="wo",","&amp;0,IF(W125=X125,"ERROR",IF(W125=0,",-0",IF(X125=0,","&amp;0,IF(W125&gt;X125,","&amp;X125,","&amp;-1*W125)))))))</f>
        <v/>
      </c>
      <c r="AQ125" s="238"/>
      <c r="AT125" s="262"/>
      <c r="AU125" s="262"/>
      <c r="BK125" s="293"/>
    </row>
    <row r="126" spans="1:63" s="240" customFormat="1" ht="14.1" customHeight="1" x14ac:dyDescent="0.25">
      <c r="A126" s="511"/>
      <c r="B126" s="570"/>
      <c r="C126" s="515"/>
      <c r="D126" s="568"/>
      <c r="E126" s="578"/>
      <c r="F126" s="238">
        <v>-59</v>
      </c>
      <c r="G126" s="345">
        <f>IF(Y121&lt;Z121,G121,IF(Z121&lt;Y121,G122,"-"))</f>
        <v>205</v>
      </c>
      <c r="H126" s="521"/>
      <c r="I126" s="257" t="str">
        <f>VLOOKUP(G126,[3]Список!A:V,3,FALSE)</f>
        <v xml:space="preserve">ТОРШАЕВА Гузель  </v>
      </c>
      <c r="J126" s="258" t="str">
        <f>VLOOKUP(G126,[3]Список!A:V,8,FALSE)</f>
        <v>г. Алматы</v>
      </c>
      <c r="K126" s="526"/>
      <c r="L126" s="536"/>
      <c r="M126" s="532"/>
      <c r="N126" s="534"/>
      <c r="O126" s="526"/>
      <c r="P126" s="536"/>
      <c r="Q126" s="532"/>
      <c r="R126" s="534"/>
      <c r="S126" s="526"/>
      <c r="T126" s="536"/>
      <c r="U126" s="532"/>
      <c r="V126" s="534"/>
      <c r="W126" s="526"/>
      <c r="X126" s="528"/>
      <c r="Y126" s="259">
        <f>IF(L125="wo","В - П",IF(L125&gt;=0,SUM(AC126:AI126),""))</f>
        <v>3</v>
      </c>
      <c r="Z126" s="260">
        <f>IF(K125="wo","В - П",IF(K125&gt;=0,SUM(AC125:AI125),""))</f>
        <v>1</v>
      </c>
      <c r="AA126" s="248" t="str">
        <f>IF(G125="х","",IF(G126="х","",IF(Y125&gt;Z125,AA125&amp;" "&amp;AB125,IF(Z125&gt;Y125,AA125&amp;" "&amp;AB126,""))))</f>
        <v>3 - 1 (-6,7,7,9)</v>
      </c>
      <c r="AB126" s="249" t="str">
        <f t="shared" si="1124"/>
        <v>(-6,7,7,9)</v>
      </c>
      <c r="AC126" s="250">
        <f>IF(L125="","",IF(L125="wo",0,IF(K125="wo",1,IF(K125&gt;L125,0,1))))</f>
        <v>0</v>
      </c>
      <c r="AD126" s="250">
        <f>IF(N125="","",IF(N125="wo",0,IF(M125="wo",1,IF(M125&gt;N125,0,1))))</f>
        <v>1</v>
      </c>
      <c r="AE126" s="250">
        <f>IF(P125="","",IF(P125="wo",0,IF(O125="wo",1,IF(O125&gt;P125,0,1))))</f>
        <v>1</v>
      </c>
      <c r="AF126" s="250">
        <f>IF(R125="","",IF(R125="wo",0,IF(Q125="wo",1,IF(Q125&gt;R125,0,1))))</f>
        <v>1</v>
      </c>
      <c r="AG126" s="250" t="str">
        <f>IF(T125="","",IF(T125="wo",0,IF(S125="wo",1,IF(S125&gt;T125,0,1))))</f>
        <v/>
      </c>
      <c r="AH126" s="250" t="str">
        <f>IF(V125="","",IF(V125="wo",0,IF(U125="wo",1,IF(U125&gt;V125,0,1))))</f>
        <v/>
      </c>
      <c r="AI126" s="250" t="str">
        <f>IF(X125="","",IF(X125="wo",0,IF(W125="wo",1,IF(W125&gt;X125,0,1))))</f>
        <v/>
      </c>
      <c r="AJ126" s="251">
        <f>IF(K125="","",IF(K125="wo",0,IF(L125="wo",0,IF(K125=L125,"ERROR",IF(K125=0,0,IF(L125=0,"-0",IF(L125&gt;K125,K125,-1*L125)))))))</f>
        <v>-6</v>
      </c>
      <c r="AK126" s="251" t="str">
        <f>IF(M125="","",IF(M125="wo",","&amp;0,IF(N125="wo",","&amp;0,IF(M125=N125,"ERROR",IF(M125=0,",0",IF(N125=0,",-0",IF(N125&gt;M125,","&amp;M125,","&amp;-1*N125)))))))</f>
        <v>,7</v>
      </c>
      <c r="AL126" s="251" t="str">
        <f>IF(O125="","",IF(O125="wo",","&amp;0,IF(P125="wo",","&amp;0,IF(O125=P125,"ERROR",IF(O125=0,",0",IF(P125=0,",-0",IF(P125&gt;O125,","&amp;O125,","&amp;-1*P125)))))))</f>
        <v>,7</v>
      </c>
      <c r="AM126" s="251" t="str">
        <f>IF(Q125="","",IF(Q125="wo",","&amp;0,IF(R125="wo",","&amp;0,IF(Q125=R125,"ERROR",IF(Q125=0,",0",IF(R125=0,",-0",IF(R125&gt;Q125,","&amp;Q125,","&amp;-1*R125)))))))</f>
        <v>,9</v>
      </c>
      <c r="AN126" s="251" t="str">
        <f>IF(S125="","",IF(S125="wo",","&amp;0,IF(T125="wo",","&amp;0,IF(S125=T125,"ERROR",IF(S125=0,",0",IF(T125=0,",-0",IF(T125&gt;S125,","&amp;S125,","&amp;-1*T125)))))))</f>
        <v/>
      </c>
      <c r="AO126" s="251" t="str">
        <f>IF(U125="","",IF(U125="wo",","&amp;0,IF(V125="wo",","&amp;0,IF(U125=V125,"ERROR",IF(U125=0,",0",IF(V125=0,",-0",IF(V125&gt;U125,","&amp;U125,","&amp;-1*V125)))))))</f>
        <v/>
      </c>
      <c r="AP126" s="251" t="str">
        <f>IF(W125="","",IF(W125="wo",","&amp;0,IF(X125="wo",","&amp;0,IF(W125=X125,"ERROR",IF(W125=0,",0",IF(X125=0,",-0",IF(X125&gt;W125,","&amp;W125,","&amp;-1*X125)))))))</f>
        <v/>
      </c>
      <c r="AQ126" s="238"/>
      <c r="AT126" s="262"/>
      <c r="AU126" s="262"/>
      <c r="BK126" s="293"/>
    </row>
    <row r="127" spans="1:63" s="240" customFormat="1" ht="14.1" customHeight="1" x14ac:dyDescent="0.25">
      <c r="A127" s="554"/>
      <c r="B127" s="576"/>
      <c r="C127" s="556"/>
      <c r="D127" s="556"/>
      <c r="E127" s="556"/>
      <c r="F127" s="322"/>
      <c r="G127" s="346">
        <f>IF(Y125&gt;Z125,G125,IF(Z125&gt;Y125,G126,"-"))</f>
        <v>205</v>
      </c>
      <c r="H127" s="331" t="s">
        <v>305</v>
      </c>
      <c r="I127" s="244" t="str">
        <f>VLOOKUP(G127,[3]Список!A:V,3,FALSE)</f>
        <v xml:space="preserve">ТОРШАЕВА Гузель  </v>
      </c>
      <c r="J127" s="245" t="str">
        <f>VLOOKUP(G127,[3]Список!A:V,8,FALSE)</f>
        <v>г. Алматы</v>
      </c>
      <c r="K127" s="579"/>
      <c r="L127" s="580"/>
      <c r="M127" s="580"/>
      <c r="N127" s="580"/>
      <c r="O127" s="580"/>
      <c r="P127" s="580"/>
      <c r="Q127" s="580"/>
      <c r="R127" s="580"/>
      <c r="S127" s="580"/>
      <c r="T127" s="580"/>
      <c r="U127" s="580"/>
      <c r="V127" s="580"/>
      <c r="W127" s="580"/>
      <c r="X127" s="581"/>
      <c r="Y127" s="246" t="str">
        <f>IF(K127="wo","wo",IF(K127="","",SUM(AC127:AI127)))</f>
        <v/>
      </c>
      <c r="Z127" s="247" t="str">
        <f>IF(L127="wo","wo",IF(L127="","",SUM(AC128:AI128)))</f>
        <v/>
      </c>
      <c r="AA127" s="248" t="str">
        <f t="shared" ref="AA127" si="2068">IF(Y128="В - П","В - П",IF(Z128="В - П","В - П",IF(Z128="wo",Y128&amp;" - "&amp;Z128,IF(Y128="wo",Z128&amp;" - "&amp;Y128,IF(Y128&gt;Z128,Y128&amp;" - "&amp;Z128,IF(Z128&gt;Y128,Z128&amp;" - "&amp;Y128,""))))))</f>
        <v/>
      </c>
      <c r="AB127" s="249" t="str">
        <f t="shared" si="1124"/>
        <v>()</v>
      </c>
      <c r="AC127" s="250" t="str">
        <f>IF(K127="","",IF(K127="wo",0,IF(L127="wo",1,IF(K127&gt;L127,1,0))))</f>
        <v/>
      </c>
      <c r="AD127" s="250" t="str">
        <f>IF(M127="","",IF(M127="wo",0,IF(N127="wo",1,IF(M127&gt;N127,1,0))))</f>
        <v/>
      </c>
      <c r="AE127" s="250" t="str">
        <f>IF(O127="","",IF(O127="wo",0,IF(P127="wo",1,IF(O127&gt;P127,1,0))))</f>
        <v/>
      </c>
      <c r="AF127" s="250" t="str">
        <f>IF(Q127="","",IF(Q127="wo",0,IF(R127="wo",1,IF(Q127&gt;R127,1,0))))</f>
        <v/>
      </c>
      <c r="AG127" s="250" t="str">
        <f>IF(S127="","",IF(S127="wo",0,IF(T127="wo",1,IF(S127&gt;T127,1,0))))</f>
        <v/>
      </c>
      <c r="AH127" s="250" t="str">
        <f>IF(U127="","",IF(U127="wo",0,IF(V127="wo",1,IF(U127&gt;V127,1,0))))</f>
        <v/>
      </c>
      <c r="AI127" s="250" t="str">
        <f>IF(W127="","",IF(W127="wo",0,IF(X127="wo",1,IF(W127&gt;X127,1,0))))</f>
        <v/>
      </c>
      <c r="AJ127" s="251" t="str">
        <f>IF(K127="","",IF(K127="wo",0,IF(L127="wo",0,IF(K127=L127,"ERROR",IF(K127=0,"-0",IF(L127=0,0,IF(K127&gt;L127,L127,-1*K127)))))))</f>
        <v/>
      </c>
      <c r="AK127" s="251" t="str">
        <f>IF(M127="","",IF(M127="wo",","&amp;0,IF(N127="wo",","&amp;0,IF(M127=N127,"ERROR",IF(M127=0,",-0",IF(N127=0,","&amp;0,IF(M127&gt;N127,","&amp;N127,","&amp;-1*M127)))))))</f>
        <v/>
      </c>
      <c r="AL127" s="251" t="str">
        <f>IF(O127="","",IF(O127="wo",","&amp;0,IF(P127="wo",","&amp;0,IF(O127=P127,"ERROR",IF(O127=0,",-0",IF(P127=0,","&amp;0,IF(O127&gt;P127,","&amp;P127,","&amp;-1*O127)))))))</f>
        <v/>
      </c>
      <c r="AM127" s="251" t="str">
        <f>IF(Q127="","",IF(Q127="wo",","&amp;0,IF(R127="wo",","&amp;0,IF(Q127=R127,"ERROR",IF(Q127=0,",-0",IF(R127=0,","&amp;0,IF(Q127&gt;R127,","&amp;R127,","&amp;-1*Q127)))))))</f>
        <v/>
      </c>
      <c r="AN127" s="251" t="str">
        <f>IF(S127="","",IF(S127="wo",","&amp;0,IF(T127="wo",","&amp;0,IF(S127=T127,"ERROR",IF(S127=0,",-0",IF(T127=0,","&amp;0,IF(S127&gt;T127,","&amp;T127,","&amp;-1*S127)))))))</f>
        <v/>
      </c>
      <c r="AO127" s="251" t="str">
        <f>IF(U127="","",IF(U127="wo",","&amp;0,IF(V127="wo",","&amp;0,IF(U127=V127,"ERROR",IF(U127=0,",-0",IF(V127=0,","&amp;0,IF(U127&gt;V127,","&amp;V127,","&amp;-1*U127)))))))</f>
        <v/>
      </c>
      <c r="AP127" s="251" t="str">
        <f>IF(W127="","",IF(W127="wo",","&amp;0,IF(X127="wo",","&amp;0,IF(W127=X127,"ERROR",IF(W127=0,",-0",IF(X127=0,","&amp;0,IF(W127&gt;X127,","&amp;X127,","&amp;-1*W127)))))))</f>
        <v/>
      </c>
      <c r="AQ127" s="238"/>
      <c r="AU127" s="262"/>
      <c r="BK127" s="293"/>
    </row>
    <row r="128" spans="1:63" s="240" customFormat="1" ht="14.1" customHeight="1" x14ac:dyDescent="0.25">
      <c r="A128" s="555"/>
      <c r="B128" s="577"/>
      <c r="C128" s="578"/>
      <c r="D128" s="578"/>
      <c r="E128" s="578"/>
      <c r="F128" s="347">
        <v>-61</v>
      </c>
      <c r="G128" s="348">
        <f>IF(Y125&lt;Z125,G125,IF(Z125&lt;Y125,G126,"-"))</f>
        <v>221</v>
      </c>
      <c r="H128" s="331" t="s">
        <v>306</v>
      </c>
      <c r="I128" s="257" t="str">
        <f>VLOOKUP(G128,[3]Список!A:V,3,FALSE)</f>
        <v xml:space="preserve">ТАЖИМОВА Меруерт  </v>
      </c>
      <c r="J128" s="258" t="str">
        <f>VLOOKUP(G128,[3]Список!A:V,8,FALSE)</f>
        <v>Павлодар. обл.</v>
      </c>
      <c r="K128" s="572"/>
      <c r="L128" s="573"/>
      <c r="M128" s="573"/>
      <c r="N128" s="573"/>
      <c r="O128" s="573"/>
      <c r="P128" s="573"/>
      <c r="Q128" s="573"/>
      <c r="R128" s="573"/>
      <c r="S128" s="573"/>
      <c r="T128" s="573"/>
      <c r="U128" s="573"/>
      <c r="V128" s="573"/>
      <c r="W128" s="573"/>
      <c r="X128" s="574"/>
      <c r="Y128" s="259">
        <f>IF(L127="wo","В - П",IF(L127&gt;=0,SUM(AC128:AI128),""))</f>
        <v>0</v>
      </c>
      <c r="Z128" s="260">
        <f>IF(K127="wo","В - П",IF(K127&gt;=0,SUM(AC127:AI127),""))</f>
        <v>0</v>
      </c>
      <c r="AA128" s="248" t="str">
        <f>IF(G127="х","",IF(G128="х","",IF(Y127&gt;Z127,AA127&amp;" "&amp;AB127,IF(Z127&gt;Y127,AA127&amp;" "&amp;AB128,""))))</f>
        <v/>
      </c>
      <c r="AB128" s="249" t="str">
        <f t="shared" si="1124"/>
        <v>()</v>
      </c>
      <c r="AC128" s="250" t="str">
        <f>IF(L127="","",IF(L127="wo",0,IF(K127="wo",1,IF(K127&gt;L127,0,1))))</f>
        <v/>
      </c>
      <c r="AD128" s="250" t="str">
        <f>IF(N127="","",IF(N127="wo",0,IF(M127="wo",1,IF(M127&gt;N127,0,1))))</f>
        <v/>
      </c>
      <c r="AE128" s="250" t="str">
        <f>IF(P127="","",IF(P127="wo",0,IF(O127="wo",1,IF(O127&gt;P127,0,1))))</f>
        <v/>
      </c>
      <c r="AF128" s="250" t="str">
        <f>IF(R127="","",IF(R127="wo",0,IF(Q127="wo",1,IF(Q127&gt;R127,0,1))))</f>
        <v/>
      </c>
      <c r="AG128" s="250" t="str">
        <f>IF(T127="","",IF(T127="wo",0,IF(S127="wo",1,IF(S127&gt;T127,0,1))))</f>
        <v/>
      </c>
      <c r="AH128" s="250" t="str">
        <f>IF(V127="","",IF(V127="wo",0,IF(U127="wo",1,IF(U127&gt;V127,0,1))))</f>
        <v/>
      </c>
      <c r="AI128" s="250" t="str">
        <f>IF(X127="","",IF(X127="wo",0,IF(W127="wo",1,IF(W127&gt;X127,0,1))))</f>
        <v/>
      </c>
      <c r="AJ128" s="251" t="str">
        <f>IF(K127="","",IF(K127="wo",0,IF(L127="wo",0,IF(K127=L127,"ERROR",IF(K127=0,0,IF(L127=0,"-0",IF(L127&gt;K127,K127,-1*L127)))))))</f>
        <v/>
      </c>
      <c r="AK128" s="251" t="str">
        <f>IF(M127="","",IF(M127="wo",","&amp;0,IF(N127="wo",","&amp;0,IF(M127=N127,"ERROR",IF(M127=0,",0",IF(N127=0,",-0",IF(N127&gt;M127,","&amp;M127,","&amp;-1*N127)))))))</f>
        <v/>
      </c>
      <c r="AL128" s="251" t="str">
        <f>IF(O127="","",IF(O127="wo",","&amp;0,IF(P127="wo",","&amp;0,IF(O127=P127,"ERROR",IF(O127=0,",0",IF(P127=0,",-0",IF(P127&gt;O127,","&amp;O127,","&amp;-1*P127)))))))</f>
        <v/>
      </c>
      <c r="AM128" s="251" t="str">
        <f>IF(Q127="","",IF(Q127="wo",","&amp;0,IF(R127="wo",","&amp;0,IF(Q127=R127,"ERROR",IF(Q127=0,",0",IF(R127=0,",-0",IF(R127&gt;Q127,","&amp;Q127,","&amp;-1*R127)))))))</f>
        <v/>
      </c>
      <c r="AN128" s="251" t="str">
        <f>IF(S127="","",IF(S127="wo",","&amp;0,IF(T127="wo",","&amp;0,IF(S127=T127,"ERROR",IF(S127=0,",0",IF(T127=0,",-0",IF(T127&gt;S127,","&amp;S127,","&amp;-1*T127)))))))</f>
        <v/>
      </c>
      <c r="AO128" s="251" t="str">
        <f>IF(U127="","",IF(U127="wo",","&amp;0,IF(V127="wo",","&amp;0,IF(U127=V127,"ERROR",IF(U127=0,",0",IF(V127=0,",-0",IF(V127&gt;U127,","&amp;U127,","&amp;-1*V127)))))))</f>
        <v/>
      </c>
      <c r="AP128" s="251" t="str">
        <f>IF(W127="","",IF(W127="wo",","&amp;0,IF(X127="wo",","&amp;0,IF(W127=X127,"ERROR",IF(W127=0,",0",IF(X127=0,",-0",IF(X127&gt;W127,","&amp;W127,","&amp;-1*X127)))))))</f>
        <v/>
      </c>
      <c r="AQ128" s="238"/>
      <c r="AU128" s="262"/>
      <c r="BK128" s="293"/>
    </row>
    <row r="129" spans="1:63" s="240" customFormat="1" ht="14.1" customHeight="1" x14ac:dyDescent="0.25">
      <c r="A129" s="510">
        <v>62</v>
      </c>
      <c r="B129" s="569" t="s">
        <v>307</v>
      </c>
      <c r="C129" s="514"/>
      <c r="D129" s="514"/>
      <c r="E129" s="556"/>
      <c r="F129" s="347">
        <v>-56</v>
      </c>
      <c r="G129" s="334">
        <f>IF(Y115&lt;Z115,G115,IF(Z115&lt;Y115,G116,"-"))</f>
        <v>207</v>
      </c>
      <c r="H129" s="520" t="str">
        <f>IF(K129="",IF(C129="","",IF(OR(G129="х",G130="х",NOT(ISBLANK(K129)))," ",CONCATENATE(C129,"/",D129,"/","ст. ",E129))),"")</f>
        <v/>
      </c>
      <c r="I129" s="244" t="str">
        <f>VLOOKUP(G129,[3]Список!A:V,3,FALSE)</f>
        <v xml:space="preserve">ЖАКСЫЛЫКОВА Альбина  </v>
      </c>
      <c r="J129" s="245" t="str">
        <f>VLOOKUP(G129,[3]Список!A:V,8,FALSE)</f>
        <v>Карагандин. обл.</v>
      </c>
      <c r="K129" s="525">
        <v>11</v>
      </c>
      <c r="L129" s="535">
        <v>8</v>
      </c>
      <c r="M129" s="531">
        <v>10</v>
      </c>
      <c r="N129" s="533">
        <v>12</v>
      </c>
      <c r="O129" s="525">
        <v>11</v>
      </c>
      <c r="P129" s="535">
        <v>8</v>
      </c>
      <c r="Q129" s="531">
        <v>11</v>
      </c>
      <c r="R129" s="533">
        <v>5</v>
      </c>
      <c r="S129" s="525"/>
      <c r="T129" s="535"/>
      <c r="U129" s="531"/>
      <c r="V129" s="533"/>
      <c r="W129" s="525"/>
      <c r="X129" s="527"/>
      <c r="Y129" s="246">
        <f>IF(K129="wo","wo",IF(K129="","",SUM(AC129:AI129)))</f>
        <v>3</v>
      </c>
      <c r="Z129" s="247">
        <f>IF(L129="wo","wo",IF(L129="","",SUM(AC130:AI130)))</f>
        <v>1</v>
      </c>
      <c r="AA129" s="248" t="str">
        <f t="shared" ref="AA129" si="2069">IF(Y130="В - П","В - П",IF(Z130="В - П","В - П",IF(Z130="wo",Y130&amp;" - "&amp;Z130,IF(Y130="wo",Z130&amp;" - "&amp;Y130,IF(Y130&gt;Z130,Y130&amp;" - "&amp;Z130,IF(Z130&gt;Y130,Z130&amp;" - "&amp;Y130,""))))))</f>
        <v>3 - 1</v>
      </c>
      <c r="AB129" s="249" t="str">
        <f t="shared" si="1124"/>
        <v>(8,-10,8,5)</v>
      </c>
      <c r="AC129" s="250">
        <f>IF(K129="","",IF(K129="wo",0,IF(L129="wo",1,IF(K129&gt;L129,1,0))))</f>
        <v>1</v>
      </c>
      <c r="AD129" s="250">
        <f>IF(M129="","",IF(M129="wo",0,IF(N129="wo",1,IF(M129&gt;N129,1,0))))</f>
        <v>0</v>
      </c>
      <c r="AE129" s="250">
        <f>IF(O129="","",IF(O129="wo",0,IF(P129="wo",1,IF(O129&gt;P129,1,0))))</f>
        <v>1</v>
      </c>
      <c r="AF129" s="250">
        <f>IF(Q129="","",IF(Q129="wo",0,IF(R129="wo",1,IF(Q129&gt;R129,1,0))))</f>
        <v>1</v>
      </c>
      <c r="AG129" s="250" t="str">
        <f>IF(S129="","",IF(S129="wo",0,IF(T129="wo",1,IF(S129&gt;T129,1,0))))</f>
        <v/>
      </c>
      <c r="AH129" s="250" t="str">
        <f>IF(U129="","",IF(U129="wo",0,IF(V129="wo",1,IF(U129&gt;V129,1,0))))</f>
        <v/>
      </c>
      <c r="AI129" s="250" t="str">
        <f>IF(W129="","",IF(W129="wo",0,IF(X129="wo",1,IF(W129&gt;X129,1,0))))</f>
        <v/>
      </c>
      <c r="AJ129" s="251">
        <f>IF(K129="","",IF(K129="wo",0,IF(L129="wo",0,IF(K129=L129,"ERROR",IF(K129=0,"-0",IF(L129=0,0,IF(K129&gt;L129,L129,-1*K129)))))))</f>
        <v>8</v>
      </c>
      <c r="AK129" s="251" t="str">
        <f>IF(M129="","",IF(M129="wo",","&amp;0,IF(N129="wo",","&amp;0,IF(M129=N129,"ERROR",IF(M129=0,",-0",IF(N129=0,","&amp;0,IF(M129&gt;N129,","&amp;N129,","&amp;-1*M129)))))))</f>
        <v>,-10</v>
      </c>
      <c r="AL129" s="251" t="str">
        <f>IF(O129="","",IF(O129="wo",","&amp;0,IF(P129="wo",","&amp;0,IF(O129=P129,"ERROR",IF(O129=0,",-0",IF(P129=0,","&amp;0,IF(O129&gt;P129,","&amp;P129,","&amp;-1*O129)))))))</f>
        <v>,8</v>
      </c>
      <c r="AM129" s="251" t="str">
        <f>IF(Q129="","",IF(Q129="wo",","&amp;0,IF(R129="wo",","&amp;0,IF(Q129=R129,"ERROR",IF(Q129=0,",-0",IF(R129=0,","&amp;0,IF(Q129&gt;R129,","&amp;R129,","&amp;-1*Q129)))))))</f>
        <v>,5</v>
      </c>
      <c r="AN129" s="251" t="str">
        <f>IF(S129="","",IF(S129="wo",","&amp;0,IF(T129="wo",","&amp;0,IF(S129=T129,"ERROR",IF(S129=0,",-0",IF(T129=0,","&amp;0,IF(S129&gt;T129,","&amp;T129,","&amp;-1*S129)))))))</f>
        <v/>
      </c>
      <c r="AO129" s="251" t="str">
        <f>IF(U129="","",IF(U129="wo",","&amp;0,IF(V129="wo",","&amp;0,IF(U129=V129,"ERROR",IF(U129=0,",-0",IF(V129=0,","&amp;0,IF(U129&gt;V129,","&amp;V129,","&amp;-1*U129)))))))</f>
        <v/>
      </c>
      <c r="AP129" s="251" t="str">
        <f>IF(W129="","",IF(W129="wo",","&amp;0,IF(X129="wo",","&amp;0,IF(W129=X129,"ERROR",IF(W129=0,",-0",IF(X129=0,","&amp;0,IF(W129&gt;X129,","&amp;X129,","&amp;-1*W129)))))))</f>
        <v/>
      </c>
      <c r="AQ129" s="238"/>
      <c r="AU129" s="262"/>
      <c r="AW129" s="240">
        <v>1</v>
      </c>
      <c r="BK129" s="293"/>
    </row>
    <row r="130" spans="1:63" s="240" customFormat="1" ht="14.1" customHeight="1" x14ac:dyDescent="0.25">
      <c r="A130" s="511"/>
      <c r="B130" s="570"/>
      <c r="C130" s="515"/>
      <c r="D130" s="582"/>
      <c r="E130" s="578"/>
      <c r="F130" s="347">
        <v>-57</v>
      </c>
      <c r="G130" s="345">
        <f>IF(Y117&lt;Z117,G117,IF(Z117&lt;Y117,G118,"-"))</f>
        <v>206</v>
      </c>
      <c r="H130" s="521"/>
      <c r="I130" s="257" t="str">
        <f>VLOOKUP(G130,[3]Список!A:V,3,FALSE)</f>
        <v xml:space="preserve">САНДЫБАЕВА Малика  </v>
      </c>
      <c r="J130" s="258" t="str">
        <f>VLOOKUP(G130,[3]Список!A:V,8,FALSE)</f>
        <v>г. Астана</v>
      </c>
      <c r="K130" s="526"/>
      <c r="L130" s="536"/>
      <c r="M130" s="532"/>
      <c r="N130" s="534"/>
      <c r="O130" s="526"/>
      <c r="P130" s="536"/>
      <c r="Q130" s="532"/>
      <c r="R130" s="534"/>
      <c r="S130" s="526"/>
      <c r="T130" s="536"/>
      <c r="U130" s="532"/>
      <c r="V130" s="534"/>
      <c r="W130" s="526"/>
      <c r="X130" s="528"/>
      <c r="Y130" s="259">
        <f>IF(L129="wo","В - П",IF(L129&gt;=0,SUM(AC130:AI130),""))</f>
        <v>1</v>
      </c>
      <c r="Z130" s="260">
        <f>IF(K129="wo","В - П",IF(K129&gt;=0,SUM(AC129:AI129),""))</f>
        <v>3</v>
      </c>
      <c r="AA130" s="248" t="str">
        <f>IF(G129="х","",IF(G130="х","",IF(Y129&gt;Z129,AA129&amp;" "&amp;AB129,IF(Z129&gt;Y129,AA129&amp;" "&amp;AB130,""))))</f>
        <v>3 - 1 (8,-10,8,5)</v>
      </c>
      <c r="AB130" s="249" t="str">
        <f t="shared" si="1124"/>
        <v>(-8,10,-8,-5)</v>
      </c>
      <c r="AC130" s="250">
        <f>IF(L129="","",IF(L129="wo",0,IF(K129="wo",1,IF(K129&gt;L129,0,1))))</f>
        <v>0</v>
      </c>
      <c r="AD130" s="250">
        <f>IF(N129="","",IF(N129="wo",0,IF(M129="wo",1,IF(M129&gt;N129,0,1))))</f>
        <v>1</v>
      </c>
      <c r="AE130" s="250">
        <f>IF(P129="","",IF(P129="wo",0,IF(O129="wo",1,IF(O129&gt;P129,0,1))))</f>
        <v>0</v>
      </c>
      <c r="AF130" s="250">
        <f>IF(R129="","",IF(R129="wo",0,IF(Q129="wo",1,IF(Q129&gt;R129,0,1))))</f>
        <v>0</v>
      </c>
      <c r="AG130" s="250" t="str">
        <f>IF(T129="","",IF(T129="wo",0,IF(S129="wo",1,IF(S129&gt;T129,0,1))))</f>
        <v/>
      </c>
      <c r="AH130" s="250" t="str">
        <f>IF(V129="","",IF(V129="wo",0,IF(U129="wo",1,IF(U129&gt;V129,0,1))))</f>
        <v/>
      </c>
      <c r="AI130" s="250" t="str">
        <f>IF(X129="","",IF(X129="wo",0,IF(W129="wo",1,IF(W129&gt;X129,0,1))))</f>
        <v/>
      </c>
      <c r="AJ130" s="251">
        <f>IF(K129="","",IF(K129="wo",0,IF(L129="wo",0,IF(K129=L129,"ERROR",IF(K129=0,0,IF(L129=0,"-0",IF(L129&gt;K129,K129,-1*L129)))))))</f>
        <v>-8</v>
      </c>
      <c r="AK130" s="251" t="str">
        <f>IF(M129="","",IF(M129="wo",","&amp;0,IF(N129="wo",","&amp;0,IF(M129=N129,"ERROR",IF(M129=0,",0",IF(N129=0,",-0",IF(N129&gt;M129,","&amp;M129,","&amp;-1*N129)))))))</f>
        <v>,10</v>
      </c>
      <c r="AL130" s="251" t="str">
        <f>IF(O129="","",IF(O129="wo",","&amp;0,IF(P129="wo",","&amp;0,IF(O129=P129,"ERROR",IF(O129=0,",0",IF(P129=0,",-0",IF(P129&gt;O129,","&amp;O129,","&amp;-1*P129)))))))</f>
        <v>,-8</v>
      </c>
      <c r="AM130" s="251" t="str">
        <f>IF(Q129="","",IF(Q129="wo",","&amp;0,IF(R129="wo",","&amp;0,IF(Q129=R129,"ERROR",IF(Q129=0,",0",IF(R129=0,",-0",IF(R129&gt;Q129,","&amp;Q129,","&amp;-1*R129)))))))</f>
        <v>,-5</v>
      </c>
      <c r="AN130" s="251" t="str">
        <f>IF(S129="","",IF(S129="wo",","&amp;0,IF(T129="wo",","&amp;0,IF(S129=T129,"ERROR",IF(S129=0,",0",IF(T129=0,",-0",IF(T129&gt;S129,","&amp;S129,","&amp;-1*T129)))))))</f>
        <v/>
      </c>
      <c r="AO130" s="251" t="str">
        <f>IF(U129="","",IF(U129="wo",","&amp;0,IF(V129="wo",","&amp;0,IF(U129=V129,"ERROR",IF(U129=0,",0",IF(V129=0,",-0",IF(V129&gt;U129,","&amp;U129,","&amp;-1*V129)))))))</f>
        <v/>
      </c>
      <c r="AP130" s="251" t="str">
        <f>IF(W129="","",IF(W129="wo",","&amp;0,IF(X129="wo",","&amp;0,IF(W129=X129,"ERROR",IF(W129=0,",0",IF(X129=0,",-0",IF(X129&gt;W129,","&amp;W129,","&amp;-1*X129)))))))</f>
        <v/>
      </c>
      <c r="AQ130" s="238"/>
      <c r="AU130" s="262"/>
      <c r="BK130" s="293"/>
    </row>
    <row r="131" spans="1:63" s="240" customFormat="1" ht="14.1" customHeight="1" x14ac:dyDescent="0.25">
      <c r="A131" s="554"/>
      <c r="B131" s="576"/>
      <c r="C131" s="556"/>
      <c r="D131" s="576"/>
      <c r="E131" s="556"/>
      <c r="F131" s="317"/>
      <c r="G131" s="346">
        <f>IF(Y129&gt;Z129,G129,IF(Z129&gt;Y129,G130,"-"))</f>
        <v>207</v>
      </c>
      <c r="H131" s="331" t="s">
        <v>308</v>
      </c>
      <c r="I131" s="244" t="str">
        <f>VLOOKUP(G131,[3]Список!A:V,3,FALSE)</f>
        <v xml:space="preserve">ЖАКСЫЛЫКОВА Альбина  </v>
      </c>
      <c r="J131" s="245" t="str">
        <f>VLOOKUP(G131,[3]Список!A:V,8,FALSE)</f>
        <v>Карагандин. обл.</v>
      </c>
      <c r="K131" s="579"/>
      <c r="L131" s="580"/>
      <c r="M131" s="580"/>
      <c r="N131" s="580"/>
      <c r="O131" s="580"/>
      <c r="P131" s="580"/>
      <c r="Q131" s="580"/>
      <c r="R131" s="580"/>
      <c r="S131" s="580"/>
      <c r="T131" s="580"/>
      <c r="U131" s="580"/>
      <c r="V131" s="580"/>
      <c r="W131" s="580"/>
      <c r="X131" s="581"/>
      <c r="Y131" s="246" t="str">
        <f>IF(K131="wo","wo",IF(K131="","",SUM(AC131:AI131)))</f>
        <v/>
      </c>
      <c r="Z131" s="247" t="str">
        <f>IF(L131="wo","wo",IF(L131="","",SUM(AC132:AI132)))</f>
        <v/>
      </c>
      <c r="AA131" s="248" t="str">
        <f t="shared" ref="AA131" si="2070">IF(Y132="В - П","В - П",IF(Z132="В - П","В - П",IF(Z132="wo",Y132&amp;" - "&amp;Z132,IF(Y132="wo",Z132&amp;" - "&amp;Y132,IF(Y132&gt;Z132,Y132&amp;" - "&amp;Z132,IF(Z132&gt;Y132,Z132&amp;" - "&amp;Y132,""))))))</f>
        <v/>
      </c>
      <c r="AB131" s="249" t="str">
        <f t="shared" si="1124"/>
        <v>()</v>
      </c>
      <c r="AC131" s="250" t="str">
        <f>IF(K131="","",IF(K131="wo",0,IF(L131="wo",1,IF(K131&gt;L131,1,0))))</f>
        <v/>
      </c>
      <c r="AD131" s="250" t="str">
        <f>IF(M131="","",IF(M131="wo",0,IF(N131="wo",1,IF(M131&gt;N131,1,0))))</f>
        <v/>
      </c>
      <c r="AE131" s="250" t="str">
        <f>IF(O131="","",IF(O131="wo",0,IF(P131="wo",1,IF(O131&gt;P131,1,0))))</f>
        <v/>
      </c>
      <c r="AF131" s="250" t="str">
        <f>IF(Q131="","",IF(Q131="wo",0,IF(R131="wo",1,IF(Q131&gt;R131,1,0))))</f>
        <v/>
      </c>
      <c r="AG131" s="250" t="str">
        <f>IF(S131="","",IF(S131="wo",0,IF(T131="wo",1,IF(S131&gt;T131,1,0))))</f>
        <v/>
      </c>
      <c r="AH131" s="250" t="str">
        <f>IF(U131="","",IF(U131="wo",0,IF(V131="wo",1,IF(U131&gt;V131,1,0))))</f>
        <v/>
      </c>
      <c r="AI131" s="250" t="str">
        <f>IF(W131="","",IF(W131="wo",0,IF(X131="wo",1,IF(W131&gt;X131,1,0))))</f>
        <v/>
      </c>
      <c r="AJ131" s="251" t="str">
        <f>IF(K131="","",IF(K131="wo",0,IF(L131="wo",0,IF(K131=L131,"ERROR",IF(K131=0,"-0",IF(L131=0,0,IF(K131&gt;L131,L131,-1*K131)))))))</f>
        <v/>
      </c>
      <c r="AK131" s="251" t="str">
        <f>IF(M131="","",IF(M131="wo",","&amp;0,IF(N131="wo",","&amp;0,IF(M131=N131,"ERROR",IF(M131=0,",-0",IF(N131=0,","&amp;0,IF(M131&gt;N131,","&amp;N131,","&amp;-1*M131)))))))</f>
        <v/>
      </c>
      <c r="AL131" s="251" t="str">
        <f>IF(O131="","",IF(O131="wo",","&amp;0,IF(P131="wo",","&amp;0,IF(O131=P131,"ERROR",IF(O131=0,",-0",IF(P131=0,","&amp;0,IF(O131&gt;P131,","&amp;P131,","&amp;-1*O131)))))))</f>
        <v/>
      </c>
      <c r="AM131" s="251" t="str">
        <f>IF(Q131="","",IF(Q131="wo",","&amp;0,IF(R131="wo",","&amp;0,IF(Q131=R131,"ERROR",IF(Q131=0,",-0",IF(R131=0,","&amp;0,IF(Q131&gt;R131,","&amp;R131,","&amp;-1*Q131)))))))</f>
        <v/>
      </c>
      <c r="AN131" s="251" t="str">
        <f>IF(S131="","",IF(S131="wo",","&amp;0,IF(T131="wo",","&amp;0,IF(S131=T131,"ERROR",IF(S131=0,",-0",IF(T131=0,","&amp;0,IF(S131&gt;T131,","&amp;T131,","&amp;-1*S131)))))))</f>
        <v/>
      </c>
      <c r="AO131" s="251" t="str">
        <f>IF(U131="","",IF(U131="wo",","&amp;0,IF(V131="wo",","&amp;0,IF(U131=V131,"ERROR",IF(U131=0,",-0",IF(V131=0,","&amp;0,IF(U131&gt;V131,","&amp;V131,","&amp;-1*U131)))))))</f>
        <v/>
      </c>
      <c r="AP131" s="251" t="str">
        <f>IF(W131="","",IF(W131="wo",","&amp;0,IF(X131="wo",","&amp;0,IF(W131=X131,"ERROR",IF(W131=0,",-0",IF(X131=0,","&amp;0,IF(W131&gt;X131,","&amp;X131,","&amp;-1*W131)))))))</f>
        <v/>
      </c>
      <c r="AQ131" s="238"/>
      <c r="AU131" s="262"/>
      <c r="BK131" s="293"/>
    </row>
    <row r="132" spans="1:63" s="240" customFormat="1" ht="14.1" customHeight="1" x14ac:dyDescent="0.25">
      <c r="A132" s="555"/>
      <c r="B132" s="577"/>
      <c r="C132" s="578"/>
      <c r="D132" s="577"/>
      <c r="E132" s="578"/>
      <c r="F132" s="349">
        <v>-62</v>
      </c>
      <c r="G132" s="348">
        <f>IF(Y129&lt;Z129,G129,IF(Z129&lt;Y129,G130,"-"))</f>
        <v>206</v>
      </c>
      <c r="H132" s="331" t="s">
        <v>309</v>
      </c>
      <c r="I132" s="257" t="str">
        <f>VLOOKUP(G132,[3]Список!A:V,3,FALSE)</f>
        <v xml:space="preserve">САНДЫБАЕВА Малика  </v>
      </c>
      <c r="J132" s="258" t="str">
        <f>VLOOKUP(G132,[3]Список!A:V,8,FALSE)</f>
        <v>г. Астана</v>
      </c>
      <c r="K132" s="572"/>
      <c r="L132" s="573"/>
      <c r="M132" s="573"/>
      <c r="N132" s="573"/>
      <c r="O132" s="573"/>
      <c r="P132" s="573"/>
      <c r="Q132" s="573"/>
      <c r="R132" s="573"/>
      <c r="S132" s="573"/>
      <c r="T132" s="573"/>
      <c r="U132" s="573"/>
      <c r="V132" s="573"/>
      <c r="W132" s="573"/>
      <c r="X132" s="574"/>
      <c r="Y132" s="259">
        <f>IF(L131="wo","В - П",IF(L131&gt;=0,SUM(AC132:AI132),""))</f>
        <v>0</v>
      </c>
      <c r="Z132" s="260">
        <f>IF(K131="wo","В - П",IF(K131&gt;=0,SUM(AC131:AI131),""))</f>
        <v>0</v>
      </c>
      <c r="AA132" s="248" t="str">
        <f>IF(G131="х","",IF(G132="х","",IF(Y131&gt;Z131,AA131&amp;" "&amp;AB131,IF(Z131&gt;Y131,AA131&amp;" "&amp;AB132,""))))</f>
        <v/>
      </c>
      <c r="AB132" s="249" t="str">
        <f t="shared" si="1124"/>
        <v>()</v>
      </c>
      <c r="AC132" s="250" t="str">
        <f>IF(L131="","",IF(L131="wo",0,IF(K131="wo",1,IF(K131&gt;L131,0,1))))</f>
        <v/>
      </c>
      <c r="AD132" s="250" t="str">
        <f>IF(N131="","",IF(N131="wo",0,IF(M131="wo",1,IF(M131&gt;N131,0,1))))</f>
        <v/>
      </c>
      <c r="AE132" s="250" t="str">
        <f>IF(P131="","",IF(P131="wo",0,IF(O131="wo",1,IF(O131&gt;P131,0,1))))</f>
        <v/>
      </c>
      <c r="AF132" s="250" t="str">
        <f>IF(R131="","",IF(R131="wo",0,IF(Q131="wo",1,IF(Q131&gt;R131,0,1))))</f>
        <v/>
      </c>
      <c r="AG132" s="250" t="str">
        <f>IF(T131="","",IF(T131="wo",0,IF(S131="wo",1,IF(S131&gt;T131,0,1))))</f>
        <v/>
      </c>
      <c r="AH132" s="250" t="str">
        <f>IF(V131="","",IF(V131="wo",0,IF(U131="wo",1,IF(U131&gt;V131,0,1))))</f>
        <v/>
      </c>
      <c r="AI132" s="250" t="str">
        <f>IF(X131="","",IF(X131="wo",0,IF(W131="wo",1,IF(W131&gt;X131,0,1))))</f>
        <v/>
      </c>
      <c r="AJ132" s="251" t="str">
        <f>IF(K131="","",IF(K131="wo",0,IF(L131="wo",0,IF(K131=L131,"ERROR",IF(K131=0,0,IF(L131=0,"-0",IF(L131&gt;K131,K131,-1*L131)))))))</f>
        <v/>
      </c>
      <c r="AK132" s="251" t="str">
        <f>IF(M131="","",IF(M131="wo",","&amp;0,IF(N131="wo",","&amp;0,IF(M131=N131,"ERROR",IF(M131=0,",0",IF(N131=0,",-0",IF(N131&gt;M131,","&amp;M131,","&amp;-1*N131)))))))</f>
        <v/>
      </c>
      <c r="AL132" s="251" t="str">
        <f>IF(O131="","",IF(O131="wo",","&amp;0,IF(P131="wo",","&amp;0,IF(O131=P131,"ERROR",IF(O131=0,",0",IF(P131=0,",-0",IF(P131&gt;O131,","&amp;O131,","&amp;-1*P131)))))))</f>
        <v/>
      </c>
      <c r="AM132" s="251" t="str">
        <f>IF(Q131="","",IF(Q131="wo",","&amp;0,IF(R131="wo",","&amp;0,IF(Q131=R131,"ERROR",IF(Q131=0,",0",IF(R131=0,",-0",IF(R131&gt;Q131,","&amp;Q131,","&amp;-1*R131)))))))</f>
        <v/>
      </c>
      <c r="AN132" s="251" t="str">
        <f>IF(S131="","",IF(S131="wo",","&amp;0,IF(T131="wo",","&amp;0,IF(S131=T131,"ERROR",IF(S131=0,",0",IF(T131=0,",-0",IF(T131&gt;S131,","&amp;S131,","&amp;-1*T131)))))))</f>
        <v/>
      </c>
      <c r="AO132" s="251" t="str">
        <f>IF(U131="","",IF(U131="wo",","&amp;0,IF(V131="wo",","&amp;0,IF(U131=V131,"ERROR",IF(U131=0,",0",IF(V131=0,",-0",IF(V131&gt;U131,","&amp;U131,","&amp;-1*V131)))))))</f>
        <v/>
      </c>
      <c r="AP132" s="251" t="str">
        <f>IF(W131="","",IF(W131="wo",","&amp;0,IF(X131="wo",","&amp;0,IF(W131=X131,"ERROR",IF(W131=0,",0",IF(X131=0,",-0",IF(X131&gt;W131,","&amp;W131,","&amp;-1*X131)))))))</f>
        <v/>
      </c>
      <c r="AQ132" s="238"/>
      <c r="AU132" s="262"/>
      <c r="BK132" s="293"/>
    </row>
    <row r="133" spans="1:63" s="240" customFormat="1" ht="14.1" customHeight="1" x14ac:dyDescent="0.25">
      <c r="A133" s="510">
        <v>63</v>
      </c>
      <c r="B133" s="569" t="s">
        <v>310</v>
      </c>
      <c r="C133" s="514"/>
      <c r="D133" s="516"/>
      <c r="E133" s="556"/>
      <c r="F133" s="238">
        <v>-52</v>
      </c>
      <c r="G133" s="334">
        <f>IF(Y107&lt;Z107,G107,IF(Z107&lt;Y107,G108,"-"))</f>
        <v>222</v>
      </c>
      <c r="H133" s="520" t="str">
        <f t="shared" ref="H133" si="2071">IF(K133="",IF(C133="","",IF(OR(G133="х",G134="х",NOT(ISBLANK(K133)))," ",CONCATENATE(C133,"/",D133,"/","ст. ",E133))),"")</f>
        <v/>
      </c>
      <c r="I133" s="244" t="str">
        <f>VLOOKUP(G133,[3]Список!A:V,3,FALSE)</f>
        <v xml:space="preserve">ЛУКЬЯНОВА Мария  </v>
      </c>
      <c r="J133" s="245" t="str">
        <f>VLOOKUP(G133,[3]Список!A:V,8,FALSE)</f>
        <v>Карагандин. обл.</v>
      </c>
      <c r="K133" s="525">
        <v>8</v>
      </c>
      <c r="L133" s="535">
        <v>11</v>
      </c>
      <c r="M133" s="531">
        <v>8</v>
      </c>
      <c r="N133" s="533">
        <v>11</v>
      </c>
      <c r="O133" s="525">
        <v>11</v>
      </c>
      <c r="P133" s="535">
        <v>5</v>
      </c>
      <c r="Q133" s="531">
        <v>3</v>
      </c>
      <c r="R133" s="533">
        <v>11</v>
      </c>
      <c r="S133" s="525"/>
      <c r="T133" s="535"/>
      <c r="U133" s="531"/>
      <c r="V133" s="533"/>
      <c r="W133" s="525"/>
      <c r="X133" s="527"/>
      <c r="Y133" s="246">
        <f>IF(K133="wo","wo",IF(K133="","",SUM(AC133:AI133)))</f>
        <v>1</v>
      </c>
      <c r="Z133" s="247">
        <f>IF(L133="wo","wo",IF(L133="","",SUM(AC134:AI134)))</f>
        <v>3</v>
      </c>
      <c r="AA133" s="248" t="str">
        <f t="shared" ref="AA133" si="2072">IF(Y134="В - П","В - П",IF(Z134="В - П","В - П",IF(Z134="wo",Y134&amp;" - "&amp;Z134,IF(Y134="wo",Z134&amp;" - "&amp;Y134,IF(Y134&gt;Z134,Y134&amp;" - "&amp;Z134,IF(Z134&gt;Y134,Z134&amp;" - "&amp;Y134,""))))))</f>
        <v>3 - 1</v>
      </c>
      <c r="AB133" s="249" t="str">
        <f t="shared" ref="AB133:AB196" si="2073">CONCATENATE("(",AJ133,AK133,AL133,AM133,AN133,AO133,AP133,")")</f>
        <v>(-8,-8,5,-3)</v>
      </c>
      <c r="AC133" s="250">
        <f>IF(K133="","",IF(K133="wo",0,IF(L133="wo",1,IF(K133&gt;L133,1,0))))</f>
        <v>0</v>
      </c>
      <c r="AD133" s="250">
        <f>IF(M133="","",IF(M133="wo",0,IF(N133="wo",1,IF(M133&gt;N133,1,0))))</f>
        <v>0</v>
      </c>
      <c r="AE133" s="250">
        <f>IF(O133="","",IF(O133="wo",0,IF(P133="wo",1,IF(O133&gt;P133,1,0))))</f>
        <v>1</v>
      </c>
      <c r="AF133" s="250">
        <f>IF(Q133="","",IF(Q133="wo",0,IF(R133="wo",1,IF(Q133&gt;R133,1,0))))</f>
        <v>0</v>
      </c>
      <c r="AG133" s="250" t="str">
        <f>IF(S133="","",IF(S133="wo",0,IF(T133="wo",1,IF(S133&gt;T133,1,0))))</f>
        <v/>
      </c>
      <c r="AH133" s="250" t="str">
        <f>IF(U133="","",IF(U133="wo",0,IF(V133="wo",1,IF(U133&gt;V133,1,0))))</f>
        <v/>
      </c>
      <c r="AI133" s="250" t="str">
        <f>IF(W133="","",IF(W133="wo",0,IF(X133="wo",1,IF(W133&gt;X133,1,0))))</f>
        <v/>
      </c>
      <c r="AJ133" s="251">
        <f>IF(K133="","",IF(K133="wo",0,IF(L133="wo",0,IF(K133=L133,"ERROR",IF(K133=0,"-0",IF(L133=0,0,IF(K133&gt;L133,L133,-1*K133)))))))</f>
        <v>-8</v>
      </c>
      <c r="AK133" s="251" t="str">
        <f>IF(M133="","",IF(M133="wo",","&amp;0,IF(N133="wo",","&amp;0,IF(M133=N133,"ERROR",IF(M133=0,",-0",IF(N133=0,","&amp;0,IF(M133&gt;N133,","&amp;N133,","&amp;-1*M133)))))))</f>
        <v>,-8</v>
      </c>
      <c r="AL133" s="251" t="str">
        <f>IF(O133="","",IF(O133="wo",","&amp;0,IF(P133="wo",","&amp;0,IF(O133=P133,"ERROR",IF(O133=0,",-0",IF(P133=0,","&amp;0,IF(O133&gt;P133,","&amp;P133,","&amp;-1*O133)))))))</f>
        <v>,5</v>
      </c>
      <c r="AM133" s="251" t="str">
        <f>IF(Q133="","",IF(Q133="wo",","&amp;0,IF(R133="wo",","&amp;0,IF(Q133=R133,"ERROR",IF(Q133=0,",-0",IF(R133=0,","&amp;0,IF(Q133&gt;R133,","&amp;R133,","&amp;-1*Q133)))))))</f>
        <v>,-3</v>
      </c>
      <c r="AN133" s="251" t="str">
        <f>IF(S133="","",IF(S133="wo",","&amp;0,IF(T133="wo",","&amp;0,IF(S133=T133,"ERROR",IF(S133=0,",-0",IF(T133=0,","&amp;0,IF(S133&gt;T133,","&amp;T133,","&amp;-1*S133)))))))</f>
        <v/>
      </c>
      <c r="AO133" s="251" t="str">
        <f>IF(U133="","",IF(U133="wo",","&amp;0,IF(V133="wo",","&amp;0,IF(U133=V133,"ERROR",IF(U133=0,",-0",IF(V133=0,","&amp;0,IF(U133&gt;V133,","&amp;V133,","&amp;-1*U133)))))))</f>
        <v/>
      </c>
      <c r="AP133" s="251" t="str">
        <f>IF(W133="","",IF(W133="wo",","&amp;0,IF(X133="wo",","&amp;0,IF(W133=X133,"ERROR",IF(W133=0,",-0",IF(X133=0,","&amp;0,IF(W133&gt;X133,","&amp;X133,","&amp;-1*W133)))))))</f>
        <v/>
      </c>
      <c r="AQ133" s="238"/>
      <c r="AU133" s="262"/>
      <c r="BK133" s="293"/>
    </row>
    <row r="134" spans="1:63" s="240" customFormat="1" ht="14.1" customHeight="1" x14ac:dyDescent="0.25">
      <c r="A134" s="511"/>
      <c r="B134" s="570"/>
      <c r="C134" s="515"/>
      <c r="D134" s="517"/>
      <c r="E134" s="578"/>
      <c r="F134" s="238">
        <v>-53</v>
      </c>
      <c r="G134" s="345">
        <f>IF(Y109&lt;Z109,G109,IF(Z109&lt;Y109,G110,"-"))</f>
        <v>214</v>
      </c>
      <c r="H134" s="521"/>
      <c r="I134" s="257" t="str">
        <f>VLOOKUP(G134,[3]Список!A:V,3,FALSE)</f>
        <v xml:space="preserve">ЛАВРОВА Елизавета  </v>
      </c>
      <c r="J134" s="258" t="str">
        <f>VLOOKUP(G134,[3]Список!A:V,8,FALSE)</f>
        <v>г. Астана</v>
      </c>
      <c r="K134" s="526"/>
      <c r="L134" s="536"/>
      <c r="M134" s="532"/>
      <c r="N134" s="534"/>
      <c r="O134" s="526"/>
      <c r="P134" s="536"/>
      <c r="Q134" s="532"/>
      <c r="R134" s="534"/>
      <c r="S134" s="526"/>
      <c r="T134" s="536"/>
      <c r="U134" s="532"/>
      <c r="V134" s="534"/>
      <c r="W134" s="526"/>
      <c r="X134" s="528"/>
      <c r="Y134" s="259">
        <f>IF(L133="wo","В - П",IF(L133&gt;=0,SUM(AC134:AI134),""))</f>
        <v>3</v>
      </c>
      <c r="Z134" s="260">
        <f>IF(K133="wo","В - П",IF(K133&gt;=0,SUM(AC133:AI133),""))</f>
        <v>1</v>
      </c>
      <c r="AA134" s="248" t="str">
        <f>IF(G133="х","",IF(G134="х","",IF(Y133&gt;Z133,AA133&amp;" "&amp;AB133,IF(Z133&gt;Y133,AA133&amp;" "&amp;AB134,""))))</f>
        <v>3 - 1 (8,8,-5,3)</v>
      </c>
      <c r="AB134" s="249" t="str">
        <f t="shared" si="2073"/>
        <v>(8,8,-5,3)</v>
      </c>
      <c r="AC134" s="250">
        <f>IF(L133="","",IF(L133="wo",0,IF(K133="wo",1,IF(K133&gt;L133,0,1))))</f>
        <v>1</v>
      </c>
      <c r="AD134" s="250">
        <f>IF(N133="","",IF(N133="wo",0,IF(M133="wo",1,IF(M133&gt;N133,0,1))))</f>
        <v>1</v>
      </c>
      <c r="AE134" s="250">
        <f>IF(P133="","",IF(P133="wo",0,IF(O133="wo",1,IF(O133&gt;P133,0,1))))</f>
        <v>0</v>
      </c>
      <c r="AF134" s="250">
        <f>IF(R133="","",IF(R133="wo",0,IF(Q133="wo",1,IF(Q133&gt;R133,0,1))))</f>
        <v>1</v>
      </c>
      <c r="AG134" s="250" t="str">
        <f>IF(T133="","",IF(T133="wo",0,IF(S133="wo",1,IF(S133&gt;T133,0,1))))</f>
        <v/>
      </c>
      <c r="AH134" s="250" t="str">
        <f>IF(V133="","",IF(V133="wo",0,IF(U133="wo",1,IF(U133&gt;V133,0,1))))</f>
        <v/>
      </c>
      <c r="AI134" s="250" t="str">
        <f>IF(X133="","",IF(X133="wo",0,IF(W133="wo",1,IF(W133&gt;X133,0,1))))</f>
        <v/>
      </c>
      <c r="AJ134" s="251">
        <f>IF(K133="","",IF(K133="wo",0,IF(L133="wo",0,IF(K133=L133,"ERROR",IF(K133=0,0,IF(L133=0,"-0",IF(L133&gt;K133,K133,-1*L133)))))))</f>
        <v>8</v>
      </c>
      <c r="AK134" s="251" t="str">
        <f>IF(M133="","",IF(M133="wo",","&amp;0,IF(N133="wo",","&amp;0,IF(M133=N133,"ERROR",IF(M133=0,",0",IF(N133=0,",-0",IF(N133&gt;M133,","&amp;M133,","&amp;-1*N133)))))))</f>
        <v>,8</v>
      </c>
      <c r="AL134" s="251" t="str">
        <f>IF(O133="","",IF(O133="wo",","&amp;0,IF(P133="wo",","&amp;0,IF(O133=P133,"ERROR",IF(O133=0,",0",IF(P133=0,",-0",IF(P133&gt;O133,","&amp;O133,","&amp;-1*P133)))))))</f>
        <v>,-5</v>
      </c>
      <c r="AM134" s="251" t="str">
        <f>IF(Q133="","",IF(Q133="wo",","&amp;0,IF(R133="wo",","&amp;0,IF(Q133=R133,"ERROR",IF(Q133=0,",0",IF(R133=0,",-0",IF(R133&gt;Q133,","&amp;Q133,","&amp;-1*R133)))))))</f>
        <v>,3</v>
      </c>
      <c r="AN134" s="251" t="str">
        <f>IF(S133="","",IF(S133="wo",","&amp;0,IF(T133="wo",","&amp;0,IF(S133=T133,"ERROR",IF(S133=0,",0",IF(T133=0,",-0",IF(T133&gt;S133,","&amp;S133,","&amp;-1*T133)))))))</f>
        <v/>
      </c>
      <c r="AO134" s="251" t="str">
        <f>IF(U133="","",IF(U133="wo",","&amp;0,IF(V133="wo",","&amp;0,IF(U133=V133,"ERROR",IF(U133=0,",0",IF(V133=0,",-0",IF(V133&gt;U133,","&amp;U133,","&amp;-1*V133)))))))</f>
        <v/>
      </c>
      <c r="AP134" s="251" t="str">
        <f>IF(W133="","",IF(W133="wo",","&amp;0,IF(X133="wo",","&amp;0,IF(W133=X133,"ERROR",IF(W133=0,",0",IF(X133=0,",-0",IF(X133&gt;W133,","&amp;W133,","&amp;-1*X133)))))))</f>
        <v/>
      </c>
      <c r="AQ134" s="238"/>
      <c r="AU134" s="262"/>
      <c r="BK134" s="293"/>
    </row>
    <row r="135" spans="1:63" s="240" customFormat="1" ht="14.1" customHeight="1" x14ac:dyDescent="0.25">
      <c r="A135" s="510">
        <v>64</v>
      </c>
      <c r="B135" s="569" t="s">
        <v>310</v>
      </c>
      <c r="C135" s="514"/>
      <c r="D135" s="516"/>
      <c r="E135" s="556"/>
      <c r="F135" s="238">
        <v>-54</v>
      </c>
      <c r="G135" s="334">
        <f>IF(Y111&lt;Z111,G111,IF(Z111&lt;Y111,G112,"-"))</f>
        <v>215</v>
      </c>
      <c r="H135" s="520" t="str">
        <f t="shared" ref="H135" si="2074">IF(K135="",IF(C135="","",IF(OR(G135="х",G136="х",NOT(ISBLANK(K135)))," ",CONCATENATE(C135,"/",D135,"/","ст. ",E135))),"")</f>
        <v/>
      </c>
      <c r="I135" s="244" t="str">
        <f>VLOOKUP(G135,[3]Список!A:V,3,FALSE)</f>
        <v xml:space="preserve">ХАНИЯЗОВА Ноила  </v>
      </c>
      <c r="J135" s="245" t="str">
        <f>VLOOKUP(G135,[3]Список!A:V,8,FALSE)</f>
        <v>Туркестан. обл.</v>
      </c>
      <c r="K135" s="525">
        <v>13</v>
      </c>
      <c r="L135" s="535">
        <v>11</v>
      </c>
      <c r="M135" s="531">
        <v>5</v>
      </c>
      <c r="N135" s="533">
        <v>11</v>
      </c>
      <c r="O135" s="525">
        <v>12</v>
      </c>
      <c r="P135" s="535">
        <v>10</v>
      </c>
      <c r="Q135" s="531">
        <v>7</v>
      </c>
      <c r="R135" s="533">
        <v>11</v>
      </c>
      <c r="S135" s="525">
        <v>6</v>
      </c>
      <c r="T135" s="535">
        <v>11</v>
      </c>
      <c r="U135" s="531"/>
      <c r="V135" s="533"/>
      <c r="W135" s="525"/>
      <c r="X135" s="527"/>
      <c r="Y135" s="246">
        <f>IF(K135="wo","wo",IF(K135="","",SUM(AC135:AI135)))</f>
        <v>2</v>
      </c>
      <c r="Z135" s="247">
        <f>IF(L135="wo","wo",IF(L135="","",SUM(AC136:AI136)))</f>
        <v>3</v>
      </c>
      <c r="AA135" s="248" t="str">
        <f t="shared" ref="AA135" si="2075">IF(Y136="В - П","В - П",IF(Z136="В - П","В - П",IF(Z136="wo",Y136&amp;" - "&amp;Z136,IF(Y136="wo",Z136&amp;" - "&amp;Y136,IF(Y136&gt;Z136,Y136&amp;" - "&amp;Z136,IF(Z136&gt;Y136,Z136&amp;" - "&amp;Y136,""))))))</f>
        <v>3 - 2</v>
      </c>
      <c r="AB135" s="249" t="str">
        <f t="shared" si="2073"/>
        <v>(11,-5,10,-7,-6)</v>
      </c>
      <c r="AC135" s="250">
        <f>IF(K135="","",IF(K135="wo",0,IF(L135="wo",1,IF(K135&gt;L135,1,0))))</f>
        <v>1</v>
      </c>
      <c r="AD135" s="250">
        <f>IF(M135="","",IF(M135="wo",0,IF(N135="wo",1,IF(M135&gt;N135,1,0))))</f>
        <v>0</v>
      </c>
      <c r="AE135" s="250">
        <f>IF(O135="","",IF(O135="wo",0,IF(P135="wo",1,IF(O135&gt;P135,1,0))))</f>
        <v>1</v>
      </c>
      <c r="AF135" s="250">
        <f>IF(Q135="","",IF(Q135="wo",0,IF(R135="wo",1,IF(Q135&gt;R135,1,0))))</f>
        <v>0</v>
      </c>
      <c r="AG135" s="250">
        <f>IF(S135="","",IF(S135="wo",0,IF(T135="wo",1,IF(S135&gt;T135,1,0))))</f>
        <v>0</v>
      </c>
      <c r="AH135" s="250" t="str">
        <f>IF(U135="","",IF(U135="wo",0,IF(V135="wo",1,IF(U135&gt;V135,1,0))))</f>
        <v/>
      </c>
      <c r="AI135" s="250" t="str">
        <f>IF(W135="","",IF(W135="wo",0,IF(X135="wo",1,IF(W135&gt;X135,1,0))))</f>
        <v/>
      </c>
      <c r="AJ135" s="251">
        <f>IF(K135="","",IF(K135="wo",0,IF(L135="wo",0,IF(K135=L135,"ERROR",IF(K135=0,"-0",IF(L135=0,0,IF(K135&gt;L135,L135,-1*K135)))))))</f>
        <v>11</v>
      </c>
      <c r="AK135" s="251" t="str">
        <f>IF(M135="","",IF(M135="wo",","&amp;0,IF(N135="wo",","&amp;0,IF(M135=N135,"ERROR",IF(M135=0,",-0",IF(N135=0,","&amp;0,IF(M135&gt;N135,","&amp;N135,","&amp;-1*M135)))))))</f>
        <v>,-5</v>
      </c>
      <c r="AL135" s="251" t="str">
        <f>IF(O135="","",IF(O135="wo",","&amp;0,IF(P135="wo",","&amp;0,IF(O135=P135,"ERROR",IF(O135=0,",-0",IF(P135=0,","&amp;0,IF(O135&gt;P135,","&amp;P135,","&amp;-1*O135)))))))</f>
        <v>,10</v>
      </c>
      <c r="AM135" s="251" t="str">
        <f>IF(Q135="","",IF(Q135="wo",","&amp;0,IF(R135="wo",","&amp;0,IF(Q135=R135,"ERROR",IF(Q135=0,",-0",IF(R135=0,","&amp;0,IF(Q135&gt;R135,","&amp;R135,","&amp;-1*Q135)))))))</f>
        <v>,-7</v>
      </c>
      <c r="AN135" s="251" t="str">
        <f>IF(S135="","",IF(S135="wo",","&amp;0,IF(T135="wo",","&amp;0,IF(S135=T135,"ERROR",IF(S135=0,",-0",IF(T135=0,","&amp;0,IF(S135&gt;T135,","&amp;T135,","&amp;-1*S135)))))))</f>
        <v>,-6</v>
      </c>
      <c r="AO135" s="251" t="str">
        <f>IF(U135="","",IF(U135="wo",","&amp;0,IF(V135="wo",","&amp;0,IF(U135=V135,"ERROR",IF(U135=0,",-0",IF(V135=0,","&amp;0,IF(U135&gt;V135,","&amp;V135,","&amp;-1*U135)))))))</f>
        <v/>
      </c>
      <c r="AP135" s="251" t="str">
        <f>IF(W135="","",IF(W135="wo",","&amp;0,IF(X135="wo",","&amp;0,IF(W135=X135,"ERROR",IF(W135=0,",-0",IF(X135=0,","&amp;0,IF(W135&gt;X135,","&amp;X135,","&amp;-1*W135)))))))</f>
        <v/>
      </c>
      <c r="AQ135" s="238"/>
      <c r="AU135" s="262"/>
      <c r="BK135" s="293"/>
    </row>
    <row r="136" spans="1:63" s="240" customFormat="1" ht="14.1" customHeight="1" x14ac:dyDescent="0.25">
      <c r="A136" s="511"/>
      <c r="B136" s="570"/>
      <c r="C136" s="515"/>
      <c r="D136" s="517"/>
      <c r="E136" s="578"/>
      <c r="F136" s="238">
        <v>-55</v>
      </c>
      <c r="G136" s="335">
        <f>IF(Y113&lt;Z113,G113,IF(Z113&lt;Y113,G114,"-"))</f>
        <v>209</v>
      </c>
      <c r="H136" s="521"/>
      <c r="I136" s="257" t="str">
        <f>VLOOKUP(G136,[3]Список!A:V,3,FALSE)</f>
        <v xml:space="preserve">ФУ Дарья  </v>
      </c>
      <c r="J136" s="258" t="str">
        <f>VLOOKUP(G136,[3]Список!A:V,8,FALSE)</f>
        <v>Карагандин. обл.</v>
      </c>
      <c r="K136" s="526"/>
      <c r="L136" s="536"/>
      <c r="M136" s="532"/>
      <c r="N136" s="534"/>
      <c r="O136" s="526"/>
      <c r="P136" s="536"/>
      <c r="Q136" s="532"/>
      <c r="R136" s="534"/>
      <c r="S136" s="526"/>
      <c r="T136" s="536"/>
      <c r="U136" s="532"/>
      <c r="V136" s="534"/>
      <c r="W136" s="526"/>
      <c r="X136" s="528"/>
      <c r="Y136" s="259">
        <f>IF(L135="wo","В - П",IF(L135&gt;=0,SUM(AC136:AI136),""))</f>
        <v>3</v>
      </c>
      <c r="Z136" s="260">
        <f>IF(K135="wo","В - П",IF(K135&gt;=0,SUM(AC135:AI135),""))</f>
        <v>2</v>
      </c>
      <c r="AA136" s="248" t="str">
        <f>IF(G135="х","",IF(G136="х","",IF(Y135&gt;Z135,AA135&amp;" "&amp;AB135,IF(Z135&gt;Y135,AA135&amp;" "&amp;AB136,""))))</f>
        <v>3 - 2 (-11,5,-10,7,6)</v>
      </c>
      <c r="AB136" s="249" t="str">
        <f t="shared" si="2073"/>
        <v>(-11,5,-10,7,6)</v>
      </c>
      <c r="AC136" s="250">
        <f>IF(L135="","",IF(L135="wo",0,IF(K135="wo",1,IF(K135&gt;L135,0,1))))</f>
        <v>0</v>
      </c>
      <c r="AD136" s="250">
        <f>IF(N135="","",IF(N135="wo",0,IF(M135="wo",1,IF(M135&gt;N135,0,1))))</f>
        <v>1</v>
      </c>
      <c r="AE136" s="250">
        <f>IF(P135="","",IF(P135="wo",0,IF(O135="wo",1,IF(O135&gt;P135,0,1))))</f>
        <v>0</v>
      </c>
      <c r="AF136" s="250">
        <f>IF(R135="","",IF(R135="wo",0,IF(Q135="wo",1,IF(Q135&gt;R135,0,1))))</f>
        <v>1</v>
      </c>
      <c r="AG136" s="250">
        <f>IF(T135="","",IF(T135="wo",0,IF(S135="wo",1,IF(S135&gt;T135,0,1))))</f>
        <v>1</v>
      </c>
      <c r="AH136" s="250" t="str">
        <f>IF(V135="","",IF(V135="wo",0,IF(U135="wo",1,IF(U135&gt;V135,0,1))))</f>
        <v/>
      </c>
      <c r="AI136" s="250" t="str">
        <f>IF(X135="","",IF(X135="wo",0,IF(W135="wo",1,IF(W135&gt;X135,0,1))))</f>
        <v/>
      </c>
      <c r="AJ136" s="251">
        <f>IF(K135="","",IF(K135="wo",0,IF(L135="wo",0,IF(K135=L135,"ERROR",IF(K135=0,0,IF(L135=0,"-0",IF(L135&gt;K135,K135,-1*L135)))))))</f>
        <v>-11</v>
      </c>
      <c r="AK136" s="251" t="str">
        <f>IF(M135="","",IF(M135="wo",","&amp;0,IF(N135="wo",","&amp;0,IF(M135=N135,"ERROR",IF(M135=0,",0",IF(N135=0,",-0",IF(N135&gt;M135,","&amp;M135,","&amp;-1*N135)))))))</f>
        <v>,5</v>
      </c>
      <c r="AL136" s="251" t="str">
        <f>IF(O135="","",IF(O135="wo",","&amp;0,IF(P135="wo",","&amp;0,IF(O135=P135,"ERROR",IF(O135=0,",0",IF(P135=0,",-0",IF(P135&gt;O135,","&amp;O135,","&amp;-1*P135)))))))</f>
        <v>,-10</v>
      </c>
      <c r="AM136" s="251" t="str">
        <f>IF(Q135="","",IF(Q135="wo",","&amp;0,IF(R135="wo",","&amp;0,IF(Q135=R135,"ERROR",IF(Q135=0,",0",IF(R135=0,",-0",IF(R135&gt;Q135,","&amp;Q135,","&amp;-1*R135)))))))</f>
        <v>,7</v>
      </c>
      <c r="AN136" s="251" t="str">
        <f>IF(S135="","",IF(S135="wo",","&amp;0,IF(T135="wo",","&amp;0,IF(S135=T135,"ERROR",IF(S135=0,",0",IF(T135=0,",-0",IF(T135&gt;S135,","&amp;S135,","&amp;-1*T135)))))))</f>
        <v>,6</v>
      </c>
      <c r="AO136" s="251" t="str">
        <f>IF(U135="","",IF(U135="wo",","&amp;0,IF(V135="wo",","&amp;0,IF(U135=V135,"ERROR",IF(U135=0,",0",IF(V135=0,",-0",IF(V135&gt;U135,","&amp;U135,","&amp;-1*V135)))))))</f>
        <v/>
      </c>
      <c r="AP136" s="251" t="str">
        <f>IF(W135="","",IF(W135="wo",","&amp;0,IF(X135="wo",","&amp;0,IF(W135=X135,"ERROR",IF(W135=0,",0",IF(X135=0,",-0",IF(X135&gt;W135,","&amp;W135,","&amp;-1*X135)))))))</f>
        <v/>
      </c>
      <c r="AQ136" s="238"/>
      <c r="AU136" s="262"/>
      <c r="BK136" s="293"/>
    </row>
    <row r="137" spans="1:63" s="240" customFormat="1" ht="14.1" customHeight="1" x14ac:dyDescent="0.25">
      <c r="A137" s="510">
        <v>65</v>
      </c>
      <c r="B137" s="569" t="s">
        <v>311</v>
      </c>
      <c r="C137" s="514"/>
      <c r="D137" s="514"/>
      <c r="E137" s="556"/>
      <c r="F137" s="322"/>
      <c r="G137" s="330">
        <f>IF(Y133&gt;Z133,G133,IF(Z133&gt;Y133,G134,"-"))</f>
        <v>214</v>
      </c>
      <c r="H137" s="520" t="str">
        <f t="shared" ref="H137" si="2076">IF(K137="",IF(C137="","",IF(OR(G137="х",G138="х",NOT(ISBLANK(K137)))," ",CONCATENATE(C137,"/",D137,"/","ст. ",E137))),"")</f>
        <v/>
      </c>
      <c r="I137" s="244" t="str">
        <f>VLOOKUP(G137,[3]Список!A:V,3,FALSE)</f>
        <v xml:space="preserve">ЛАВРОВА Елизавета  </v>
      </c>
      <c r="J137" s="245" t="str">
        <f>VLOOKUP(G137,[3]Список!A:V,8,FALSE)</f>
        <v>г. Астана</v>
      </c>
      <c r="K137" s="525">
        <v>12</v>
      </c>
      <c r="L137" s="535">
        <v>14</v>
      </c>
      <c r="M137" s="531">
        <v>13</v>
      </c>
      <c r="N137" s="533">
        <v>11</v>
      </c>
      <c r="O137" s="525">
        <v>4</v>
      </c>
      <c r="P137" s="535">
        <v>11</v>
      </c>
      <c r="Q137" s="531">
        <v>13</v>
      </c>
      <c r="R137" s="533">
        <v>15</v>
      </c>
      <c r="S137" s="525"/>
      <c r="T137" s="535"/>
      <c r="U137" s="531"/>
      <c r="V137" s="533"/>
      <c r="W137" s="525"/>
      <c r="X137" s="527"/>
      <c r="Y137" s="246">
        <f>IF(K137="wo","wo",IF(K137="","",SUM(AC137:AI137)))</f>
        <v>1</v>
      </c>
      <c r="Z137" s="247">
        <f>IF(L137="wo","wo",IF(L137="","",SUM(AC138:AI138)))</f>
        <v>3</v>
      </c>
      <c r="AA137" s="248" t="str">
        <f t="shared" ref="AA137" si="2077">IF(Y138="В - П","В - П",IF(Z138="В - П","В - П",IF(Z138="wo",Y138&amp;" - "&amp;Z138,IF(Y138="wo",Z138&amp;" - "&amp;Y138,IF(Y138&gt;Z138,Y138&amp;" - "&amp;Z138,IF(Z138&gt;Y138,Z138&amp;" - "&amp;Y138,""))))))</f>
        <v>3 - 1</v>
      </c>
      <c r="AB137" s="249" t="str">
        <f t="shared" si="2073"/>
        <v>(-12,11,-4,-13)</v>
      </c>
      <c r="AC137" s="250">
        <f>IF(K137="","",IF(K137="wo",0,IF(L137="wo",1,IF(K137&gt;L137,1,0))))</f>
        <v>0</v>
      </c>
      <c r="AD137" s="250">
        <f>IF(M137="","",IF(M137="wo",0,IF(N137="wo",1,IF(M137&gt;N137,1,0))))</f>
        <v>1</v>
      </c>
      <c r="AE137" s="250">
        <f>IF(O137="","",IF(O137="wo",0,IF(P137="wo",1,IF(O137&gt;P137,1,0))))</f>
        <v>0</v>
      </c>
      <c r="AF137" s="250">
        <f>IF(Q137="","",IF(Q137="wo",0,IF(R137="wo",1,IF(Q137&gt;R137,1,0))))</f>
        <v>0</v>
      </c>
      <c r="AG137" s="250" t="str">
        <f>IF(S137="","",IF(S137="wo",0,IF(T137="wo",1,IF(S137&gt;T137,1,0))))</f>
        <v/>
      </c>
      <c r="AH137" s="250" t="str">
        <f>IF(U137="","",IF(U137="wo",0,IF(V137="wo",1,IF(U137&gt;V137,1,0))))</f>
        <v/>
      </c>
      <c r="AI137" s="250" t="str">
        <f>IF(W137="","",IF(W137="wo",0,IF(X137="wo",1,IF(W137&gt;X137,1,0))))</f>
        <v/>
      </c>
      <c r="AJ137" s="251">
        <f>IF(K137="","",IF(K137="wo",0,IF(L137="wo",0,IF(K137=L137,"ERROR",IF(K137=0,"-0",IF(L137=0,0,IF(K137&gt;L137,L137,-1*K137)))))))</f>
        <v>-12</v>
      </c>
      <c r="AK137" s="251" t="str">
        <f>IF(M137="","",IF(M137="wo",","&amp;0,IF(N137="wo",","&amp;0,IF(M137=N137,"ERROR",IF(M137=0,",-0",IF(N137=0,","&amp;0,IF(M137&gt;N137,","&amp;N137,","&amp;-1*M137)))))))</f>
        <v>,11</v>
      </c>
      <c r="AL137" s="251" t="str">
        <f>IF(O137="","",IF(O137="wo",","&amp;0,IF(P137="wo",","&amp;0,IF(O137=P137,"ERROR",IF(O137=0,",-0",IF(P137=0,","&amp;0,IF(O137&gt;P137,","&amp;P137,","&amp;-1*O137)))))))</f>
        <v>,-4</v>
      </c>
      <c r="AM137" s="251" t="str">
        <f>IF(Q137="","",IF(Q137="wo",","&amp;0,IF(R137="wo",","&amp;0,IF(Q137=R137,"ERROR",IF(Q137=0,",-0",IF(R137=0,","&amp;0,IF(Q137&gt;R137,","&amp;R137,","&amp;-1*Q137)))))))</f>
        <v>,-13</v>
      </c>
      <c r="AN137" s="251" t="str">
        <f>IF(S137="","",IF(S137="wo",","&amp;0,IF(T137="wo",","&amp;0,IF(S137=T137,"ERROR",IF(S137=0,",-0",IF(T137=0,","&amp;0,IF(S137&gt;T137,","&amp;T137,","&amp;-1*S137)))))))</f>
        <v/>
      </c>
      <c r="AO137" s="251" t="str">
        <f>IF(U137="","",IF(U137="wo",","&amp;0,IF(V137="wo",","&amp;0,IF(U137=V137,"ERROR",IF(U137=0,",-0",IF(V137=0,","&amp;0,IF(U137&gt;V137,","&amp;V137,","&amp;-1*U137)))))))</f>
        <v/>
      </c>
      <c r="AP137" s="251" t="str">
        <f>IF(W137="","",IF(W137="wo",","&amp;0,IF(X137="wo",","&amp;0,IF(W137=X137,"ERROR",IF(W137=0,",-0",IF(X137=0,","&amp;0,IF(W137&gt;X137,","&amp;X137,","&amp;-1*W137)))))))</f>
        <v/>
      </c>
      <c r="AQ137" s="238"/>
      <c r="AU137" s="262"/>
      <c r="BK137" s="293"/>
    </row>
    <row r="138" spans="1:63" s="240" customFormat="1" ht="14.1" customHeight="1" x14ac:dyDescent="0.25">
      <c r="A138" s="511"/>
      <c r="B138" s="570"/>
      <c r="C138" s="515"/>
      <c r="D138" s="582"/>
      <c r="E138" s="578"/>
      <c r="F138" s="320"/>
      <c r="G138" s="330">
        <f>IF(Y135&gt;Z135,G135,IF(Z135&gt;Y135,G136,"-"))</f>
        <v>209</v>
      </c>
      <c r="H138" s="521"/>
      <c r="I138" s="257" t="str">
        <f>VLOOKUP(G138,[3]Список!A:V,3,FALSE)</f>
        <v xml:space="preserve">ФУ Дарья  </v>
      </c>
      <c r="J138" s="258" t="str">
        <f>VLOOKUP(G138,[3]Список!A:V,8,FALSE)</f>
        <v>Карагандин. обл.</v>
      </c>
      <c r="K138" s="526"/>
      <c r="L138" s="536"/>
      <c r="M138" s="532"/>
      <c r="N138" s="534"/>
      <c r="O138" s="526"/>
      <c r="P138" s="536"/>
      <c r="Q138" s="532"/>
      <c r="R138" s="534"/>
      <c r="S138" s="526"/>
      <c r="T138" s="536"/>
      <c r="U138" s="532"/>
      <c r="V138" s="534"/>
      <c r="W138" s="526"/>
      <c r="X138" s="528"/>
      <c r="Y138" s="259">
        <f>IF(L137="wo","В - П",IF(L137&gt;=0,SUM(AC138:AI138),""))</f>
        <v>3</v>
      </c>
      <c r="Z138" s="260">
        <f>IF(K137="wo","В - П",IF(K137&gt;=0,SUM(AC137:AI137),""))</f>
        <v>1</v>
      </c>
      <c r="AA138" s="248" t="str">
        <f>IF(G137="х","",IF(G138="х","",IF(Y137&gt;Z137,AA137&amp;" "&amp;AB137,IF(Z137&gt;Y137,AA137&amp;" "&amp;AB138,""))))</f>
        <v>3 - 1 (12,-11,4,13)</v>
      </c>
      <c r="AB138" s="249" t="str">
        <f t="shared" si="2073"/>
        <v>(12,-11,4,13)</v>
      </c>
      <c r="AC138" s="250">
        <f>IF(L137="","",IF(L137="wo",0,IF(K137="wo",1,IF(K137&gt;L137,0,1))))</f>
        <v>1</v>
      </c>
      <c r="AD138" s="250">
        <f>IF(N137="","",IF(N137="wo",0,IF(M137="wo",1,IF(M137&gt;N137,0,1))))</f>
        <v>0</v>
      </c>
      <c r="AE138" s="250">
        <f>IF(P137="","",IF(P137="wo",0,IF(O137="wo",1,IF(O137&gt;P137,0,1))))</f>
        <v>1</v>
      </c>
      <c r="AF138" s="250">
        <f>IF(R137="","",IF(R137="wo",0,IF(Q137="wo",1,IF(Q137&gt;R137,0,1))))</f>
        <v>1</v>
      </c>
      <c r="AG138" s="250" t="str">
        <f>IF(T137="","",IF(T137="wo",0,IF(S137="wo",1,IF(S137&gt;T137,0,1))))</f>
        <v/>
      </c>
      <c r="AH138" s="250" t="str">
        <f>IF(V137="","",IF(V137="wo",0,IF(U137="wo",1,IF(U137&gt;V137,0,1))))</f>
        <v/>
      </c>
      <c r="AI138" s="250" t="str">
        <f>IF(X137="","",IF(X137="wo",0,IF(W137="wo",1,IF(W137&gt;X137,0,1))))</f>
        <v/>
      </c>
      <c r="AJ138" s="251">
        <f>IF(K137="","",IF(K137="wo",0,IF(L137="wo",0,IF(K137=L137,"ERROR",IF(K137=0,0,IF(L137=0,"-0",IF(L137&gt;K137,K137,-1*L137)))))))</f>
        <v>12</v>
      </c>
      <c r="AK138" s="251" t="str">
        <f>IF(M137="","",IF(M137="wo",","&amp;0,IF(N137="wo",","&amp;0,IF(M137=N137,"ERROR",IF(M137=0,",0",IF(N137=0,",-0",IF(N137&gt;M137,","&amp;M137,","&amp;-1*N137)))))))</f>
        <v>,-11</v>
      </c>
      <c r="AL138" s="251" t="str">
        <f>IF(O137="","",IF(O137="wo",","&amp;0,IF(P137="wo",","&amp;0,IF(O137=P137,"ERROR",IF(O137=0,",0",IF(P137=0,",-0",IF(P137&gt;O137,","&amp;O137,","&amp;-1*P137)))))))</f>
        <v>,4</v>
      </c>
      <c r="AM138" s="251" t="str">
        <f>IF(Q137="","",IF(Q137="wo",","&amp;0,IF(R137="wo",","&amp;0,IF(Q137=R137,"ERROR",IF(Q137=0,",0",IF(R137=0,",-0",IF(R137&gt;Q137,","&amp;Q137,","&amp;-1*R137)))))))</f>
        <v>,13</v>
      </c>
      <c r="AN138" s="251" t="str">
        <f>IF(S137="","",IF(S137="wo",","&amp;0,IF(T137="wo",","&amp;0,IF(S137=T137,"ERROR",IF(S137=0,",0",IF(T137=0,",-0",IF(T137&gt;S137,","&amp;S137,","&amp;-1*T137)))))))</f>
        <v/>
      </c>
      <c r="AO138" s="251" t="str">
        <f>IF(U137="","",IF(U137="wo",","&amp;0,IF(V137="wo",","&amp;0,IF(U137=V137,"ERROR",IF(U137=0,",0",IF(V137=0,",-0",IF(V137&gt;U137,","&amp;U137,","&amp;-1*V137)))))))</f>
        <v/>
      </c>
      <c r="AP138" s="251" t="str">
        <f>IF(W137="","",IF(W137="wo",","&amp;0,IF(X137="wo",","&amp;0,IF(W137=X137,"ERROR",IF(W137=0,",0",IF(X137=0,",-0",IF(X137&gt;W137,","&amp;W137,","&amp;-1*X137)))))))</f>
        <v/>
      </c>
      <c r="AQ138" s="238"/>
      <c r="AU138" s="262"/>
      <c r="BK138" s="293"/>
    </row>
    <row r="139" spans="1:63" s="240" customFormat="1" ht="14.1" customHeight="1" x14ac:dyDescent="0.25">
      <c r="A139" s="554"/>
      <c r="B139" s="576"/>
      <c r="C139" s="556"/>
      <c r="D139" s="556"/>
      <c r="E139" s="518"/>
      <c r="F139" s="322"/>
      <c r="G139" s="346">
        <f>IF(Y137&gt;Z137,G137,IF(Z137&gt;Y137,G138,"-"))</f>
        <v>209</v>
      </c>
      <c r="H139" s="331" t="s">
        <v>312</v>
      </c>
      <c r="I139" s="244" t="str">
        <f>VLOOKUP(G139,[3]Список!A:V,3,FALSE)</f>
        <v xml:space="preserve">ФУ Дарья  </v>
      </c>
      <c r="J139" s="245" t="str">
        <f>VLOOKUP(G139,[3]Список!A:V,8,FALSE)</f>
        <v>Карагандин. обл.</v>
      </c>
      <c r="K139" s="579"/>
      <c r="L139" s="580"/>
      <c r="M139" s="580"/>
      <c r="N139" s="580"/>
      <c r="O139" s="580"/>
      <c r="P139" s="580"/>
      <c r="Q139" s="580"/>
      <c r="R139" s="580"/>
      <c r="S139" s="580"/>
      <c r="T139" s="580"/>
      <c r="U139" s="580"/>
      <c r="V139" s="580"/>
      <c r="W139" s="580"/>
      <c r="X139" s="581"/>
      <c r="Y139" s="246" t="str">
        <f>IF(K139="wo","wo",IF(K139="","",SUM(AC139:AI139)))</f>
        <v/>
      </c>
      <c r="Z139" s="247" t="str">
        <f>IF(L139="wo","wo",IF(L139="","",SUM(AC140:AI140)))</f>
        <v/>
      </c>
      <c r="AA139" s="248" t="str">
        <f t="shared" ref="AA139" si="2078">IF(Y140="В - П","В - П",IF(Z140="В - П","В - П",IF(Z140="wo",Y140&amp;" - "&amp;Z140,IF(Y140="wo",Z140&amp;" - "&amp;Y140,IF(Y140&gt;Z140,Y140&amp;" - "&amp;Z140,IF(Z140&gt;Y140,Z140&amp;" - "&amp;Y140,""))))))</f>
        <v/>
      </c>
      <c r="AB139" s="249" t="str">
        <f t="shared" si="2073"/>
        <v>()</v>
      </c>
      <c r="AC139" s="250" t="str">
        <f>IF(K139="","",IF(K139="wo",0,IF(L139="wo",1,IF(K139&gt;L139,1,0))))</f>
        <v/>
      </c>
      <c r="AD139" s="250" t="str">
        <f>IF(M139="","",IF(M139="wo",0,IF(N139="wo",1,IF(M139&gt;N139,1,0))))</f>
        <v/>
      </c>
      <c r="AE139" s="250" t="str">
        <f>IF(O139="","",IF(O139="wo",0,IF(P139="wo",1,IF(O139&gt;P139,1,0))))</f>
        <v/>
      </c>
      <c r="AF139" s="250" t="str">
        <f>IF(Q139="","",IF(Q139="wo",0,IF(R139="wo",1,IF(Q139&gt;R139,1,0))))</f>
        <v/>
      </c>
      <c r="AG139" s="250" t="str">
        <f>IF(S139="","",IF(S139="wo",0,IF(T139="wo",1,IF(S139&gt;T139,1,0))))</f>
        <v/>
      </c>
      <c r="AH139" s="250" t="str">
        <f>IF(U139="","",IF(U139="wo",0,IF(V139="wo",1,IF(U139&gt;V139,1,0))))</f>
        <v/>
      </c>
      <c r="AI139" s="250" t="str">
        <f>IF(W139="","",IF(W139="wo",0,IF(X139="wo",1,IF(W139&gt;X139,1,0))))</f>
        <v/>
      </c>
      <c r="AJ139" s="251" t="str">
        <f>IF(K139="","",IF(K139="wo",0,IF(L139="wo",0,IF(K139=L139,"ERROR",IF(K139=0,"-0",IF(L139=0,0,IF(K139&gt;L139,L139,-1*K139)))))))</f>
        <v/>
      </c>
      <c r="AK139" s="251" t="str">
        <f>IF(M139="","",IF(M139="wo",","&amp;0,IF(N139="wo",","&amp;0,IF(M139=N139,"ERROR",IF(M139=0,",-0",IF(N139=0,","&amp;0,IF(M139&gt;N139,","&amp;N139,","&amp;-1*M139)))))))</f>
        <v/>
      </c>
      <c r="AL139" s="251" t="str">
        <f>IF(O139="","",IF(O139="wo",","&amp;0,IF(P139="wo",","&amp;0,IF(O139=P139,"ERROR",IF(O139=0,",-0",IF(P139=0,","&amp;0,IF(O139&gt;P139,","&amp;P139,","&amp;-1*O139)))))))</f>
        <v/>
      </c>
      <c r="AM139" s="251" t="str">
        <f>IF(Q139="","",IF(Q139="wo",","&amp;0,IF(R139="wo",","&amp;0,IF(Q139=R139,"ERROR",IF(Q139=0,",-0",IF(R139=0,","&amp;0,IF(Q139&gt;R139,","&amp;R139,","&amp;-1*Q139)))))))</f>
        <v/>
      </c>
      <c r="AN139" s="251" t="str">
        <f>IF(S139="","",IF(S139="wo",","&amp;0,IF(T139="wo",","&amp;0,IF(S139=T139,"ERROR",IF(S139=0,",-0",IF(T139=0,","&amp;0,IF(S139&gt;T139,","&amp;T139,","&amp;-1*S139)))))))</f>
        <v/>
      </c>
      <c r="AO139" s="251" t="str">
        <f>IF(U139="","",IF(U139="wo",","&amp;0,IF(V139="wo",","&amp;0,IF(U139=V139,"ERROR",IF(U139=0,",-0",IF(V139=0,","&amp;0,IF(U139&gt;V139,","&amp;V139,","&amp;-1*U139)))))))</f>
        <v/>
      </c>
      <c r="AP139" s="251" t="str">
        <f>IF(W139="","",IF(W139="wo",","&amp;0,IF(X139="wo",","&amp;0,IF(W139=X139,"ERROR",IF(W139=0,",-0",IF(X139=0,","&amp;0,IF(W139&gt;X139,","&amp;X139,","&amp;-1*W139)))))))</f>
        <v/>
      </c>
      <c r="AQ139" s="238"/>
      <c r="AU139" s="262"/>
      <c r="BK139" s="293"/>
    </row>
    <row r="140" spans="1:63" s="240" customFormat="1" ht="14.1" customHeight="1" x14ac:dyDescent="0.25">
      <c r="A140" s="555"/>
      <c r="B140" s="577"/>
      <c r="C140" s="578"/>
      <c r="D140" s="578"/>
      <c r="E140" s="519"/>
      <c r="F140" s="238">
        <v>-65</v>
      </c>
      <c r="G140" s="348">
        <f>IF(Y137&lt;Z137,G137,IF(Z137&lt;Y137,G138,"-"))</f>
        <v>214</v>
      </c>
      <c r="H140" s="331" t="s">
        <v>313</v>
      </c>
      <c r="I140" s="257" t="str">
        <f>VLOOKUP(G140,[3]Список!A:V,3,FALSE)</f>
        <v xml:space="preserve">ЛАВРОВА Елизавета  </v>
      </c>
      <c r="J140" s="258" t="str">
        <f>VLOOKUP(G140,[3]Список!A:V,8,FALSE)</f>
        <v>г. Астана</v>
      </c>
      <c r="K140" s="572"/>
      <c r="L140" s="573"/>
      <c r="M140" s="573"/>
      <c r="N140" s="573"/>
      <c r="O140" s="573"/>
      <c r="P140" s="573"/>
      <c r="Q140" s="573"/>
      <c r="R140" s="573"/>
      <c r="S140" s="573"/>
      <c r="T140" s="573"/>
      <c r="U140" s="573"/>
      <c r="V140" s="573"/>
      <c r="W140" s="573"/>
      <c r="X140" s="574"/>
      <c r="Y140" s="259">
        <f>IF(L139="wo","В - П",IF(L139&gt;=0,SUM(AC140:AI140),""))</f>
        <v>0</v>
      </c>
      <c r="Z140" s="260">
        <f>IF(K139="wo","В - П",IF(K139&gt;=0,SUM(AC139:AI139),""))</f>
        <v>0</v>
      </c>
      <c r="AA140" s="248" t="str">
        <f>IF(G139="х","",IF(G140="х","",IF(Y139&gt;Z139,AA139&amp;" "&amp;AB139,IF(Z139&gt;Y139,AA139&amp;" "&amp;AB140,""))))</f>
        <v/>
      </c>
      <c r="AB140" s="249" t="str">
        <f t="shared" si="2073"/>
        <v>()</v>
      </c>
      <c r="AC140" s="250" t="str">
        <f>IF(L139="","",IF(L139="wo",0,IF(K139="wo",1,IF(K139&gt;L139,0,1))))</f>
        <v/>
      </c>
      <c r="AD140" s="250" t="str">
        <f>IF(N139="","",IF(N139="wo",0,IF(M139="wo",1,IF(M139&gt;N139,0,1))))</f>
        <v/>
      </c>
      <c r="AE140" s="250" t="str">
        <f>IF(P139="","",IF(P139="wo",0,IF(O139="wo",1,IF(O139&gt;P139,0,1))))</f>
        <v/>
      </c>
      <c r="AF140" s="250" t="str">
        <f>IF(R139="","",IF(R139="wo",0,IF(Q139="wo",1,IF(Q139&gt;R139,0,1))))</f>
        <v/>
      </c>
      <c r="AG140" s="250" t="str">
        <f>IF(T139="","",IF(T139="wo",0,IF(S139="wo",1,IF(S139&gt;T139,0,1))))</f>
        <v/>
      </c>
      <c r="AH140" s="250" t="str">
        <f>IF(V139="","",IF(V139="wo",0,IF(U139="wo",1,IF(U139&gt;V139,0,1))))</f>
        <v/>
      </c>
      <c r="AI140" s="250" t="str">
        <f>IF(X139="","",IF(X139="wo",0,IF(W139="wo",1,IF(W139&gt;X139,0,1))))</f>
        <v/>
      </c>
      <c r="AJ140" s="251" t="str">
        <f>IF(K139="","",IF(K139="wo",0,IF(L139="wo",0,IF(K139=L139,"ERROR",IF(K139=0,0,IF(L139=0,"-0",IF(L139&gt;K139,K139,-1*L139)))))))</f>
        <v/>
      </c>
      <c r="AK140" s="251" t="str">
        <f>IF(M139="","",IF(M139="wo",","&amp;0,IF(N139="wo",","&amp;0,IF(M139=N139,"ERROR",IF(M139=0,",0",IF(N139=0,",-0",IF(N139&gt;M139,","&amp;M139,","&amp;-1*N139)))))))</f>
        <v/>
      </c>
      <c r="AL140" s="251" t="str">
        <f>IF(O139="","",IF(O139="wo",","&amp;0,IF(P139="wo",","&amp;0,IF(O139=P139,"ERROR",IF(O139=0,",0",IF(P139=0,",-0",IF(P139&gt;O139,","&amp;O139,","&amp;-1*P139)))))))</f>
        <v/>
      </c>
      <c r="AM140" s="251" t="str">
        <f>IF(Q139="","",IF(Q139="wo",","&amp;0,IF(R139="wo",","&amp;0,IF(Q139=R139,"ERROR",IF(Q139=0,",0",IF(R139=0,",-0",IF(R139&gt;Q139,","&amp;Q139,","&amp;-1*R139)))))))</f>
        <v/>
      </c>
      <c r="AN140" s="251" t="str">
        <f>IF(S139="","",IF(S139="wo",","&amp;0,IF(T139="wo",","&amp;0,IF(S139=T139,"ERROR",IF(S139=0,",0",IF(T139=0,",-0",IF(T139&gt;S139,","&amp;S139,","&amp;-1*T139)))))))</f>
        <v/>
      </c>
      <c r="AO140" s="251" t="str">
        <f>IF(U139="","",IF(U139="wo",","&amp;0,IF(V139="wo",","&amp;0,IF(U139=V139,"ERROR",IF(U139=0,",0",IF(V139=0,",-0",IF(V139&gt;U139,","&amp;U139,","&amp;-1*V139)))))))</f>
        <v/>
      </c>
      <c r="AP140" s="251" t="str">
        <f>IF(W139="","",IF(W139="wo",","&amp;0,IF(X139="wo",","&amp;0,IF(W139=X139,"ERROR",IF(W139=0,",0",IF(X139=0,",-0",IF(X139&gt;W139,","&amp;W139,","&amp;-1*X139)))))))</f>
        <v/>
      </c>
      <c r="AQ140" s="238"/>
      <c r="AU140" s="262"/>
      <c r="BK140" s="293"/>
    </row>
    <row r="141" spans="1:63" s="240" customFormat="1" ht="14.1" customHeight="1" x14ac:dyDescent="0.25">
      <c r="A141" s="510">
        <v>66</v>
      </c>
      <c r="B141" s="569" t="s">
        <v>315</v>
      </c>
      <c r="C141" s="514"/>
      <c r="D141" s="514"/>
      <c r="E141" s="556"/>
      <c r="F141" s="238">
        <v>-63</v>
      </c>
      <c r="G141" s="334">
        <f>IF(Y133&lt;Z133,G133,IF(Z133&lt;Y133,G134,"-"))</f>
        <v>222</v>
      </c>
      <c r="H141" s="520" t="str">
        <f>IF(K141="",IF(C141="","",IF(OR(G141="х",G142="х",NOT(ISBLANK(K141)))," ",CONCATENATE(C141,"/",D141,"/","ст. ",E141))),"")</f>
        <v/>
      </c>
      <c r="I141" s="244" t="str">
        <f>VLOOKUP(G141,[3]Список!A:V,3,FALSE)</f>
        <v xml:space="preserve">ЛУКЬЯНОВА Мария  </v>
      </c>
      <c r="J141" s="245" t="str">
        <f>VLOOKUP(G141,[3]Список!A:V,8,FALSE)</f>
        <v>Карагандин. обл.</v>
      </c>
      <c r="K141" s="525">
        <v>9</v>
      </c>
      <c r="L141" s="535">
        <v>11</v>
      </c>
      <c r="M141" s="531">
        <v>7</v>
      </c>
      <c r="N141" s="533">
        <v>11</v>
      </c>
      <c r="O141" s="525">
        <v>11</v>
      </c>
      <c r="P141" s="535">
        <v>9</v>
      </c>
      <c r="Q141" s="531">
        <v>11</v>
      </c>
      <c r="R141" s="533">
        <v>4</v>
      </c>
      <c r="S141" s="525">
        <v>12</v>
      </c>
      <c r="T141" s="535">
        <v>10</v>
      </c>
      <c r="U141" s="531"/>
      <c r="V141" s="533"/>
      <c r="W141" s="525"/>
      <c r="X141" s="527"/>
      <c r="Y141" s="246">
        <f>IF(K141="wo","wo",IF(K141="","",SUM(AC141:AI141)))</f>
        <v>3</v>
      </c>
      <c r="Z141" s="247">
        <f>IF(L141="wo","wo",IF(L141="","",SUM(AC142:AI142)))</f>
        <v>2</v>
      </c>
      <c r="AA141" s="248" t="str">
        <f t="shared" ref="AA141" si="2079">IF(Y142="В - П","В - П",IF(Z142="В - П","В - П",IF(Z142="wo",Y142&amp;" - "&amp;Z142,IF(Y142="wo",Z142&amp;" - "&amp;Y142,IF(Y142&gt;Z142,Y142&amp;" - "&amp;Z142,IF(Z142&gt;Y142,Z142&amp;" - "&amp;Y142,""))))))</f>
        <v>3 - 2</v>
      </c>
      <c r="AB141" s="249" t="str">
        <f t="shared" si="2073"/>
        <v>(-9,-7,9,4,10)</v>
      </c>
      <c r="AC141" s="250">
        <f>IF(K141="","",IF(K141="wo",0,IF(L141="wo",1,IF(K141&gt;L141,1,0))))</f>
        <v>0</v>
      </c>
      <c r="AD141" s="250">
        <f>IF(M141="","",IF(M141="wo",0,IF(N141="wo",1,IF(M141&gt;N141,1,0))))</f>
        <v>0</v>
      </c>
      <c r="AE141" s="250">
        <f>IF(O141="","",IF(O141="wo",0,IF(P141="wo",1,IF(O141&gt;P141,1,0))))</f>
        <v>1</v>
      </c>
      <c r="AF141" s="250">
        <f>IF(Q141="","",IF(Q141="wo",0,IF(R141="wo",1,IF(Q141&gt;R141,1,0))))</f>
        <v>1</v>
      </c>
      <c r="AG141" s="250">
        <f>IF(S141="","",IF(S141="wo",0,IF(T141="wo",1,IF(S141&gt;T141,1,0))))</f>
        <v>1</v>
      </c>
      <c r="AH141" s="250" t="str">
        <f>IF(U141="","",IF(U141="wo",0,IF(V141="wo",1,IF(U141&gt;V141,1,0))))</f>
        <v/>
      </c>
      <c r="AI141" s="250" t="str">
        <f>IF(W141="","",IF(W141="wo",0,IF(X141="wo",1,IF(W141&gt;X141,1,0))))</f>
        <v/>
      </c>
      <c r="AJ141" s="251">
        <f>IF(K141="","",IF(K141="wo",0,IF(L141="wo",0,IF(K141=L141,"ERROR",IF(K141=0,"-0",IF(L141=0,0,IF(K141&gt;L141,L141,-1*K141)))))))</f>
        <v>-9</v>
      </c>
      <c r="AK141" s="251" t="str">
        <f>IF(M141="","",IF(M141="wo",","&amp;0,IF(N141="wo",","&amp;0,IF(M141=N141,"ERROR",IF(M141=0,",-0",IF(N141=0,","&amp;0,IF(M141&gt;N141,","&amp;N141,","&amp;-1*M141)))))))</f>
        <v>,-7</v>
      </c>
      <c r="AL141" s="251" t="str">
        <f>IF(O141="","",IF(O141="wo",","&amp;0,IF(P141="wo",","&amp;0,IF(O141=P141,"ERROR",IF(O141=0,",-0",IF(P141=0,","&amp;0,IF(O141&gt;P141,","&amp;P141,","&amp;-1*O141)))))))</f>
        <v>,9</v>
      </c>
      <c r="AM141" s="251" t="str">
        <f>IF(Q141="","",IF(Q141="wo",","&amp;0,IF(R141="wo",","&amp;0,IF(Q141=R141,"ERROR",IF(Q141=0,",-0",IF(R141=0,","&amp;0,IF(Q141&gt;R141,","&amp;R141,","&amp;-1*Q141)))))))</f>
        <v>,4</v>
      </c>
      <c r="AN141" s="251" t="str">
        <f>IF(S141="","",IF(S141="wo",","&amp;0,IF(T141="wo",","&amp;0,IF(S141=T141,"ERROR",IF(S141=0,",-0",IF(T141=0,","&amp;0,IF(S141&gt;T141,","&amp;T141,","&amp;-1*S141)))))))</f>
        <v>,10</v>
      </c>
      <c r="AO141" s="251" t="str">
        <f>IF(U141="","",IF(U141="wo",","&amp;0,IF(V141="wo",","&amp;0,IF(U141=V141,"ERROR",IF(U141=0,",-0",IF(V141=0,","&amp;0,IF(U141&gt;V141,","&amp;V141,","&amp;-1*U141)))))))</f>
        <v/>
      </c>
      <c r="AP141" s="251" t="str">
        <f>IF(W141="","",IF(W141="wo",","&amp;0,IF(X141="wo",","&amp;0,IF(W141=X141,"ERROR",IF(W141=0,",-0",IF(X141=0,","&amp;0,IF(W141&gt;X141,","&amp;X141,","&amp;-1*W141)))))))</f>
        <v/>
      </c>
      <c r="AQ141" s="238"/>
      <c r="AU141" s="262"/>
      <c r="BK141" s="293"/>
    </row>
    <row r="142" spans="1:63" s="240" customFormat="1" ht="14.1" customHeight="1" x14ac:dyDescent="0.25">
      <c r="A142" s="511"/>
      <c r="B142" s="570"/>
      <c r="C142" s="515"/>
      <c r="D142" s="582"/>
      <c r="E142" s="578"/>
      <c r="F142" s="238">
        <v>-64</v>
      </c>
      <c r="G142" s="345">
        <f>IF(Y135&lt;Z135,G135,IF(Z135&lt;Y135,G136,"-"))</f>
        <v>215</v>
      </c>
      <c r="H142" s="521"/>
      <c r="I142" s="257" t="str">
        <f>VLOOKUP(G142,[3]Список!A:V,3,FALSE)</f>
        <v xml:space="preserve">ХАНИЯЗОВА Ноила  </v>
      </c>
      <c r="J142" s="258" t="str">
        <f>VLOOKUP(G142,[3]Список!A:V,8,FALSE)</f>
        <v>Туркестан. обл.</v>
      </c>
      <c r="K142" s="526"/>
      <c r="L142" s="536"/>
      <c r="M142" s="532"/>
      <c r="N142" s="534"/>
      <c r="O142" s="526"/>
      <c r="P142" s="536"/>
      <c r="Q142" s="532"/>
      <c r="R142" s="534"/>
      <c r="S142" s="526"/>
      <c r="T142" s="536"/>
      <c r="U142" s="532"/>
      <c r="V142" s="534"/>
      <c r="W142" s="526"/>
      <c r="X142" s="528"/>
      <c r="Y142" s="259">
        <f>IF(L141="wo","В - П",IF(L141&gt;=0,SUM(AC142:AI142),""))</f>
        <v>2</v>
      </c>
      <c r="Z142" s="260">
        <f>IF(K141="wo","В - П",IF(K141&gt;=0,SUM(AC141:AI141),""))</f>
        <v>3</v>
      </c>
      <c r="AA142" s="248" t="str">
        <f>IF(G141="х","",IF(G142="х","",IF(Y141&gt;Z141,AA141&amp;" "&amp;AB141,IF(Z141&gt;Y141,AA141&amp;" "&amp;AB142,""))))</f>
        <v>3 - 2 (-9,-7,9,4,10)</v>
      </c>
      <c r="AB142" s="249" t="str">
        <f t="shared" si="2073"/>
        <v>(9,7,-9,-4,-10)</v>
      </c>
      <c r="AC142" s="250">
        <f>IF(L141="","",IF(L141="wo",0,IF(K141="wo",1,IF(K141&gt;L141,0,1))))</f>
        <v>1</v>
      </c>
      <c r="AD142" s="250">
        <f>IF(N141="","",IF(N141="wo",0,IF(M141="wo",1,IF(M141&gt;N141,0,1))))</f>
        <v>1</v>
      </c>
      <c r="AE142" s="250">
        <f>IF(P141="","",IF(P141="wo",0,IF(O141="wo",1,IF(O141&gt;P141,0,1))))</f>
        <v>0</v>
      </c>
      <c r="AF142" s="250">
        <f>IF(R141="","",IF(R141="wo",0,IF(Q141="wo",1,IF(Q141&gt;R141,0,1))))</f>
        <v>0</v>
      </c>
      <c r="AG142" s="250">
        <f>IF(T141="","",IF(T141="wo",0,IF(S141="wo",1,IF(S141&gt;T141,0,1))))</f>
        <v>0</v>
      </c>
      <c r="AH142" s="250" t="str">
        <f>IF(V141="","",IF(V141="wo",0,IF(U141="wo",1,IF(U141&gt;V141,0,1))))</f>
        <v/>
      </c>
      <c r="AI142" s="250" t="str">
        <f>IF(X141="","",IF(X141="wo",0,IF(W141="wo",1,IF(W141&gt;X141,0,1))))</f>
        <v/>
      </c>
      <c r="AJ142" s="251">
        <f>IF(K141="","",IF(K141="wo",0,IF(L141="wo",0,IF(K141=L141,"ERROR",IF(K141=0,0,IF(L141=0,"-0",IF(L141&gt;K141,K141,-1*L141)))))))</f>
        <v>9</v>
      </c>
      <c r="AK142" s="251" t="str">
        <f>IF(M141="","",IF(M141="wo",","&amp;0,IF(N141="wo",","&amp;0,IF(M141=N141,"ERROR",IF(M141=0,",0",IF(N141=0,",-0",IF(N141&gt;M141,","&amp;M141,","&amp;-1*N141)))))))</f>
        <v>,7</v>
      </c>
      <c r="AL142" s="251" t="str">
        <f>IF(O141="","",IF(O141="wo",","&amp;0,IF(P141="wo",","&amp;0,IF(O141=P141,"ERROR",IF(O141=0,",0",IF(P141=0,",-0",IF(P141&gt;O141,","&amp;O141,","&amp;-1*P141)))))))</f>
        <v>,-9</v>
      </c>
      <c r="AM142" s="251" t="str">
        <f>IF(Q141="","",IF(Q141="wo",","&amp;0,IF(R141="wo",","&amp;0,IF(Q141=R141,"ERROR",IF(Q141=0,",0",IF(R141=0,",-0",IF(R141&gt;Q141,","&amp;Q141,","&amp;-1*R141)))))))</f>
        <v>,-4</v>
      </c>
      <c r="AN142" s="251" t="str">
        <f>IF(S141="","",IF(S141="wo",","&amp;0,IF(T141="wo",","&amp;0,IF(S141=T141,"ERROR",IF(S141=0,",0",IF(T141=0,",-0",IF(T141&gt;S141,","&amp;S141,","&amp;-1*T141)))))))</f>
        <v>,-10</v>
      </c>
      <c r="AO142" s="251" t="str">
        <f>IF(U141="","",IF(U141="wo",","&amp;0,IF(V141="wo",","&amp;0,IF(U141=V141,"ERROR",IF(U141=0,",0",IF(V141=0,",-0",IF(V141&gt;U141,","&amp;U141,","&amp;-1*V141)))))))</f>
        <v/>
      </c>
      <c r="AP142" s="251" t="str">
        <f>IF(W141="","",IF(W141="wo",","&amp;0,IF(X141="wo",","&amp;0,IF(W141=X141,"ERROR",IF(W141=0,",0",IF(X141=0,",-0",IF(X141&gt;W141,","&amp;W141,","&amp;-1*X141)))))))</f>
        <v/>
      </c>
      <c r="AQ142" s="238"/>
      <c r="AU142" s="262"/>
      <c r="BK142" s="293"/>
    </row>
    <row r="143" spans="1:63" s="240" customFormat="1" ht="14.1" customHeight="1" x14ac:dyDescent="0.25">
      <c r="A143" s="554"/>
      <c r="B143" s="576"/>
      <c r="C143" s="556"/>
      <c r="D143" s="576"/>
      <c r="E143" s="518"/>
      <c r="F143" s="322"/>
      <c r="G143" s="346">
        <f>IF(Y141&gt;Z141,G141,IF(Z141&gt;Y141,G142,"-"))</f>
        <v>222</v>
      </c>
      <c r="H143" s="331" t="s">
        <v>316</v>
      </c>
      <c r="I143" s="244" t="str">
        <f>VLOOKUP(G143,[3]Список!A:V,3,FALSE)</f>
        <v xml:space="preserve">ЛУКЬЯНОВА Мария  </v>
      </c>
      <c r="J143" s="245" t="str">
        <f>VLOOKUP(G143,[3]Список!A:V,8,FALSE)</f>
        <v>Карагандин. обл.</v>
      </c>
      <c r="K143" s="579"/>
      <c r="L143" s="580"/>
      <c r="M143" s="580"/>
      <c r="N143" s="580"/>
      <c r="O143" s="580"/>
      <c r="P143" s="580"/>
      <c r="Q143" s="580"/>
      <c r="R143" s="580"/>
      <c r="S143" s="580"/>
      <c r="T143" s="580"/>
      <c r="U143" s="580"/>
      <c r="V143" s="580"/>
      <c r="W143" s="580"/>
      <c r="X143" s="581"/>
      <c r="Y143" s="246" t="str">
        <f>IF(K143="wo","wo",IF(K143="","",SUM(AC143:AI143)))</f>
        <v/>
      </c>
      <c r="Z143" s="247" t="str">
        <f>IF(L143="wo","wo",IF(L143="","",SUM(AC144:AI144)))</f>
        <v/>
      </c>
      <c r="AA143" s="248" t="str">
        <f t="shared" ref="AA143" si="2080">IF(Y144="В - П","В - П",IF(Z144="В - П","В - П",IF(Z144="wo",Y144&amp;" - "&amp;Z144,IF(Y144="wo",Z144&amp;" - "&amp;Y144,IF(Y144&gt;Z144,Y144&amp;" - "&amp;Z144,IF(Z144&gt;Y144,Z144&amp;" - "&amp;Y144,""))))))</f>
        <v/>
      </c>
      <c r="AB143" s="249" t="str">
        <f t="shared" si="2073"/>
        <v>()</v>
      </c>
      <c r="AC143" s="250" t="str">
        <f>IF(K143="","",IF(K143="wo",0,IF(L143="wo",1,IF(K143&gt;L143,1,0))))</f>
        <v/>
      </c>
      <c r="AD143" s="250" t="str">
        <f>IF(M143="","",IF(M143="wo",0,IF(N143="wo",1,IF(M143&gt;N143,1,0))))</f>
        <v/>
      </c>
      <c r="AE143" s="250" t="str">
        <f>IF(O143="","",IF(O143="wo",0,IF(P143="wo",1,IF(O143&gt;P143,1,0))))</f>
        <v/>
      </c>
      <c r="AF143" s="250" t="str">
        <f>IF(Q143="","",IF(Q143="wo",0,IF(R143="wo",1,IF(Q143&gt;R143,1,0))))</f>
        <v/>
      </c>
      <c r="AG143" s="250" t="str">
        <f>IF(S143="","",IF(S143="wo",0,IF(T143="wo",1,IF(S143&gt;T143,1,0))))</f>
        <v/>
      </c>
      <c r="AH143" s="250" t="str">
        <f>IF(U143="","",IF(U143="wo",0,IF(V143="wo",1,IF(U143&gt;V143,1,0))))</f>
        <v/>
      </c>
      <c r="AI143" s="250" t="str">
        <f>IF(W143="","",IF(W143="wo",0,IF(X143="wo",1,IF(W143&gt;X143,1,0))))</f>
        <v/>
      </c>
      <c r="AJ143" s="251" t="str">
        <f>IF(K143="","",IF(K143="wo",0,IF(L143="wo",0,IF(K143=L143,"ERROR",IF(K143=0,"-0",IF(L143=0,0,IF(K143&gt;L143,L143,-1*K143)))))))</f>
        <v/>
      </c>
      <c r="AK143" s="251" t="str">
        <f>IF(M143="","",IF(M143="wo",","&amp;0,IF(N143="wo",","&amp;0,IF(M143=N143,"ERROR",IF(M143=0,",-0",IF(N143=0,","&amp;0,IF(M143&gt;N143,","&amp;N143,","&amp;-1*M143)))))))</f>
        <v/>
      </c>
      <c r="AL143" s="251" t="str">
        <f>IF(O143="","",IF(O143="wo",","&amp;0,IF(P143="wo",","&amp;0,IF(O143=P143,"ERROR",IF(O143=0,",-0",IF(P143=0,","&amp;0,IF(O143&gt;P143,","&amp;P143,","&amp;-1*O143)))))))</f>
        <v/>
      </c>
      <c r="AM143" s="251" t="str">
        <f>IF(Q143="","",IF(Q143="wo",","&amp;0,IF(R143="wo",","&amp;0,IF(Q143=R143,"ERROR",IF(Q143=0,",-0",IF(R143=0,","&amp;0,IF(Q143&gt;R143,","&amp;R143,","&amp;-1*Q143)))))))</f>
        <v/>
      </c>
      <c r="AN143" s="251" t="str">
        <f>IF(S143="","",IF(S143="wo",","&amp;0,IF(T143="wo",","&amp;0,IF(S143=T143,"ERROR",IF(S143=0,",-0",IF(T143=0,","&amp;0,IF(S143&gt;T143,","&amp;T143,","&amp;-1*S143)))))))</f>
        <v/>
      </c>
      <c r="AO143" s="251" t="str">
        <f>IF(U143="","",IF(U143="wo",","&amp;0,IF(V143="wo",","&amp;0,IF(U143=V143,"ERROR",IF(U143=0,",-0",IF(V143=0,","&amp;0,IF(U143&gt;V143,","&amp;V143,","&amp;-1*U143)))))))</f>
        <v/>
      </c>
      <c r="AP143" s="251" t="str">
        <f>IF(W143="","",IF(W143="wo",","&amp;0,IF(X143="wo",","&amp;0,IF(W143=X143,"ERROR",IF(W143=0,",-0",IF(X143=0,","&amp;0,IF(W143&gt;X143,","&amp;X143,","&amp;-1*W143)))))))</f>
        <v/>
      </c>
      <c r="AQ143" s="238"/>
      <c r="AT143" s="262"/>
      <c r="AU143" s="262"/>
      <c r="BK143" s="293"/>
    </row>
    <row r="144" spans="1:63" s="240" customFormat="1" ht="14.1" customHeight="1" x14ac:dyDescent="0.25">
      <c r="A144" s="555"/>
      <c r="B144" s="577"/>
      <c r="C144" s="578"/>
      <c r="D144" s="577"/>
      <c r="E144" s="519"/>
      <c r="F144" s="238">
        <v>-66</v>
      </c>
      <c r="G144" s="348">
        <f>IF(Y141&lt;Z141,G141,IF(Z141&lt;Y141,G142,"-"))</f>
        <v>215</v>
      </c>
      <c r="H144" s="331" t="s">
        <v>317</v>
      </c>
      <c r="I144" s="257" t="str">
        <f>VLOOKUP(G144,[3]Список!A:V,3,FALSE)</f>
        <v xml:space="preserve">ХАНИЯЗОВА Ноила  </v>
      </c>
      <c r="J144" s="258" t="str">
        <f>VLOOKUP(G144,[3]Список!A:V,8,FALSE)</f>
        <v>Туркестан. обл.</v>
      </c>
      <c r="K144" s="572"/>
      <c r="L144" s="573"/>
      <c r="M144" s="573"/>
      <c r="N144" s="573"/>
      <c r="O144" s="573"/>
      <c r="P144" s="573"/>
      <c r="Q144" s="573"/>
      <c r="R144" s="573"/>
      <c r="S144" s="573"/>
      <c r="T144" s="573"/>
      <c r="U144" s="573"/>
      <c r="V144" s="573"/>
      <c r="W144" s="573"/>
      <c r="X144" s="574"/>
      <c r="Y144" s="259">
        <f>IF(L143="wo","В - П",IF(L143&gt;=0,SUM(AC144:AI144),""))</f>
        <v>0</v>
      </c>
      <c r="Z144" s="260">
        <f>IF(K143="wo","В - П",IF(K143&gt;=0,SUM(AC143:AI143),""))</f>
        <v>0</v>
      </c>
      <c r="AA144" s="248" t="str">
        <f>IF(G143="х","",IF(G144="х","",IF(Y143&gt;Z143,AA143&amp;" "&amp;AB143,IF(Z143&gt;Y143,AA143&amp;" "&amp;AB144,""))))</f>
        <v/>
      </c>
      <c r="AB144" s="249" t="str">
        <f t="shared" si="2073"/>
        <v>()</v>
      </c>
      <c r="AC144" s="250" t="str">
        <f>IF(L143="","",IF(L143="wo",0,IF(K143="wo",1,IF(K143&gt;L143,0,1))))</f>
        <v/>
      </c>
      <c r="AD144" s="250" t="str">
        <f>IF(N143="","",IF(N143="wo",0,IF(M143="wo",1,IF(M143&gt;N143,0,1))))</f>
        <v/>
      </c>
      <c r="AE144" s="250" t="str">
        <f>IF(P143="","",IF(P143="wo",0,IF(O143="wo",1,IF(O143&gt;P143,0,1))))</f>
        <v/>
      </c>
      <c r="AF144" s="250" t="str">
        <f>IF(R143="","",IF(R143="wo",0,IF(Q143="wo",1,IF(Q143&gt;R143,0,1))))</f>
        <v/>
      </c>
      <c r="AG144" s="250" t="str">
        <f>IF(T143="","",IF(T143="wo",0,IF(S143="wo",1,IF(S143&gt;T143,0,1))))</f>
        <v/>
      </c>
      <c r="AH144" s="250" t="str">
        <f>IF(V143="","",IF(V143="wo",0,IF(U143="wo",1,IF(U143&gt;V143,0,1))))</f>
        <v/>
      </c>
      <c r="AI144" s="250" t="str">
        <f>IF(X143="","",IF(X143="wo",0,IF(W143="wo",1,IF(W143&gt;X143,0,1))))</f>
        <v/>
      </c>
      <c r="AJ144" s="251" t="str">
        <f>IF(K143="","",IF(K143="wo",0,IF(L143="wo",0,IF(K143=L143,"ERROR",IF(K143=0,0,IF(L143=0,"-0",IF(L143&gt;K143,K143,-1*L143)))))))</f>
        <v/>
      </c>
      <c r="AK144" s="251" t="str">
        <f>IF(M143="","",IF(M143="wo",","&amp;0,IF(N143="wo",","&amp;0,IF(M143=N143,"ERROR",IF(M143=0,",0",IF(N143=0,",-0",IF(N143&gt;M143,","&amp;M143,","&amp;-1*N143)))))))</f>
        <v/>
      </c>
      <c r="AL144" s="251" t="str">
        <f>IF(O143="","",IF(O143="wo",","&amp;0,IF(P143="wo",","&amp;0,IF(O143=P143,"ERROR",IF(O143=0,",0",IF(P143=0,",-0",IF(P143&gt;O143,","&amp;O143,","&amp;-1*P143)))))))</f>
        <v/>
      </c>
      <c r="AM144" s="251" t="str">
        <f>IF(Q143="","",IF(Q143="wo",","&amp;0,IF(R143="wo",","&amp;0,IF(Q143=R143,"ERROR",IF(Q143=0,",0",IF(R143=0,",-0",IF(R143&gt;Q143,","&amp;Q143,","&amp;-1*R143)))))))</f>
        <v/>
      </c>
      <c r="AN144" s="251" t="str">
        <f>IF(S143="","",IF(S143="wo",","&amp;0,IF(T143="wo",","&amp;0,IF(S143=T143,"ERROR",IF(S143=0,",0",IF(T143=0,",-0",IF(T143&gt;S143,","&amp;S143,","&amp;-1*T143)))))))</f>
        <v/>
      </c>
      <c r="AO144" s="251" t="str">
        <f>IF(U143="","",IF(U143="wo",","&amp;0,IF(V143="wo",","&amp;0,IF(U143=V143,"ERROR",IF(U143=0,",0",IF(V143=0,",-0",IF(V143&gt;U143,","&amp;U143,","&amp;-1*V143)))))))</f>
        <v/>
      </c>
      <c r="AP144" s="251" t="str">
        <f>IF(W143="","",IF(W143="wo",","&amp;0,IF(X143="wo",","&amp;0,IF(W143=X143,"ERROR",IF(W143=0,",0",IF(X143=0,",-0",IF(X143&gt;W143,","&amp;W143,","&amp;-1*X143)))))))</f>
        <v/>
      </c>
      <c r="AQ144" s="238"/>
      <c r="AT144" s="262"/>
      <c r="AU144" s="262"/>
      <c r="BK144" s="293"/>
    </row>
    <row r="145" spans="1:63" s="240" customFormat="1" ht="14.1" customHeight="1" x14ac:dyDescent="0.25">
      <c r="A145" s="510">
        <v>67</v>
      </c>
      <c r="B145" s="569" t="s">
        <v>318</v>
      </c>
      <c r="C145" s="514"/>
      <c r="D145" s="516"/>
      <c r="E145" s="556"/>
      <c r="F145" s="238">
        <v>-48</v>
      </c>
      <c r="G145" s="334">
        <f>IF(Y99&lt;Z99,G99,IF(Z99&lt;Y99,G100,"-"))</f>
        <v>210</v>
      </c>
      <c r="H145" s="520" t="str">
        <f t="shared" ref="H145" si="2081">IF(K145="",IF(C145="","",IF(OR(G145="х",G146="х",NOT(ISBLANK(K145)))," ",CONCATENATE(C145,"/",D145,"/","ст. ",E145))),"")</f>
        <v/>
      </c>
      <c r="I145" s="244" t="str">
        <f>VLOOKUP(G145,[3]Список!A:V,3,FALSE)</f>
        <v xml:space="preserve">СЕРИКБАЙ Назым  </v>
      </c>
      <c r="J145" s="245" t="str">
        <f>VLOOKUP(G145,[3]Список!A:V,8,FALSE)</f>
        <v>Туркестан. обл.</v>
      </c>
      <c r="K145" s="525">
        <v>11</v>
      </c>
      <c r="L145" s="535">
        <v>8</v>
      </c>
      <c r="M145" s="531">
        <v>11</v>
      </c>
      <c r="N145" s="533">
        <v>8</v>
      </c>
      <c r="O145" s="525">
        <v>7</v>
      </c>
      <c r="P145" s="535">
        <v>11</v>
      </c>
      <c r="Q145" s="531">
        <v>11</v>
      </c>
      <c r="R145" s="533">
        <v>9</v>
      </c>
      <c r="S145" s="525"/>
      <c r="T145" s="535"/>
      <c r="U145" s="531"/>
      <c r="V145" s="533"/>
      <c r="W145" s="525"/>
      <c r="X145" s="527"/>
      <c r="Y145" s="246">
        <f>IF(K145="wo","wo",IF(K145="","",SUM(AC145:AI145)))</f>
        <v>3</v>
      </c>
      <c r="Z145" s="247">
        <f>IF(L145="wo","wo",IF(L145="","",SUM(AC146:AI146)))</f>
        <v>1</v>
      </c>
      <c r="AA145" s="248" t="str">
        <f t="shared" ref="AA145" si="2082">IF(Y146="В - П","В - П",IF(Z146="В - П","В - П",IF(Z146="wo",Y146&amp;" - "&amp;Z146,IF(Y146="wo",Z146&amp;" - "&amp;Y146,IF(Y146&gt;Z146,Y146&amp;" - "&amp;Z146,IF(Z146&gt;Y146,Z146&amp;" - "&amp;Y146,""))))))</f>
        <v>3 - 1</v>
      </c>
      <c r="AB145" s="249" t="str">
        <f t="shared" si="2073"/>
        <v>(8,8,-7,9)</v>
      </c>
      <c r="AC145" s="250">
        <f>IF(K145="","",IF(K145="wo",0,IF(L145="wo",1,IF(K145&gt;L145,1,0))))</f>
        <v>1</v>
      </c>
      <c r="AD145" s="250">
        <f>IF(M145="","",IF(M145="wo",0,IF(N145="wo",1,IF(M145&gt;N145,1,0))))</f>
        <v>1</v>
      </c>
      <c r="AE145" s="250">
        <f>IF(O145="","",IF(O145="wo",0,IF(P145="wo",1,IF(O145&gt;P145,1,0))))</f>
        <v>0</v>
      </c>
      <c r="AF145" s="250">
        <f>IF(Q145="","",IF(Q145="wo",0,IF(R145="wo",1,IF(Q145&gt;R145,1,0))))</f>
        <v>1</v>
      </c>
      <c r="AG145" s="250" t="str">
        <f>IF(S145="","",IF(S145="wo",0,IF(T145="wo",1,IF(S145&gt;T145,1,0))))</f>
        <v/>
      </c>
      <c r="AH145" s="250" t="str">
        <f>IF(U145="","",IF(U145="wo",0,IF(V145="wo",1,IF(U145&gt;V145,1,0))))</f>
        <v/>
      </c>
      <c r="AI145" s="250" t="str">
        <f>IF(W145="","",IF(W145="wo",0,IF(X145="wo",1,IF(W145&gt;X145,1,0))))</f>
        <v/>
      </c>
      <c r="AJ145" s="251">
        <f>IF(K145="","",IF(K145="wo",0,IF(L145="wo",0,IF(K145=L145,"ERROR",IF(K145=0,"-0",IF(L145=0,0,IF(K145&gt;L145,L145,-1*K145)))))))</f>
        <v>8</v>
      </c>
      <c r="AK145" s="251" t="str">
        <f>IF(M145="","",IF(M145="wo",","&amp;0,IF(N145="wo",","&amp;0,IF(M145=N145,"ERROR",IF(M145=0,",-0",IF(N145=0,","&amp;0,IF(M145&gt;N145,","&amp;N145,","&amp;-1*M145)))))))</f>
        <v>,8</v>
      </c>
      <c r="AL145" s="251" t="str">
        <f>IF(O145="","",IF(O145="wo",","&amp;0,IF(P145="wo",","&amp;0,IF(O145=P145,"ERROR",IF(O145=0,",-0",IF(P145=0,","&amp;0,IF(O145&gt;P145,","&amp;P145,","&amp;-1*O145)))))))</f>
        <v>,-7</v>
      </c>
      <c r="AM145" s="251" t="str">
        <f>IF(Q145="","",IF(Q145="wo",","&amp;0,IF(R145="wo",","&amp;0,IF(Q145=R145,"ERROR",IF(Q145=0,",-0",IF(R145=0,","&amp;0,IF(Q145&gt;R145,","&amp;R145,","&amp;-1*Q145)))))))</f>
        <v>,9</v>
      </c>
      <c r="AN145" s="251" t="str">
        <f>IF(S145="","",IF(S145="wo",","&amp;0,IF(T145="wo",","&amp;0,IF(S145=T145,"ERROR",IF(S145=0,",-0",IF(T145=0,","&amp;0,IF(S145&gt;T145,","&amp;T145,","&amp;-1*S145)))))))</f>
        <v/>
      </c>
      <c r="AO145" s="251" t="str">
        <f>IF(U145="","",IF(U145="wo",","&amp;0,IF(V145="wo",","&amp;0,IF(U145=V145,"ERROR",IF(U145=0,",-0",IF(V145=0,","&amp;0,IF(U145&gt;V145,","&amp;V145,","&amp;-1*U145)))))))</f>
        <v/>
      </c>
      <c r="AP145" s="251" t="str">
        <f>IF(W145="","",IF(W145="wo",","&amp;0,IF(X145="wo",","&amp;0,IF(W145=X145,"ERROR",IF(W145=0,",-0",IF(X145=0,","&amp;0,IF(W145&gt;X145,","&amp;X145,","&amp;-1*W145)))))))</f>
        <v/>
      </c>
      <c r="AQ145" s="238"/>
      <c r="AT145" s="262"/>
      <c r="AU145" s="262"/>
      <c r="BK145" s="293"/>
    </row>
    <row r="146" spans="1:63" s="240" customFormat="1" ht="14.1" customHeight="1" x14ac:dyDescent="0.25">
      <c r="A146" s="511"/>
      <c r="B146" s="570"/>
      <c r="C146" s="515"/>
      <c r="D146" s="517"/>
      <c r="E146" s="578"/>
      <c r="F146" s="238">
        <v>-49</v>
      </c>
      <c r="G146" s="345">
        <f>IF(Y101&lt;Z101,G101,IF(Z101&lt;Y101,G102,"-"))</f>
        <v>224</v>
      </c>
      <c r="H146" s="521"/>
      <c r="I146" s="257" t="str">
        <f>VLOOKUP(G146,[3]Список!A:V,3,FALSE)</f>
        <v xml:space="preserve">ГАМОВА Дарья  </v>
      </c>
      <c r="J146" s="258" t="str">
        <f>VLOOKUP(G146,[3]Список!A:V,8,FALSE)</f>
        <v>Карагандин. обл.</v>
      </c>
      <c r="K146" s="526"/>
      <c r="L146" s="536"/>
      <c r="M146" s="532"/>
      <c r="N146" s="534"/>
      <c r="O146" s="526"/>
      <c r="P146" s="536"/>
      <c r="Q146" s="532"/>
      <c r="R146" s="534"/>
      <c r="S146" s="526"/>
      <c r="T146" s="536"/>
      <c r="U146" s="532"/>
      <c r="V146" s="534"/>
      <c r="W146" s="526"/>
      <c r="X146" s="528"/>
      <c r="Y146" s="259">
        <f>IF(L145="wo","В - П",IF(L145&gt;=0,SUM(AC146:AI146),""))</f>
        <v>1</v>
      </c>
      <c r="Z146" s="260">
        <f>IF(K145="wo","В - П",IF(K145&gt;=0,SUM(AC145:AI145),""))</f>
        <v>3</v>
      </c>
      <c r="AA146" s="248" t="str">
        <f>IF(G145="х","",IF(G146="х","",IF(Y145&gt;Z145,AA145&amp;" "&amp;AB145,IF(Z145&gt;Y145,AA145&amp;" "&amp;AB146,""))))</f>
        <v>3 - 1 (8,8,-7,9)</v>
      </c>
      <c r="AB146" s="249" t="str">
        <f t="shared" si="2073"/>
        <v>(-8,-8,7,-9)</v>
      </c>
      <c r="AC146" s="250">
        <f>IF(L145="","",IF(L145="wo",0,IF(K145="wo",1,IF(K145&gt;L145,0,1))))</f>
        <v>0</v>
      </c>
      <c r="AD146" s="250">
        <f>IF(N145="","",IF(N145="wo",0,IF(M145="wo",1,IF(M145&gt;N145,0,1))))</f>
        <v>0</v>
      </c>
      <c r="AE146" s="250">
        <f>IF(P145="","",IF(P145="wo",0,IF(O145="wo",1,IF(O145&gt;P145,0,1))))</f>
        <v>1</v>
      </c>
      <c r="AF146" s="250">
        <f>IF(R145="","",IF(R145="wo",0,IF(Q145="wo",1,IF(Q145&gt;R145,0,1))))</f>
        <v>0</v>
      </c>
      <c r="AG146" s="250" t="str">
        <f>IF(T145="","",IF(T145="wo",0,IF(S145="wo",1,IF(S145&gt;T145,0,1))))</f>
        <v/>
      </c>
      <c r="AH146" s="250" t="str">
        <f>IF(V145="","",IF(V145="wo",0,IF(U145="wo",1,IF(U145&gt;V145,0,1))))</f>
        <v/>
      </c>
      <c r="AI146" s="250" t="str">
        <f>IF(X145="","",IF(X145="wo",0,IF(W145="wo",1,IF(W145&gt;X145,0,1))))</f>
        <v/>
      </c>
      <c r="AJ146" s="251">
        <f>IF(K145="","",IF(K145="wo",0,IF(L145="wo",0,IF(K145=L145,"ERROR",IF(K145=0,0,IF(L145=0,"-0",IF(L145&gt;K145,K145,-1*L145)))))))</f>
        <v>-8</v>
      </c>
      <c r="AK146" s="251" t="str">
        <f>IF(M145="","",IF(M145="wo",","&amp;0,IF(N145="wo",","&amp;0,IF(M145=N145,"ERROR",IF(M145=0,",0",IF(N145=0,",-0",IF(N145&gt;M145,","&amp;M145,","&amp;-1*N145)))))))</f>
        <v>,-8</v>
      </c>
      <c r="AL146" s="251" t="str">
        <f>IF(O145="","",IF(O145="wo",","&amp;0,IF(P145="wo",","&amp;0,IF(O145=P145,"ERROR",IF(O145=0,",0",IF(P145=0,",-0",IF(P145&gt;O145,","&amp;O145,","&amp;-1*P145)))))))</f>
        <v>,7</v>
      </c>
      <c r="AM146" s="251" t="str">
        <f>IF(Q145="","",IF(Q145="wo",","&amp;0,IF(R145="wo",","&amp;0,IF(Q145=R145,"ERROR",IF(Q145=0,",0",IF(R145=0,",-0",IF(R145&gt;Q145,","&amp;Q145,","&amp;-1*R145)))))))</f>
        <v>,-9</v>
      </c>
      <c r="AN146" s="251" t="str">
        <f>IF(S145="","",IF(S145="wo",","&amp;0,IF(T145="wo",","&amp;0,IF(S145=T145,"ERROR",IF(S145=0,",0",IF(T145=0,",-0",IF(T145&gt;S145,","&amp;S145,","&amp;-1*T145)))))))</f>
        <v/>
      </c>
      <c r="AO146" s="251" t="str">
        <f>IF(U145="","",IF(U145="wo",","&amp;0,IF(V145="wo",","&amp;0,IF(U145=V145,"ERROR",IF(U145=0,",0",IF(V145=0,",-0",IF(V145&gt;U145,","&amp;U145,","&amp;-1*V145)))))))</f>
        <v/>
      </c>
      <c r="AP146" s="251" t="str">
        <f>IF(W145="","",IF(W145="wo",","&amp;0,IF(X145="wo",","&amp;0,IF(W145=X145,"ERROR",IF(W145=0,",0",IF(X145=0,",-0",IF(X145&gt;W145,","&amp;W145,","&amp;-1*X145)))))))</f>
        <v/>
      </c>
      <c r="AQ146" s="238"/>
      <c r="AT146" s="262"/>
      <c r="AU146" s="262"/>
      <c r="BK146" s="293"/>
    </row>
    <row r="147" spans="1:63" s="240" customFormat="1" ht="14.1" customHeight="1" x14ac:dyDescent="0.25">
      <c r="A147" s="510">
        <v>68</v>
      </c>
      <c r="B147" s="569" t="s">
        <v>318</v>
      </c>
      <c r="C147" s="514"/>
      <c r="D147" s="516"/>
      <c r="E147" s="556"/>
      <c r="F147" s="238">
        <v>-50</v>
      </c>
      <c r="G147" s="334">
        <f>IF(Y103&lt;Z103,G103,IF(Z103&lt;Y103,G104,"-"))</f>
        <v>227</v>
      </c>
      <c r="H147" s="520" t="str">
        <f t="shared" ref="H147" si="2083">IF(K147="",IF(C147="","",IF(OR(G147="х",G148="х",NOT(ISBLANK(K147)))," ",CONCATENATE(C147,"/",D147,"/","ст. ",E147))),"")</f>
        <v/>
      </c>
      <c r="I147" s="244" t="str">
        <f>VLOOKUP(G147,[3]Список!A:V,3,FALSE)</f>
        <v xml:space="preserve">ЗЕЙНУЛЛА Айзере  </v>
      </c>
      <c r="J147" s="245" t="str">
        <f>VLOOKUP(G147,[3]Список!A:V,8,FALSE)</f>
        <v>Павлодар. обл.</v>
      </c>
      <c r="K147" s="525">
        <v>9</v>
      </c>
      <c r="L147" s="535">
        <v>11</v>
      </c>
      <c r="M147" s="531">
        <v>4</v>
      </c>
      <c r="N147" s="533">
        <v>11</v>
      </c>
      <c r="O147" s="525">
        <v>9</v>
      </c>
      <c r="P147" s="535">
        <v>11</v>
      </c>
      <c r="Q147" s="531"/>
      <c r="R147" s="533"/>
      <c r="S147" s="525"/>
      <c r="T147" s="535"/>
      <c r="U147" s="531"/>
      <c r="V147" s="533"/>
      <c r="W147" s="525"/>
      <c r="X147" s="527"/>
      <c r="Y147" s="246">
        <f>IF(K147="wo","wo",IF(K147="","",SUM(AC147:AI147)))</f>
        <v>0</v>
      </c>
      <c r="Z147" s="247">
        <f>IF(L147="wo","wo",IF(L147="","",SUM(AC148:AI148)))</f>
        <v>3</v>
      </c>
      <c r="AA147" s="248" t="str">
        <f t="shared" ref="AA147" si="2084">IF(Y148="В - П","В - П",IF(Z148="В - П","В - П",IF(Z148="wo",Y148&amp;" - "&amp;Z148,IF(Y148="wo",Z148&amp;" - "&amp;Y148,IF(Y148&gt;Z148,Y148&amp;" - "&amp;Z148,IF(Z148&gt;Y148,Z148&amp;" - "&amp;Y148,""))))))</f>
        <v>3 - 0</v>
      </c>
      <c r="AB147" s="249" t="str">
        <f t="shared" si="2073"/>
        <v>(-9,-4,-9)</v>
      </c>
      <c r="AC147" s="250">
        <f>IF(K147="","",IF(K147="wo",0,IF(L147="wo",1,IF(K147&gt;L147,1,0))))</f>
        <v>0</v>
      </c>
      <c r="AD147" s="250">
        <f>IF(M147="","",IF(M147="wo",0,IF(N147="wo",1,IF(M147&gt;N147,1,0))))</f>
        <v>0</v>
      </c>
      <c r="AE147" s="250">
        <f>IF(O147="","",IF(O147="wo",0,IF(P147="wo",1,IF(O147&gt;P147,1,0))))</f>
        <v>0</v>
      </c>
      <c r="AF147" s="250" t="str">
        <f>IF(Q147="","",IF(Q147="wo",0,IF(R147="wo",1,IF(Q147&gt;R147,1,0))))</f>
        <v/>
      </c>
      <c r="AG147" s="250" t="str">
        <f>IF(S147="","",IF(S147="wo",0,IF(T147="wo",1,IF(S147&gt;T147,1,0))))</f>
        <v/>
      </c>
      <c r="AH147" s="250" t="str">
        <f>IF(U147="","",IF(U147="wo",0,IF(V147="wo",1,IF(U147&gt;V147,1,0))))</f>
        <v/>
      </c>
      <c r="AI147" s="250" t="str">
        <f>IF(W147="","",IF(W147="wo",0,IF(X147="wo",1,IF(W147&gt;X147,1,0))))</f>
        <v/>
      </c>
      <c r="AJ147" s="251">
        <f>IF(K147="","",IF(K147="wo",0,IF(L147="wo",0,IF(K147=L147,"ERROR",IF(K147=0,"-0",IF(L147=0,0,IF(K147&gt;L147,L147,-1*K147)))))))</f>
        <v>-9</v>
      </c>
      <c r="AK147" s="251" t="str">
        <f>IF(M147="","",IF(M147="wo",","&amp;0,IF(N147="wo",","&amp;0,IF(M147=N147,"ERROR",IF(M147=0,",-0",IF(N147=0,","&amp;0,IF(M147&gt;N147,","&amp;N147,","&amp;-1*M147)))))))</f>
        <v>,-4</v>
      </c>
      <c r="AL147" s="251" t="str">
        <f>IF(O147="","",IF(O147="wo",","&amp;0,IF(P147="wo",","&amp;0,IF(O147=P147,"ERROR",IF(O147=0,",-0",IF(P147=0,","&amp;0,IF(O147&gt;P147,","&amp;P147,","&amp;-1*O147)))))))</f>
        <v>,-9</v>
      </c>
      <c r="AM147" s="251" t="str">
        <f>IF(Q147="","",IF(Q147="wo",","&amp;0,IF(R147="wo",","&amp;0,IF(Q147=R147,"ERROR",IF(Q147=0,",-0",IF(R147=0,","&amp;0,IF(Q147&gt;R147,","&amp;R147,","&amp;-1*Q147)))))))</f>
        <v/>
      </c>
      <c r="AN147" s="251" t="str">
        <f>IF(S147="","",IF(S147="wo",","&amp;0,IF(T147="wo",","&amp;0,IF(S147=T147,"ERROR",IF(S147=0,",-0",IF(T147=0,","&amp;0,IF(S147&gt;T147,","&amp;T147,","&amp;-1*S147)))))))</f>
        <v/>
      </c>
      <c r="AO147" s="251" t="str">
        <f>IF(U147="","",IF(U147="wo",","&amp;0,IF(V147="wo",","&amp;0,IF(U147=V147,"ERROR",IF(U147=0,",-0",IF(V147=0,","&amp;0,IF(U147&gt;V147,","&amp;V147,","&amp;-1*U147)))))))</f>
        <v/>
      </c>
      <c r="AP147" s="251" t="str">
        <f>IF(W147="","",IF(W147="wo",","&amp;0,IF(X147="wo",","&amp;0,IF(W147=X147,"ERROR",IF(W147=0,",-0",IF(X147=0,","&amp;0,IF(W147&gt;X147,","&amp;X147,","&amp;-1*W147)))))))</f>
        <v/>
      </c>
      <c r="AQ147" s="238"/>
      <c r="AU147" s="262"/>
      <c r="BK147" s="293"/>
    </row>
    <row r="148" spans="1:63" s="240" customFormat="1" ht="14.1" customHeight="1" x14ac:dyDescent="0.25">
      <c r="A148" s="511"/>
      <c r="B148" s="570"/>
      <c r="C148" s="515"/>
      <c r="D148" s="517"/>
      <c r="E148" s="578"/>
      <c r="F148" s="238">
        <v>-51</v>
      </c>
      <c r="G148" s="345">
        <f>IF(Y105&lt;Z105,G105,IF(Z105&lt;Y105,G106,"-"))</f>
        <v>220</v>
      </c>
      <c r="H148" s="521"/>
      <c r="I148" s="257" t="str">
        <f>VLOOKUP(G148,[3]Список!A:V,3,FALSE)</f>
        <v xml:space="preserve">БОРСАКБАЕВА Карина  </v>
      </c>
      <c r="J148" s="258" t="str">
        <f>VLOOKUP(G148,[3]Список!A:V,8,FALSE)</f>
        <v>Мангистау. обл.</v>
      </c>
      <c r="K148" s="526"/>
      <c r="L148" s="536"/>
      <c r="M148" s="532"/>
      <c r="N148" s="534"/>
      <c r="O148" s="526"/>
      <c r="P148" s="536"/>
      <c r="Q148" s="532"/>
      <c r="R148" s="534"/>
      <c r="S148" s="526"/>
      <c r="T148" s="536"/>
      <c r="U148" s="532"/>
      <c r="V148" s="534"/>
      <c r="W148" s="526"/>
      <c r="X148" s="528"/>
      <c r="Y148" s="259">
        <f>IF(L147="wo","В - П",IF(L147&gt;=0,SUM(AC148:AI148),""))</f>
        <v>3</v>
      </c>
      <c r="Z148" s="260">
        <f>IF(K147="wo","В - П",IF(K147&gt;=0,SUM(AC147:AI147),""))</f>
        <v>0</v>
      </c>
      <c r="AA148" s="248" t="str">
        <f>IF(G147="х","",IF(G148="х","",IF(Y147&gt;Z147,AA147&amp;" "&amp;AB147,IF(Z147&gt;Y147,AA147&amp;" "&amp;AB148,""))))</f>
        <v>3 - 0 (9,4,9)</v>
      </c>
      <c r="AB148" s="249" t="str">
        <f t="shared" si="2073"/>
        <v>(9,4,9)</v>
      </c>
      <c r="AC148" s="250">
        <f>IF(L147="","",IF(L147="wo",0,IF(K147="wo",1,IF(K147&gt;L147,0,1))))</f>
        <v>1</v>
      </c>
      <c r="AD148" s="250">
        <f>IF(N147="","",IF(N147="wo",0,IF(M147="wo",1,IF(M147&gt;N147,0,1))))</f>
        <v>1</v>
      </c>
      <c r="AE148" s="250">
        <f>IF(P147="","",IF(P147="wo",0,IF(O147="wo",1,IF(O147&gt;P147,0,1))))</f>
        <v>1</v>
      </c>
      <c r="AF148" s="250" t="str">
        <f>IF(R147="","",IF(R147="wo",0,IF(Q147="wo",1,IF(Q147&gt;R147,0,1))))</f>
        <v/>
      </c>
      <c r="AG148" s="250" t="str">
        <f>IF(T147="","",IF(T147="wo",0,IF(S147="wo",1,IF(S147&gt;T147,0,1))))</f>
        <v/>
      </c>
      <c r="AH148" s="250" t="str">
        <f>IF(V147="","",IF(V147="wo",0,IF(U147="wo",1,IF(U147&gt;V147,0,1))))</f>
        <v/>
      </c>
      <c r="AI148" s="250" t="str">
        <f>IF(X147="","",IF(X147="wo",0,IF(W147="wo",1,IF(W147&gt;X147,0,1))))</f>
        <v/>
      </c>
      <c r="AJ148" s="251">
        <f>IF(K147="","",IF(K147="wo",0,IF(L147="wo",0,IF(K147=L147,"ERROR",IF(K147=0,0,IF(L147=0,"-0",IF(L147&gt;K147,K147,-1*L147)))))))</f>
        <v>9</v>
      </c>
      <c r="AK148" s="251" t="str">
        <f>IF(M147="","",IF(M147="wo",","&amp;0,IF(N147="wo",","&amp;0,IF(M147=N147,"ERROR",IF(M147=0,",0",IF(N147=0,",-0",IF(N147&gt;M147,","&amp;M147,","&amp;-1*N147)))))))</f>
        <v>,4</v>
      </c>
      <c r="AL148" s="251" t="str">
        <f>IF(O147="","",IF(O147="wo",","&amp;0,IF(P147="wo",","&amp;0,IF(O147=P147,"ERROR",IF(O147=0,",0",IF(P147=0,",-0",IF(P147&gt;O147,","&amp;O147,","&amp;-1*P147)))))))</f>
        <v>,9</v>
      </c>
      <c r="AM148" s="251" t="str">
        <f>IF(Q147="","",IF(Q147="wo",","&amp;0,IF(R147="wo",","&amp;0,IF(Q147=R147,"ERROR",IF(Q147=0,",0",IF(R147=0,",-0",IF(R147&gt;Q147,","&amp;Q147,","&amp;-1*R147)))))))</f>
        <v/>
      </c>
      <c r="AN148" s="251" t="str">
        <f>IF(S147="","",IF(S147="wo",","&amp;0,IF(T147="wo",","&amp;0,IF(S147=T147,"ERROR",IF(S147=0,",0",IF(T147=0,",-0",IF(T147&gt;S147,","&amp;S147,","&amp;-1*T147)))))))</f>
        <v/>
      </c>
      <c r="AO148" s="251" t="str">
        <f>IF(U147="","",IF(U147="wo",","&amp;0,IF(V147="wo",","&amp;0,IF(U147=V147,"ERROR",IF(U147=0,",0",IF(V147=0,",-0",IF(V147&gt;U147,","&amp;U147,","&amp;-1*V147)))))))</f>
        <v/>
      </c>
      <c r="AP148" s="251" t="str">
        <f>IF(W147="","",IF(W147="wo",","&amp;0,IF(X147="wo",","&amp;0,IF(W147=X147,"ERROR",IF(W147=0,",0",IF(X147=0,",-0",IF(X147&gt;W147,","&amp;W147,","&amp;-1*X147)))))))</f>
        <v/>
      </c>
      <c r="AQ148" s="238"/>
      <c r="AU148" s="262"/>
      <c r="BK148" s="293"/>
    </row>
    <row r="149" spans="1:63" s="240" customFormat="1" ht="14.1" customHeight="1" x14ac:dyDescent="0.25">
      <c r="A149" s="510">
        <v>69</v>
      </c>
      <c r="B149" s="569" t="s">
        <v>319</v>
      </c>
      <c r="C149" s="514"/>
      <c r="D149" s="514"/>
      <c r="E149" s="556"/>
      <c r="F149" s="322"/>
      <c r="G149" s="330">
        <f>IF(Y145&gt;Z145,G145,IF(Z145&gt;Y145,G146,"-"))</f>
        <v>210</v>
      </c>
      <c r="H149" s="520" t="str">
        <f t="shared" ref="H149" si="2085">IF(K149="",IF(C149="","",IF(OR(G149="х",G150="х",NOT(ISBLANK(K149)))," ",CONCATENATE(C149,"/",D149,"/","ст. ",E149))),"")</f>
        <v/>
      </c>
      <c r="I149" s="244" t="str">
        <f>VLOOKUP(G149,[3]Список!A:V,3,FALSE)</f>
        <v xml:space="preserve">СЕРИКБАЙ Назым  </v>
      </c>
      <c r="J149" s="245" t="str">
        <f>VLOOKUP(G149,[3]Список!A:V,8,FALSE)</f>
        <v>Туркестан. обл.</v>
      </c>
      <c r="K149" s="525">
        <v>14</v>
      </c>
      <c r="L149" s="535">
        <v>12</v>
      </c>
      <c r="M149" s="531">
        <v>11</v>
      </c>
      <c r="N149" s="533">
        <v>8</v>
      </c>
      <c r="O149" s="525">
        <v>9</v>
      </c>
      <c r="P149" s="535">
        <v>11</v>
      </c>
      <c r="Q149" s="531">
        <v>5</v>
      </c>
      <c r="R149" s="533">
        <v>11</v>
      </c>
      <c r="S149" s="525">
        <v>12</v>
      </c>
      <c r="T149" s="535">
        <v>14</v>
      </c>
      <c r="U149" s="531"/>
      <c r="V149" s="533"/>
      <c r="W149" s="525"/>
      <c r="X149" s="527"/>
      <c r="Y149" s="246">
        <f>IF(K149="wo","wo",IF(K149="","",SUM(AC149:AI149)))</f>
        <v>2</v>
      </c>
      <c r="Z149" s="247">
        <f>IF(L149="wo","wo",IF(L149="","",SUM(AC150:AI150)))</f>
        <v>3</v>
      </c>
      <c r="AA149" s="248" t="str">
        <f t="shared" ref="AA149" si="2086">IF(Y150="В - П","В - П",IF(Z150="В - П","В - П",IF(Z150="wo",Y150&amp;" - "&amp;Z150,IF(Y150="wo",Z150&amp;" - "&amp;Y150,IF(Y150&gt;Z150,Y150&amp;" - "&amp;Z150,IF(Z150&gt;Y150,Z150&amp;" - "&amp;Y150,""))))))</f>
        <v>3 - 2</v>
      </c>
      <c r="AB149" s="249" t="str">
        <f t="shared" si="2073"/>
        <v>(12,8,-9,-5,-12)</v>
      </c>
      <c r="AC149" s="250">
        <f>IF(K149="","",IF(K149="wo",0,IF(L149="wo",1,IF(K149&gt;L149,1,0))))</f>
        <v>1</v>
      </c>
      <c r="AD149" s="250">
        <f>IF(M149="","",IF(M149="wo",0,IF(N149="wo",1,IF(M149&gt;N149,1,0))))</f>
        <v>1</v>
      </c>
      <c r="AE149" s="250">
        <f>IF(O149="","",IF(O149="wo",0,IF(P149="wo",1,IF(O149&gt;P149,1,0))))</f>
        <v>0</v>
      </c>
      <c r="AF149" s="250">
        <f>IF(Q149="","",IF(Q149="wo",0,IF(R149="wo",1,IF(Q149&gt;R149,1,0))))</f>
        <v>0</v>
      </c>
      <c r="AG149" s="250">
        <f>IF(S149="","",IF(S149="wo",0,IF(T149="wo",1,IF(S149&gt;T149,1,0))))</f>
        <v>0</v>
      </c>
      <c r="AH149" s="250" t="str">
        <f>IF(U149="","",IF(U149="wo",0,IF(V149="wo",1,IF(U149&gt;V149,1,0))))</f>
        <v/>
      </c>
      <c r="AI149" s="250" t="str">
        <f>IF(W149="","",IF(W149="wo",0,IF(X149="wo",1,IF(W149&gt;X149,1,0))))</f>
        <v/>
      </c>
      <c r="AJ149" s="251">
        <f>IF(K149="","",IF(K149="wo",0,IF(L149="wo",0,IF(K149=L149,"ERROR",IF(K149=0,"-0",IF(L149=0,0,IF(K149&gt;L149,L149,-1*K149)))))))</f>
        <v>12</v>
      </c>
      <c r="AK149" s="251" t="str">
        <f>IF(M149="","",IF(M149="wo",","&amp;0,IF(N149="wo",","&amp;0,IF(M149=N149,"ERROR",IF(M149=0,",-0",IF(N149=0,","&amp;0,IF(M149&gt;N149,","&amp;N149,","&amp;-1*M149)))))))</f>
        <v>,8</v>
      </c>
      <c r="AL149" s="251" t="str">
        <f>IF(O149="","",IF(O149="wo",","&amp;0,IF(P149="wo",","&amp;0,IF(O149=P149,"ERROR",IF(O149=0,",-0",IF(P149=0,","&amp;0,IF(O149&gt;P149,","&amp;P149,","&amp;-1*O149)))))))</f>
        <v>,-9</v>
      </c>
      <c r="AM149" s="251" t="str">
        <f>IF(Q149="","",IF(Q149="wo",","&amp;0,IF(R149="wo",","&amp;0,IF(Q149=R149,"ERROR",IF(Q149=0,",-0",IF(R149=0,","&amp;0,IF(Q149&gt;R149,","&amp;R149,","&amp;-1*Q149)))))))</f>
        <v>,-5</v>
      </c>
      <c r="AN149" s="251" t="str">
        <f>IF(S149="","",IF(S149="wo",","&amp;0,IF(T149="wo",","&amp;0,IF(S149=T149,"ERROR",IF(S149=0,",-0",IF(T149=0,","&amp;0,IF(S149&gt;T149,","&amp;T149,","&amp;-1*S149)))))))</f>
        <v>,-12</v>
      </c>
      <c r="AO149" s="251" t="str">
        <f>IF(U149="","",IF(U149="wo",","&amp;0,IF(V149="wo",","&amp;0,IF(U149=V149,"ERROR",IF(U149=0,",-0",IF(V149=0,","&amp;0,IF(U149&gt;V149,","&amp;V149,","&amp;-1*U149)))))))</f>
        <v/>
      </c>
      <c r="AP149" s="251" t="str">
        <f>IF(W149="","",IF(W149="wo",","&amp;0,IF(X149="wo",","&amp;0,IF(W149=X149,"ERROR",IF(W149=0,",-0",IF(X149=0,","&amp;0,IF(W149&gt;X149,","&amp;X149,","&amp;-1*W149)))))))</f>
        <v/>
      </c>
      <c r="AQ149" s="238"/>
      <c r="AU149" s="262"/>
      <c r="BK149" s="293"/>
    </row>
    <row r="150" spans="1:63" s="240" customFormat="1" ht="14.1" customHeight="1" x14ac:dyDescent="0.25">
      <c r="A150" s="511"/>
      <c r="B150" s="570"/>
      <c r="C150" s="515"/>
      <c r="D150" s="582"/>
      <c r="E150" s="578"/>
      <c r="F150" s="320"/>
      <c r="G150" s="330">
        <f>IF(Y147&gt;Z147,G147,IF(Z147&gt;Y147,G148,"-"))</f>
        <v>220</v>
      </c>
      <c r="H150" s="521"/>
      <c r="I150" s="257" t="str">
        <f>VLOOKUP(G150,[3]Список!A:V,3,FALSE)</f>
        <v xml:space="preserve">БОРСАКБАЕВА Карина  </v>
      </c>
      <c r="J150" s="258" t="str">
        <f>VLOOKUP(G150,[3]Список!A:V,8,FALSE)</f>
        <v>Мангистау. обл.</v>
      </c>
      <c r="K150" s="526"/>
      <c r="L150" s="536"/>
      <c r="M150" s="532"/>
      <c r="N150" s="534"/>
      <c r="O150" s="526"/>
      <c r="P150" s="536"/>
      <c r="Q150" s="532"/>
      <c r="R150" s="534"/>
      <c r="S150" s="526"/>
      <c r="T150" s="536"/>
      <c r="U150" s="532"/>
      <c r="V150" s="534"/>
      <c r="W150" s="526"/>
      <c r="X150" s="528"/>
      <c r="Y150" s="259">
        <f>IF(L149="wo","В - П",IF(L149&gt;=0,SUM(AC150:AI150),""))</f>
        <v>3</v>
      </c>
      <c r="Z150" s="260">
        <f>IF(K149="wo","В - П",IF(K149&gt;=0,SUM(AC149:AI149),""))</f>
        <v>2</v>
      </c>
      <c r="AA150" s="248" t="str">
        <f>IF(G149="х","",IF(G150="х","",IF(Y149&gt;Z149,AA149&amp;" "&amp;AB149,IF(Z149&gt;Y149,AA149&amp;" "&amp;AB150,""))))</f>
        <v>3 - 2 (-12,-8,9,5,12)</v>
      </c>
      <c r="AB150" s="249" t="str">
        <f t="shared" si="2073"/>
        <v>(-12,-8,9,5,12)</v>
      </c>
      <c r="AC150" s="250">
        <f>IF(L149="","",IF(L149="wo",0,IF(K149="wo",1,IF(K149&gt;L149,0,1))))</f>
        <v>0</v>
      </c>
      <c r="AD150" s="250">
        <f>IF(N149="","",IF(N149="wo",0,IF(M149="wo",1,IF(M149&gt;N149,0,1))))</f>
        <v>0</v>
      </c>
      <c r="AE150" s="250">
        <f>IF(P149="","",IF(P149="wo",0,IF(O149="wo",1,IF(O149&gt;P149,0,1))))</f>
        <v>1</v>
      </c>
      <c r="AF150" s="250">
        <f>IF(R149="","",IF(R149="wo",0,IF(Q149="wo",1,IF(Q149&gt;R149,0,1))))</f>
        <v>1</v>
      </c>
      <c r="AG150" s="250">
        <f>IF(T149="","",IF(T149="wo",0,IF(S149="wo",1,IF(S149&gt;T149,0,1))))</f>
        <v>1</v>
      </c>
      <c r="AH150" s="250" t="str">
        <f>IF(V149="","",IF(V149="wo",0,IF(U149="wo",1,IF(U149&gt;V149,0,1))))</f>
        <v/>
      </c>
      <c r="AI150" s="250" t="str">
        <f>IF(X149="","",IF(X149="wo",0,IF(W149="wo",1,IF(W149&gt;X149,0,1))))</f>
        <v/>
      </c>
      <c r="AJ150" s="251">
        <f>IF(K149="","",IF(K149="wo",0,IF(L149="wo",0,IF(K149=L149,"ERROR",IF(K149=0,0,IF(L149=0,"-0",IF(L149&gt;K149,K149,-1*L149)))))))</f>
        <v>-12</v>
      </c>
      <c r="AK150" s="251" t="str">
        <f>IF(M149="","",IF(M149="wo",","&amp;0,IF(N149="wo",","&amp;0,IF(M149=N149,"ERROR",IF(M149=0,",0",IF(N149=0,",-0",IF(N149&gt;M149,","&amp;M149,","&amp;-1*N149)))))))</f>
        <v>,-8</v>
      </c>
      <c r="AL150" s="251" t="str">
        <f>IF(O149="","",IF(O149="wo",","&amp;0,IF(P149="wo",","&amp;0,IF(O149=P149,"ERROR",IF(O149=0,",0",IF(P149=0,",-0",IF(P149&gt;O149,","&amp;O149,","&amp;-1*P149)))))))</f>
        <v>,9</v>
      </c>
      <c r="AM150" s="251" t="str">
        <f>IF(Q149="","",IF(Q149="wo",","&amp;0,IF(R149="wo",","&amp;0,IF(Q149=R149,"ERROR",IF(Q149=0,",0",IF(R149=0,",-0",IF(R149&gt;Q149,","&amp;Q149,","&amp;-1*R149)))))))</f>
        <v>,5</v>
      </c>
      <c r="AN150" s="251" t="str">
        <f>IF(S149="","",IF(S149="wo",","&amp;0,IF(T149="wo",","&amp;0,IF(S149=T149,"ERROR",IF(S149=0,",0",IF(T149=0,",-0",IF(T149&gt;S149,","&amp;S149,","&amp;-1*T149)))))))</f>
        <v>,12</v>
      </c>
      <c r="AO150" s="251" t="str">
        <f>IF(U149="","",IF(U149="wo",","&amp;0,IF(V149="wo",","&amp;0,IF(U149=V149,"ERROR",IF(U149=0,",0",IF(V149=0,",-0",IF(V149&gt;U149,","&amp;U149,","&amp;-1*V149)))))))</f>
        <v/>
      </c>
      <c r="AP150" s="251" t="str">
        <f>IF(W149="","",IF(W149="wo",","&amp;0,IF(X149="wo",","&amp;0,IF(W149=X149,"ERROR",IF(W149=0,",0",IF(X149=0,",-0",IF(X149&gt;W149,","&amp;W149,","&amp;-1*X149)))))))</f>
        <v/>
      </c>
      <c r="AQ150" s="238"/>
      <c r="AU150" s="262"/>
      <c r="BK150" s="293"/>
    </row>
    <row r="151" spans="1:63" s="240" customFormat="1" ht="14.1" customHeight="1" x14ac:dyDescent="0.25">
      <c r="A151" s="554"/>
      <c r="B151" s="576"/>
      <c r="C151" s="556"/>
      <c r="D151" s="556"/>
      <c r="E151" s="518"/>
      <c r="F151" s="322"/>
      <c r="G151" s="346">
        <f>IF(Y149&gt;Z149,G149,IF(Z149&gt;Y149,G150,"-"))</f>
        <v>220</v>
      </c>
      <c r="H151" s="331" t="s">
        <v>320</v>
      </c>
      <c r="I151" s="244" t="str">
        <f>VLOOKUP(G151,[3]Список!A:V,3,FALSE)</f>
        <v xml:space="preserve">БОРСАКБАЕВА Карина  </v>
      </c>
      <c r="J151" s="245" t="str">
        <f>VLOOKUP(G151,[3]Список!A:V,8,FALSE)</f>
        <v>Мангистау. обл.</v>
      </c>
      <c r="K151" s="579"/>
      <c r="L151" s="580"/>
      <c r="M151" s="580"/>
      <c r="N151" s="580"/>
      <c r="O151" s="580"/>
      <c r="P151" s="580"/>
      <c r="Q151" s="580"/>
      <c r="R151" s="580"/>
      <c r="S151" s="580"/>
      <c r="T151" s="580"/>
      <c r="U151" s="580"/>
      <c r="V151" s="580"/>
      <c r="W151" s="580"/>
      <c r="X151" s="581"/>
      <c r="Y151" s="246" t="str">
        <f>IF(K151="wo","wo",IF(K151="","",SUM(AC151:AI151)))</f>
        <v/>
      </c>
      <c r="Z151" s="247" t="str">
        <f>IF(L151="wo","wo",IF(L151="","",SUM(AC152:AI152)))</f>
        <v/>
      </c>
      <c r="AA151" s="248" t="str">
        <f t="shared" ref="AA151" si="2087">IF(Y152="В - П","В - П",IF(Z152="В - П","В - П",IF(Z152="wo",Y152&amp;" - "&amp;Z152,IF(Y152="wo",Z152&amp;" - "&amp;Y152,IF(Y152&gt;Z152,Y152&amp;" - "&amp;Z152,IF(Z152&gt;Y152,Z152&amp;" - "&amp;Y152,""))))))</f>
        <v/>
      </c>
      <c r="AB151" s="249" t="str">
        <f t="shared" si="2073"/>
        <v>()</v>
      </c>
      <c r="AC151" s="250" t="str">
        <f>IF(K151="","",IF(K151="wo",0,IF(L151="wo",1,IF(K151&gt;L151,1,0))))</f>
        <v/>
      </c>
      <c r="AD151" s="250" t="str">
        <f>IF(M151="","",IF(M151="wo",0,IF(N151="wo",1,IF(M151&gt;N151,1,0))))</f>
        <v/>
      </c>
      <c r="AE151" s="250" t="str">
        <f>IF(O151="","",IF(O151="wo",0,IF(P151="wo",1,IF(O151&gt;P151,1,0))))</f>
        <v/>
      </c>
      <c r="AF151" s="250" t="str">
        <f>IF(Q151="","",IF(Q151="wo",0,IF(R151="wo",1,IF(Q151&gt;R151,1,0))))</f>
        <v/>
      </c>
      <c r="AG151" s="250" t="str">
        <f>IF(S151="","",IF(S151="wo",0,IF(T151="wo",1,IF(S151&gt;T151,1,0))))</f>
        <v/>
      </c>
      <c r="AH151" s="250" t="str">
        <f>IF(U151="","",IF(U151="wo",0,IF(V151="wo",1,IF(U151&gt;V151,1,0))))</f>
        <v/>
      </c>
      <c r="AI151" s="250" t="str">
        <f>IF(W151="","",IF(W151="wo",0,IF(X151="wo",1,IF(W151&gt;X151,1,0))))</f>
        <v/>
      </c>
      <c r="AJ151" s="251" t="str">
        <f>IF(K151="","",IF(K151="wo",0,IF(L151="wo",0,IF(K151=L151,"ERROR",IF(K151=0,"-0",IF(L151=0,0,IF(K151&gt;L151,L151,-1*K151)))))))</f>
        <v/>
      </c>
      <c r="AK151" s="251" t="str">
        <f>IF(M151="","",IF(M151="wo",","&amp;0,IF(N151="wo",","&amp;0,IF(M151=N151,"ERROR",IF(M151=0,",-0",IF(N151=0,","&amp;0,IF(M151&gt;N151,","&amp;N151,","&amp;-1*M151)))))))</f>
        <v/>
      </c>
      <c r="AL151" s="251" t="str">
        <f>IF(O151="","",IF(O151="wo",","&amp;0,IF(P151="wo",","&amp;0,IF(O151=P151,"ERROR",IF(O151=0,",-0",IF(P151=0,","&amp;0,IF(O151&gt;P151,","&amp;P151,","&amp;-1*O151)))))))</f>
        <v/>
      </c>
      <c r="AM151" s="251" t="str">
        <f>IF(Q151="","",IF(Q151="wo",","&amp;0,IF(R151="wo",","&amp;0,IF(Q151=R151,"ERROR",IF(Q151=0,",-0",IF(R151=0,","&amp;0,IF(Q151&gt;R151,","&amp;R151,","&amp;-1*Q151)))))))</f>
        <v/>
      </c>
      <c r="AN151" s="251" t="str">
        <f>IF(S151="","",IF(S151="wo",","&amp;0,IF(T151="wo",","&amp;0,IF(S151=T151,"ERROR",IF(S151=0,",-0",IF(T151=0,","&amp;0,IF(S151&gt;T151,","&amp;T151,","&amp;-1*S151)))))))</f>
        <v/>
      </c>
      <c r="AO151" s="251" t="str">
        <f>IF(U151="","",IF(U151="wo",","&amp;0,IF(V151="wo",","&amp;0,IF(U151=V151,"ERROR",IF(U151=0,",-0",IF(V151=0,","&amp;0,IF(U151&gt;V151,","&amp;V151,","&amp;-1*U151)))))))</f>
        <v/>
      </c>
      <c r="AP151" s="251" t="str">
        <f>IF(W151="","",IF(W151="wo",","&amp;0,IF(X151="wo",","&amp;0,IF(W151=X151,"ERROR",IF(W151=0,",-0",IF(X151=0,","&amp;0,IF(W151&gt;X151,","&amp;X151,","&amp;-1*W151)))))))</f>
        <v/>
      </c>
      <c r="AQ151" s="238"/>
      <c r="AU151" s="262"/>
      <c r="BK151" s="293"/>
    </row>
    <row r="152" spans="1:63" s="240" customFormat="1" ht="14.1" customHeight="1" x14ac:dyDescent="0.25">
      <c r="A152" s="555"/>
      <c r="B152" s="577"/>
      <c r="C152" s="578"/>
      <c r="D152" s="578"/>
      <c r="E152" s="519"/>
      <c r="F152" s="238">
        <v>-69</v>
      </c>
      <c r="G152" s="348">
        <f>IF(Y149&lt;Z149,G149,IF(Z149&lt;Y149,G150,"-"))</f>
        <v>210</v>
      </c>
      <c r="H152" s="331" t="s">
        <v>321</v>
      </c>
      <c r="I152" s="257" t="str">
        <f>VLOOKUP(G152,[3]Список!A:V,3,FALSE)</f>
        <v xml:space="preserve">СЕРИКБАЙ Назым  </v>
      </c>
      <c r="J152" s="258" t="str">
        <f>VLOOKUP(G152,[3]Список!A:V,8,FALSE)</f>
        <v>Туркестан. обл.</v>
      </c>
      <c r="K152" s="572"/>
      <c r="L152" s="573"/>
      <c r="M152" s="573"/>
      <c r="N152" s="573"/>
      <c r="O152" s="573"/>
      <c r="P152" s="573"/>
      <c r="Q152" s="573"/>
      <c r="R152" s="573"/>
      <c r="S152" s="573"/>
      <c r="T152" s="573"/>
      <c r="U152" s="573"/>
      <c r="V152" s="573"/>
      <c r="W152" s="573"/>
      <c r="X152" s="574"/>
      <c r="Y152" s="259">
        <f>IF(L151="wo","В - П",IF(L151&gt;=0,SUM(AC152:AI152),""))</f>
        <v>0</v>
      </c>
      <c r="Z152" s="260">
        <f>IF(K151="wo","В - П",IF(K151&gt;=0,SUM(AC151:AI151),""))</f>
        <v>0</v>
      </c>
      <c r="AA152" s="248" t="str">
        <f>IF(G151="х","",IF(G152="х","",IF(Y151&gt;Z151,AA151&amp;" "&amp;AB151,IF(Z151&gt;Y151,AA151&amp;" "&amp;AB152,""))))</f>
        <v/>
      </c>
      <c r="AB152" s="249" t="str">
        <f t="shared" si="2073"/>
        <v>()</v>
      </c>
      <c r="AC152" s="250" t="str">
        <f>IF(L151="","",IF(L151="wo",0,IF(K151="wo",1,IF(K151&gt;L151,0,1))))</f>
        <v/>
      </c>
      <c r="AD152" s="250" t="str">
        <f>IF(N151="","",IF(N151="wo",0,IF(M151="wo",1,IF(M151&gt;N151,0,1))))</f>
        <v/>
      </c>
      <c r="AE152" s="250" t="str">
        <f>IF(P151="","",IF(P151="wo",0,IF(O151="wo",1,IF(O151&gt;P151,0,1))))</f>
        <v/>
      </c>
      <c r="AF152" s="250" t="str">
        <f>IF(R151="","",IF(R151="wo",0,IF(Q151="wo",1,IF(Q151&gt;R151,0,1))))</f>
        <v/>
      </c>
      <c r="AG152" s="250" t="str">
        <f>IF(T151="","",IF(T151="wo",0,IF(S151="wo",1,IF(S151&gt;T151,0,1))))</f>
        <v/>
      </c>
      <c r="AH152" s="250" t="str">
        <f>IF(V151="","",IF(V151="wo",0,IF(U151="wo",1,IF(U151&gt;V151,0,1))))</f>
        <v/>
      </c>
      <c r="AI152" s="250" t="str">
        <f>IF(X151="","",IF(X151="wo",0,IF(W151="wo",1,IF(W151&gt;X151,0,1))))</f>
        <v/>
      </c>
      <c r="AJ152" s="251" t="str">
        <f>IF(K151="","",IF(K151="wo",0,IF(L151="wo",0,IF(K151=L151,"ERROR",IF(K151=0,0,IF(L151=0,"-0",IF(L151&gt;K151,K151,-1*L151)))))))</f>
        <v/>
      </c>
      <c r="AK152" s="251" t="str">
        <f>IF(M151="","",IF(M151="wo",","&amp;0,IF(N151="wo",","&amp;0,IF(M151=N151,"ERROR",IF(M151=0,",0",IF(N151=0,",-0",IF(N151&gt;M151,","&amp;M151,","&amp;-1*N151)))))))</f>
        <v/>
      </c>
      <c r="AL152" s="251" t="str">
        <f>IF(O151="","",IF(O151="wo",","&amp;0,IF(P151="wo",","&amp;0,IF(O151=P151,"ERROR",IF(O151=0,",0",IF(P151=0,",-0",IF(P151&gt;O151,","&amp;O151,","&amp;-1*P151)))))))</f>
        <v/>
      </c>
      <c r="AM152" s="251" t="str">
        <f>IF(Q151="","",IF(Q151="wo",","&amp;0,IF(R151="wo",","&amp;0,IF(Q151=R151,"ERROR",IF(Q151=0,",0",IF(R151=0,",-0",IF(R151&gt;Q151,","&amp;Q151,","&amp;-1*R151)))))))</f>
        <v/>
      </c>
      <c r="AN152" s="251" t="str">
        <f>IF(S151="","",IF(S151="wo",","&amp;0,IF(T151="wo",","&amp;0,IF(S151=T151,"ERROR",IF(S151=0,",0",IF(T151=0,",-0",IF(T151&gt;S151,","&amp;S151,","&amp;-1*T151)))))))</f>
        <v/>
      </c>
      <c r="AO152" s="251" t="str">
        <f>IF(U151="","",IF(U151="wo",","&amp;0,IF(V151="wo",","&amp;0,IF(U151=V151,"ERROR",IF(U151=0,",0",IF(V151=0,",-0",IF(V151&gt;U151,","&amp;U151,","&amp;-1*V151)))))))</f>
        <v/>
      </c>
      <c r="AP152" s="251" t="str">
        <f>IF(W151="","",IF(W151="wo",","&amp;0,IF(X151="wo",","&amp;0,IF(W151=X151,"ERROR",IF(W151=0,",0",IF(X151=0,",-0",IF(X151&gt;W151,","&amp;W151,","&amp;-1*X151)))))))</f>
        <v/>
      </c>
      <c r="AQ152" s="238"/>
      <c r="AU152" s="262"/>
      <c r="BK152" s="293"/>
    </row>
    <row r="153" spans="1:63" s="240" customFormat="1" ht="14.1" customHeight="1" x14ac:dyDescent="0.25">
      <c r="A153" s="510">
        <v>70</v>
      </c>
      <c r="B153" s="569" t="s">
        <v>322</v>
      </c>
      <c r="C153" s="514"/>
      <c r="D153" s="514"/>
      <c r="E153" s="556"/>
      <c r="F153" s="238">
        <v>-67</v>
      </c>
      <c r="G153" s="334">
        <f>IF(Y145&lt;Z145,G145,IF(Z145&lt;Y145,G146,"-"))</f>
        <v>224</v>
      </c>
      <c r="H153" s="520" t="str">
        <f>IF(K153="",IF(C153="","",IF(OR(G153="х",G154="х",NOT(ISBLANK(K153)))," ",CONCATENATE(C153,"/",D153,"/","ст. ",E153))),"")</f>
        <v/>
      </c>
      <c r="I153" s="244" t="str">
        <f>VLOOKUP(G153,[3]Список!A:V,3,FALSE)</f>
        <v xml:space="preserve">ГАМОВА Дарья  </v>
      </c>
      <c r="J153" s="245" t="str">
        <f>VLOOKUP(G153,[3]Список!A:V,8,FALSE)</f>
        <v>Карагандин. обл.</v>
      </c>
      <c r="K153" s="525">
        <v>8</v>
      </c>
      <c r="L153" s="535">
        <v>11</v>
      </c>
      <c r="M153" s="531">
        <v>6</v>
      </c>
      <c r="N153" s="533">
        <v>11</v>
      </c>
      <c r="O153" s="525">
        <v>6</v>
      </c>
      <c r="P153" s="535">
        <v>11</v>
      </c>
      <c r="Q153" s="531"/>
      <c r="R153" s="533"/>
      <c r="S153" s="525"/>
      <c r="T153" s="535"/>
      <c r="U153" s="531"/>
      <c r="V153" s="533"/>
      <c r="W153" s="525"/>
      <c r="X153" s="527"/>
      <c r="Y153" s="246">
        <f>IF(K153="wo","wo",IF(K153="","",SUM(AC153:AI153)))</f>
        <v>0</v>
      </c>
      <c r="Z153" s="247">
        <f>IF(L153="wo","wo",IF(L153="","",SUM(AC154:AI154)))</f>
        <v>3</v>
      </c>
      <c r="AA153" s="248" t="str">
        <f t="shared" ref="AA153" si="2088">IF(Y154="В - П","В - П",IF(Z154="В - П","В - П",IF(Z154="wo",Y154&amp;" - "&amp;Z154,IF(Y154="wo",Z154&amp;" - "&amp;Y154,IF(Y154&gt;Z154,Y154&amp;" - "&amp;Z154,IF(Z154&gt;Y154,Z154&amp;" - "&amp;Y154,""))))))</f>
        <v>3 - 0</v>
      </c>
      <c r="AB153" s="249" t="str">
        <f t="shared" si="2073"/>
        <v>(-8,-6,-6)</v>
      </c>
      <c r="AC153" s="250">
        <f>IF(K153="","",IF(K153="wo",0,IF(L153="wo",1,IF(K153&gt;L153,1,0))))</f>
        <v>0</v>
      </c>
      <c r="AD153" s="250">
        <f>IF(M153="","",IF(M153="wo",0,IF(N153="wo",1,IF(M153&gt;N153,1,0))))</f>
        <v>0</v>
      </c>
      <c r="AE153" s="250">
        <f>IF(O153="","",IF(O153="wo",0,IF(P153="wo",1,IF(O153&gt;P153,1,0))))</f>
        <v>0</v>
      </c>
      <c r="AF153" s="250" t="str">
        <f>IF(Q153="","",IF(Q153="wo",0,IF(R153="wo",1,IF(Q153&gt;R153,1,0))))</f>
        <v/>
      </c>
      <c r="AG153" s="250" t="str">
        <f>IF(S153="","",IF(S153="wo",0,IF(T153="wo",1,IF(S153&gt;T153,1,0))))</f>
        <v/>
      </c>
      <c r="AH153" s="250" t="str">
        <f>IF(U153="","",IF(U153="wo",0,IF(V153="wo",1,IF(U153&gt;V153,1,0))))</f>
        <v/>
      </c>
      <c r="AI153" s="250" t="str">
        <f>IF(W153="","",IF(W153="wo",0,IF(X153="wo",1,IF(W153&gt;X153,1,0))))</f>
        <v/>
      </c>
      <c r="AJ153" s="251">
        <f>IF(K153="","",IF(K153="wo",0,IF(L153="wo",0,IF(K153=L153,"ERROR",IF(K153=0,"-0",IF(L153=0,0,IF(K153&gt;L153,L153,-1*K153)))))))</f>
        <v>-8</v>
      </c>
      <c r="AK153" s="251" t="str">
        <f>IF(M153="","",IF(M153="wo",","&amp;0,IF(N153="wo",","&amp;0,IF(M153=N153,"ERROR",IF(M153=0,",-0",IF(N153=0,","&amp;0,IF(M153&gt;N153,","&amp;N153,","&amp;-1*M153)))))))</f>
        <v>,-6</v>
      </c>
      <c r="AL153" s="251" t="str">
        <f>IF(O153="","",IF(O153="wo",","&amp;0,IF(P153="wo",","&amp;0,IF(O153=P153,"ERROR",IF(O153=0,",-0",IF(P153=0,","&amp;0,IF(O153&gt;P153,","&amp;P153,","&amp;-1*O153)))))))</f>
        <v>,-6</v>
      </c>
      <c r="AM153" s="251" t="str">
        <f>IF(Q153="","",IF(Q153="wo",","&amp;0,IF(R153="wo",","&amp;0,IF(Q153=R153,"ERROR",IF(Q153=0,",-0",IF(R153=0,","&amp;0,IF(Q153&gt;R153,","&amp;R153,","&amp;-1*Q153)))))))</f>
        <v/>
      </c>
      <c r="AN153" s="251" t="str">
        <f>IF(S153="","",IF(S153="wo",","&amp;0,IF(T153="wo",","&amp;0,IF(S153=T153,"ERROR",IF(S153=0,",-0",IF(T153=0,","&amp;0,IF(S153&gt;T153,","&amp;T153,","&amp;-1*S153)))))))</f>
        <v/>
      </c>
      <c r="AO153" s="251" t="str">
        <f>IF(U153="","",IF(U153="wo",","&amp;0,IF(V153="wo",","&amp;0,IF(U153=V153,"ERROR",IF(U153=0,",-0",IF(V153=0,","&amp;0,IF(U153&gt;V153,","&amp;V153,","&amp;-1*U153)))))))</f>
        <v/>
      </c>
      <c r="AP153" s="251" t="str">
        <f>IF(W153="","",IF(W153="wo",","&amp;0,IF(X153="wo",","&amp;0,IF(W153=X153,"ERROR",IF(W153=0,",-0",IF(X153=0,","&amp;0,IF(W153&gt;X153,","&amp;X153,","&amp;-1*W153)))))))</f>
        <v/>
      </c>
      <c r="AQ153" s="238"/>
      <c r="AU153" s="262"/>
      <c r="BK153" s="293"/>
    </row>
    <row r="154" spans="1:63" s="240" customFormat="1" ht="14.1" customHeight="1" x14ac:dyDescent="0.25">
      <c r="A154" s="511"/>
      <c r="B154" s="570"/>
      <c r="C154" s="515"/>
      <c r="D154" s="582"/>
      <c r="E154" s="578"/>
      <c r="F154" s="238">
        <v>-68</v>
      </c>
      <c r="G154" s="345">
        <f>IF(Y147&lt;Z147,G147,IF(Z147&lt;Y147,G148,"-"))</f>
        <v>227</v>
      </c>
      <c r="H154" s="521"/>
      <c r="I154" s="257" t="str">
        <f>VLOOKUP(G154,[3]Список!A:V,3,FALSE)</f>
        <v xml:space="preserve">ЗЕЙНУЛЛА Айзере  </v>
      </c>
      <c r="J154" s="258" t="str">
        <f>VLOOKUP(G154,[3]Список!A:V,8,FALSE)</f>
        <v>Павлодар. обл.</v>
      </c>
      <c r="K154" s="526"/>
      <c r="L154" s="536"/>
      <c r="M154" s="532"/>
      <c r="N154" s="534"/>
      <c r="O154" s="526"/>
      <c r="P154" s="536"/>
      <c r="Q154" s="532"/>
      <c r="R154" s="534"/>
      <c r="S154" s="526"/>
      <c r="T154" s="536"/>
      <c r="U154" s="532"/>
      <c r="V154" s="534"/>
      <c r="W154" s="526"/>
      <c r="X154" s="528"/>
      <c r="Y154" s="259">
        <f>IF(L153="wo","В - П",IF(L153&gt;=0,SUM(AC154:AI154),""))</f>
        <v>3</v>
      </c>
      <c r="Z154" s="260">
        <f>IF(K153="wo","В - П",IF(K153&gt;=0,SUM(AC153:AI153),""))</f>
        <v>0</v>
      </c>
      <c r="AA154" s="248" t="str">
        <f>IF(G153="х","",IF(G154="х","",IF(Y153&gt;Z153,AA153&amp;" "&amp;AB153,IF(Z153&gt;Y153,AA153&amp;" "&amp;AB154,""))))</f>
        <v>3 - 0 (8,6,6)</v>
      </c>
      <c r="AB154" s="249" t="str">
        <f t="shared" si="2073"/>
        <v>(8,6,6)</v>
      </c>
      <c r="AC154" s="250">
        <f>IF(L153="","",IF(L153="wo",0,IF(K153="wo",1,IF(K153&gt;L153,0,1))))</f>
        <v>1</v>
      </c>
      <c r="AD154" s="250">
        <f>IF(N153="","",IF(N153="wo",0,IF(M153="wo",1,IF(M153&gt;N153,0,1))))</f>
        <v>1</v>
      </c>
      <c r="AE154" s="250">
        <f>IF(P153="","",IF(P153="wo",0,IF(O153="wo",1,IF(O153&gt;P153,0,1))))</f>
        <v>1</v>
      </c>
      <c r="AF154" s="250" t="str">
        <f>IF(R153="","",IF(R153="wo",0,IF(Q153="wo",1,IF(Q153&gt;R153,0,1))))</f>
        <v/>
      </c>
      <c r="AG154" s="250" t="str">
        <f>IF(T153="","",IF(T153="wo",0,IF(S153="wo",1,IF(S153&gt;T153,0,1))))</f>
        <v/>
      </c>
      <c r="AH154" s="250" t="str">
        <f>IF(V153="","",IF(V153="wo",0,IF(U153="wo",1,IF(U153&gt;V153,0,1))))</f>
        <v/>
      </c>
      <c r="AI154" s="250" t="str">
        <f>IF(X153="","",IF(X153="wo",0,IF(W153="wo",1,IF(W153&gt;X153,0,1))))</f>
        <v/>
      </c>
      <c r="AJ154" s="251">
        <f>IF(K153="","",IF(K153="wo",0,IF(L153="wo",0,IF(K153=L153,"ERROR",IF(K153=0,0,IF(L153=0,"-0",IF(L153&gt;K153,K153,-1*L153)))))))</f>
        <v>8</v>
      </c>
      <c r="AK154" s="251" t="str">
        <f>IF(M153="","",IF(M153="wo",","&amp;0,IF(N153="wo",","&amp;0,IF(M153=N153,"ERROR",IF(M153=0,",0",IF(N153=0,",-0",IF(N153&gt;M153,","&amp;M153,","&amp;-1*N153)))))))</f>
        <v>,6</v>
      </c>
      <c r="AL154" s="251" t="str">
        <f>IF(O153="","",IF(O153="wo",","&amp;0,IF(P153="wo",","&amp;0,IF(O153=P153,"ERROR",IF(O153=0,",0",IF(P153=0,",-0",IF(P153&gt;O153,","&amp;O153,","&amp;-1*P153)))))))</f>
        <v>,6</v>
      </c>
      <c r="AM154" s="251" t="str">
        <f>IF(Q153="","",IF(Q153="wo",","&amp;0,IF(R153="wo",","&amp;0,IF(Q153=R153,"ERROR",IF(Q153=0,",0",IF(R153=0,",-0",IF(R153&gt;Q153,","&amp;Q153,","&amp;-1*R153)))))))</f>
        <v/>
      </c>
      <c r="AN154" s="251" t="str">
        <f>IF(S153="","",IF(S153="wo",","&amp;0,IF(T153="wo",","&amp;0,IF(S153=T153,"ERROR",IF(S153=0,",0",IF(T153=0,",-0",IF(T153&gt;S153,","&amp;S153,","&amp;-1*T153)))))))</f>
        <v/>
      </c>
      <c r="AO154" s="251" t="str">
        <f>IF(U153="","",IF(U153="wo",","&amp;0,IF(V153="wo",","&amp;0,IF(U153=V153,"ERROR",IF(U153=0,",0",IF(V153=0,",-0",IF(V153&gt;U153,","&amp;U153,","&amp;-1*V153)))))))</f>
        <v/>
      </c>
      <c r="AP154" s="251" t="str">
        <f>IF(W153="","",IF(W153="wo",","&amp;0,IF(X153="wo",","&amp;0,IF(W153=X153,"ERROR",IF(W153=0,",0",IF(X153=0,",-0",IF(X153&gt;W153,","&amp;W153,","&amp;-1*X153)))))))</f>
        <v/>
      </c>
      <c r="AQ154" s="238"/>
      <c r="AU154" s="262"/>
      <c r="BK154" s="293"/>
    </row>
    <row r="155" spans="1:63" s="240" customFormat="1" ht="14.1" customHeight="1" x14ac:dyDescent="0.25">
      <c r="A155" s="554"/>
      <c r="B155" s="576"/>
      <c r="C155" s="556"/>
      <c r="D155" s="576"/>
      <c r="E155" s="518"/>
      <c r="F155" s="322"/>
      <c r="G155" s="346">
        <f>IF(Y153&gt;Z153,G153,IF(Z153&gt;Y153,G154,"-"))</f>
        <v>227</v>
      </c>
      <c r="H155" s="331" t="s">
        <v>323</v>
      </c>
      <c r="I155" s="244" t="str">
        <f>VLOOKUP(G155,[3]Список!A:V,3,FALSE)</f>
        <v xml:space="preserve">ЗЕЙНУЛЛА Айзере  </v>
      </c>
      <c r="J155" s="245" t="str">
        <f>VLOOKUP(G155,[3]Список!A:V,8,FALSE)</f>
        <v>Павлодар. обл.</v>
      </c>
      <c r="K155" s="579"/>
      <c r="L155" s="580"/>
      <c r="M155" s="580"/>
      <c r="N155" s="580"/>
      <c r="O155" s="580"/>
      <c r="P155" s="580"/>
      <c r="Q155" s="580"/>
      <c r="R155" s="580"/>
      <c r="S155" s="580"/>
      <c r="T155" s="580"/>
      <c r="U155" s="580"/>
      <c r="V155" s="580"/>
      <c r="W155" s="580"/>
      <c r="X155" s="581"/>
      <c r="Y155" s="246" t="str">
        <f>IF(K155="wo","wo",IF(K155="","",SUM(AC155:AI155)))</f>
        <v/>
      </c>
      <c r="Z155" s="247" t="str">
        <f>IF(L155="wo","wo",IF(L155="","",SUM(AC156:AI156)))</f>
        <v/>
      </c>
      <c r="AA155" s="248" t="str">
        <f t="shared" ref="AA155" si="2089">IF(Y156="В - П","В - П",IF(Z156="В - П","В - П",IF(Z156="wo",Y156&amp;" - "&amp;Z156,IF(Y156="wo",Z156&amp;" - "&amp;Y156,IF(Y156&gt;Z156,Y156&amp;" - "&amp;Z156,IF(Z156&gt;Y156,Z156&amp;" - "&amp;Y156,""))))))</f>
        <v/>
      </c>
      <c r="AB155" s="249" t="str">
        <f t="shared" si="2073"/>
        <v>()</v>
      </c>
      <c r="AC155" s="250" t="str">
        <f>IF(K155="","",IF(K155="wo",0,IF(L155="wo",1,IF(K155&gt;L155,1,0))))</f>
        <v/>
      </c>
      <c r="AD155" s="250" t="str">
        <f>IF(M155="","",IF(M155="wo",0,IF(N155="wo",1,IF(M155&gt;N155,1,0))))</f>
        <v/>
      </c>
      <c r="AE155" s="250" t="str">
        <f>IF(O155="","",IF(O155="wo",0,IF(P155="wo",1,IF(O155&gt;P155,1,0))))</f>
        <v/>
      </c>
      <c r="AF155" s="250" t="str">
        <f>IF(Q155="","",IF(Q155="wo",0,IF(R155="wo",1,IF(Q155&gt;R155,1,0))))</f>
        <v/>
      </c>
      <c r="AG155" s="250" t="str">
        <f>IF(S155="","",IF(S155="wo",0,IF(T155="wo",1,IF(S155&gt;T155,1,0))))</f>
        <v/>
      </c>
      <c r="AH155" s="250" t="str">
        <f>IF(U155="","",IF(U155="wo",0,IF(V155="wo",1,IF(U155&gt;V155,1,0))))</f>
        <v/>
      </c>
      <c r="AI155" s="250" t="str">
        <f>IF(W155="","",IF(W155="wo",0,IF(X155="wo",1,IF(W155&gt;X155,1,0))))</f>
        <v/>
      </c>
      <c r="AJ155" s="251" t="str">
        <f>IF(K155="","",IF(K155="wo",0,IF(L155="wo",0,IF(K155=L155,"ERROR",IF(K155=0,"-0",IF(L155=0,0,IF(K155&gt;L155,L155,-1*K155)))))))</f>
        <v/>
      </c>
      <c r="AK155" s="251" t="str">
        <f>IF(M155="","",IF(M155="wo",","&amp;0,IF(N155="wo",","&amp;0,IF(M155=N155,"ERROR",IF(M155=0,",-0",IF(N155=0,","&amp;0,IF(M155&gt;N155,","&amp;N155,","&amp;-1*M155)))))))</f>
        <v/>
      </c>
      <c r="AL155" s="251" t="str">
        <f>IF(O155="","",IF(O155="wo",","&amp;0,IF(P155="wo",","&amp;0,IF(O155=P155,"ERROR",IF(O155=0,",-0",IF(P155=0,","&amp;0,IF(O155&gt;P155,","&amp;P155,","&amp;-1*O155)))))))</f>
        <v/>
      </c>
      <c r="AM155" s="251" t="str">
        <f>IF(Q155="","",IF(Q155="wo",","&amp;0,IF(R155="wo",","&amp;0,IF(Q155=R155,"ERROR",IF(Q155=0,",-0",IF(R155=0,","&amp;0,IF(Q155&gt;R155,","&amp;R155,","&amp;-1*Q155)))))))</f>
        <v/>
      </c>
      <c r="AN155" s="251" t="str">
        <f>IF(S155="","",IF(S155="wo",","&amp;0,IF(T155="wo",","&amp;0,IF(S155=T155,"ERROR",IF(S155=0,",-0",IF(T155=0,","&amp;0,IF(S155&gt;T155,","&amp;T155,","&amp;-1*S155)))))))</f>
        <v/>
      </c>
      <c r="AO155" s="251" t="str">
        <f>IF(U155="","",IF(U155="wo",","&amp;0,IF(V155="wo",","&amp;0,IF(U155=V155,"ERROR",IF(U155=0,",-0",IF(V155=0,","&amp;0,IF(U155&gt;V155,","&amp;V155,","&amp;-1*U155)))))))</f>
        <v/>
      </c>
      <c r="AP155" s="251" t="str">
        <f>IF(W155="","",IF(W155="wo",","&amp;0,IF(X155="wo",","&amp;0,IF(W155=X155,"ERROR",IF(W155=0,",-0",IF(X155=0,","&amp;0,IF(W155&gt;X155,","&amp;X155,","&amp;-1*W155)))))))</f>
        <v/>
      </c>
      <c r="AQ155" s="238"/>
      <c r="AU155" s="262"/>
      <c r="BK155" s="293"/>
    </row>
    <row r="156" spans="1:63" s="240" customFormat="1" ht="14.1" customHeight="1" x14ac:dyDescent="0.25">
      <c r="A156" s="555"/>
      <c r="B156" s="577"/>
      <c r="C156" s="578"/>
      <c r="D156" s="577"/>
      <c r="E156" s="519"/>
      <c r="F156" s="238">
        <v>-70</v>
      </c>
      <c r="G156" s="348">
        <f>IF(Y153&lt;Z153,G153,IF(Z153&lt;Y153,G154,"-"))</f>
        <v>224</v>
      </c>
      <c r="H156" s="331" t="s">
        <v>324</v>
      </c>
      <c r="I156" s="257" t="str">
        <f>VLOOKUP(G156,[3]Список!A:V,3,FALSE)</f>
        <v xml:space="preserve">ГАМОВА Дарья  </v>
      </c>
      <c r="J156" s="258" t="str">
        <f>VLOOKUP(G156,[3]Список!A:V,8,FALSE)</f>
        <v>Карагандин. обл.</v>
      </c>
      <c r="K156" s="572"/>
      <c r="L156" s="573"/>
      <c r="M156" s="573"/>
      <c r="N156" s="573"/>
      <c r="O156" s="573"/>
      <c r="P156" s="573"/>
      <c r="Q156" s="573"/>
      <c r="R156" s="573"/>
      <c r="S156" s="573"/>
      <c r="T156" s="573"/>
      <c r="U156" s="573"/>
      <c r="V156" s="573"/>
      <c r="W156" s="573"/>
      <c r="X156" s="574"/>
      <c r="Y156" s="259">
        <f>IF(L155="wo","В - П",IF(L155&gt;=0,SUM(AC156:AI156),""))</f>
        <v>0</v>
      </c>
      <c r="Z156" s="260">
        <f>IF(K155="wo","В - П",IF(K155&gt;=0,SUM(AC155:AI155),""))</f>
        <v>0</v>
      </c>
      <c r="AA156" s="248" t="str">
        <f>IF(G155="х","",IF(G156="х","",IF(Y155&gt;Z155,AA155&amp;" "&amp;AB155,IF(Z155&gt;Y155,AA155&amp;" "&amp;AB156,""))))</f>
        <v/>
      </c>
      <c r="AB156" s="249" t="str">
        <f t="shared" si="2073"/>
        <v>()</v>
      </c>
      <c r="AC156" s="250" t="str">
        <f>IF(L155="","",IF(L155="wo",0,IF(K155="wo",1,IF(K155&gt;L155,0,1))))</f>
        <v/>
      </c>
      <c r="AD156" s="250" t="str">
        <f>IF(N155="","",IF(N155="wo",0,IF(M155="wo",1,IF(M155&gt;N155,0,1))))</f>
        <v/>
      </c>
      <c r="AE156" s="250" t="str">
        <f>IF(P155="","",IF(P155="wo",0,IF(O155="wo",1,IF(O155&gt;P155,0,1))))</f>
        <v/>
      </c>
      <c r="AF156" s="250" t="str">
        <f>IF(R155="","",IF(R155="wo",0,IF(Q155="wo",1,IF(Q155&gt;R155,0,1))))</f>
        <v/>
      </c>
      <c r="AG156" s="250" t="str">
        <f>IF(T155="","",IF(T155="wo",0,IF(S155="wo",1,IF(S155&gt;T155,0,1))))</f>
        <v/>
      </c>
      <c r="AH156" s="250" t="str">
        <f>IF(V155="","",IF(V155="wo",0,IF(U155="wo",1,IF(U155&gt;V155,0,1))))</f>
        <v/>
      </c>
      <c r="AI156" s="250" t="str">
        <f>IF(X155="","",IF(X155="wo",0,IF(W155="wo",1,IF(W155&gt;X155,0,1))))</f>
        <v/>
      </c>
      <c r="AJ156" s="251" t="str">
        <f>IF(K155="","",IF(K155="wo",0,IF(L155="wo",0,IF(K155=L155,"ERROR",IF(K155=0,0,IF(L155=0,"-0",IF(L155&gt;K155,K155,-1*L155)))))))</f>
        <v/>
      </c>
      <c r="AK156" s="251" t="str">
        <f>IF(M155="","",IF(M155="wo",","&amp;0,IF(N155="wo",","&amp;0,IF(M155=N155,"ERROR",IF(M155=0,",0",IF(N155=0,",-0",IF(N155&gt;M155,","&amp;M155,","&amp;-1*N155)))))))</f>
        <v/>
      </c>
      <c r="AL156" s="251" t="str">
        <f>IF(O155="","",IF(O155="wo",","&amp;0,IF(P155="wo",","&amp;0,IF(O155=P155,"ERROR",IF(O155=0,",0",IF(P155=0,",-0",IF(P155&gt;O155,","&amp;O155,","&amp;-1*P155)))))))</f>
        <v/>
      </c>
      <c r="AM156" s="251" t="str">
        <f>IF(Q155="","",IF(Q155="wo",","&amp;0,IF(R155="wo",","&amp;0,IF(Q155=R155,"ERROR",IF(Q155=0,",0",IF(R155=0,",-0",IF(R155&gt;Q155,","&amp;Q155,","&amp;-1*R155)))))))</f>
        <v/>
      </c>
      <c r="AN156" s="251" t="str">
        <f>IF(S155="","",IF(S155="wo",","&amp;0,IF(T155="wo",","&amp;0,IF(S155=T155,"ERROR",IF(S155=0,",0",IF(T155=0,",-0",IF(T155&gt;S155,","&amp;S155,","&amp;-1*T155)))))))</f>
        <v/>
      </c>
      <c r="AO156" s="251" t="str">
        <f>IF(U155="","",IF(U155="wo",","&amp;0,IF(V155="wo",","&amp;0,IF(U155=V155,"ERROR",IF(U155=0,",0",IF(V155=0,",-0",IF(V155&gt;U155,","&amp;U155,","&amp;-1*V155)))))))</f>
        <v/>
      </c>
      <c r="AP156" s="251" t="str">
        <f>IF(W155="","",IF(W155="wo",","&amp;0,IF(X155="wo",","&amp;0,IF(W155=X155,"ERROR",IF(W155=0,",0",IF(X155=0,",-0",IF(X155&gt;W155,","&amp;W155,","&amp;-1*X155)))))))</f>
        <v/>
      </c>
      <c r="AQ156" s="238"/>
      <c r="AU156" s="262"/>
      <c r="BK156" s="293"/>
    </row>
    <row r="157" spans="1:63" s="240" customFormat="1" ht="14.1" customHeight="1" x14ac:dyDescent="0.25">
      <c r="A157" s="510">
        <v>71</v>
      </c>
      <c r="B157" s="569" t="s">
        <v>325</v>
      </c>
      <c r="C157" s="514"/>
      <c r="D157" s="516"/>
      <c r="E157" s="556"/>
      <c r="F157" s="238">
        <v>-40</v>
      </c>
      <c r="G157" s="334">
        <f>IF(Y83&lt;Z83,G83,IF(Z83&lt;Y83,G84,"-"))</f>
        <v>226</v>
      </c>
      <c r="H157" s="520" t="str">
        <f t="shared" ref="H157" si="2090">IF(K157="",IF(C157="","",IF(OR(G157="х",G158="х",NOT(ISBLANK(K157)))," ",CONCATENATE(C157,"/",D157,"/","ст. ",E157))),"")</f>
        <v/>
      </c>
      <c r="I157" s="244" t="str">
        <f>VLOOKUP(G157,[3]Список!A:V,3,FALSE)</f>
        <v xml:space="preserve">ТЕМИРХАНОВА Акку  </v>
      </c>
      <c r="J157" s="245" t="str">
        <f>VLOOKUP(G157,[3]Список!A:V,8,FALSE)</f>
        <v>Мангистау. обл.</v>
      </c>
      <c r="K157" s="525">
        <v>11</v>
      </c>
      <c r="L157" s="535">
        <v>8</v>
      </c>
      <c r="M157" s="531">
        <v>11</v>
      </c>
      <c r="N157" s="533">
        <v>13</v>
      </c>
      <c r="O157" s="525">
        <v>4</v>
      </c>
      <c r="P157" s="535">
        <v>11</v>
      </c>
      <c r="Q157" s="531">
        <v>3</v>
      </c>
      <c r="R157" s="533">
        <v>11</v>
      </c>
      <c r="S157" s="525"/>
      <c r="T157" s="535"/>
      <c r="U157" s="531"/>
      <c r="V157" s="533"/>
      <c r="W157" s="525"/>
      <c r="X157" s="527"/>
      <c r="Y157" s="246">
        <f>IF(K157="wo","wo",IF(K157="","",SUM(AC157:AI157)))</f>
        <v>1</v>
      </c>
      <c r="Z157" s="247">
        <f>IF(L157="wo","wo",IF(L157="","",SUM(AC158:AI158)))</f>
        <v>3</v>
      </c>
      <c r="AA157" s="248" t="str">
        <f t="shared" ref="AA157" si="2091">IF(Y158="В - П","В - П",IF(Z158="В - П","В - П",IF(Z158="wo",Y158&amp;" - "&amp;Z158,IF(Y158="wo",Z158&amp;" - "&amp;Y158,IF(Y158&gt;Z158,Y158&amp;" - "&amp;Z158,IF(Z158&gt;Y158,Z158&amp;" - "&amp;Y158,""))))))</f>
        <v>3 - 1</v>
      </c>
      <c r="AB157" s="249" t="str">
        <f t="shared" si="2073"/>
        <v>(8,-11,-4,-3)</v>
      </c>
      <c r="AC157" s="250">
        <f>IF(K157="","",IF(K157="wo",0,IF(L157="wo",1,IF(K157&gt;L157,1,0))))</f>
        <v>1</v>
      </c>
      <c r="AD157" s="250">
        <f>IF(M157="","",IF(M157="wo",0,IF(N157="wo",1,IF(M157&gt;N157,1,0))))</f>
        <v>0</v>
      </c>
      <c r="AE157" s="250">
        <f>IF(O157="","",IF(O157="wo",0,IF(P157="wo",1,IF(O157&gt;P157,1,0))))</f>
        <v>0</v>
      </c>
      <c r="AF157" s="250">
        <f>IF(Q157="","",IF(Q157="wo",0,IF(R157="wo",1,IF(Q157&gt;R157,1,0))))</f>
        <v>0</v>
      </c>
      <c r="AG157" s="250" t="str">
        <f>IF(S157="","",IF(S157="wo",0,IF(T157="wo",1,IF(S157&gt;T157,1,0))))</f>
        <v/>
      </c>
      <c r="AH157" s="250" t="str">
        <f>IF(U157="","",IF(U157="wo",0,IF(V157="wo",1,IF(U157&gt;V157,1,0))))</f>
        <v/>
      </c>
      <c r="AI157" s="250" t="str">
        <f>IF(W157="","",IF(W157="wo",0,IF(X157="wo",1,IF(W157&gt;X157,1,0))))</f>
        <v/>
      </c>
      <c r="AJ157" s="251">
        <f>IF(K157="","",IF(K157="wo",0,IF(L157="wo",0,IF(K157=L157,"ERROR",IF(K157=0,"-0",IF(L157=0,0,IF(K157&gt;L157,L157,-1*K157)))))))</f>
        <v>8</v>
      </c>
      <c r="AK157" s="251" t="str">
        <f>IF(M157="","",IF(M157="wo",","&amp;0,IF(N157="wo",","&amp;0,IF(M157=N157,"ERROR",IF(M157=0,",-0",IF(N157=0,","&amp;0,IF(M157&gt;N157,","&amp;N157,","&amp;-1*M157)))))))</f>
        <v>,-11</v>
      </c>
      <c r="AL157" s="251" t="str">
        <f>IF(O157="","",IF(O157="wo",","&amp;0,IF(P157="wo",","&amp;0,IF(O157=P157,"ERROR",IF(O157=0,",-0",IF(P157=0,","&amp;0,IF(O157&gt;P157,","&amp;P157,","&amp;-1*O157)))))))</f>
        <v>,-4</v>
      </c>
      <c r="AM157" s="251" t="str">
        <f>IF(Q157="","",IF(Q157="wo",","&amp;0,IF(R157="wo",","&amp;0,IF(Q157=R157,"ERROR",IF(Q157=0,",-0",IF(R157=0,","&amp;0,IF(Q157&gt;R157,","&amp;R157,","&amp;-1*Q157)))))))</f>
        <v>,-3</v>
      </c>
      <c r="AN157" s="251" t="str">
        <f>IF(S157="","",IF(S157="wo",","&amp;0,IF(T157="wo",","&amp;0,IF(S157=T157,"ERROR",IF(S157=0,",-0",IF(T157=0,","&amp;0,IF(S157&gt;T157,","&amp;T157,","&amp;-1*S157)))))))</f>
        <v/>
      </c>
      <c r="AO157" s="251" t="str">
        <f>IF(U157="","",IF(U157="wo",","&amp;0,IF(V157="wo",","&amp;0,IF(U157=V157,"ERROR",IF(U157=0,",-0",IF(V157=0,","&amp;0,IF(U157&gt;V157,","&amp;V157,","&amp;-1*U157)))))))</f>
        <v/>
      </c>
      <c r="AP157" s="251" t="str">
        <f>IF(W157="","",IF(W157="wo",","&amp;0,IF(X157="wo",","&amp;0,IF(W157=X157,"ERROR",IF(W157=0,",-0",IF(X157=0,","&amp;0,IF(W157&gt;X157,","&amp;X157,","&amp;-1*W157)))))))</f>
        <v/>
      </c>
      <c r="AQ157" s="238"/>
      <c r="AU157" s="262"/>
      <c r="BK157" s="293"/>
    </row>
    <row r="158" spans="1:63" s="240" customFormat="1" ht="14.1" customHeight="1" x14ac:dyDescent="0.25">
      <c r="A158" s="511"/>
      <c r="B158" s="570"/>
      <c r="C158" s="515"/>
      <c r="D158" s="566"/>
      <c r="E158" s="578"/>
      <c r="F158" s="238">
        <v>-41</v>
      </c>
      <c r="G158" s="345">
        <f>IF(Y85&lt;Z85,G85,IF(Z85&lt;Y85,G86,"-"))</f>
        <v>212</v>
      </c>
      <c r="H158" s="521"/>
      <c r="I158" s="257" t="str">
        <f>VLOOKUP(G158,[3]Список!A:V,3,FALSE)</f>
        <v xml:space="preserve">МОЧАЛКИНА Виктория  </v>
      </c>
      <c r="J158" s="258" t="str">
        <f>VLOOKUP(G158,[3]Список!A:V,8,FALSE)</f>
        <v>Карагандин. обл.</v>
      </c>
      <c r="K158" s="526"/>
      <c r="L158" s="536"/>
      <c r="M158" s="532"/>
      <c r="N158" s="534"/>
      <c r="O158" s="526"/>
      <c r="P158" s="536"/>
      <c r="Q158" s="532"/>
      <c r="R158" s="534"/>
      <c r="S158" s="526"/>
      <c r="T158" s="536"/>
      <c r="U158" s="532"/>
      <c r="V158" s="534"/>
      <c r="W158" s="526"/>
      <c r="X158" s="528"/>
      <c r="Y158" s="259">
        <f>IF(L157="wo","В - П",IF(L157&gt;=0,SUM(AC158:AI158),""))</f>
        <v>3</v>
      </c>
      <c r="Z158" s="260">
        <f>IF(K157="wo","В - П",IF(K157&gt;=0,SUM(AC157:AI157),""))</f>
        <v>1</v>
      </c>
      <c r="AA158" s="248" t="str">
        <f>IF(G157="х","",IF(G158="х","",IF(Y157&gt;Z157,AA157&amp;" "&amp;AB157,IF(Z157&gt;Y157,AA157&amp;" "&amp;AB158,""))))</f>
        <v>3 - 1 (-8,11,4,3)</v>
      </c>
      <c r="AB158" s="249" t="str">
        <f>CONCATENATE("(",AJ158,AK158,AL158,AM158,AN158,AO158,AP158,")")</f>
        <v>(-8,11,4,3)</v>
      </c>
      <c r="AC158" s="250">
        <f>IF(L157="","",IF(L157="wo",0,IF(K157="wo",1,IF(K157&gt;L157,0,1))))</f>
        <v>0</v>
      </c>
      <c r="AD158" s="250">
        <f>IF(N157="","",IF(N157="wo",0,IF(M157="wo",1,IF(M157&gt;N157,0,1))))</f>
        <v>1</v>
      </c>
      <c r="AE158" s="250">
        <f>IF(P157="","",IF(P157="wo",0,IF(O157="wo",1,IF(O157&gt;P157,0,1))))</f>
        <v>1</v>
      </c>
      <c r="AF158" s="250">
        <f>IF(R157="","",IF(R157="wo",0,IF(Q157="wo",1,IF(Q157&gt;R157,0,1))))</f>
        <v>1</v>
      </c>
      <c r="AG158" s="250" t="str">
        <f>IF(T157="","",IF(T157="wo",0,IF(S157="wo",1,IF(S157&gt;T157,0,1))))</f>
        <v/>
      </c>
      <c r="AH158" s="250" t="str">
        <f>IF(V157="","",IF(V157="wo",0,IF(U157="wo",1,IF(U157&gt;V157,0,1))))</f>
        <v/>
      </c>
      <c r="AI158" s="250" t="str">
        <f>IF(X157="","",IF(X157="wo",0,IF(W157="wo",1,IF(W157&gt;X157,0,1))))</f>
        <v/>
      </c>
      <c r="AJ158" s="251">
        <f>IF(K157="","",IF(K157="wo",0,IF(L157="wo",0,IF(K157=L157,"ERROR",IF(K157=0,0,IF(L157=0,"-0",IF(L157&gt;K157,K157,-1*L157)))))))</f>
        <v>-8</v>
      </c>
      <c r="AK158" s="251" t="str">
        <f>IF(M157="","",IF(M157="wo",","&amp;0,IF(N157="wo",","&amp;0,IF(M157=N157,"ERROR",IF(M157=0,",0",IF(N157=0,",-0",IF(N157&gt;M157,","&amp;M157,","&amp;-1*N157)))))))</f>
        <v>,11</v>
      </c>
      <c r="AL158" s="251" t="str">
        <f>IF(O157="","",IF(O157="wo",","&amp;0,IF(P157="wo",","&amp;0,IF(O157=P157,"ERROR",IF(O157=0,",0",IF(P157=0,",-0",IF(P157&gt;O157,","&amp;O157,","&amp;-1*P157)))))))</f>
        <v>,4</v>
      </c>
      <c r="AM158" s="251" t="str">
        <f>IF(Q157="","",IF(Q157="wo",","&amp;0,IF(R157="wo",","&amp;0,IF(Q157=R157,"ERROR",IF(Q157=0,",0",IF(R157=0,",-0",IF(R157&gt;Q157,","&amp;Q157,","&amp;-1*R157)))))))</f>
        <v>,3</v>
      </c>
      <c r="AN158" s="251" t="str">
        <f>IF(S157="","",IF(S157="wo",","&amp;0,IF(T157="wo",","&amp;0,IF(S157=T157,"ERROR",IF(S157=0,",0",IF(T157=0,",-0",IF(T157&gt;S157,","&amp;S157,","&amp;-1*T157)))))))</f>
        <v/>
      </c>
      <c r="AO158" s="251" t="str">
        <f>IF(U157="","",IF(U157="wo",","&amp;0,IF(V157="wo",","&amp;0,IF(U157=V157,"ERROR",IF(U157=0,",0",IF(V157=0,",-0",IF(V157&gt;U157,","&amp;U157,","&amp;-1*V157)))))))</f>
        <v/>
      </c>
      <c r="AP158" s="251" t="str">
        <f>IF(W157="","",IF(W157="wo",","&amp;0,IF(X157="wo",","&amp;0,IF(W157=X157,"ERROR",IF(W157=0,",0",IF(X157=0,",-0",IF(X157&gt;W157,","&amp;W157,","&amp;-1*X157)))))))</f>
        <v/>
      </c>
      <c r="AQ158" s="238"/>
      <c r="AU158" s="262"/>
      <c r="BK158" s="293"/>
    </row>
    <row r="159" spans="1:63" s="240" customFormat="1" ht="14.1" customHeight="1" x14ac:dyDescent="0.25">
      <c r="A159" s="510">
        <v>72</v>
      </c>
      <c r="B159" s="569" t="s">
        <v>325</v>
      </c>
      <c r="C159" s="514"/>
      <c r="D159" s="516"/>
      <c r="E159" s="556"/>
      <c r="F159" s="238">
        <v>-42</v>
      </c>
      <c r="G159" s="334">
        <f>IF(Y87&lt;Z87,G87,IF(Z87&lt;Y87,G88,"-"))</f>
        <v>216</v>
      </c>
      <c r="H159" s="520" t="str">
        <f t="shared" ref="H159" si="2092">IF(K159="",IF(C159="","",IF(OR(G159="х",G160="х",NOT(ISBLANK(K159)))," ",CONCATENATE(C159,"/",D159,"/","ст. ",E159))),"")</f>
        <v/>
      </c>
      <c r="I159" s="244" t="str">
        <f>VLOOKUP(G159,[3]Список!A:V,3,FALSE)</f>
        <v xml:space="preserve">НҰРМАН Нұрсая  </v>
      </c>
      <c r="J159" s="245" t="str">
        <f>VLOOKUP(G159,[3]Список!A:V,8,FALSE)</f>
        <v>ВКО</v>
      </c>
      <c r="K159" s="525">
        <v>11</v>
      </c>
      <c r="L159" s="535">
        <v>5</v>
      </c>
      <c r="M159" s="531">
        <v>10</v>
      </c>
      <c r="N159" s="533">
        <v>12</v>
      </c>
      <c r="O159" s="525">
        <v>11</v>
      </c>
      <c r="P159" s="535">
        <v>8</v>
      </c>
      <c r="Q159" s="531">
        <v>9</v>
      </c>
      <c r="R159" s="533">
        <v>11</v>
      </c>
      <c r="S159" s="525">
        <v>11</v>
      </c>
      <c r="T159" s="535">
        <v>8</v>
      </c>
      <c r="U159" s="531"/>
      <c r="V159" s="533"/>
      <c r="W159" s="525"/>
      <c r="X159" s="527"/>
      <c r="Y159" s="246">
        <f>IF(K159="wo","wo",IF(K159="","",SUM(AC159:AI159)))</f>
        <v>3</v>
      </c>
      <c r="Z159" s="247">
        <f>IF(L159="wo","wo",IF(L159="","",SUM(AC160:AI160)))</f>
        <v>2</v>
      </c>
      <c r="AA159" s="248" t="str">
        <f t="shared" ref="AA159" si="2093">IF(Y160="В - П","В - П",IF(Z160="В - П","В - П",IF(Z160="wo",Y160&amp;" - "&amp;Z160,IF(Y160="wo",Z160&amp;" - "&amp;Y160,IF(Y160&gt;Z160,Y160&amp;" - "&amp;Z160,IF(Z160&gt;Y160,Z160&amp;" - "&amp;Y160,""))))))</f>
        <v>3 - 2</v>
      </c>
      <c r="AB159" s="249" t="str">
        <f t="shared" si="2073"/>
        <v>(5,-10,8,-9,8)</v>
      </c>
      <c r="AC159" s="250">
        <f>IF(K159="","",IF(K159="wo",0,IF(L159="wo",1,IF(K159&gt;L159,1,0))))</f>
        <v>1</v>
      </c>
      <c r="AD159" s="250">
        <f>IF(M159="","",IF(M159="wo",0,IF(N159="wo",1,IF(M159&gt;N159,1,0))))</f>
        <v>0</v>
      </c>
      <c r="AE159" s="250">
        <f>IF(O159="","",IF(O159="wo",0,IF(P159="wo",1,IF(O159&gt;P159,1,0))))</f>
        <v>1</v>
      </c>
      <c r="AF159" s="250">
        <f>IF(Q159="","",IF(Q159="wo",0,IF(R159="wo",1,IF(Q159&gt;R159,1,0))))</f>
        <v>0</v>
      </c>
      <c r="AG159" s="250">
        <f>IF(S159="","",IF(S159="wo",0,IF(T159="wo",1,IF(S159&gt;T159,1,0))))</f>
        <v>1</v>
      </c>
      <c r="AH159" s="250" t="str">
        <f>IF(U159="","",IF(U159="wo",0,IF(V159="wo",1,IF(U159&gt;V159,1,0))))</f>
        <v/>
      </c>
      <c r="AI159" s="250" t="str">
        <f>IF(W159="","",IF(W159="wo",0,IF(X159="wo",1,IF(W159&gt;X159,1,0))))</f>
        <v/>
      </c>
      <c r="AJ159" s="251">
        <f>IF(K159="","",IF(K159="wo",0,IF(L159="wo",0,IF(K159=L159,"ERROR",IF(K159=0,"-0",IF(L159=0,0,IF(K159&gt;L159,L159,-1*K159)))))))</f>
        <v>5</v>
      </c>
      <c r="AK159" s="251" t="str">
        <f>IF(M159="","",IF(M159="wo",","&amp;0,IF(N159="wo",","&amp;0,IF(M159=N159,"ERROR",IF(M159=0,",-0",IF(N159=0,","&amp;0,IF(M159&gt;N159,","&amp;N159,","&amp;-1*M159)))))))</f>
        <v>,-10</v>
      </c>
      <c r="AL159" s="251" t="str">
        <f>IF(O159="","",IF(O159="wo",","&amp;0,IF(P159="wo",","&amp;0,IF(O159=P159,"ERROR",IF(O159=0,",-0",IF(P159=0,","&amp;0,IF(O159&gt;P159,","&amp;P159,","&amp;-1*O159)))))))</f>
        <v>,8</v>
      </c>
      <c r="AM159" s="251" t="str">
        <f>IF(Q159="","",IF(Q159="wo",","&amp;0,IF(R159="wo",","&amp;0,IF(Q159=R159,"ERROR",IF(Q159=0,",-0",IF(R159=0,","&amp;0,IF(Q159&gt;R159,","&amp;R159,","&amp;-1*Q159)))))))</f>
        <v>,-9</v>
      </c>
      <c r="AN159" s="251" t="str">
        <f>IF(S159="","",IF(S159="wo",","&amp;0,IF(T159="wo",","&amp;0,IF(S159=T159,"ERROR",IF(S159=0,",-0",IF(T159=0,","&amp;0,IF(S159&gt;T159,","&amp;T159,","&amp;-1*S159)))))))</f>
        <v>,8</v>
      </c>
      <c r="AO159" s="251" t="str">
        <f>IF(U159="","",IF(U159="wo",","&amp;0,IF(V159="wo",","&amp;0,IF(U159=V159,"ERROR",IF(U159=0,",-0",IF(V159=0,","&amp;0,IF(U159&gt;V159,","&amp;V159,","&amp;-1*U159)))))))</f>
        <v/>
      </c>
      <c r="AP159" s="251" t="str">
        <f>IF(W159="","",IF(W159="wo",","&amp;0,IF(X159="wo",","&amp;0,IF(W159=X159,"ERROR",IF(W159=0,",-0",IF(X159=0,","&amp;0,IF(W159&gt;X159,","&amp;X159,","&amp;-1*W159)))))))</f>
        <v/>
      </c>
      <c r="AQ159" s="238"/>
      <c r="AT159" s="262"/>
      <c r="AU159" s="262"/>
      <c r="BK159" s="293"/>
    </row>
    <row r="160" spans="1:63" s="240" customFormat="1" ht="14.1" customHeight="1" x14ac:dyDescent="0.25">
      <c r="A160" s="511"/>
      <c r="B160" s="570"/>
      <c r="C160" s="515"/>
      <c r="D160" s="566"/>
      <c r="E160" s="578"/>
      <c r="F160" s="238">
        <v>-43</v>
      </c>
      <c r="G160" s="345">
        <f>IF(Y89&lt;Z89,G89,IF(Z89&lt;Y89,G90,"-"))</f>
        <v>217</v>
      </c>
      <c r="H160" s="521"/>
      <c r="I160" s="257" t="str">
        <f>VLOOKUP(G160,[3]Список!A:V,3,FALSE)</f>
        <v xml:space="preserve">АДИЛЬГЕРЕЕВА Айназ  </v>
      </c>
      <c r="J160" s="258" t="str">
        <f>VLOOKUP(G160,[3]Список!A:V,8,FALSE)</f>
        <v>г. Шымкент</v>
      </c>
      <c r="K160" s="526"/>
      <c r="L160" s="536"/>
      <c r="M160" s="532"/>
      <c r="N160" s="534"/>
      <c r="O160" s="526"/>
      <c r="P160" s="536"/>
      <c r="Q160" s="532"/>
      <c r="R160" s="534"/>
      <c r="S160" s="526"/>
      <c r="T160" s="536"/>
      <c r="U160" s="532"/>
      <c r="V160" s="534"/>
      <c r="W160" s="526"/>
      <c r="X160" s="528"/>
      <c r="Y160" s="259">
        <f>IF(L159="wo","В - П",IF(L159&gt;=0,SUM(AC160:AI160),""))</f>
        <v>2</v>
      </c>
      <c r="Z160" s="260">
        <f>IF(K159="wo","В - П",IF(K159&gt;=0,SUM(AC159:AI159),""))</f>
        <v>3</v>
      </c>
      <c r="AA160" s="248" t="str">
        <f>IF(G159="х","",IF(G160="х","",IF(Y159&gt;Z159,AA159&amp;" "&amp;AB159,IF(Z159&gt;Y159,AA159&amp;" "&amp;AB160,""))))</f>
        <v>3 - 2 (5,-10,8,-9,8)</v>
      </c>
      <c r="AB160" s="249" t="str">
        <f t="shared" si="2073"/>
        <v>(-5,10,-8,9,-8)</v>
      </c>
      <c r="AC160" s="250">
        <f>IF(L159="","",IF(L159="wo",0,IF(K159="wo",1,IF(K159&gt;L159,0,1))))</f>
        <v>0</v>
      </c>
      <c r="AD160" s="250">
        <f>IF(N159="","",IF(N159="wo",0,IF(M159="wo",1,IF(M159&gt;N159,0,1))))</f>
        <v>1</v>
      </c>
      <c r="AE160" s="250">
        <f>IF(P159="","",IF(P159="wo",0,IF(O159="wo",1,IF(O159&gt;P159,0,1))))</f>
        <v>0</v>
      </c>
      <c r="AF160" s="250">
        <f>IF(R159="","",IF(R159="wo",0,IF(Q159="wo",1,IF(Q159&gt;R159,0,1))))</f>
        <v>1</v>
      </c>
      <c r="AG160" s="250">
        <f>IF(T159="","",IF(T159="wo",0,IF(S159="wo",1,IF(S159&gt;T159,0,1))))</f>
        <v>0</v>
      </c>
      <c r="AH160" s="250" t="str">
        <f>IF(V159="","",IF(V159="wo",0,IF(U159="wo",1,IF(U159&gt;V159,0,1))))</f>
        <v/>
      </c>
      <c r="AI160" s="250" t="str">
        <f>IF(X159="","",IF(X159="wo",0,IF(W159="wo",1,IF(W159&gt;X159,0,1))))</f>
        <v/>
      </c>
      <c r="AJ160" s="251">
        <f>IF(K159="","",IF(K159="wo",0,IF(L159="wo",0,IF(K159=L159,"ERROR",IF(K159=0,0,IF(L159=0,"-0",IF(L159&gt;K159,K159,-1*L159)))))))</f>
        <v>-5</v>
      </c>
      <c r="AK160" s="251" t="str">
        <f>IF(M159="","",IF(M159="wo",","&amp;0,IF(N159="wo",","&amp;0,IF(M159=N159,"ERROR",IF(M159=0,",0",IF(N159=0,",-0",IF(N159&gt;M159,","&amp;M159,","&amp;-1*N159)))))))</f>
        <v>,10</v>
      </c>
      <c r="AL160" s="251" t="str">
        <f>IF(O159="","",IF(O159="wo",","&amp;0,IF(P159="wo",","&amp;0,IF(O159=P159,"ERROR",IF(O159=0,",0",IF(P159=0,",-0",IF(P159&gt;O159,","&amp;O159,","&amp;-1*P159)))))))</f>
        <v>,-8</v>
      </c>
      <c r="AM160" s="251" t="str">
        <f>IF(Q159="","",IF(Q159="wo",","&amp;0,IF(R159="wo",","&amp;0,IF(Q159=R159,"ERROR",IF(Q159=0,",0",IF(R159=0,",-0",IF(R159&gt;Q159,","&amp;Q159,","&amp;-1*R159)))))))</f>
        <v>,9</v>
      </c>
      <c r="AN160" s="251" t="str">
        <f>IF(S159="","",IF(S159="wo",","&amp;0,IF(T159="wo",","&amp;0,IF(S159=T159,"ERROR",IF(S159=0,",0",IF(T159=0,",-0",IF(T159&gt;S159,","&amp;S159,","&amp;-1*T159)))))))</f>
        <v>,-8</v>
      </c>
      <c r="AO160" s="251" t="str">
        <f>IF(U159="","",IF(U159="wo",","&amp;0,IF(V159="wo",","&amp;0,IF(U159=V159,"ERROR",IF(U159=0,",0",IF(V159=0,",-0",IF(V159&gt;U159,","&amp;U159,","&amp;-1*V159)))))))</f>
        <v/>
      </c>
      <c r="AP160" s="251" t="str">
        <f>IF(W159="","",IF(W159="wo",","&amp;0,IF(X159="wo",","&amp;0,IF(W159=X159,"ERROR",IF(W159=0,",0",IF(X159=0,",-0",IF(X159&gt;W159,","&amp;W159,","&amp;-1*X159)))))))</f>
        <v/>
      </c>
      <c r="AQ160" s="238"/>
      <c r="AT160" s="262"/>
      <c r="AU160" s="262"/>
      <c r="BK160" s="293"/>
    </row>
    <row r="161" spans="1:63" s="240" customFormat="1" ht="14.1" customHeight="1" x14ac:dyDescent="0.25">
      <c r="A161" s="510">
        <v>73</v>
      </c>
      <c r="B161" s="569" t="s">
        <v>325</v>
      </c>
      <c r="C161" s="514"/>
      <c r="D161" s="516"/>
      <c r="E161" s="556"/>
      <c r="F161" s="238">
        <v>-44</v>
      </c>
      <c r="G161" s="334">
        <f>IF(Y91&lt;Z91,G91,IF(Z91&lt;Y91,G92,"-"))</f>
        <v>211</v>
      </c>
      <c r="H161" s="520" t="str">
        <f t="shared" ref="H161" si="2094">IF(K161="",IF(C161="","",IF(OR(G161="х",G162="х",NOT(ISBLANK(K161)))," ",CONCATENATE(C161,"/",D161,"/","ст. ",E161))),"")</f>
        <v/>
      </c>
      <c r="I161" s="244" t="str">
        <f>VLOOKUP(G161,[3]Список!A:V,3,FALSE)</f>
        <v xml:space="preserve">АХМАДАЛИЕВА Шахзода  </v>
      </c>
      <c r="J161" s="245" t="str">
        <f>VLOOKUP(G161,[3]Список!A:V,8,FALSE)</f>
        <v>Туркестан. обл.</v>
      </c>
      <c r="K161" s="525" t="s">
        <v>356</v>
      </c>
      <c r="L161" s="535" t="s">
        <v>171</v>
      </c>
      <c r="M161" s="531"/>
      <c r="N161" s="533"/>
      <c r="O161" s="525"/>
      <c r="P161" s="535"/>
      <c r="Q161" s="531"/>
      <c r="R161" s="533"/>
      <c r="S161" s="525"/>
      <c r="T161" s="535"/>
      <c r="U161" s="531"/>
      <c r="V161" s="533"/>
      <c r="W161" s="525"/>
      <c r="X161" s="527"/>
      <c r="Y161" s="246">
        <f>IF(K161="wo","wo",IF(K161="","",SUM(AC161:AI161)))</f>
        <v>0</v>
      </c>
      <c r="Z161" s="247">
        <f>IF(L161="wo","wo",IF(L161="","",SUM(AC162:AI162)))</f>
        <v>1</v>
      </c>
      <c r="AA161" s="248" t="str">
        <f t="shared" ref="AA161" si="2095">IF(Y162="В - П","В - П",IF(Z162="В - П","В - П",IF(Z162="wo",Y162&amp;" - "&amp;Z162,IF(Y162="wo",Z162&amp;" - "&amp;Y162,IF(Y162&gt;Z162,Y162&amp;" - "&amp;Z162,IF(Z162&gt;Y162,Z162&amp;" - "&amp;Y162,""))))))</f>
        <v>1 - 0</v>
      </c>
      <c r="AB161" s="249" t="e">
        <f t="shared" si="2073"/>
        <v>#VALUE!</v>
      </c>
      <c r="AC161" s="250">
        <f>IF(K161="","",IF(K161="wo",0,IF(L161="wo",1,IF(K161&gt;L161,1,0))))</f>
        <v>0</v>
      </c>
      <c r="AD161" s="250" t="str">
        <f>IF(M161="","",IF(M161="wo",0,IF(N161="wo",1,IF(M161&gt;N161,1,0))))</f>
        <v/>
      </c>
      <c r="AE161" s="250" t="str">
        <f>IF(O161="","",IF(O161="wo",0,IF(P161="wo",1,IF(O161&gt;P161,1,0))))</f>
        <v/>
      </c>
      <c r="AF161" s="250" t="str">
        <f>IF(Q161="","",IF(Q161="wo",0,IF(R161="wo",1,IF(Q161&gt;R161,1,0))))</f>
        <v/>
      </c>
      <c r="AG161" s="250" t="str">
        <f>IF(S161="","",IF(S161="wo",0,IF(T161="wo",1,IF(S161&gt;T161,1,0))))</f>
        <v/>
      </c>
      <c r="AH161" s="250" t="str">
        <f>IF(U161="","",IF(U161="wo",0,IF(V161="wo",1,IF(U161&gt;V161,1,0))))</f>
        <v/>
      </c>
      <c r="AI161" s="250" t="str">
        <f>IF(W161="","",IF(W161="wo",0,IF(X161="wo",1,IF(W161&gt;X161,1,0))))</f>
        <v/>
      </c>
      <c r="AJ161" s="251" t="e">
        <f>IF(K161="","",IF(K161="wo",0,IF(L161="wo",0,IF(K161=L161,"ERROR",IF(K161=0,"-0",IF(L161=0,0,IF(K161&gt;L161,L161,-1*K161)))))))</f>
        <v>#VALUE!</v>
      </c>
      <c r="AK161" s="251" t="str">
        <f>IF(M161="","",IF(M161="wo",","&amp;0,IF(N161="wo",","&amp;0,IF(M161=N161,"ERROR",IF(M161=0,",-0",IF(N161=0,","&amp;0,IF(M161&gt;N161,","&amp;N161,","&amp;-1*M161)))))))</f>
        <v/>
      </c>
      <c r="AL161" s="251" t="str">
        <f>IF(O161="","",IF(O161="wo",","&amp;0,IF(P161="wo",","&amp;0,IF(O161=P161,"ERROR",IF(O161=0,",-0",IF(P161=0,","&amp;0,IF(O161&gt;P161,","&amp;P161,","&amp;-1*O161)))))))</f>
        <v/>
      </c>
      <c r="AM161" s="251" t="str">
        <f>IF(Q161="","",IF(Q161="wo",","&amp;0,IF(R161="wo",","&amp;0,IF(Q161=R161,"ERROR",IF(Q161=0,",-0",IF(R161=0,","&amp;0,IF(Q161&gt;R161,","&amp;R161,","&amp;-1*Q161)))))))</f>
        <v/>
      </c>
      <c r="AN161" s="251" t="str">
        <f>IF(S161="","",IF(S161="wo",","&amp;0,IF(T161="wo",","&amp;0,IF(S161=T161,"ERROR",IF(S161=0,",-0",IF(T161=0,","&amp;0,IF(S161&gt;T161,","&amp;T161,","&amp;-1*S161)))))))</f>
        <v/>
      </c>
      <c r="AO161" s="251" t="str">
        <f>IF(U161="","",IF(U161="wo",","&amp;0,IF(V161="wo",","&amp;0,IF(U161=V161,"ERROR",IF(U161=0,",-0",IF(V161=0,","&amp;0,IF(U161&gt;V161,","&amp;V161,","&amp;-1*U161)))))))</f>
        <v/>
      </c>
      <c r="AP161" s="251" t="str">
        <f>IF(W161="","",IF(W161="wo",","&amp;0,IF(X161="wo",","&amp;0,IF(W161=X161,"ERROR",IF(W161=0,",-0",IF(X161=0,","&amp;0,IF(W161&gt;X161,","&amp;X161,","&amp;-1*W161)))))))</f>
        <v/>
      </c>
      <c r="AQ161" s="238"/>
      <c r="AT161" s="262"/>
      <c r="AU161" s="262"/>
      <c r="BK161" s="293"/>
    </row>
    <row r="162" spans="1:63" s="240" customFormat="1" ht="14.1" customHeight="1" x14ac:dyDescent="0.25">
      <c r="A162" s="511"/>
      <c r="B162" s="570"/>
      <c r="C162" s="515"/>
      <c r="D162" s="566"/>
      <c r="E162" s="578"/>
      <c r="F162" s="238">
        <v>-45</v>
      </c>
      <c r="G162" s="345">
        <f>IF(Y93&lt;Z93,G93,IF(Z93&lt;Y93,G94,"-"))</f>
        <v>219</v>
      </c>
      <c r="H162" s="521"/>
      <c r="I162" s="257" t="str">
        <f>VLOOKUP(G162,[3]Список!A:V,3,FALSE)</f>
        <v xml:space="preserve">АМАНГЕЛДІ Ақниет  </v>
      </c>
      <c r="J162" s="258" t="str">
        <f>VLOOKUP(G162,[3]Список!A:V,8,FALSE)</f>
        <v>г. Шымкент</v>
      </c>
      <c r="K162" s="526"/>
      <c r="L162" s="536"/>
      <c r="M162" s="532"/>
      <c r="N162" s="534"/>
      <c r="O162" s="526"/>
      <c r="P162" s="536"/>
      <c r="Q162" s="532"/>
      <c r="R162" s="534"/>
      <c r="S162" s="526"/>
      <c r="T162" s="536"/>
      <c r="U162" s="532"/>
      <c r="V162" s="534"/>
      <c r="W162" s="526"/>
      <c r="X162" s="528"/>
      <c r="Y162" s="259">
        <f>IF(L161="wo","В - П",IF(L161&gt;=0,SUM(AC162:AI162),""))</f>
        <v>1</v>
      </c>
      <c r="Z162" s="260">
        <f>IF(K161="wo","В - П",IF(K161&gt;=0,SUM(AC161:AI161),""))</f>
        <v>0</v>
      </c>
      <c r="AA162" s="248" t="str">
        <f>IF(G161="х","",IF(G162="х","",IF(Y161&gt;Z161,AA161&amp;" "&amp;AB161,IF(Z161&gt;Y161,AA161&amp;" "&amp;AB162,""))))</f>
        <v>1 - 0 (L)</v>
      </c>
      <c r="AB162" s="249" t="str">
        <f t="shared" si="2073"/>
        <v>(L)</v>
      </c>
      <c r="AC162" s="250">
        <f>IF(L161="","",IF(L161="wo",0,IF(K161="wo",1,IF(K161&gt;L161,0,1))))</f>
        <v>1</v>
      </c>
      <c r="AD162" s="250" t="str">
        <f>IF(N161="","",IF(N161="wo",0,IF(M161="wo",1,IF(M161&gt;N161,0,1))))</f>
        <v/>
      </c>
      <c r="AE162" s="250" t="str">
        <f>IF(P161="","",IF(P161="wo",0,IF(O161="wo",1,IF(O161&gt;P161,0,1))))</f>
        <v/>
      </c>
      <c r="AF162" s="250" t="str">
        <f>IF(R161="","",IF(R161="wo",0,IF(Q161="wo",1,IF(Q161&gt;R161,0,1))))</f>
        <v/>
      </c>
      <c r="AG162" s="250" t="str">
        <f>IF(T161="","",IF(T161="wo",0,IF(S161="wo",1,IF(S161&gt;T161,0,1))))</f>
        <v/>
      </c>
      <c r="AH162" s="250" t="str">
        <f>IF(V161="","",IF(V161="wo",0,IF(U161="wo",1,IF(U161&gt;V161,0,1))))</f>
        <v/>
      </c>
      <c r="AI162" s="250" t="str">
        <f>IF(X161="","",IF(X161="wo",0,IF(W161="wo",1,IF(W161&gt;X161,0,1))))</f>
        <v/>
      </c>
      <c r="AJ162" s="251" t="str">
        <f>IF(K161="","",IF(K161="wo",0,IF(L161="wo",0,IF(K161=L161,"ERROR",IF(K161=0,0,IF(L161=0,"-0",IF(L161&gt;K161,K161,-1*L161)))))))</f>
        <v>L</v>
      </c>
      <c r="AK162" s="251" t="str">
        <f>IF(M161="","",IF(M161="wo",","&amp;0,IF(N161="wo",","&amp;0,IF(M161=N161,"ERROR",IF(M161=0,",0",IF(N161=0,",-0",IF(N161&gt;M161,","&amp;M161,","&amp;-1*N161)))))))</f>
        <v/>
      </c>
      <c r="AL162" s="251" t="str">
        <f>IF(O161="","",IF(O161="wo",","&amp;0,IF(P161="wo",","&amp;0,IF(O161=P161,"ERROR",IF(O161=0,",0",IF(P161=0,",-0",IF(P161&gt;O161,","&amp;O161,","&amp;-1*P161)))))))</f>
        <v/>
      </c>
      <c r="AM162" s="251" t="str">
        <f>IF(Q161="","",IF(Q161="wo",","&amp;0,IF(R161="wo",","&amp;0,IF(Q161=R161,"ERROR",IF(Q161=0,",0",IF(R161=0,",-0",IF(R161&gt;Q161,","&amp;Q161,","&amp;-1*R161)))))))</f>
        <v/>
      </c>
      <c r="AN162" s="251" t="str">
        <f>IF(S161="","",IF(S161="wo",","&amp;0,IF(T161="wo",","&amp;0,IF(S161=T161,"ERROR",IF(S161=0,",0",IF(T161=0,",-0",IF(T161&gt;S161,","&amp;S161,","&amp;-1*T161)))))))</f>
        <v/>
      </c>
      <c r="AO162" s="251" t="str">
        <f>IF(U161="","",IF(U161="wo",","&amp;0,IF(V161="wo",","&amp;0,IF(U161=V161,"ERROR",IF(U161=0,",0",IF(V161=0,",-0",IF(V161&gt;U161,","&amp;U161,","&amp;-1*V161)))))))</f>
        <v/>
      </c>
      <c r="AP162" s="251" t="str">
        <f>IF(W161="","",IF(W161="wo",","&amp;0,IF(X161="wo",","&amp;0,IF(W161=X161,"ERROR",IF(W161=0,",0",IF(X161=0,",-0",IF(X161&gt;W161,","&amp;W161,","&amp;-1*X161)))))))</f>
        <v/>
      </c>
      <c r="AQ162" s="238"/>
      <c r="AT162" s="262"/>
      <c r="AU162" s="262"/>
      <c r="BK162" s="293"/>
    </row>
    <row r="163" spans="1:63" s="240" customFormat="1" ht="14.1" customHeight="1" x14ac:dyDescent="0.25">
      <c r="A163" s="510">
        <v>74</v>
      </c>
      <c r="B163" s="569" t="s">
        <v>325</v>
      </c>
      <c r="C163" s="514"/>
      <c r="D163" s="516"/>
      <c r="E163" s="556"/>
      <c r="F163" s="238">
        <v>-46</v>
      </c>
      <c r="G163" s="334">
        <f>IF(Y95&lt;Z95,G95,IF(Z95&lt;Y95,G96,"-"))</f>
        <v>208</v>
      </c>
      <c r="H163" s="520" t="str">
        <f t="shared" ref="H163" si="2096">IF(K163="",IF(C163="","",IF(OR(G163="х",G164="х",NOT(ISBLANK(K163)))," ",CONCATENATE(C163,"/",D163,"/","ст. ",E163))),"")</f>
        <v/>
      </c>
      <c r="I163" s="244" t="str">
        <f>VLOOKUP(G163,[3]Список!A:V,3,FALSE)</f>
        <v xml:space="preserve">ЦВИГУН Алиса  </v>
      </c>
      <c r="J163" s="245" t="str">
        <f>VLOOKUP(G163,[3]Список!A:V,8,FALSE)</f>
        <v>г. Астана</v>
      </c>
      <c r="K163" s="525">
        <v>6</v>
      </c>
      <c r="L163" s="535">
        <v>11</v>
      </c>
      <c r="M163" s="531">
        <v>11</v>
      </c>
      <c r="N163" s="533">
        <v>6</v>
      </c>
      <c r="O163" s="525">
        <v>10</v>
      </c>
      <c r="P163" s="535">
        <v>12</v>
      </c>
      <c r="Q163" s="531">
        <v>11</v>
      </c>
      <c r="R163" s="533">
        <v>4</v>
      </c>
      <c r="S163" s="525">
        <v>11</v>
      </c>
      <c r="T163" s="535">
        <v>6</v>
      </c>
      <c r="U163" s="531"/>
      <c r="V163" s="533"/>
      <c r="W163" s="525"/>
      <c r="X163" s="527"/>
      <c r="Y163" s="246">
        <f>IF(K163="wo","wo",IF(K163="","",SUM(AC163:AI163)))</f>
        <v>3</v>
      </c>
      <c r="Z163" s="247">
        <f>IF(L163="wo","wo",IF(L163="","",SUM(AC164:AI164)))</f>
        <v>2</v>
      </c>
      <c r="AA163" s="248" t="str">
        <f t="shared" ref="AA163" si="2097">IF(Y164="В - П","В - П",IF(Z164="В - П","В - П",IF(Z164="wo",Y164&amp;" - "&amp;Z164,IF(Y164="wo",Z164&amp;" - "&amp;Y164,IF(Y164&gt;Z164,Y164&amp;" - "&amp;Z164,IF(Z164&gt;Y164,Z164&amp;" - "&amp;Y164,""))))))</f>
        <v>3 - 2</v>
      </c>
      <c r="AB163" s="249" t="str">
        <f t="shared" si="2073"/>
        <v>(-6,6,-10,4,6)</v>
      </c>
      <c r="AC163" s="250">
        <f>IF(K163="","",IF(K163="wo",0,IF(L163="wo",1,IF(K163&gt;L163,1,0))))</f>
        <v>0</v>
      </c>
      <c r="AD163" s="250">
        <f>IF(M163="","",IF(M163="wo",0,IF(N163="wo",1,IF(M163&gt;N163,1,0))))</f>
        <v>1</v>
      </c>
      <c r="AE163" s="250">
        <f>IF(O163="","",IF(O163="wo",0,IF(P163="wo",1,IF(O163&gt;P163,1,0))))</f>
        <v>0</v>
      </c>
      <c r="AF163" s="250">
        <f>IF(Q163="","",IF(Q163="wo",0,IF(R163="wo",1,IF(Q163&gt;R163,1,0))))</f>
        <v>1</v>
      </c>
      <c r="AG163" s="250">
        <f>IF(S163="","",IF(S163="wo",0,IF(T163="wo",1,IF(S163&gt;T163,1,0))))</f>
        <v>1</v>
      </c>
      <c r="AH163" s="250" t="str">
        <f>IF(U163="","",IF(U163="wo",0,IF(V163="wo",1,IF(U163&gt;V163,1,0))))</f>
        <v/>
      </c>
      <c r="AI163" s="250" t="str">
        <f>IF(W163="","",IF(W163="wo",0,IF(X163="wo",1,IF(W163&gt;X163,1,0))))</f>
        <v/>
      </c>
      <c r="AJ163" s="251">
        <f>IF(K163="","",IF(K163="wo",0,IF(L163="wo",0,IF(K163=L163,"ERROR",IF(K163=0,"-0",IF(L163=0,0,IF(K163&gt;L163,L163,-1*K163)))))))</f>
        <v>-6</v>
      </c>
      <c r="AK163" s="251" t="str">
        <f>IF(M163="","",IF(M163="wo",","&amp;0,IF(N163="wo",","&amp;0,IF(M163=N163,"ERROR",IF(M163=0,",-0",IF(N163=0,","&amp;0,IF(M163&gt;N163,","&amp;N163,","&amp;-1*M163)))))))</f>
        <v>,6</v>
      </c>
      <c r="AL163" s="251" t="str">
        <f>IF(O163="","",IF(O163="wo",","&amp;0,IF(P163="wo",","&amp;0,IF(O163=P163,"ERROR",IF(O163=0,",-0",IF(P163=0,","&amp;0,IF(O163&gt;P163,","&amp;P163,","&amp;-1*O163)))))))</f>
        <v>,-10</v>
      </c>
      <c r="AM163" s="251" t="str">
        <f>IF(Q163="","",IF(Q163="wo",","&amp;0,IF(R163="wo",","&amp;0,IF(Q163=R163,"ERROR",IF(Q163=0,",-0",IF(R163=0,","&amp;0,IF(Q163&gt;R163,","&amp;R163,","&amp;-1*Q163)))))))</f>
        <v>,4</v>
      </c>
      <c r="AN163" s="251" t="str">
        <f>IF(S163="","",IF(S163="wo",","&amp;0,IF(T163="wo",","&amp;0,IF(S163=T163,"ERROR",IF(S163=0,",-0",IF(T163=0,","&amp;0,IF(S163&gt;T163,","&amp;T163,","&amp;-1*S163)))))))</f>
        <v>,6</v>
      </c>
      <c r="AO163" s="251" t="str">
        <f>IF(U163="","",IF(U163="wo",","&amp;0,IF(V163="wo",","&amp;0,IF(U163=V163,"ERROR",IF(U163=0,",-0",IF(V163=0,","&amp;0,IF(U163&gt;V163,","&amp;V163,","&amp;-1*U163)))))))</f>
        <v/>
      </c>
      <c r="AP163" s="251" t="str">
        <f>IF(W163="","",IF(W163="wo",","&amp;0,IF(X163="wo",","&amp;0,IF(W163=X163,"ERROR",IF(W163=0,",-0",IF(X163=0,","&amp;0,IF(W163&gt;X163,","&amp;X163,","&amp;-1*W163)))))))</f>
        <v/>
      </c>
      <c r="AQ163" s="238"/>
      <c r="AU163" s="262"/>
      <c r="BK163" s="293"/>
    </row>
    <row r="164" spans="1:63" s="240" customFormat="1" ht="14.1" customHeight="1" x14ac:dyDescent="0.25">
      <c r="A164" s="511"/>
      <c r="B164" s="570"/>
      <c r="C164" s="515"/>
      <c r="D164" s="566"/>
      <c r="E164" s="578"/>
      <c r="F164" s="238">
        <v>-47</v>
      </c>
      <c r="G164" s="345">
        <f>IF(Y97&lt;Z97,G97,IF(Z97&lt;Y97,G98,"-"))</f>
        <v>218</v>
      </c>
      <c r="H164" s="521"/>
      <c r="I164" s="257" t="str">
        <f>VLOOKUP(G164,[3]Список!A:V,3,FALSE)</f>
        <v xml:space="preserve">ЕРЖАНКЫЗЫ Алтынай  </v>
      </c>
      <c r="J164" s="258" t="str">
        <f>VLOOKUP(G164,[3]Список!A:V,8,FALSE)</f>
        <v>г. Астана</v>
      </c>
      <c r="K164" s="526"/>
      <c r="L164" s="536"/>
      <c r="M164" s="532"/>
      <c r="N164" s="534"/>
      <c r="O164" s="526"/>
      <c r="P164" s="536"/>
      <c r="Q164" s="532"/>
      <c r="R164" s="534"/>
      <c r="S164" s="526"/>
      <c r="T164" s="536"/>
      <c r="U164" s="532"/>
      <c r="V164" s="534"/>
      <c r="W164" s="526"/>
      <c r="X164" s="528"/>
      <c r="Y164" s="259">
        <f>IF(L163="wo","В - П",IF(L163&gt;=0,SUM(AC164:AI164),""))</f>
        <v>2</v>
      </c>
      <c r="Z164" s="260">
        <f>IF(K163="wo","В - П",IF(K163&gt;=0,SUM(AC163:AI163),""))</f>
        <v>3</v>
      </c>
      <c r="AA164" s="248" t="str">
        <f>IF(G163="х","",IF(G164="х","",IF(Y163&gt;Z163,AA163&amp;" "&amp;AB163,IF(Z163&gt;Y163,AA163&amp;" "&amp;AB164,""))))</f>
        <v>3 - 2 (-6,6,-10,4,6)</v>
      </c>
      <c r="AB164" s="249" t="str">
        <f t="shared" si="2073"/>
        <v>(6,-6,10,-4,-6)</v>
      </c>
      <c r="AC164" s="250">
        <f>IF(L163="","",IF(L163="wo",0,IF(K163="wo",1,IF(K163&gt;L163,0,1))))</f>
        <v>1</v>
      </c>
      <c r="AD164" s="250">
        <f>IF(N163="","",IF(N163="wo",0,IF(M163="wo",1,IF(M163&gt;N163,0,1))))</f>
        <v>0</v>
      </c>
      <c r="AE164" s="250">
        <f>IF(P163="","",IF(P163="wo",0,IF(O163="wo",1,IF(O163&gt;P163,0,1))))</f>
        <v>1</v>
      </c>
      <c r="AF164" s="250">
        <f>IF(R163="","",IF(R163="wo",0,IF(Q163="wo",1,IF(Q163&gt;R163,0,1))))</f>
        <v>0</v>
      </c>
      <c r="AG164" s="250">
        <f>IF(T163="","",IF(T163="wo",0,IF(S163="wo",1,IF(S163&gt;T163,0,1))))</f>
        <v>0</v>
      </c>
      <c r="AH164" s="250" t="str">
        <f>IF(V163="","",IF(V163="wo",0,IF(U163="wo",1,IF(U163&gt;V163,0,1))))</f>
        <v/>
      </c>
      <c r="AI164" s="250" t="str">
        <f>IF(X163="","",IF(X163="wo",0,IF(W163="wo",1,IF(W163&gt;X163,0,1))))</f>
        <v/>
      </c>
      <c r="AJ164" s="251">
        <f>IF(K163="","",IF(K163="wo",0,IF(L163="wo",0,IF(K163=L163,"ERROR",IF(K163=0,0,IF(L163=0,"-0",IF(L163&gt;K163,K163,-1*L163)))))))</f>
        <v>6</v>
      </c>
      <c r="AK164" s="251" t="str">
        <f>IF(M163="","",IF(M163="wo",","&amp;0,IF(N163="wo",","&amp;0,IF(M163=N163,"ERROR",IF(M163=0,",0",IF(N163=0,",-0",IF(N163&gt;M163,","&amp;M163,","&amp;-1*N163)))))))</f>
        <v>,-6</v>
      </c>
      <c r="AL164" s="251" t="str">
        <f>IF(O163="","",IF(O163="wo",","&amp;0,IF(P163="wo",","&amp;0,IF(O163=P163,"ERROR",IF(O163=0,",0",IF(P163=0,",-0",IF(P163&gt;O163,","&amp;O163,","&amp;-1*P163)))))))</f>
        <v>,10</v>
      </c>
      <c r="AM164" s="251" t="str">
        <f>IF(Q163="","",IF(Q163="wo",","&amp;0,IF(R163="wo",","&amp;0,IF(Q163=R163,"ERROR",IF(Q163=0,",0",IF(R163=0,",-0",IF(R163&gt;Q163,","&amp;Q163,","&amp;-1*R163)))))))</f>
        <v>,-4</v>
      </c>
      <c r="AN164" s="251" t="str">
        <f>IF(S163="","",IF(S163="wo",","&amp;0,IF(T163="wo",","&amp;0,IF(S163=T163,"ERROR",IF(S163=0,",0",IF(T163=0,",-0",IF(T163&gt;S163,","&amp;S163,","&amp;-1*T163)))))))</f>
        <v>,-6</v>
      </c>
      <c r="AO164" s="251" t="str">
        <f>IF(U163="","",IF(U163="wo",","&amp;0,IF(V163="wo",","&amp;0,IF(U163=V163,"ERROR",IF(U163=0,",0",IF(V163=0,",-0",IF(V163&gt;U163,","&amp;U163,","&amp;-1*V163)))))))</f>
        <v/>
      </c>
      <c r="AP164" s="251" t="str">
        <f>IF(W163="","",IF(W163="wo",","&amp;0,IF(X163="wo",","&amp;0,IF(W163=X163,"ERROR",IF(W163=0,",0",IF(X163=0,",-0",IF(X163&gt;W163,","&amp;W163,","&amp;-1*X163)))))))</f>
        <v/>
      </c>
      <c r="AQ164" s="238"/>
      <c r="AU164" s="262"/>
      <c r="BK164" s="293"/>
    </row>
    <row r="165" spans="1:63" s="240" customFormat="1" ht="14.1" customHeight="1" x14ac:dyDescent="0.25">
      <c r="A165" s="510">
        <v>75</v>
      </c>
      <c r="B165" s="569" t="s">
        <v>326</v>
      </c>
      <c r="C165" s="514"/>
      <c r="D165" s="516"/>
      <c r="E165" s="556"/>
      <c r="F165" s="322"/>
      <c r="G165" s="327">
        <f>IF(Y157&gt;Z157,G157,IF(Z157&gt;Y157,G158,"-"))</f>
        <v>212</v>
      </c>
      <c r="H165" s="520" t="str">
        <f t="shared" ref="H165" si="2098">IF(K165="",IF(C165="","",IF(OR(G165="х",G166="х",NOT(ISBLANK(K165)))," ",CONCATENATE(C165,"/",D165,"/","ст. ",E165))),"")</f>
        <v/>
      </c>
      <c r="I165" s="244" t="str">
        <f>VLOOKUP(G165,[3]Список!A:V,3,FALSE)</f>
        <v xml:space="preserve">МОЧАЛКИНА Виктория  </v>
      </c>
      <c r="J165" s="245" t="str">
        <f>VLOOKUP(G165,[3]Список!A:V,8,FALSE)</f>
        <v>Карагандин. обл.</v>
      </c>
      <c r="K165" s="525">
        <v>11</v>
      </c>
      <c r="L165" s="535">
        <v>8</v>
      </c>
      <c r="M165" s="531">
        <v>8</v>
      </c>
      <c r="N165" s="533">
        <v>11</v>
      </c>
      <c r="O165" s="525">
        <v>11</v>
      </c>
      <c r="P165" s="535">
        <v>8</v>
      </c>
      <c r="Q165" s="531">
        <v>11</v>
      </c>
      <c r="R165" s="533">
        <v>7</v>
      </c>
      <c r="S165" s="525"/>
      <c r="T165" s="535"/>
      <c r="U165" s="531"/>
      <c r="V165" s="533"/>
      <c r="W165" s="525"/>
      <c r="X165" s="527"/>
      <c r="Y165" s="246">
        <f>IF(K165="wo","wo",IF(K165="","",SUM(AC165:AI165)))</f>
        <v>3</v>
      </c>
      <c r="Z165" s="247">
        <f>IF(L165="wo","wo",IF(L165="","",SUM(AC166:AI166)))</f>
        <v>1</v>
      </c>
      <c r="AA165" s="248" t="str">
        <f t="shared" ref="AA165" si="2099">IF(Y166="В - П","В - П",IF(Z166="В - П","В - П",IF(Z166="wo",Y166&amp;" - "&amp;Z166,IF(Y166="wo",Z166&amp;" - "&amp;Y166,IF(Y166&gt;Z166,Y166&amp;" - "&amp;Z166,IF(Z166&gt;Y166,Z166&amp;" - "&amp;Y166,""))))))</f>
        <v>3 - 1</v>
      </c>
      <c r="AB165" s="249" t="str">
        <f t="shared" si="2073"/>
        <v>(8,-8,8,7)</v>
      </c>
      <c r="AC165" s="250">
        <f>IF(K165="","",IF(K165="wo",0,IF(L165="wo",1,IF(K165&gt;L165,1,0))))</f>
        <v>1</v>
      </c>
      <c r="AD165" s="250">
        <f>IF(M165="","",IF(M165="wo",0,IF(N165="wo",1,IF(M165&gt;N165,1,0))))</f>
        <v>0</v>
      </c>
      <c r="AE165" s="250">
        <f>IF(O165="","",IF(O165="wo",0,IF(P165="wo",1,IF(O165&gt;P165,1,0))))</f>
        <v>1</v>
      </c>
      <c r="AF165" s="250">
        <f>IF(Q165="","",IF(Q165="wo",0,IF(R165="wo",1,IF(Q165&gt;R165,1,0))))</f>
        <v>1</v>
      </c>
      <c r="AG165" s="250" t="str">
        <f>IF(S165="","",IF(S165="wo",0,IF(T165="wo",1,IF(S165&gt;T165,1,0))))</f>
        <v/>
      </c>
      <c r="AH165" s="250" t="str">
        <f>IF(U165="","",IF(U165="wo",0,IF(V165="wo",1,IF(U165&gt;V165,1,0))))</f>
        <v/>
      </c>
      <c r="AI165" s="250" t="str">
        <f>IF(W165="","",IF(W165="wo",0,IF(X165="wo",1,IF(W165&gt;X165,1,0))))</f>
        <v/>
      </c>
      <c r="AJ165" s="251">
        <f>IF(K165="","",IF(K165="wo",0,IF(L165="wo",0,IF(K165=L165,"ERROR",IF(K165=0,"-0",IF(L165=0,0,IF(K165&gt;L165,L165,-1*K165)))))))</f>
        <v>8</v>
      </c>
      <c r="AK165" s="251" t="str">
        <f>IF(M165="","",IF(M165="wo",","&amp;0,IF(N165="wo",","&amp;0,IF(M165=N165,"ERROR",IF(M165=0,",-0",IF(N165=0,","&amp;0,IF(M165&gt;N165,","&amp;N165,","&amp;-1*M165)))))))</f>
        <v>,-8</v>
      </c>
      <c r="AL165" s="251" t="str">
        <f>IF(O165="","",IF(O165="wo",","&amp;0,IF(P165="wo",","&amp;0,IF(O165=P165,"ERROR",IF(O165=0,",-0",IF(P165=0,","&amp;0,IF(O165&gt;P165,","&amp;P165,","&amp;-1*O165)))))))</f>
        <v>,8</v>
      </c>
      <c r="AM165" s="251" t="str">
        <f>IF(Q165="","",IF(Q165="wo",","&amp;0,IF(R165="wo",","&amp;0,IF(Q165=R165,"ERROR",IF(Q165=0,",-0",IF(R165=0,","&amp;0,IF(Q165&gt;R165,","&amp;R165,","&amp;-1*Q165)))))))</f>
        <v>,7</v>
      </c>
      <c r="AN165" s="251" t="str">
        <f>IF(S165="","",IF(S165="wo",","&amp;0,IF(T165="wo",","&amp;0,IF(S165=T165,"ERROR",IF(S165=0,",-0",IF(T165=0,","&amp;0,IF(S165&gt;T165,","&amp;T165,","&amp;-1*S165)))))))</f>
        <v/>
      </c>
      <c r="AO165" s="251" t="str">
        <f>IF(U165="","",IF(U165="wo",","&amp;0,IF(V165="wo",","&amp;0,IF(U165=V165,"ERROR",IF(U165=0,",-0",IF(V165=0,","&amp;0,IF(U165&gt;V165,","&amp;V165,","&amp;-1*U165)))))))</f>
        <v/>
      </c>
      <c r="AP165" s="251" t="str">
        <f>IF(W165="","",IF(W165="wo",","&amp;0,IF(X165="wo",","&amp;0,IF(W165=X165,"ERROR",IF(W165=0,",-0",IF(X165=0,","&amp;0,IF(W165&gt;X165,","&amp;X165,","&amp;-1*W165)))))))</f>
        <v/>
      </c>
      <c r="AQ165" s="238"/>
      <c r="AU165" s="262"/>
      <c r="BF165" s="293"/>
    </row>
    <row r="166" spans="1:63" s="240" customFormat="1" ht="14.1" customHeight="1" x14ac:dyDescent="0.25">
      <c r="A166" s="511"/>
      <c r="B166" s="570"/>
      <c r="C166" s="515"/>
      <c r="D166" s="517"/>
      <c r="E166" s="578"/>
      <c r="F166" s="320"/>
      <c r="G166" s="328">
        <f>IF(Y159&gt;Z159,G159,IF(Z159&gt;Y159,G160,"-"))</f>
        <v>216</v>
      </c>
      <c r="H166" s="521"/>
      <c r="I166" s="257" t="str">
        <f>VLOOKUP(G166,[3]Список!A:V,3,FALSE)</f>
        <v xml:space="preserve">НҰРМАН Нұрсая  </v>
      </c>
      <c r="J166" s="258" t="str">
        <f>VLOOKUP(G166,[3]Список!A:V,8,FALSE)</f>
        <v>ВКО</v>
      </c>
      <c r="K166" s="526"/>
      <c r="L166" s="536"/>
      <c r="M166" s="532"/>
      <c r="N166" s="534"/>
      <c r="O166" s="526"/>
      <c r="P166" s="536"/>
      <c r="Q166" s="532"/>
      <c r="R166" s="534"/>
      <c r="S166" s="526"/>
      <c r="T166" s="536"/>
      <c r="U166" s="532"/>
      <c r="V166" s="534"/>
      <c r="W166" s="526"/>
      <c r="X166" s="528"/>
      <c r="Y166" s="259">
        <f>IF(L165="wo","В - П",IF(L165&gt;=0,SUM(AC166:AI166),""))</f>
        <v>1</v>
      </c>
      <c r="Z166" s="260">
        <f>IF(K165="wo","В - П",IF(K165&gt;=0,SUM(AC165:AI165),""))</f>
        <v>3</v>
      </c>
      <c r="AA166" s="248" t="str">
        <f>IF(G165="х","",IF(G166="х","",IF(Y165&gt;Z165,AA165&amp;" "&amp;AB165,IF(Z165&gt;Y165,AA165&amp;" "&amp;AB166,""))))</f>
        <v>3 - 1 (8,-8,8,7)</v>
      </c>
      <c r="AB166" s="249" t="str">
        <f t="shared" si="2073"/>
        <v>(-8,8,-8,-7)</v>
      </c>
      <c r="AC166" s="250">
        <f>IF(L165="","",IF(L165="wo",0,IF(K165="wo",1,IF(K165&gt;L165,0,1))))</f>
        <v>0</v>
      </c>
      <c r="AD166" s="250">
        <f>IF(N165="","",IF(N165="wo",0,IF(M165="wo",1,IF(M165&gt;N165,0,1))))</f>
        <v>1</v>
      </c>
      <c r="AE166" s="250">
        <f>IF(P165="","",IF(P165="wo",0,IF(O165="wo",1,IF(O165&gt;P165,0,1))))</f>
        <v>0</v>
      </c>
      <c r="AF166" s="250">
        <f>IF(R165="","",IF(R165="wo",0,IF(Q165="wo",1,IF(Q165&gt;R165,0,1))))</f>
        <v>0</v>
      </c>
      <c r="AG166" s="250" t="str">
        <f>IF(T165="","",IF(T165="wo",0,IF(S165="wo",1,IF(S165&gt;T165,0,1))))</f>
        <v/>
      </c>
      <c r="AH166" s="250" t="str">
        <f>IF(V165="","",IF(V165="wo",0,IF(U165="wo",1,IF(U165&gt;V165,0,1))))</f>
        <v/>
      </c>
      <c r="AI166" s="250" t="str">
        <f>IF(X165="","",IF(X165="wo",0,IF(W165="wo",1,IF(W165&gt;X165,0,1))))</f>
        <v/>
      </c>
      <c r="AJ166" s="251">
        <f>IF(K165="","",IF(K165="wo",0,IF(L165="wo",0,IF(K165=L165,"ERROR",IF(K165=0,0,IF(L165=0,"-0",IF(L165&gt;K165,K165,-1*L165)))))))</f>
        <v>-8</v>
      </c>
      <c r="AK166" s="251" t="str">
        <f>IF(M165="","",IF(M165="wo",","&amp;0,IF(N165="wo",","&amp;0,IF(M165=N165,"ERROR",IF(M165=0,",0",IF(N165=0,",-0",IF(N165&gt;M165,","&amp;M165,","&amp;-1*N165)))))))</f>
        <v>,8</v>
      </c>
      <c r="AL166" s="251" t="str">
        <f>IF(O165="","",IF(O165="wo",","&amp;0,IF(P165="wo",","&amp;0,IF(O165=P165,"ERROR",IF(O165=0,",0",IF(P165=0,",-0",IF(P165&gt;O165,","&amp;O165,","&amp;-1*P165)))))))</f>
        <v>,-8</v>
      </c>
      <c r="AM166" s="251" t="str">
        <f>IF(Q165="","",IF(Q165="wo",","&amp;0,IF(R165="wo",","&amp;0,IF(Q165=R165,"ERROR",IF(Q165=0,",0",IF(R165=0,",-0",IF(R165&gt;Q165,","&amp;Q165,","&amp;-1*R165)))))))</f>
        <v>,-7</v>
      </c>
      <c r="AN166" s="251" t="str">
        <f>IF(S165="","",IF(S165="wo",","&amp;0,IF(T165="wo",","&amp;0,IF(S165=T165,"ERROR",IF(S165=0,",0",IF(T165=0,",-0",IF(T165&gt;S165,","&amp;S165,","&amp;-1*T165)))))))</f>
        <v/>
      </c>
      <c r="AO166" s="251" t="str">
        <f>IF(U165="","",IF(U165="wo",","&amp;0,IF(V165="wo",","&amp;0,IF(U165=V165,"ERROR",IF(U165=0,",0",IF(V165=0,",-0",IF(V165&gt;U165,","&amp;U165,","&amp;-1*V165)))))))</f>
        <v/>
      </c>
      <c r="AP166" s="251" t="str">
        <f>IF(W165="","",IF(W165="wo",","&amp;0,IF(X165="wo",","&amp;0,IF(W165=X165,"ERROR",IF(W165=0,",0",IF(X165=0,",-0",IF(X165&gt;W165,","&amp;W165,","&amp;-1*X165)))))))</f>
        <v/>
      </c>
      <c r="AQ166" s="238"/>
      <c r="AR166" s="261"/>
      <c r="AU166" s="262"/>
      <c r="BF166" s="293"/>
    </row>
    <row r="167" spans="1:63" s="240" customFormat="1" ht="14.1" customHeight="1" x14ac:dyDescent="0.25">
      <c r="A167" s="510">
        <v>76</v>
      </c>
      <c r="B167" s="569" t="s">
        <v>326</v>
      </c>
      <c r="C167" s="514"/>
      <c r="D167" s="516"/>
      <c r="E167" s="556"/>
      <c r="F167" s="322"/>
      <c r="G167" s="327">
        <f>IF(Y161&gt;Z161,G161,IF(Z161&gt;Y161,G162,"-"))</f>
        <v>219</v>
      </c>
      <c r="H167" s="520" t="str">
        <f t="shared" ref="H167" si="2100">IF(K167="",IF(C167="","",IF(OR(G167="х",G168="х",NOT(ISBLANK(K167)))," ",CONCATENATE(C167,"/",D167,"/","ст. ",E167))),"")</f>
        <v/>
      </c>
      <c r="I167" s="244" t="str">
        <f>VLOOKUP(G167,[3]Список!A:V,3,FALSE)</f>
        <v xml:space="preserve">АМАНГЕЛДІ Ақниет  </v>
      </c>
      <c r="J167" s="245" t="str">
        <f>VLOOKUP(G167,[3]Список!A:V,8,FALSE)</f>
        <v>г. Шымкент</v>
      </c>
      <c r="K167" s="525">
        <v>8</v>
      </c>
      <c r="L167" s="535">
        <v>11</v>
      </c>
      <c r="M167" s="531">
        <v>12</v>
      </c>
      <c r="N167" s="533">
        <v>10</v>
      </c>
      <c r="O167" s="525">
        <v>6</v>
      </c>
      <c r="P167" s="535">
        <v>11</v>
      </c>
      <c r="Q167" s="531">
        <v>10</v>
      </c>
      <c r="R167" s="533">
        <v>12</v>
      </c>
      <c r="S167" s="525"/>
      <c r="T167" s="535"/>
      <c r="U167" s="531"/>
      <c r="V167" s="533"/>
      <c r="W167" s="525"/>
      <c r="X167" s="527"/>
      <c r="Y167" s="246">
        <f>IF(K167="wo","wo",IF(K167="","",SUM(AC167:AI167)))</f>
        <v>1</v>
      </c>
      <c r="Z167" s="247">
        <f>IF(L167="wo","wo",IF(L167="","",SUM(AC168:AI168)))</f>
        <v>3</v>
      </c>
      <c r="AA167" s="248" t="str">
        <f t="shared" ref="AA167" si="2101">IF(Y168="В - П","В - П",IF(Z168="В - П","В - П",IF(Z168="wo",Y168&amp;" - "&amp;Z168,IF(Y168="wo",Z168&amp;" - "&amp;Y168,IF(Y168&gt;Z168,Y168&amp;" - "&amp;Z168,IF(Z168&gt;Y168,Z168&amp;" - "&amp;Y168,""))))))</f>
        <v>3 - 1</v>
      </c>
      <c r="AB167" s="249" t="str">
        <f t="shared" si="2073"/>
        <v>(-8,10,-6,-10)</v>
      </c>
      <c r="AC167" s="250">
        <f>IF(K167="","",IF(K167="wo",0,IF(L167="wo",1,IF(K167&gt;L167,1,0))))</f>
        <v>0</v>
      </c>
      <c r="AD167" s="250">
        <f>IF(M167="","",IF(M167="wo",0,IF(N167="wo",1,IF(M167&gt;N167,1,0))))</f>
        <v>1</v>
      </c>
      <c r="AE167" s="250">
        <f>IF(O167="","",IF(O167="wo",0,IF(P167="wo",1,IF(O167&gt;P167,1,0))))</f>
        <v>0</v>
      </c>
      <c r="AF167" s="250">
        <f>IF(Q167="","",IF(Q167="wo",0,IF(R167="wo",1,IF(Q167&gt;R167,1,0))))</f>
        <v>0</v>
      </c>
      <c r="AG167" s="250" t="str">
        <f>IF(S167="","",IF(S167="wo",0,IF(T167="wo",1,IF(S167&gt;T167,1,0))))</f>
        <v/>
      </c>
      <c r="AH167" s="250" t="str">
        <f>IF(U167="","",IF(U167="wo",0,IF(V167="wo",1,IF(U167&gt;V167,1,0))))</f>
        <v/>
      </c>
      <c r="AI167" s="250" t="str">
        <f>IF(W167="","",IF(W167="wo",0,IF(X167="wo",1,IF(W167&gt;X167,1,0))))</f>
        <v/>
      </c>
      <c r="AJ167" s="251">
        <f>IF(K167="","",IF(K167="wo",0,IF(L167="wo",0,IF(K167=L167,"ERROR",IF(K167=0,"-0",IF(L167=0,0,IF(K167&gt;L167,L167,-1*K167)))))))</f>
        <v>-8</v>
      </c>
      <c r="AK167" s="251" t="str">
        <f>IF(M167="","",IF(M167="wo",","&amp;0,IF(N167="wo",","&amp;0,IF(M167=N167,"ERROR",IF(M167=0,",-0",IF(N167=0,","&amp;0,IF(M167&gt;N167,","&amp;N167,","&amp;-1*M167)))))))</f>
        <v>,10</v>
      </c>
      <c r="AL167" s="251" t="str">
        <f>IF(O167="","",IF(O167="wo",","&amp;0,IF(P167="wo",","&amp;0,IF(O167=P167,"ERROR",IF(O167=0,",-0",IF(P167=0,","&amp;0,IF(O167&gt;P167,","&amp;P167,","&amp;-1*O167)))))))</f>
        <v>,-6</v>
      </c>
      <c r="AM167" s="251" t="str">
        <f>IF(Q167="","",IF(Q167="wo",","&amp;0,IF(R167="wo",","&amp;0,IF(Q167=R167,"ERROR",IF(Q167=0,",-0",IF(R167=0,","&amp;0,IF(Q167&gt;R167,","&amp;R167,","&amp;-1*Q167)))))))</f>
        <v>,-10</v>
      </c>
      <c r="AN167" s="251" t="str">
        <f>IF(S167="","",IF(S167="wo",","&amp;0,IF(T167="wo",","&amp;0,IF(S167=T167,"ERROR",IF(S167=0,",-0",IF(T167=0,","&amp;0,IF(S167&gt;T167,","&amp;T167,","&amp;-1*S167)))))))</f>
        <v/>
      </c>
      <c r="AO167" s="251" t="str">
        <f>IF(U167="","",IF(U167="wo",","&amp;0,IF(V167="wo",","&amp;0,IF(U167=V167,"ERROR",IF(U167=0,",-0",IF(V167=0,","&amp;0,IF(U167&gt;V167,","&amp;V167,","&amp;-1*U167)))))))</f>
        <v/>
      </c>
      <c r="AP167" s="251" t="str">
        <f>IF(W167="","",IF(W167="wo",","&amp;0,IF(X167="wo",","&amp;0,IF(W167=X167,"ERROR",IF(W167=0,",-0",IF(X167=0,","&amp;0,IF(W167&gt;X167,","&amp;X167,","&amp;-1*W167)))))))</f>
        <v/>
      </c>
      <c r="AQ167" s="238"/>
      <c r="AR167" s="261"/>
      <c r="AU167" s="262"/>
      <c r="BF167" s="293"/>
    </row>
    <row r="168" spans="1:63" s="240" customFormat="1" ht="14.1" customHeight="1" x14ac:dyDescent="0.25">
      <c r="A168" s="511"/>
      <c r="B168" s="570"/>
      <c r="C168" s="515"/>
      <c r="D168" s="517"/>
      <c r="E168" s="578"/>
      <c r="F168" s="320"/>
      <c r="G168" s="328">
        <f>IF(Y163&gt;Z163,G163,IF(Z163&gt;Y163,G164,"-"))</f>
        <v>208</v>
      </c>
      <c r="H168" s="521"/>
      <c r="I168" s="257" t="str">
        <f>VLOOKUP(G168,[3]Список!A:V,3,FALSE)</f>
        <v xml:space="preserve">ЦВИГУН Алиса  </v>
      </c>
      <c r="J168" s="258" t="str">
        <f>VLOOKUP(G168,[3]Список!A:V,8,FALSE)</f>
        <v>г. Астана</v>
      </c>
      <c r="K168" s="526"/>
      <c r="L168" s="536"/>
      <c r="M168" s="532"/>
      <c r="N168" s="534"/>
      <c r="O168" s="526"/>
      <c r="P168" s="536"/>
      <c r="Q168" s="532"/>
      <c r="R168" s="534"/>
      <c r="S168" s="526"/>
      <c r="T168" s="536"/>
      <c r="U168" s="532"/>
      <c r="V168" s="534"/>
      <c r="W168" s="526"/>
      <c r="X168" s="528"/>
      <c r="Y168" s="259">
        <f>IF(L167="wo","В - П",IF(L167&gt;=0,SUM(AC168:AI168),""))</f>
        <v>3</v>
      </c>
      <c r="Z168" s="260">
        <f>IF(K167="wo","В - П",IF(K167&gt;=0,SUM(AC167:AI167),""))</f>
        <v>1</v>
      </c>
      <c r="AA168" s="248" t="str">
        <f>IF(G167="х","",IF(G168="х","",IF(Y167&gt;Z167,AA167&amp;" "&amp;AB167,IF(Z167&gt;Y167,AA167&amp;" "&amp;AB168,""))))</f>
        <v>3 - 1 (8,-10,6,10)</v>
      </c>
      <c r="AB168" s="249" t="str">
        <f t="shared" si="2073"/>
        <v>(8,-10,6,10)</v>
      </c>
      <c r="AC168" s="250">
        <f>IF(L167="","",IF(L167="wo",0,IF(K167="wo",1,IF(K167&gt;L167,0,1))))</f>
        <v>1</v>
      </c>
      <c r="AD168" s="250">
        <f>IF(N167="","",IF(N167="wo",0,IF(M167="wo",1,IF(M167&gt;N167,0,1))))</f>
        <v>0</v>
      </c>
      <c r="AE168" s="250">
        <f>IF(P167="","",IF(P167="wo",0,IF(O167="wo",1,IF(O167&gt;P167,0,1))))</f>
        <v>1</v>
      </c>
      <c r="AF168" s="250">
        <f>IF(R167="","",IF(R167="wo",0,IF(Q167="wo",1,IF(Q167&gt;R167,0,1))))</f>
        <v>1</v>
      </c>
      <c r="AG168" s="250" t="str">
        <f>IF(T167="","",IF(T167="wo",0,IF(S167="wo",1,IF(S167&gt;T167,0,1))))</f>
        <v/>
      </c>
      <c r="AH168" s="250" t="str">
        <f>IF(V167="","",IF(V167="wo",0,IF(U167="wo",1,IF(U167&gt;V167,0,1))))</f>
        <v/>
      </c>
      <c r="AI168" s="250" t="str">
        <f>IF(X167="","",IF(X167="wo",0,IF(W167="wo",1,IF(W167&gt;X167,0,1))))</f>
        <v/>
      </c>
      <c r="AJ168" s="251">
        <f>IF(K167="","",IF(K167="wo",0,IF(L167="wo",0,IF(K167=L167,"ERROR",IF(K167=0,0,IF(L167=0,"-0",IF(L167&gt;K167,K167,-1*L167)))))))</f>
        <v>8</v>
      </c>
      <c r="AK168" s="251" t="str">
        <f>IF(M167="","",IF(M167="wo",","&amp;0,IF(N167="wo",","&amp;0,IF(M167=N167,"ERROR",IF(M167=0,",0",IF(N167=0,",-0",IF(N167&gt;M167,","&amp;M167,","&amp;-1*N167)))))))</f>
        <v>,-10</v>
      </c>
      <c r="AL168" s="251" t="str">
        <f>IF(O167="","",IF(O167="wo",","&amp;0,IF(P167="wo",","&amp;0,IF(O167=P167,"ERROR",IF(O167=0,",0",IF(P167=0,",-0",IF(P167&gt;O167,","&amp;O167,","&amp;-1*P167)))))))</f>
        <v>,6</v>
      </c>
      <c r="AM168" s="251" t="str">
        <f>IF(Q167="","",IF(Q167="wo",","&amp;0,IF(R167="wo",","&amp;0,IF(Q167=R167,"ERROR",IF(Q167=0,",0",IF(R167=0,",-0",IF(R167&gt;Q167,","&amp;Q167,","&amp;-1*R167)))))))</f>
        <v>,10</v>
      </c>
      <c r="AN168" s="251" t="str">
        <f>IF(S167="","",IF(S167="wo",","&amp;0,IF(T167="wo",","&amp;0,IF(S167=T167,"ERROR",IF(S167=0,",0",IF(T167=0,",-0",IF(T167&gt;S167,","&amp;S167,","&amp;-1*T167)))))))</f>
        <v/>
      </c>
      <c r="AO168" s="251" t="str">
        <f>IF(U167="","",IF(U167="wo",","&amp;0,IF(V167="wo",","&amp;0,IF(U167=V167,"ERROR",IF(U167=0,",0",IF(V167=0,",-0",IF(V167&gt;U167,","&amp;U167,","&amp;-1*V167)))))))</f>
        <v/>
      </c>
      <c r="AP168" s="251" t="str">
        <f>IF(W167="","",IF(W167="wo",","&amp;0,IF(X167="wo",","&amp;0,IF(W167=X167,"ERROR",IF(W167=0,",0",IF(X167=0,",-0",IF(X167&gt;W167,","&amp;W167,","&amp;-1*X167)))))))</f>
        <v/>
      </c>
      <c r="AQ168" s="238"/>
      <c r="AR168" s="261"/>
      <c r="AU168" s="262"/>
      <c r="BF168" s="293"/>
    </row>
    <row r="169" spans="1:63" s="240" customFormat="1" ht="14.1" customHeight="1" x14ac:dyDescent="0.25">
      <c r="A169" s="510">
        <v>77</v>
      </c>
      <c r="B169" s="569" t="s">
        <v>327</v>
      </c>
      <c r="C169" s="514"/>
      <c r="D169" s="516"/>
      <c r="E169" s="556"/>
      <c r="F169" s="322"/>
      <c r="G169" s="330">
        <f>IF(Y165&gt;Z165,G165,IF(Z165&gt;Y165,G166,"-"))</f>
        <v>212</v>
      </c>
      <c r="H169" s="520" t="str">
        <f t="shared" ref="H169" si="2102">IF(K169="",IF(C169="","",IF(OR(G169="х",G170="х",NOT(ISBLANK(K169)))," ",CONCATENATE(C169,"/",D169,"/","ст. ",E169))),"")</f>
        <v/>
      </c>
      <c r="I169" s="244" t="str">
        <f>VLOOKUP(G169,[3]Список!A:V,3,FALSE)</f>
        <v xml:space="preserve">МОЧАЛКИНА Виктория  </v>
      </c>
      <c r="J169" s="245" t="str">
        <f>VLOOKUP(G169,[3]Список!A:V,8,FALSE)</f>
        <v>Карагандин. обл.</v>
      </c>
      <c r="K169" s="525">
        <v>6</v>
      </c>
      <c r="L169" s="535">
        <v>11</v>
      </c>
      <c r="M169" s="531">
        <v>15</v>
      </c>
      <c r="N169" s="533">
        <v>13</v>
      </c>
      <c r="O169" s="525">
        <v>11</v>
      </c>
      <c r="P169" s="535">
        <v>7</v>
      </c>
      <c r="Q169" s="531">
        <v>8</v>
      </c>
      <c r="R169" s="533">
        <v>11</v>
      </c>
      <c r="S169" s="525">
        <v>7</v>
      </c>
      <c r="T169" s="535">
        <v>11</v>
      </c>
      <c r="U169" s="531"/>
      <c r="V169" s="533"/>
      <c r="W169" s="525"/>
      <c r="X169" s="527"/>
      <c r="Y169" s="246">
        <f>IF(K169="wo","wo",IF(K169="","",SUM(AC169:AI169)))</f>
        <v>2</v>
      </c>
      <c r="Z169" s="247">
        <f>IF(L169="wo","wo",IF(L169="","",SUM(AC170:AI170)))</f>
        <v>3</v>
      </c>
      <c r="AA169" s="248" t="str">
        <f t="shared" ref="AA169" si="2103">IF(Y170="В - П","В - П",IF(Z170="В - П","В - П",IF(Z170="wo",Y170&amp;" - "&amp;Z170,IF(Y170="wo",Z170&amp;" - "&amp;Y170,IF(Y170&gt;Z170,Y170&amp;" - "&amp;Z170,IF(Z170&gt;Y170,Z170&amp;" - "&amp;Y170,""))))))</f>
        <v>3 - 2</v>
      </c>
      <c r="AB169" s="249" t="str">
        <f t="shared" si="2073"/>
        <v>(-6,13,7,-8,-7)</v>
      </c>
      <c r="AC169" s="250">
        <f>IF(K169="","",IF(K169="wo",0,IF(L169="wo",1,IF(K169&gt;L169,1,0))))</f>
        <v>0</v>
      </c>
      <c r="AD169" s="250">
        <f>IF(M169="","",IF(M169="wo",0,IF(N169="wo",1,IF(M169&gt;N169,1,0))))</f>
        <v>1</v>
      </c>
      <c r="AE169" s="250">
        <f>IF(O169="","",IF(O169="wo",0,IF(P169="wo",1,IF(O169&gt;P169,1,0))))</f>
        <v>1</v>
      </c>
      <c r="AF169" s="250">
        <f>IF(Q169="","",IF(Q169="wo",0,IF(R169="wo",1,IF(Q169&gt;R169,1,0))))</f>
        <v>0</v>
      </c>
      <c r="AG169" s="250">
        <f>IF(S169="","",IF(S169="wo",0,IF(T169="wo",1,IF(S169&gt;T169,1,0))))</f>
        <v>0</v>
      </c>
      <c r="AH169" s="250" t="str">
        <f>IF(U169="","",IF(U169="wo",0,IF(V169="wo",1,IF(U169&gt;V169,1,0))))</f>
        <v/>
      </c>
      <c r="AI169" s="250" t="str">
        <f>IF(W169="","",IF(W169="wo",0,IF(X169="wo",1,IF(W169&gt;X169,1,0))))</f>
        <v/>
      </c>
      <c r="AJ169" s="251">
        <f>IF(K169="","",IF(K169="wo",0,IF(L169="wo",0,IF(K169=L169,"ERROR",IF(K169=0,"-0",IF(L169=0,0,IF(K169&gt;L169,L169,-1*K169)))))))</f>
        <v>-6</v>
      </c>
      <c r="AK169" s="251" t="str">
        <f>IF(M169="","",IF(M169="wo",","&amp;0,IF(N169="wo",","&amp;0,IF(M169=N169,"ERROR",IF(M169=0,",-0",IF(N169=0,","&amp;0,IF(M169&gt;N169,","&amp;N169,","&amp;-1*M169)))))))</f>
        <v>,13</v>
      </c>
      <c r="AL169" s="251" t="str">
        <f>IF(O169="","",IF(O169="wo",","&amp;0,IF(P169="wo",","&amp;0,IF(O169=P169,"ERROR",IF(O169=0,",-0",IF(P169=0,","&amp;0,IF(O169&gt;P169,","&amp;P169,","&amp;-1*O169)))))))</f>
        <v>,7</v>
      </c>
      <c r="AM169" s="251" t="str">
        <f>IF(Q169="","",IF(Q169="wo",","&amp;0,IF(R169="wo",","&amp;0,IF(Q169=R169,"ERROR",IF(Q169=0,",-0",IF(R169=0,","&amp;0,IF(Q169&gt;R169,","&amp;R169,","&amp;-1*Q169)))))))</f>
        <v>,-8</v>
      </c>
      <c r="AN169" s="251" t="str">
        <f>IF(S169="","",IF(S169="wo",","&amp;0,IF(T169="wo",","&amp;0,IF(S169=T169,"ERROR",IF(S169=0,",-0",IF(T169=0,","&amp;0,IF(S169&gt;T169,","&amp;T169,","&amp;-1*S169)))))))</f>
        <v>,-7</v>
      </c>
      <c r="AO169" s="251" t="str">
        <f>IF(U169="","",IF(U169="wo",","&amp;0,IF(V169="wo",","&amp;0,IF(U169=V169,"ERROR",IF(U169=0,",-0",IF(V169=0,","&amp;0,IF(U169&gt;V169,","&amp;V169,","&amp;-1*U169)))))))</f>
        <v/>
      </c>
      <c r="AP169" s="251" t="str">
        <f>IF(W169="","",IF(W169="wo",","&amp;0,IF(X169="wo",","&amp;0,IF(W169=X169,"ERROR",IF(W169=0,",-0",IF(X169=0,","&amp;0,IF(W169&gt;X169,","&amp;X169,","&amp;-1*W169)))))))</f>
        <v/>
      </c>
      <c r="AQ169" s="238"/>
      <c r="AR169" s="261"/>
      <c r="AU169" s="262"/>
      <c r="BF169" s="293"/>
    </row>
    <row r="170" spans="1:63" s="240" customFormat="1" ht="14.1" customHeight="1" x14ac:dyDescent="0.25">
      <c r="A170" s="511"/>
      <c r="B170" s="570"/>
      <c r="C170" s="515"/>
      <c r="D170" s="517"/>
      <c r="E170" s="578"/>
      <c r="F170" s="320"/>
      <c r="G170" s="330">
        <f>IF(Y167&gt;Z167,G167,IF(Z167&gt;Y167,G168,"-"))</f>
        <v>208</v>
      </c>
      <c r="H170" s="521"/>
      <c r="I170" s="257" t="str">
        <f>VLOOKUP(G170,[3]Список!A:V,3,FALSE)</f>
        <v xml:space="preserve">ЦВИГУН Алиса  </v>
      </c>
      <c r="J170" s="258" t="str">
        <f>VLOOKUP(G170,[3]Список!A:V,8,FALSE)</f>
        <v>г. Астана</v>
      </c>
      <c r="K170" s="526"/>
      <c r="L170" s="536"/>
      <c r="M170" s="532"/>
      <c r="N170" s="534"/>
      <c r="O170" s="526"/>
      <c r="P170" s="536"/>
      <c r="Q170" s="532"/>
      <c r="R170" s="534"/>
      <c r="S170" s="526"/>
      <c r="T170" s="536"/>
      <c r="U170" s="532"/>
      <c r="V170" s="534"/>
      <c r="W170" s="526"/>
      <c r="X170" s="528"/>
      <c r="Y170" s="259">
        <f>IF(L169="wo","В - П",IF(L169&gt;=0,SUM(AC170:AI170),""))</f>
        <v>3</v>
      </c>
      <c r="Z170" s="260">
        <f>IF(K169="wo","В - П",IF(K169&gt;=0,SUM(AC169:AI169),""))</f>
        <v>2</v>
      </c>
      <c r="AA170" s="248" t="str">
        <f>IF(G169="х","",IF(G170="х","",IF(Y169&gt;Z169,AA169&amp;" "&amp;AB169,IF(Z169&gt;Y169,AA169&amp;" "&amp;AB170,""))))</f>
        <v>3 - 2 (6,-13,-7,8,7)</v>
      </c>
      <c r="AB170" s="249" t="str">
        <f t="shared" si="2073"/>
        <v>(6,-13,-7,8,7)</v>
      </c>
      <c r="AC170" s="250">
        <f>IF(L169="","",IF(L169="wo",0,IF(K169="wo",1,IF(K169&gt;L169,0,1))))</f>
        <v>1</v>
      </c>
      <c r="AD170" s="250">
        <f>IF(N169="","",IF(N169="wo",0,IF(M169="wo",1,IF(M169&gt;N169,0,1))))</f>
        <v>0</v>
      </c>
      <c r="AE170" s="250">
        <f>IF(P169="","",IF(P169="wo",0,IF(O169="wo",1,IF(O169&gt;P169,0,1))))</f>
        <v>0</v>
      </c>
      <c r="AF170" s="250">
        <f>IF(R169="","",IF(R169="wo",0,IF(Q169="wo",1,IF(Q169&gt;R169,0,1))))</f>
        <v>1</v>
      </c>
      <c r="AG170" s="250">
        <f>IF(T169="","",IF(T169="wo",0,IF(S169="wo",1,IF(S169&gt;T169,0,1))))</f>
        <v>1</v>
      </c>
      <c r="AH170" s="250" t="str">
        <f>IF(V169="","",IF(V169="wo",0,IF(U169="wo",1,IF(U169&gt;V169,0,1))))</f>
        <v/>
      </c>
      <c r="AI170" s="250" t="str">
        <f>IF(X169="","",IF(X169="wo",0,IF(W169="wo",1,IF(W169&gt;X169,0,1))))</f>
        <v/>
      </c>
      <c r="AJ170" s="251">
        <f>IF(K169="","",IF(K169="wo",0,IF(L169="wo",0,IF(K169=L169,"ERROR",IF(K169=0,0,IF(L169=0,"-0",IF(L169&gt;K169,K169,-1*L169)))))))</f>
        <v>6</v>
      </c>
      <c r="AK170" s="251" t="str">
        <f>IF(M169="","",IF(M169="wo",","&amp;0,IF(N169="wo",","&amp;0,IF(M169=N169,"ERROR",IF(M169=0,",0",IF(N169=0,",-0",IF(N169&gt;M169,","&amp;M169,","&amp;-1*N169)))))))</f>
        <v>,-13</v>
      </c>
      <c r="AL170" s="251" t="str">
        <f>IF(O169="","",IF(O169="wo",","&amp;0,IF(P169="wo",","&amp;0,IF(O169=P169,"ERROR",IF(O169=0,",0",IF(P169=0,",-0",IF(P169&gt;O169,","&amp;O169,","&amp;-1*P169)))))))</f>
        <v>,-7</v>
      </c>
      <c r="AM170" s="251" t="str">
        <f>IF(Q169="","",IF(Q169="wo",","&amp;0,IF(R169="wo",","&amp;0,IF(Q169=R169,"ERROR",IF(Q169=0,",0",IF(R169=0,",-0",IF(R169&gt;Q169,","&amp;Q169,","&amp;-1*R169)))))))</f>
        <v>,8</v>
      </c>
      <c r="AN170" s="251" t="str">
        <f>IF(S169="","",IF(S169="wo",","&amp;0,IF(T169="wo",","&amp;0,IF(S169=T169,"ERROR",IF(S169=0,",0",IF(T169=0,",-0",IF(T169&gt;S169,","&amp;S169,","&amp;-1*T169)))))))</f>
        <v>,7</v>
      </c>
      <c r="AO170" s="251" t="str">
        <f>IF(U169="","",IF(U169="wo",","&amp;0,IF(V169="wo",","&amp;0,IF(U169=V169,"ERROR",IF(U169=0,",0",IF(V169=0,",-0",IF(V169&gt;U169,","&amp;U169,","&amp;-1*V169)))))))</f>
        <v/>
      </c>
      <c r="AP170" s="251" t="str">
        <f>IF(W169="","",IF(W169="wo",","&amp;0,IF(X169="wo",","&amp;0,IF(W169=X169,"ERROR",IF(W169=0,",0",IF(X169=0,",-0",IF(X169&gt;W169,","&amp;W169,","&amp;-1*X169)))))))</f>
        <v/>
      </c>
      <c r="AQ170" s="238"/>
      <c r="AR170" s="261"/>
      <c r="AU170" s="262"/>
      <c r="BF170" s="293"/>
    </row>
    <row r="171" spans="1:63" s="240" customFormat="1" ht="14.1" customHeight="1" x14ac:dyDescent="0.25">
      <c r="A171" s="554"/>
      <c r="B171" s="576"/>
      <c r="C171" s="556"/>
      <c r="D171" s="576"/>
      <c r="E171" s="518"/>
      <c r="F171" s="322"/>
      <c r="G171" s="346">
        <f>IF(Y169&gt;Z169,G169,IF(Z169&gt;Y169,G170,"-"))</f>
        <v>208</v>
      </c>
      <c r="H171" s="331" t="s">
        <v>328</v>
      </c>
      <c r="I171" s="244" t="str">
        <f>VLOOKUP(G171,[3]Список!A:V,3,FALSE)</f>
        <v xml:space="preserve">ЦВИГУН Алиса  </v>
      </c>
      <c r="J171" s="245" t="str">
        <f>VLOOKUP(G171,[3]Список!A:V,8,FALSE)</f>
        <v>г. Астана</v>
      </c>
      <c r="K171" s="579"/>
      <c r="L171" s="580"/>
      <c r="M171" s="580"/>
      <c r="N171" s="580"/>
      <c r="O171" s="580"/>
      <c r="P171" s="580"/>
      <c r="Q171" s="580"/>
      <c r="R171" s="580"/>
      <c r="S171" s="580"/>
      <c r="T171" s="580"/>
      <c r="U171" s="580"/>
      <c r="V171" s="580"/>
      <c r="W171" s="580"/>
      <c r="X171" s="581"/>
      <c r="Y171" s="246" t="str">
        <f>IF(K171="wo","wo",IF(K171="","",SUM(AC171:AI171)))</f>
        <v/>
      </c>
      <c r="Z171" s="247" t="str">
        <f>IF(L171="wo","wo",IF(L171="","",SUM(AC172:AI172)))</f>
        <v/>
      </c>
      <c r="AA171" s="248" t="str">
        <f t="shared" ref="AA171" si="2104">IF(Y172="В - П","В - П",IF(Z172="В - П","В - П",IF(Z172="wo",Y172&amp;" - "&amp;Z172,IF(Y172="wo",Z172&amp;" - "&amp;Y172,IF(Y172&gt;Z172,Y172&amp;" - "&amp;Z172,IF(Z172&gt;Y172,Z172&amp;" - "&amp;Y172,""))))))</f>
        <v/>
      </c>
      <c r="AB171" s="249" t="str">
        <f t="shared" si="2073"/>
        <v>()</v>
      </c>
      <c r="AC171" s="250" t="str">
        <f>IF(K171="","",IF(K171="wo",0,IF(L171="wo",1,IF(K171&gt;L171,1,0))))</f>
        <v/>
      </c>
      <c r="AD171" s="250" t="str">
        <f>IF(M171="","",IF(M171="wo",0,IF(N171="wo",1,IF(M171&gt;N171,1,0))))</f>
        <v/>
      </c>
      <c r="AE171" s="250" t="str">
        <f>IF(O171="","",IF(O171="wo",0,IF(P171="wo",1,IF(O171&gt;P171,1,0))))</f>
        <v/>
      </c>
      <c r="AF171" s="250" t="str">
        <f>IF(Q171="","",IF(Q171="wo",0,IF(R171="wo",1,IF(Q171&gt;R171,1,0))))</f>
        <v/>
      </c>
      <c r="AG171" s="250" t="str">
        <f>IF(S171="","",IF(S171="wo",0,IF(T171="wo",1,IF(S171&gt;T171,1,0))))</f>
        <v/>
      </c>
      <c r="AH171" s="250" t="str">
        <f>IF(U171="","",IF(U171="wo",0,IF(V171="wo",1,IF(U171&gt;V171,1,0))))</f>
        <v/>
      </c>
      <c r="AI171" s="250" t="str">
        <f>IF(W171="","",IF(W171="wo",0,IF(X171="wo",1,IF(W171&gt;X171,1,0))))</f>
        <v/>
      </c>
      <c r="AJ171" s="251" t="str">
        <f>IF(K171="","",IF(K171="wo",0,IF(L171="wo",0,IF(K171=L171,"ERROR",IF(K171=0,"-0",IF(L171=0,0,IF(K171&gt;L171,L171,-1*K171)))))))</f>
        <v/>
      </c>
      <c r="AK171" s="251" t="str">
        <f>IF(M171="","",IF(M171="wo",","&amp;0,IF(N171="wo",","&amp;0,IF(M171=N171,"ERROR",IF(M171=0,",-0",IF(N171=0,","&amp;0,IF(M171&gt;N171,","&amp;N171,","&amp;-1*M171)))))))</f>
        <v/>
      </c>
      <c r="AL171" s="251" t="str">
        <f>IF(O171="","",IF(O171="wo",","&amp;0,IF(P171="wo",","&amp;0,IF(O171=P171,"ERROR",IF(O171=0,",-0",IF(P171=0,","&amp;0,IF(O171&gt;P171,","&amp;P171,","&amp;-1*O171)))))))</f>
        <v/>
      </c>
      <c r="AM171" s="251" t="str">
        <f>IF(Q171="","",IF(Q171="wo",","&amp;0,IF(R171="wo",","&amp;0,IF(Q171=R171,"ERROR",IF(Q171=0,",-0",IF(R171=0,","&amp;0,IF(Q171&gt;R171,","&amp;R171,","&amp;-1*Q171)))))))</f>
        <v/>
      </c>
      <c r="AN171" s="251" t="str">
        <f>IF(S171="","",IF(S171="wo",","&amp;0,IF(T171="wo",","&amp;0,IF(S171=T171,"ERROR",IF(S171=0,",-0",IF(T171=0,","&amp;0,IF(S171&gt;T171,","&amp;T171,","&amp;-1*S171)))))))</f>
        <v/>
      </c>
      <c r="AO171" s="251" t="str">
        <f>IF(U171="","",IF(U171="wo",","&amp;0,IF(V171="wo",","&amp;0,IF(U171=V171,"ERROR",IF(U171=0,",-0",IF(V171=0,","&amp;0,IF(U171&gt;V171,","&amp;V171,","&amp;-1*U171)))))))</f>
        <v/>
      </c>
      <c r="AP171" s="251" t="str">
        <f>IF(W171="","",IF(W171="wo",","&amp;0,IF(X171="wo",","&amp;0,IF(W171=X171,"ERROR",IF(W171=0,",-0",IF(X171=0,","&amp;0,IF(W171&gt;X171,","&amp;X171,","&amp;-1*W171)))))))</f>
        <v/>
      </c>
      <c r="AQ171" s="238"/>
      <c r="AR171" s="261"/>
      <c r="AU171" s="262"/>
      <c r="BF171" s="293"/>
    </row>
    <row r="172" spans="1:63" s="240" customFormat="1" ht="14.1" customHeight="1" x14ac:dyDescent="0.25">
      <c r="A172" s="555"/>
      <c r="B172" s="577"/>
      <c r="C172" s="578"/>
      <c r="D172" s="577"/>
      <c r="E172" s="519"/>
      <c r="F172" s="238">
        <v>-77</v>
      </c>
      <c r="G172" s="348">
        <f>IF(Y169&lt;Z169,G169,IF(Z169&lt;Y169,G170,"-"))</f>
        <v>212</v>
      </c>
      <c r="H172" s="331" t="s">
        <v>329</v>
      </c>
      <c r="I172" s="257" t="str">
        <f>VLOOKUP(G172,[3]Список!A:V,3,FALSE)</f>
        <v xml:space="preserve">МОЧАЛКИНА Виктория  </v>
      </c>
      <c r="J172" s="258" t="str">
        <f>VLOOKUP(G172,[3]Список!A:V,8,FALSE)</f>
        <v>Карагандин. обл.</v>
      </c>
      <c r="K172" s="572"/>
      <c r="L172" s="573"/>
      <c r="M172" s="573"/>
      <c r="N172" s="573"/>
      <c r="O172" s="573"/>
      <c r="P172" s="573"/>
      <c r="Q172" s="573"/>
      <c r="R172" s="573"/>
      <c r="S172" s="573"/>
      <c r="T172" s="573"/>
      <c r="U172" s="573"/>
      <c r="V172" s="573"/>
      <c r="W172" s="573"/>
      <c r="X172" s="574"/>
      <c r="Y172" s="259">
        <f>IF(L171="wo","В - П",IF(L171&gt;=0,SUM(AC172:AI172),""))</f>
        <v>0</v>
      </c>
      <c r="Z172" s="260">
        <f>IF(K171="wo","В - П",IF(K171&gt;=0,SUM(AC171:AI171),""))</f>
        <v>0</v>
      </c>
      <c r="AA172" s="248" t="str">
        <f>IF(G171="х","",IF(G172="х","",IF(Y171&gt;Z171,AA171&amp;" "&amp;AB171,IF(Z171&gt;Y171,AA171&amp;" "&amp;AB172,""))))</f>
        <v/>
      </c>
      <c r="AB172" s="249" t="str">
        <f t="shared" si="2073"/>
        <v>()</v>
      </c>
      <c r="AC172" s="250" t="str">
        <f>IF(L171="","",IF(L171="wo",0,IF(K171="wo",1,IF(K171&gt;L171,0,1))))</f>
        <v/>
      </c>
      <c r="AD172" s="250" t="str">
        <f>IF(N171="","",IF(N171="wo",0,IF(M171="wo",1,IF(M171&gt;N171,0,1))))</f>
        <v/>
      </c>
      <c r="AE172" s="250" t="str">
        <f>IF(P171="","",IF(P171="wo",0,IF(O171="wo",1,IF(O171&gt;P171,0,1))))</f>
        <v/>
      </c>
      <c r="AF172" s="250" t="str">
        <f>IF(R171="","",IF(R171="wo",0,IF(Q171="wo",1,IF(Q171&gt;R171,0,1))))</f>
        <v/>
      </c>
      <c r="AG172" s="250" t="str">
        <f>IF(T171="","",IF(T171="wo",0,IF(S171="wo",1,IF(S171&gt;T171,0,1))))</f>
        <v/>
      </c>
      <c r="AH172" s="250" t="str">
        <f>IF(V171="","",IF(V171="wo",0,IF(U171="wo",1,IF(U171&gt;V171,0,1))))</f>
        <v/>
      </c>
      <c r="AI172" s="250" t="str">
        <f>IF(X171="","",IF(X171="wo",0,IF(W171="wo",1,IF(W171&gt;X171,0,1))))</f>
        <v/>
      </c>
      <c r="AJ172" s="251" t="str">
        <f>IF(K171="","",IF(K171="wo",0,IF(L171="wo",0,IF(K171=L171,"ERROR",IF(K171=0,0,IF(L171=0,"-0",IF(L171&gt;K171,K171,-1*L171)))))))</f>
        <v/>
      </c>
      <c r="AK172" s="251" t="str">
        <f>IF(M171="","",IF(M171="wo",","&amp;0,IF(N171="wo",","&amp;0,IF(M171=N171,"ERROR",IF(M171=0,",0",IF(N171=0,",-0",IF(N171&gt;M171,","&amp;M171,","&amp;-1*N171)))))))</f>
        <v/>
      </c>
      <c r="AL172" s="251" t="str">
        <f>IF(O171="","",IF(O171="wo",","&amp;0,IF(P171="wo",","&amp;0,IF(O171=P171,"ERROR",IF(O171=0,",0",IF(P171=0,",-0",IF(P171&gt;O171,","&amp;O171,","&amp;-1*P171)))))))</f>
        <v/>
      </c>
      <c r="AM172" s="251" t="str">
        <f>IF(Q171="","",IF(Q171="wo",","&amp;0,IF(R171="wo",","&amp;0,IF(Q171=R171,"ERROR",IF(Q171=0,",0",IF(R171=0,",-0",IF(R171&gt;Q171,","&amp;Q171,","&amp;-1*R171)))))))</f>
        <v/>
      </c>
      <c r="AN172" s="251" t="str">
        <f>IF(S171="","",IF(S171="wo",","&amp;0,IF(T171="wo",","&amp;0,IF(S171=T171,"ERROR",IF(S171=0,",0",IF(T171=0,",-0",IF(T171&gt;S171,","&amp;S171,","&amp;-1*T171)))))))</f>
        <v/>
      </c>
      <c r="AO172" s="251" t="str">
        <f>IF(U171="","",IF(U171="wo",","&amp;0,IF(V171="wo",","&amp;0,IF(U171=V171,"ERROR",IF(U171=0,",0",IF(V171=0,",-0",IF(V171&gt;U171,","&amp;U171,","&amp;-1*V171)))))))</f>
        <v/>
      </c>
      <c r="AP172" s="251" t="str">
        <f>IF(W171="","",IF(W171="wo",","&amp;0,IF(X171="wo",","&amp;0,IF(W171=X171,"ERROR",IF(W171=0,",0",IF(X171=0,",-0",IF(X171&gt;W171,","&amp;W171,","&amp;-1*X171)))))))</f>
        <v/>
      </c>
      <c r="AQ172" s="238"/>
      <c r="AR172" s="261"/>
      <c r="AU172" s="262"/>
      <c r="BF172" s="293"/>
    </row>
    <row r="173" spans="1:63" s="240" customFormat="1" ht="14.1" customHeight="1" x14ac:dyDescent="0.25">
      <c r="A173" s="510">
        <v>78</v>
      </c>
      <c r="B173" s="569" t="s">
        <v>330</v>
      </c>
      <c r="C173" s="514"/>
      <c r="D173" s="516"/>
      <c r="E173" s="556"/>
      <c r="F173" s="238">
        <v>-75</v>
      </c>
      <c r="G173" s="350">
        <f>IF(Y165&lt;Z165,G165,IF(Z165&lt;Y165,G166,"-"))</f>
        <v>216</v>
      </c>
      <c r="H173" s="520" t="str">
        <f>IF(K173="",IF(C173="","",IF(OR(G173="х",G174="х",NOT(ISBLANK(K173)))," ",CONCATENATE(C173,"/",D173,"/","ст. ",E173))),"")</f>
        <v/>
      </c>
      <c r="I173" s="244" t="str">
        <f>VLOOKUP(G173,[3]Список!A:V,3,FALSE)</f>
        <v xml:space="preserve">НҰРМАН Нұрсая  </v>
      </c>
      <c r="J173" s="245" t="str">
        <f>VLOOKUP(G173,[3]Список!A:V,8,FALSE)</f>
        <v>ВКО</v>
      </c>
      <c r="K173" s="525">
        <v>11</v>
      </c>
      <c r="L173" s="535">
        <v>3</v>
      </c>
      <c r="M173" s="531">
        <v>11</v>
      </c>
      <c r="N173" s="533">
        <v>7</v>
      </c>
      <c r="O173" s="525">
        <v>4</v>
      </c>
      <c r="P173" s="535">
        <v>11</v>
      </c>
      <c r="Q173" s="531">
        <v>13</v>
      </c>
      <c r="R173" s="533">
        <v>15</v>
      </c>
      <c r="S173" s="525">
        <v>11</v>
      </c>
      <c r="T173" s="535">
        <v>6</v>
      </c>
      <c r="U173" s="531"/>
      <c r="V173" s="533"/>
      <c r="W173" s="525"/>
      <c r="X173" s="527"/>
      <c r="Y173" s="246">
        <f>IF(K173="wo","wo",IF(K173="","",SUM(AC173:AI173)))</f>
        <v>3</v>
      </c>
      <c r="Z173" s="247">
        <f>IF(L173="wo","wo",IF(L173="","",SUM(AC174:AI174)))</f>
        <v>2</v>
      </c>
      <c r="AA173" s="248" t="str">
        <f t="shared" ref="AA173" si="2105">IF(Y174="В - П","В - П",IF(Z174="В - П","В - П",IF(Z174="wo",Y174&amp;" - "&amp;Z174,IF(Y174="wo",Z174&amp;" - "&amp;Y174,IF(Y174&gt;Z174,Y174&amp;" - "&amp;Z174,IF(Z174&gt;Y174,Z174&amp;" - "&amp;Y174,""))))))</f>
        <v>3 - 2</v>
      </c>
      <c r="AB173" s="249" t="str">
        <f t="shared" si="2073"/>
        <v>(3,7,-4,-13,6)</v>
      </c>
      <c r="AC173" s="250">
        <f>IF(K173="","",IF(K173="wo",0,IF(L173="wo",1,IF(K173&gt;L173,1,0))))</f>
        <v>1</v>
      </c>
      <c r="AD173" s="250">
        <f>IF(M173="","",IF(M173="wo",0,IF(N173="wo",1,IF(M173&gt;N173,1,0))))</f>
        <v>1</v>
      </c>
      <c r="AE173" s="250">
        <f>IF(O173="","",IF(O173="wo",0,IF(P173="wo",1,IF(O173&gt;P173,1,0))))</f>
        <v>0</v>
      </c>
      <c r="AF173" s="250">
        <f>IF(Q173="","",IF(Q173="wo",0,IF(R173="wo",1,IF(Q173&gt;R173,1,0))))</f>
        <v>0</v>
      </c>
      <c r="AG173" s="250">
        <f>IF(S173="","",IF(S173="wo",0,IF(T173="wo",1,IF(S173&gt;T173,1,0))))</f>
        <v>1</v>
      </c>
      <c r="AH173" s="250" t="str">
        <f>IF(U173="","",IF(U173="wo",0,IF(V173="wo",1,IF(U173&gt;V173,1,0))))</f>
        <v/>
      </c>
      <c r="AI173" s="250" t="str">
        <f>IF(W173="","",IF(W173="wo",0,IF(X173="wo",1,IF(W173&gt;X173,1,0))))</f>
        <v/>
      </c>
      <c r="AJ173" s="251">
        <f>IF(K173="","",IF(K173="wo",0,IF(L173="wo",0,IF(K173=L173,"ERROR",IF(K173=0,"-0",IF(L173=0,0,IF(K173&gt;L173,L173,-1*K173)))))))</f>
        <v>3</v>
      </c>
      <c r="AK173" s="251" t="str">
        <f>IF(M173="","",IF(M173="wo",","&amp;0,IF(N173="wo",","&amp;0,IF(M173=N173,"ERROR",IF(M173=0,",-0",IF(N173=0,","&amp;0,IF(M173&gt;N173,","&amp;N173,","&amp;-1*M173)))))))</f>
        <v>,7</v>
      </c>
      <c r="AL173" s="251" t="str">
        <f>IF(O173="","",IF(O173="wo",","&amp;0,IF(P173="wo",","&amp;0,IF(O173=P173,"ERROR",IF(O173=0,",-0",IF(P173=0,","&amp;0,IF(O173&gt;P173,","&amp;P173,","&amp;-1*O173)))))))</f>
        <v>,-4</v>
      </c>
      <c r="AM173" s="251" t="str">
        <f>IF(Q173="","",IF(Q173="wo",","&amp;0,IF(R173="wo",","&amp;0,IF(Q173=R173,"ERROR",IF(Q173=0,",-0",IF(R173=0,","&amp;0,IF(Q173&gt;R173,","&amp;R173,","&amp;-1*Q173)))))))</f>
        <v>,-13</v>
      </c>
      <c r="AN173" s="251" t="str">
        <f>IF(S173="","",IF(S173="wo",","&amp;0,IF(T173="wo",","&amp;0,IF(S173=T173,"ERROR",IF(S173=0,",-0",IF(T173=0,","&amp;0,IF(S173&gt;T173,","&amp;T173,","&amp;-1*S173)))))))</f>
        <v>,6</v>
      </c>
      <c r="AO173" s="251" t="str">
        <f>IF(U173="","",IF(U173="wo",","&amp;0,IF(V173="wo",","&amp;0,IF(U173=V173,"ERROR",IF(U173=0,",-0",IF(V173=0,","&amp;0,IF(U173&gt;V173,","&amp;V173,","&amp;-1*U173)))))))</f>
        <v/>
      </c>
      <c r="AP173" s="251" t="str">
        <f>IF(W173="","",IF(W173="wo",","&amp;0,IF(X173="wo",","&amp;0,IF(W173=X173,"ERROR",IF(W173=0,",-0",IF(X173=0,","&amp;0,IF(W173&gt;X173,","&amp;X173,","&amp;-1*W173)))))))</f>
        <v/>
      </c>
      <c r="AQ173" s="238"/>
      <c r="AR173" s="261"/>
      <c r="AU173" s="262"/>
      <c r="BF173" s="293"/>
    </row>
    <row r="174" spans="1:63" s="240" customFormat="1" ht="14.1" customHeight="1" x14ac:dyDescent="0.25">
      <c r="A174" s="511"/>
      <c r="B174" s="570"/>
      <c r="C174" s="515"/>
      <c r="D174" s="517"/>
      <c r="E174" s="578"/>
      <c r="F174" s="238">
        <v>-76</v>
      </c>
      <c r="G174" s="348">
        <f>IF(Y167&lt;Z167,G167,IF(Z167&lt;Y167,G168,"-"))</f>
        <v>219</v>
      </c>
      <c r="H174" s="521"/>
      <c r="I174" s="257" t="str">
        <f>VLOOKUP(G174,[3]Список!A:V,3,FALSE)</f>
        <v xml:space="preserve">АМАНГЕЛДІ Ақниет  </v>
      </c>
      <c r="J174" s="258" t="str">
        <f>VLOOKUP(G174,[3]Список!A:V,8,FALSE)</f>
        <v>г. Шымкент</v>
      </c>
      <c r="K174" s="526"/>
      <c r="L174" s="536"/>
      <c r="M174" s="532"/>
      <c r="N174" s="534"/>
      <c r="O174" s="526"/>
      <c r="P174" s="536"/>
      <c r="Q174" s="532"/>
      <c r="R174" s="534"/>
      <c r="S174" s="526"/>
      <c r="T174" s="536"/>
      <c r="U174" s="532"/>
      <c r="V174" s="534"/>
      <c r="W174" s="526"/>
      <c r="X174" s="528"/>
      <c r="Y174" s="259">
        <f>IF(L173="wo","В - П",IF(L173&gt;=0,SUM(AC174:AI174),""))</f>
        <v>2</v>
      </c>
      <c r="Z174" s="260">
        <f>IF(K173="wo","В - П",IF(K173&gt;=0,SUM(AC173:AI173),""))</f>
        <v>3</v>
      </c>
      <c r="AA174" s="248" t="str">
        <f>IF(G173="х","",IF(G174="х","",IF(Y173&gt;Z173,AA173&amp;" "&amp;AB173,IF(Z173&gt;Y173,AA173&amp;" "&amp;AB174,""))))</f>
        <v>3 - 2 (3,7,-4,-13,6)</v>
      </c>
      <c r="AB174" s="249" t="str">
        <f t="shared" si="2073"/>
        <v>(-3,-7,4,13,-6)</v>
      </c>
      <c r="AC174" s="250">
        <f>IF(L173="","",IF(L173="wo",0,IF(K173="wo",1,IF(K173&gt;L173,0,1))))</f>
        <v>0</v>
      </c>
      <c r="AD174" s="250">
        <f>IF(N173="","",IF(N173="wo",0,IF(M173="wo",1,IF(M173&gt;N173,0,1))))</f>
        <v>0</v>
      </c>
      <c r="AE174" s="250">
        <f>IF(P173="","",IF(P173="wo",0,IF(O173="wo",1,IF(O173&gt;P173,0,1))))</f>
        <v>1</v>
      </c>
      <c r="AF174" s="250">
        <f>IF(R173="","",IF(R173="wo",0,IF(Q173="wo",1,IF(Q173&gt;R173,0,1))))</f>
        <v>1</v>
      </c>
      <c r="AG174" s="250">
        <f>IF(T173="","",IF(T173="wo",0,IF(S173="wo",1,IF(S173&gt;T173,0,1))))</f>
        <v>0</v>
      </c>
      <c r="AH174" s="250" t="str">
        <f>IF(V173="","",IF(V173="wo",0,IF(U173="wo",1,IF(U173&gt;V173,0,1))))</f>
        <v/>
      </c>
      <c r="AI174" s="250" t="str">
        <f>IF(X173="","",IF(X173="wo",0,IF(W173="wo",1,IF(W173&gt;X173,0,1))))</f>
        <v/>
      </c>
      <c r="AJ174" s="251">
        <f>IF(K173="","",IF(K173="wo",0,IF(L173="wo",0,IF(K173=L173,"ERROR",IF(K173=0,0,IF(L173=0,"-0",IF(L173&gt;K173,K173,-1*L173)))))))</f>
        <v>-3</v>
      </c>
      <c r="AK174" s="251" t="str">
        <f>IF(M173="","",IF(M173="wo",","&amp;0,IF(N173="wo",","&amp;0,IF(M173=N173,"ERROR",IF(M173=0,",0",IF(N173=0,",-0",IF(N173&gt;M173,","&amp;M173,","&amp;-1*N173)))))))</f>
        <v>,-7</v>
      </c>
      <c r="AL174" s="251" t="str">
        <f>IF(O173="","",IF(O173="wo",","&amp;0,IF(P173="wo",","&amp;0,IF(O173=P173,"ERROR",IF(O173=0,",0",IF(P173=0,",-0",IF(P173&gt;O173,","&amp;O173,","&amp;-1*P173)))))))</f>
        <v>,4</v>
      </c>
      <c r="AM174" s="251" t="str">
        <f>IF(Q173="","",IF(Q173="wo",","&amp;0,IF(R173="wo",","&amp;0,IF(Q173=R173,"ERROR",IF(Q173=0,",0",IF(R173=0,",-0",IF(R173&gt;Q173,","&amp;Q173,","&amp;-1*R173)))))))</f>
        <v>,13</v>
      </c>
      <c r="AN174" s="251" t="str">
        <f>IF(S173="","",IF(S173="wo",","&amp;0,IF(T173="wo",","&amp;0,IF(S173=T173,"ERROR",IF(S173=0,",0",IF(T173=0,",-0",IF(T173&gt;S173,","&amp;S173,","&amp;-1*T173)))))))</f>
        <v>,-6</v>
      </c>
      <c r="AO174" s="251" t="str">
        <f>IF(U173="","",IF(U173="wo",","&amp;0,IF(V173="wo",","&amp;0,IF(U173=V173,"ERROR",IF(U173=0,",0",IF(V173=0,",-0",IF(V173&gt;U173,","&amp;U173,","&amp;-1*V173)))))))</f>
        <v/>
      </c>
      <c r="AP174" s="251" t="str">
        <f>IF(W173="","",IF(W173="wo",","&amp;0,IF(X173="wo",","&amp;0,IF(W173=X173,"ERROR",IF(W173=0,",0",IF(X173=0,",-0",IF(X173&gt;W173,","&amp;W173,","&amp;-1*X173)))))))</f>
        <v/>
      </c>
      <c r="AQ174" s="238"/>
      <c r="AR174" s="261"/>
      <c r="AU174" s="262"/>
      <c r="BF174" s="293"/>
    </row>
    <row r="175" spans="1:63" s="240" customFormat="1" ht="14.1" customHeight="1" x14ac:dyDescent="0.25">
      <c r="A175" s="554"/>
      <c r="B175" s="576"/>
      <c r="C175" s="556"/>
      <c r="D175" s="576"/>
      <c r="E175" s="518"/>
      <c r="F175" s="322"/>
      <c r="G175" s="346">
        <f>IF(Y173&gt;Z173,G173,IF(Z173&gt;Y173,G174,"-"))</f>
        <v>216</v>
      </c>
      <c r="H175" s="331" t="s">
        <v>331</v>
      </c>
      <c r="I175" s="244" t="str">
        <f>VLOOKUP(G175,[3]Список!A:V,3,FALSE)</f>
        <v xml:space="preserve">НҰРМАН Нұрсая  </v>
      </c>
      <c r="J175" s="245" t="str">
        <f>VLOOKUP(G175,[3]Список!A:V,8,FALSE)</f>
        <v>ВКО</v>
      </c>
      <c r="K175" s="579"/>
      <c r="L175" s="580"/>
      <c r="M175" s="580"/>
      <c r="N175" s="580"/>
      <c r="O175" s="580"/>
      <c r="P175" s="580"/>
      <c r="Q175" s="580"/>
      <c r="R175" s="580"/>
      <c r="S175" s="580"/>
      <c r="T175" s="580"/>
      <c r="U175" s="580"/>
      <c r="V175" s="580"/>
      <c r="W175" s="580"/>
      <c r="X175" s="581"/>
      <c r="Y175" s="246" t="str">
        <f>IF(K175="wo","wo",IF(K175="","",SUM(AC175:AI175)))</f>
        <v/>
      </c>
      <c r="Z175" s="247" t="str">
        <f>IF(L175="wo","wo",IF(L175="","",SUM(AC176:AI176)))</f>
        <v/>
      </c>
      <c r="AA175" s="248" t="str">
        <f t="shared" ref="AA175" si="2106">IF(Y176="В - П","В - П",IF(Z176="В - П","В - П",IF(Z176="wo",Y176&amp;" - "&amp;Z176,IF(Y176="wo",Z176&amp;" - "&amp;Y176,IF(Y176&gt;Z176,Y176&amp;" - "&amp;Z176,IF(Z176&gt;Y176,Z176&amp;" - "&amp;Y176,""))))))</f>
        <v/>
      </c>
      <c r="AB175" s="249" t="str">
        <f t="shared" si="2073"/>
        <v>()</v>
      </c>
      <c r="AC175" s="250" t="str">
        <f>IF(K175="","",IF(K175="wo",0,IF(L175="wo",1,IF(K175&gt;L175,1,0))))</f>
        <v/>
      </c>
      <c r="AD175" s="250" t="str">
        <f>IF(M175="","",IF(M175="wo",0,IF(N175="wo",1,IF(M175&gt;N175,1,0))))</f>
        <v/>
      </c>
      <c r="AE175" s="250" t="str">
        <f>IF(O175="","",IF(O175="wo",0,IF(P175="wo",1,IF(O175&gt;P175,1,0))))</f>
        <v/>
      </c>
      <c r="AF175" s="250" t="str">
        <f>IF(Q175="","",IF(Q175="wo",0,IF(R175="wo",1,IF(Q175&gt;R175,1,0))))</f>
        <v/>
      </c>
      <c r="AG175" s="250" t="str">
        <f>IF(S175="","",IF(S175="wo",0,IF(T175="wo",1,IF(S175&gt;T175,1,0))))</f>
        <v/>
      </c>
      <c r="AH175" s="250" t="str">
        <f>IF(U175="","",IF(U175="wo",0,IF(V175="wo",1,IF(U175&gt;V175,1,0))))</f>
        <v/>
      </c>
      <c r="AI175" s="250" t="str">
        <f>IF(W175="","",IF(W175="wo",0,IF(X175="wo",1,IF(W175&gt;X175,1,0))))</f>
        <v/>
      </c>
      <c r="AJ175" s="251" t="str">
        <f>IF(K175="","",IF(K175="wo",0,IF(L175="wo",0,IF(K175=L175,"ERROR",IF(K175=0,"-0",IF(L175=0,0,IF(K175&gt;L175,L175,-1*K175)))))))</f>
        <v/>
      </c>
      <c r="AK175" s="251" t="str">
        <f>IF(M175="","",IF(M175="wo",","&amp;0,IF(N175="wo",","&amp;0,IF(M175=N175,"ERROR",IF(M175=0,",-0",IF(N175=0,","&amp;0,IF(M175&gt;N175,","&amp;N175,","&amp;-1*M175)))))))</f>
        <v/>
      </c>
      <c r="AL175" s="251" t="str">
        <f>IF(O175="","",IF(O175="wo",","&amp;0,IF(P175="wo",","&amp;0,IF(O175=P175,"ERROR",IF(O175=0,",-0",IF(P175=0,","&amp;0,IF(O175&gt;P175,","&amp;P175,","&amp;-1*O175)))))))</f>
        <v/>
      </c>
      <c r="AM175" s="251" t="str">
        <f>IF(Q175="","",IF(Q175="wo",","&amp;0,IF(R175="wo",","&amp;0,IF(Q175=R175,"ERROR",IF(Q175=0,",-0",IF(R175=0,","&amp;0,IF(Q175&gt;R175,","&amp;R175,","&amp;-1*Q175)))))))</f>
        <v/>
      </c>
      <c r="AN175" s="251" t="str">
        <f>IF(S175="","",IF(S175="wo",","&amp;0,IF(T175="wo",","&amp;0,IF(S175=T175,"ERROR",IF(S175=0,",-0",IF(T175=0,","&amp;0,IF(S175&gt;T175,","&amp;T175,","&amp;-1*S175)))))))</f>
        <v/>
      </c>
      <c r="AO175" s="251" t="str">
        <f>IF(U175="","",IF(U175="wo",","&amp;0,IF(V175="wo",","&amp;0,IF(U175=V175,"ERROR",IF(U175=0,",-0",IF(V175=0,","&amp;0,IF(U175&gt;V175,","&amp;V175,","&amp;-1*U175)))))))</f>
        <v/>
      </c>
      <c r="AP175" s="251" t="str">
        <f>IF(W175="","",IF(W175="wo",","&amp;0,IF(X175="wo",","&amp;0,IF(W175=X175,"ERROR",IF(W175=0,",-0",IF(X175=0,","&amp;0,IF(W175&gt;X175,","&amp;X175,","&amp;-1*W175)))))))</f>
        <v/>
      </c>
      <c r="AQ175" s="238"/>
      <c r="AR175" s="261"/>
      <c r="AU175" s="262"/>
      <c r="BF175" s="293"/>
    </row>
    <row r="176" spans="1:63" s="240" customFormat="1" ht="14.1" customHeight="1" x14ac:dyDescent="0.25">
      <c r="A176" s="555"/>
      <c r="B176" s="577"/>
      <c r="C176" s="578"/>
      <c r="D176" s="577"/>
      <c r="E176" s="519"/>
      <c r="F176" s="238">
        <v>-78</v>
      </c>
      <c r="G176" s="348">
        <f>IF(Y173&lt;Z173,G173,IF(Z173&lt;Y173,G174,"-"))</f>
        <v>219</v>
      </c>
      <c r="H176" s="331" t="s">
        <v>332</v>
      </c>
      <c r="I176" s="257" t="str">
        <f>VLOOKUP(G176,[3]Список!A:V,3,FALSE)</f>
        <v xml:space="preserve">АМАНГЕЛДІ Ақниет  </v>
      </c>
      <c r="J176" s="258" t="str">
        <f>VLOOKUP(G176,[3]Список!A:V,8,FALSE)</f>
        <v>г. Шымкент</v>
      </c>
      <c r="K176" s="572"/>
      <c r="L176" s="573"/>
      <c r="M176" s="573"/>
      <c r="N176" s="573"/>
      <c r="O176" s="573"/>
      <c r="P176" s="573"/>
      <c r="Q176" s="573"/>
      <c r="R176" s="573"/>
      <c r="S176" s="573"/>
      <c r="T176" s="573"/>
      <c r="U176" s="573"/>
      <c r="V176" s="573"/>
      <c r="W176" s="573"/>
      <c r="X176" s="574"/>
      <c r="Y176" s="259">
        <f>IF(L175="wo","В - П",IF(L175&gt;=0,SUM(AC176:AI176),""))</f>
        <v>0</v>
      </c>
      <c r="Z176" s="260">
        <f>IF(K175="wo","В - П",IF(K175&gt;=0,SUM(AC175:AI175),""))</f>
        <v>0</v>
      </c>
      <c r="AA176" s="248" t="str">
        <f>IF(G175="х","",IF(G176="х","",IF(Y175&gt;Z175,AA175&amp;" "&amp;AB175,IF(Z175&gt;Y175,AA175&amp;" "&amp;AB176,""))))</f>
        <v/>
      </c>
      <c r="AB176" s="249" t="str">
        <f t="shared" si="2073"/>
        <v>()</v>
      </c>
      <c r="AC176" s="250" t="str">
        <f>IF(L175="","",IF(L175="wo",0,IF(K175="wo",1,IF(K175&gt;L175,0,1))))</f>
        <v/>
      </c>
      <c r="AD176" s="250" t="str">
        <f>IF(N175="","",IF(N175="wo",0,IF(M175="wo",1,IF(M175&gt;N175,0,1))))</f>
        <v/>
      </c>
      <c r="AE176" s="250" t="str">
        <f>IF(P175="","",IF(P175="wo",0,IF(O175="wo",1,IF(O175&gt;P175,0,1))))</f>
        <v/>
      </c>
      <c r="AF176" s="250" t="str">
        <f>IF(R175="","",IF(R175="wo",0,IF(Q175="wo",1,IF(Q175&gt;R175,0,1))))</f>
        <v/>
      </c>
      <c r="AG176" s="250" t="str">
        <f>IF(T175="","",IF(T175="wo",0,IF(S175="wo",1,IF(S175&gt;T175,0,1))))</f>
        <v/>
      </c>
      <c r="AH176" s="250" t="str">
        <f>IF(V175="","",IF(V175="wo",0,IF(U175="wo",1,IF(U175&gt;V175,0,1))))</f>
        <v/>
      </c>
      <c r="AI176" s="250" t="str">
        <f>IF(X175="","",IF(X175="wo",0,IF(W175="wo",1,IF(W175&gt;X175,0,1))))</f>
        <v/>
      </c>
      <c r="AJ176" s="251" t="str">
        <f>IF(K175="","",IF(K175="wo",0,IF(L175="wo",0,IF(K175=L175,"ERROR",IF(K175=0,0,IF(L175=0,"-0",IF(L175&gt;K175,K175,-1*L175)))))))</f>
        <v/>
      </c>
      <c r="AK176" s="251" t="str">
        <f>IF(M175="","",IF(M175="wo",","&amp;0,IF(N175="wo",","&amp;0,IF(M175=N175,"ERROR",IF(M175=0,",0",IF(N175=0,",-0",IF(N175&gt;M175,","&amp;M175,","&amp;-1*N175)))))))</f>
        <v/>
      </c>
      <c r="AL176" s="251" t="str">
        <f>IF(O175="","",IF(O175="wo",","&amp;0,IF(P175="wo",","&amp;0,IF(O175=P175,"ERROR",IF(O175=0,",0",IF(P175=0,",-0",IF(P175&gt;O175,","&amp;O175,","&amp;-1*P175)))))))</f>
        <v/>
      </c>
      <c r="AM176" s="251" t="str">
        <f>IF(Q175="","",IF(Q175="wo",","&amp;0,IF(R175="wo",","&amp;0,IF(Q175=R175,"ERROR",IF(Q175=0,",0",IF(R175=0,",-0",IF(R175&gt;Q175,","&amp;Q175,","&amp;-1*R175)))))))</f>
        <v/>
      </c>
      <c r="AN176" s="251" t="str">
        <f>IF(S175="","",IF(S175="wo",","&amp;0,IF(T175="wo",","&amp;0,IF(S175=T175,"ERROR",IF(S175=0,",0",IF(T175=0,",-0",IF(T175&gt;S175,","&amp;S175,","&amp;-1*T175)))))))</f>
        <v/>
      </c>
      <c r="AO176" s="251" t="str">
        <f>IF(U175="","",IF(U175="wo",","&amp;0,IF(V175="wo",","&amp;0,IF(U175=V175,"ERROR",IF(U175=0,",0",IF(V175=0,",-0",IF(V175&gt;U175,","&amp;U175,","&amp;-1*V175)))))))</f>
        <v/>
      </c>
      <c r="AP176" s="251" t="str">
        <f>IF(W175="","",IF(W175="wo",","&amp;0,IF(X175="wo",","&amp;0,IF(W175=X175,"ERROR",IF(W175=0,",0",IF(X175=0,",-0",IF(X175&gt;W175,","&amp;W175,","&amp;-1*X175)))))))</f>
        <v/>
      </c>
      <c r="AQ176" s="238"/>
      <c r="AR176" s="261"/>
      <c r="AU176" s="262"/>
      <c r="BF176" s="293"/>
    </row>
    <row r="177" spans="1:58" s="240" customFormat="1" ht="14.1" customHeight="1" x14ac:dyDescent="0.25">
      <c r="A177" s="510">
        <v>79</v>
      </c>
      <c r="B177" s="569" t="s">
        <v>333</v>
      </c>
      <c r="C177" s="514"/>
      <c r="D177" s="516"/>
      <c r="E177" s="556"/>
      <c r="F177" s="238">
        <v>-71</v>
      </c>
      <c r="G177" s="334">
        <f>IF(Y157&lt;Z157,G157,IF(Z157&lt;Y157,G158,"-"))</f>
        <v>226</v>
      </c>
      <c r="H177" s="520" t="str">
        <f t="shared" ref="H177" si="2107">IF(K177="",IF(C177="","",IF(OR(G177="х",G178="х",NOT(ISBLANK(K177)))," ",CONCATENATE(C177,"/",D177,"/","ст. ",E177))),"")</f>
        <v/>
      </c>
      <c r="I177" s="244" t="str">
        <f>VLOOKUP(G177,[3]Список!A:V,3,FALSE)</f>
        <v xml:space="preserve">ТЕМИРХАНОВА Акку  </v>
      </c>
      <c r="J177" s="245" t="str">
        <f>VLOOKUP(G177,[3]Список!A:V,8,FALSE)</f>
        <v>Мангистау. обл.</v>
      </c>
      <c r="K177" s="525">
        <v>5</v>
      </c>
      <c r="L177" s="535">
        <v>11</v>
      </c>
      <c r="M177" s="531">
        <v>11</v>
      </c>
      <c r="N177" s="533">
        <v>6</v>
      </c>
      <c r="O177" s="525">
        <v>9</v>
      </c>
      <c r="P177" s="535">
        <v>11</v>
      </c>
      <c r="Q177" s="531">
        <v>9</v>
      </c>
      <c r="R177" s="533">
        <v>11</v>
      </c>
      <c r="S177" s="525"/>
      <c r="T177" s="535"/>
      <c r="U177" s="531"/>
      <c r="V177" s="533"/>
      <c r="W177" s="525"/>
      <c r="X177" s="527"/>
      <c r="Y177" s="246">
        <f>IF(K177="wo","wo",IF(K177="","",SUM(AC177:AI177)))</f>
        <v>1</v>
      </c>
      <c r="Z177" s="247">
        <f>IF(L177="wo","wo",IF(L177="","",SUM(AC178:AI178)))</f>
        <v>3</v>
      </c>
      <c r="AA177" s="248" t="str">
        <f t="shared" ref="AA177" si="2108">IF(Y178="В - П","В - П",IF(Z178="В - П","В - П",IF(Z178="wo",Y178&amp;" - "&amp;Z178,IF(Y178="wo",Z178&amp;" - "&amp;Y178,IF(Y178&gt;Z178,Y178&amp;" - "&amp;Z178,IF(Z178&gt;Y178,Z178&amp;" - "&amp;Y178,""))))))</f>
        <v>3 - 1</v>
      </c>
      <c r="AB177" s="249" t="str">
        <f t="shared" si="2073"/>
        <v>(-5,6,-9,-9)</v>
      </c>
      <c r="AC177" s="250">
        <f>IF(K177="","",IF(K177="wo",0,IF(L177="wo",1,IF(K177&gt;L177,1,0))))</f>
        <v>0</v>
      </c>
      <c r="AD177" s="250">
        <f>IF(M177="","",IF(M177="wo",0,IF(N177="wo",1,IF(M177&gt;N177,1,0))))</f>
        <v>1</v>
      </c>
      <c r="AE177" s="250">
        <f>IF(O177="","",IF(O177="wo",0,IF(P177="wo",1,IF(O177&gt;P177,1,0))))</f>
        <v>0</v>
      </c>
      <c r="AF177" s="250">
        <f>IF(Q177="","",IF(Q177="wo",0,IF(R177="wo",1,IF(Q177&gt;R177,1,0))))</f>
        <v>0</v>
      </c>
      <c r="AG177" s="250" t="str">
        <f>IF(S177="","",IF(S177="wo",0,IF(T177="wo",1,IF(S177&gt;T177,1,0))))</f>
        <v/>
      </c>
      <c r="AH177" s="250" t="str">
        <f>IF(U177="","",IF(U177="wo",0,IF(V177="wo",1,IF(U177&gt;V177,1,0))))</f>
        <v/>
      </c>
      <c r="AI177" s="250" t="str">
        <f>IF(W177="","",IF(W177="wo",0,IF(X177="wo",1,IF(W177&gt;X177,1,0))))</f>
        <v/>
      </c>
      <c r="AJ177" s="251">
        <f>IF(K177="","",IF(K177="wo",0,IF(L177="wo",0,IF(K177=L177,"ERROR",IF(K177=0,"-0",IF(L177=0,0,IF(K177&gt;L177,L177,-1*K177)))))))</f>
        <v>-5</v>
      </c>
      <c r="AK177" s="251" t="str">
        <f>IF(M177="","",IF(M177="wo",","&amp;0,IF(N177="wo",","&amp;0,IF(M177=N177,"ERROR",IF(M177=0,",-0",IF(N177=0,","&amp;0,IF(M177&gt;N177,","&amp;N177,","&amp;-1*M177)))))))</f>
        <v>,6</v>
      </c>
      <c r="AL177" s="251" t="str">
        <f>IF(O177="","",IF(O177="wo",","&amp;0,IF(P177="wo",","&amp;0,IF(O177=P177,"ERROR",IF(O177=0,",-0",IF(P177=0,","&amp;0,IF(O177&gt;P177,","&amp;P177,","&amp;-1*O177)))))))</f>
        <v>,-9</v>
      </c>
      <c r="AM177" s="251" t="str">
        <f>IF(Q177="","",IF(Q177="wo",","&amp;0,IF(R177="wo",","&amp;0,IF(Q177=R177,"ERROR",IF(Q177=0,",-0",IF(R177=0,","&amp;0,IF(Q177&gt;R177,","&amp;R177,","&amp;-1*Q177)))))))</f>
        <v>,-9</v>
      </c>
      <c r="AN177" s="251" t="str">
        <f>IF(S177="","",IF(S177="wo",","&amp;0,IF(T177="wo",","&amp;0,IF(S177=T177,"ERROR",IF(S177=0,",-0",IF(T177=0,","&amp;0,IF(S177&gt;T177,","&amp;T177,","&amp;-1*S177)))))))</f>
        <v/>
      </c>
      <c r="AO177" s="251" t="str">
        <f>IF(U177="","",IF(U177="wo",","&amp;0,IF(V177="wo",","&amp;0,IF(U177=V177,"ERROR",IF(U177=0,",-0",IF(V177=0,","&amp;0,IF(U177&gt;V177,","&amp;V177,","&amp;-1*U177)))))))</f>
        <v/>
      </c>
      <c r="AP177" s="251" t="str">
        <f>IF(W177="","",IF(W177="wo",","&amp;0,IF(X177="wo",","&amp;0,IF(W177=X177,"ERROR",IF(W177=0,",-0",IF(X177=0,","&amp;0,IF(W177&gt;X177,","&amp;X177,","&amp;-1*W177)))))))</f>
        <v/>
      </c>
      <c r="AQ177" s="238"/>
      <c r="AR177" s="261"/>
      <c r="AU177" s="262"/>
      <c r="BF177" s="293"/>
    </row>
    <row r="178" spans="1:58" s="240" customFormat="1" ht="14.1" customHeight="1" x14ac:dyDescent="0.25">
      <c r="A178" s="511"/>
      <c r="B178" s="570"/>
      <c r="C178" s="515"/>
      <c r="D178" s="517"/>
      <c r="E178" s="578"/>
      <c r="F178" s="238">
        <v>-72</v>
      </c>
      <c r="G178" s="345">
        <f>IF(Y159&lt;Z159,G159,IF(Z159&lt;Y159,G160,"-"))</f>
        <v>217</v>
      </c>
      <c r="H178" s="521"/>
      <c r="I178" s="257" t="str">
        <f>VLOOKUP(G178,[3]Список!A:V,3,FALSE)</f>
        <v xml:space="preserve">АДИЛЬГЕРЕЕВА Айназ  </v>
      </c>
      <c r="J178" s="258" t="str">
        <f>VLOOKUP(G178,[3]Список!A:V,8,FALSE)</f>
        <v>г. Шымкент</v>
      </c>
      <c r="K178" s="526"/>
      <c r="L178" s="536"/>
      <c r="M178" s="532"/>
      <c r="N178" s="534"/>
      <c r="O178" s="526"/>
      <c r="P178" s="536"/>
      <c r="Q178" s="532"/>
      <c r="R178" s="534"/>
      <c r="S178" s="526"/>
      <c r="T178" s="536"/>
      <c r="U178" s="532"/>
      <c r="V178" s="534"/>
      <c r="W178" s="526"/>
      <c r="X178" s="528"/>
      <c r="Y178" s="259">
        <f>IF(L177="wo","В - П",IF(L177&gt;=0,SUM(AC178:AI178),""))</f>
        <v>3</v>
      </c>
      <c r="Z178" s="260">
        <f>IF(K177="wo","В - П",IF(K177&gt;=0,SUM(AC177:AI177),""))</f>
        <v>1</v>
      </c>
      <c r="AA178" s="248" t="str">
        <f>IF(G177="х","",IF(G178="х","",IF(Y177&gt;Z177,AA177&amp;" "&amp;AB177,IF(Z177&gt;Y177,AA177&amp;" "&amp;AB178,""))))</f>
        <v>3 - 1 (5,-6,9,9)</v>
      </c>
      <c r="AB178" s="249" t="str">
        <f t="shared" si="2073"/>
        <v>(5,-6,9,9)</v>
      </c>
      <c r="AC178" s="250">
        <f>IF(L177="","",IF(L177="wo",0,IF(K177="wo",1,IF(K177&gt;L177,0,1))))</f>
        <v>1</v>
      </c>
      <c r="AD178" s="250">
        <f>IF(N177="","",IF(N177="wo",0,IF(M177="wo",1,IF(M177&gt;N177,0,1))))</f>
        <v>0</v>
      </c>
      <c r="AE178" s="250">
        <f>IF(P177="","",IF(P177="wo",0,IF(O177="wo",1,IF(O177&gt;P177,0,1))))</f>
        <v>1</v>
      </c>
      <c r="AF178" s="250">
        <f>IF(R177="","",IF(R177="wo",0,IF(Q177="wo",1,IF(Q177&gt;R177,0,1))))</f>
        <v>1</v>
      </c>
      <c r="AG178" s="250" t="str">
        <f>IF(T177="","",IF(T177="wo",0,IF(S177="wo",1,IF(S177&gt;T177,0,1))))</f>
        <v/>
      </c>
      <c r="AH178" s="250" t="str">
        <f>IF(V177="","",IF(V177="wo",0,IF(U177="wo",1,IF(U177&gt;V177,0,1))))</f>
        <v/>
      </c>
      <c r="AI178" s="250" t="str">
        <f>IF(X177="","",IF(X177="wo",0,IF(W177="wo",1,IF(W177&gt;X177,0,1))))</f>
        <v/>
      </c>
      <c r="AJ178" s="251">
        <f>IF(K177="","",IF(K177="wo",0,IF(L177="wo",0,IF(K177=L177,"ERROR",IF(K177=0,0,IF(L177=0,"-0",IF(L177&gt;K177,K177,-1*L177)))))))</f>
        <v>5</v>
      </c>
      <c r="AK178" s="251" t="str">
        <f>IF(M177="","",IF(M177="wo",","&amp;0,IF(N177="wo",","&amp;0,IF(M177=N177,"ERROR",IF(M177=0,",0",IF(N177=0,",-0",IF(N177&gt;M177,","&amp;M177,","&amp;-1*N177)))))))</f>
        <v>,-6</v>
      </c>
      <c r="AL178" s="251" t="str">
        <f>IF(O177="","",IF(O177="wo",","&amp;0,IF(P177="wo",","&amp;0,IF(O177=P177,"ERROR",IF(O177=0,",0",IF(P177=0,",-0",IF(P177&gt;O177,","&amp;O177,","&amp;-1*P177)))))))</f>
        <v>,9</v>
      </c>
      <c r="AM178" s="251" t="str">
        <f>IF(Q177="","",IF(Q177="wo",","&amp;0,IF(R177="wo",","&amp;0,IF(Q177=R177,"ERROR",IF(Q177=0,",0",IF(R177=0,",-0",IF(R177&gt;Q177,","&amp;Q177,","&amp;-1*R177)))))))</f>
        <v>,9</v>
      </c>
      <c r="AN178" s="251" t="str">
        <f>IF(S177="","",IF(S177="wo",","&amp;0,IF(T177="wo",","&amp;0,IF(S177=T177,"ERROR",IF(S177=0,",0",IF(T177=0,",-0",IF(T177&gt;S177,","&amp;S177,","&amp;-1*T177)))))))</f>
        <v/>
      </c>
      <c r="AO178" s="251" t="str">
        <f>IF(U177="","",IF(U177="wo",","&amp;0,IF(V177="wo",","&amp;0,IF(U177=V177,"ERROR",IF(U177=0,",0",IF(V177=0,",-0",IF(V177&gt;U177,","&amp;U177,","&amp;-1*V177)))))))</f>
        <v/>
      </c>
      <c r="AP178" s="251" t="str">
        <f>IF(W177="","",IF(W177="wo",","&amp;0,IF(X177="wo",","&amp;0,IF(W177=X177,"ERROR",IF(W177=0,",0",IF(X177=0,",-0",IF(X177&gt;W177,","&amp;W177,","&amp;-1*X177)))))))</f>
        <v/>
      </c>
      <c r="AQ178" s="238"/>
      <c r="AR178" s="261"/>
      <c r="AU178" s="262"/>
      <c r="BF178" s="293"/>
    </row>
    <row r="179" spans="1:58" s="240" customFormat="1" ht="14.1" customHeight="1" x14ac:dyDescent="0.25">
      <c r="A179" s="510">
        <v>80</v>
      </c>
      <c r="B179" s="569" t="s">
        <v>333</v>
      </c>
      <c r="C179" s="514"/>
      <c r="D179" s="516"/>
      <c r="E179" s="556"/>
      <c r="F179" s="238">
        <v>-73</v>
      </c>
      <c r="G179" s="334">
        <f>IF(Y161&lt;Z161,G161,IF(Z161&lt;Y161,G162,"-"))</f>
        <v>211</v>
      </c>
      <c r="H179" s="520" t="str">
        <f t="shared" ref="H179" si="2109">IF(K179="",IF(C179="","",IF(OR(G179="х",G180="х",NOT(ISBLANK(K179)))," ",CONCATENATE(C179,"/",D179,"/","ст. ",E179))),"")</f>
        <v/>
      </c>
      <c r="I179" s="244" t="str">
        <f>VLOOKUP(G179,[3]Список!A:V,3,FALSE)</f>
        <v xml:space="preserve">АХМАДАЛИЕВА Шахзода  </v>
      </c>
      <c r="J179" s="245" t="str">
        <f>VLOOKUP(G179,[3]Список!A:V,8,FALSE)</f>
        <v>Туркестан. обл.</v>
      </c>
      <c r="K179" s="525" t="s">
        <v>356</v>
      </c>
      <c r="L179" s="535" t="s">
        <v>171</v>
      </c>
      <c r="M179" s="531"/>
      <c r="N179" s="533"/>
      <c r="O179" s="525"/>
      <c r="P179" s="535"/>
      <c r="Q179" s="531"/>
      <c r="R179" s="533"/>
      <c r="S179" s="525"/>
      <c r="T179" s="535"/>
      <c r="U179" s="531"/>
      <c r="V179" s="533"/>
      <c r="W179" s="525"/>
      <c r="X179" s="527"/>
      <c r="Y179" s="246">
        <f>IF(K179="wo","wo",IF(K179="","",SUM(AC179:AI179)))</f>
        <v>0</v>
      </c>
      <c r="Z179" s="247">
        <f>IF(L179="wo","wo",IF(L179="","",SUM(AC180:AI180)))</f>
        <v>1</v>
      </c>
      <c r="AA179" s="248" t="str">
        <f t="shared" ref="AA179" si="2110">IF(Y180="В - П","В - П",IF(Z180="В - П","В - П",IF(Z180="wo",Y180&amp;" - "&amp;Z180,IF(Y180="wo",Z180&amp;" - "&amp;Y180,IF(Y180&gt;Z180,Y180&amp;" - "&amp;Z180,IF(Z180&gt;Y180,Z180&amp;" - "&amp;Y180,""))))))</f>
        <v>1 - 0</v>
      </c>
      <c r="AB179" s="249" t="e">
        <f t="shared" si="2073"/>
        <v>#VALUE!</v>
      </c>
      <c r="AC179" s="250">
        <f>IF(K179="","",IF(K179="wo",0,IF(L179="wo",1,IF(K179&gt;L179,1,0))))</f>
        <v>0</v>
      </c>
      <c r="AD179" s="250" t="str">
        <f>IF(M179="","",IF(M179="wo",0,IF(N179="wo",1,IF(M179&gt;N179,1,0))))</f>
        <v/>
      </c>
      <c r="AE179" s="250" t="str">
        <f>IF(O179="","",IF(O179="wo",0,IF(P179="wo",1,IF(O179&gt;P179,1,0))))</f>
        <v/>
      </c>
      <c r="AF179" s="250" t="str">
        <f>IF(Q179="","",IF(Q179="wo",0,IF(R179="wo",1,IF(Q179&gt;R179,1,0))))</f>
        <v/>
      </c>
      <c r="AG179" s="250" t="str">
        <f>IF(S179="","",IF(S179="wo",0,IF(T179="wo",1,IF(S179&gt;T179,1,0))))</f>
        <v/>
      </c>
      <c r="AH179" s="250" t="str">
        <f>IF(U179="","",IF(U179="wo",0,IF(V179="wo",1,IF(U179&gt;V179,1,0))))</f>
        <v/>
      </c>
      <c r="AI179" s="250" t="str">
        <f>IF(W179="","",IF(W179="wo",0,IF(X179="wo",1,IF(W179&gt;X179,1,0))))</f>
        <v/>
      </c>
      <c r="AJ179" s="251" t="e">
        <f>IF(K179="","",IF(K179="wo",0,IF(L179="wo",0,IF(K179=L179,"ERROR",IF(K179=0,"-0",IF(L179=0,0,IF(K179&gt;L179,L179,-1*K179)))))))</f>
        <v>#VALUE!</v>
      </c>
      <c r="AK179" s="251" t="str">
        <f>IF(M179="","",IF(M179="wo",","&amp;0,IF(N179="wo",","&amp;0,IF(M179=N179,"ERROR",IF(M179=0,",-0",IF(N179=0,","&amp;0,IF(M179&gt;N179,","&amp;N179,","&amp;-1*M179)))))))</f>
        <v/>
      </c>
      <c r="AL179" s="251" t="str">
        <f>IF(O179="","",IF(O179="wo",","&amp;0,IF(P179="wo",","&amp;0,IF(O179=P179,"ERROR",IF(O179=0,",-0",IF(P179=0,","&amp;0,IF(O179&gt;P179,","&amp;P179,","&amp;-1*O179)))))))</f>
        <v/>
      </c>
      <c r="AM179" s="251" t="str">
        <f>IF(Q179="","",IF(Q179="wo",","&amp;0,IF(R179="wo",","&amp;0,IF(Q179=R179,"ERROR",IF(Q179=0,",-0",IF(R179=0,","&amp;0,IF(Q179&gt;R179,","&amp;R179,","&amp;-1*Q179)))))))</f>
        <v/>
      </c>
      <c r="AN179" s="251" t="str">
        <f>IF(S179="","",IF(S179="wo",","&amp;0,IF(T179="wo",","&amp;0,IF(S179=T179,"ERROR",IF(S179=0,",-0",IF(T179=0,","&amp;0,IF(S179&gt;T179,","&amp;T179,","&amp;-1*S179)))))))</f>
        <v/>
      </c>
      <c r="AO179" s="251" t="str">
        <f>IF(U179="","",IF(U179="wo",","&amp;0,IF(V179="wo",","&amp;0,IF(U179=V179,"ERROR",IF(U179=0,",-0",IF(V179=0,","&amp;0,IF(U179&gt;V179,","&amp;V179,","&amp;-1*U179)))))))</f>
        <v/>
      </c>
      <c r="AP179" s="251" t="str">
        <f>IF(W179="","",IF(W179="wo",","&amp;0,IF(X179="wo",","&amp;0,IF(W179=X179,"ERROR",IF(W179=0,",-0",IF(X179=0,","&amp;0,IF(W179&gt;X179,","&amp;X179,","&amp;-1*W179)))))))</f>
        <v/>
      </c>
      <c r="AQ179" s="238"/>
      <c r="AR179" s="261"/>
      <c r="AU179" s="262"/>
      <c r="BF179" s="293"/>
    </row>
    <row r="180" spans="1:58" s="240" customFormat="1" ht="14.1" customHeight="1" x14ac:dyDescent="0.25">
      <c r="A180" s="511"/>
      <c r="B180" s="570"/>
      <c r="C180" s="515"/>
      <c r="D180" s="517"/>
      <c r="E180" s="578"/>
      <c r="F180" s="238">
        <v>-74</v>
      </c>
      <c r="G180" s="345">
        <f>IF(Y163&lt;Z163,G163,IF(Z163&lt;Y163,G164,"-"))</f>
        <v>218</v>
      </c>
      <c r="H180" s="521"/>
      <c r="I180" s="257" t="str">
        <f>VLOOKUP(G180,[3]Список!A:V,3,FALSE)</f>
        <v xml:space="preserve">ЕРЖАНКЫЗЫ Алтынай  </v>
      </c>
      <c r="J180" s="258" t="str">
        <f>VLOOKUP(G180,[3]Список!A:V,8,FALSE)</f>
        <v>г. Астана</v>
      </c>
      <c r="K180" s="526"/>
      <c r="L180" s="536"/>
      <c r="M180" s="532"/>
      <c r="N180" s="534"/>
      <c r="O180" s="526"/>
      <c r="P180" s="536"/>
      <c r="Q180" s="532"/>
      <c r="R180" s="534"/>
      <c r="S180" s="526"/>
      <c r="T180" s="536"/>
      <c r="U180" s="532"/>
      <c r="V180" s="534"/>
      <c r="W180" s="526"/>
      <c r="X180" s="528"/>
      <c r="Y180" s="259">
        <f>IF(L179="wo","В - П",IF(L179&gt;=0,SUM(AC180:AI180),""))</f>
        <v>1</v>
      </c>
      <c r="Z180" s="260">
        <f>IF(K179="wo","В - П",IF(K179&gt;=0,SUM(AC179:AI179),""))</f>
        <v>0</v>
      </c>
      <c r="AA180" s="248" t="str">
        <f>IF(G179="х","",IF(G180="х","",IF(Y179&gt;Z179,AA179&amp;" "&amp;AB179,IF(Z179&gt;Y179,AA179&amp;" "&amp;AB180,""))))</f>
        <v>1 - 0 (L)</v>
      </c>
      <c r="AB180" s="249" t="str">
        <f t="shared" si="2073"/>
        <v>(L)</v>
      </c>
      <c r="AC180" s="250">
        <f>IF(L179="","",IF(L179="wo",0,IF(K179="wo",1,IF(K179&gt;L179,0,1))))</f>
        <v>1</v>
      </c>
      <c r="AD180" s="250" t="str">
        <f>IF(N179="","",IF(N179="wo",0,IF(M179="wo",1,IF(M179&gt;N179,0,1))))</f>
        <v/>
      </c>
      <c r="AE180" s="250" t="str">
        <f>IF(P179="","",IF(P179="wo",0,IF(O179="wo",1,IF(O179&gt;P179,0,1))))</f>
        <v/>
      </c>
      <c r="AF180" s="250" t="str">
        <f>IF(R179="","",IF(R179="wo",0,IF(Q179="wo",1,IF(Q179&gt;R179,0,1))))</f>
        <v/>
      </c>
      <c r="AG180" s="250" t="str">
        <f>IF(T179="","",IF(T179="wo",0,IF(S179="wo",1,IF(S179&gt;T179,0,1))))</f>
        <v/>
      </c>
      <c r="AH180" s="250" t="str">
        <f>IF(V179="","",IF(V179="wo",0,IF(U179="wo",1,IF(U179&gt;V179,0,1))))</f>
        <v/>
      </c>
      <c r="AI180" s="250" t="str">
        <f>IF(X179="","",IF(X179="wo",0,IF(W179="wo",1,IF(W179&gt;X179,0,1))))</f>
        <v/>
      </c>
      <c r="AJ180" s="251" t="str">
        <f>IF(K179="","",IF(K179="wo",0,IF(L179="wo",0,IF(K179=L179,"ERROR",IF(K179=0,0,IF(L179=0,"-0",IF(L179&gt;K179,K179,-1*L179)))))))</f>
        <v>L</v>
      </c>
      <c r="AK180" s="251" t="str">
        <f>IF(M179="","",IF(M179="wo",","&amp;0,IF(N179="wo",","&amp;0,IF(M179=N179,"ERROR",IF(M179=0,",0",IF(N179=0,",-0",IF(N179&gt;M179,","&amp;M179,","&amp;-1*N179)))))))</f>
        <v/>
      </c>
      <c r="AL180" s="251" t="str">
        <f>IF(O179="","",IF(O179="wo",","&amp;0,IF(P179="wo",","&amp;0,IF(O179=P179,"ERROR",IF(O179=0,",0",IF(P179=0,",-0",IF(P179&gt;O179,","&amp;O179,","&amp;-1*P179)))))))</f>
        <v/>
      </c>
      <c r="AM180" s="251" t="str">
        <f>IF(Q179="","",IF(Q179="wo",","&amp;0,IF(R179="wo",","&amp;0,IF(Q179=R179,"ERROR",IF(Q179=0,",0",IF(R179=0,",-0",IF(R179&gt;Q179,","&amp;Q179,","&amp;-1*R179)))))))</f>
        <v/>
      </c>
      <c r="AN180" s="251" t="str">
        <f>IF(S179="","",IF(S179="wo",","&amp;0,IF(T179="wo",","&amp;0,IF(S179=T179,"ERROR",IF(S179=0,",0",IF(T179=0,",-0",IF(T179&gt;S179,","&amp;S179,","&amp;-1*T179)))))))</f>
        <v/>
      </c>
      <c r="AO180" s="251" t="str">
        <f>IF(U179="","",IF(U179="wo",","&amp;0,IF(V179="wo",","&amp;0,IF(U179=V179,"ERROR",IF(U179=0,",0",IF(V179=0,",-0",IF(V179&gt;U179,","&amp;U179,","&amp;-1*V179)))))))</f>
        <v/>
      </c>
      <c r="AP180" s="251" t="str">
        <f>IF(W179="","",IF(W179="wo",","&amp;0,IF(X179="wo",","&amp;0,IF(W179=X179,"ERROR",IF(W179=0,",0",IF(X179=0,",-0",IF(X179&gt;W179,","&amp;W179,","&amp;-1*X179)))))))</f>
        <v/>
      </c>
      <c r="AQ180" s="238"/>
      <c r="AR180" s="261"/>
      <c r="AU180" s="262"/>
      <c r="BF180" s="293"/>
    </row>
    <row r="181" spans="1:58" s="240" customFormat="1" ht="14.1" customHeight="1" x14ac:dyDescent="0.25">
      <c r="A181" s="510">
        <v>81</v>
      </c>
      <c r="B181" s="569" t="s">
        <v>334</v>
      </c>
      <c r="C181" s="514"/>
      <c r="D181" s="516"/>
      <c r="E181" s="556"/>
      <c r="F181" s="322"/>
      <c r="G181" s="330">
        <f>IF(Y177&gt;Z177,G177,IF(Z177&gt;Y177,G178,"-"))</f>
        <v>217</v>
      </c>
      <c r="H181" s="520" t="str">
        <f t="shared" ref="H181" si="2111">IF(K181="",IF(C181="","",IF(OR(G181="х",G182="х",NOT(ISBLANK(K181)))," ",CONCATENATE(C181,"/",D181,"/","ст. ",E181))),"")</f>
        <v/>
      </c>
      <c r="I181" s="244" t="str">
        <f>VLOOKUP(G181,[3]Список!A:V,3,FALSE)</f>
        <v xml:space="preserve">АДИЛЬГЕРЕЕВА Айназ  </v>
      </c>
      <c r="J181" s="245" t="str">
        <f>VLOOKUP(G181,[3]Список!A:V,8,FALSE)</f>
        <v>г. Шымкент</v>
      </c>
      <c r="K181" s="525">
        <v>13</v>
      </c>
      <c r="L181" s="535">
        <v>11</v>
      </c>
      <c r="M181" s="531">
        <v>11</v>
      </c>
      <c r="N181" s="533">
        <v>9</v>
      </c>
      <c r="O181" s="525">
        <v>5</v>
      </c>
      <c r="P181" s="535">
        <v>11</v>
      </c>
      <c r="Q181" s="531">
        <v>11</v>
      </c>
      <c r="R181" s="533">
        <v>5</v>
      </c>
      <c r="S181" s="525"/>
      <c r="T181" s="535"/>
      <c r="U181" s="531"/>
      <c r="V181" s="533"/>
      <c r="W181" s="525"/>
      <c r="X181" s="527"/>
      <c r="Y181" s="246">
        <f>IF(K181="wo","wo",IF(K181="","",SUM(AC181:AI181)))</f>
        <v>3</v>
      </c>
      <c r="Z181" s="247">
        <f>IF(L181="wo","wo",IF(L181="","",SUM(AC182:AI182)))</f>
        <v>1</v>
      </c>
      <c r="AA181" s="248" t="str">
        <f t="shared" ref="AA181" si="2112">IF(Y182="В - П","В - П",IF(Z182="В - П","В - П",IF(Z182="wo",Y182&amp;" - "&amp;Z182,IF(Y182="wo",Z182&amp;" - "&amp;Y182,IF(Y182&gt;Z182,Y182&amp;" - "&amp;Z182,IF(Z182&gt;Y182,Z182&amp;" - "&amp;Y182,""))))))</f>
        <v>3 - 1</v>
      </c>
      <c r="AB181" s="249" t="str">
        <f t="shared" si="2073"/>
        <v>(11,9,-5,5)</v>
      </c>
      <c r="AC181" s="250">
        <f>IF(K181="","",IF(K181="wo",0,IF(L181="wo",1,IF(K181&gt;L181,1,0))))</f>
        <v>1</v>
      </c>
      <c r="AD181" s="250">
        <f>IF(M181="","",IF(M181="wo",0,IF(N181="wo",1,IF(M181&gt;N181,1,0))))</f>
        <v>1</v>
      </c>
      <c r="AE181" s="250">
        <f>IF(O181="","",IF(O181="wo",0,IF(P181="wo",1,IF(O181&gt;P181,1,0))))</f>
        <v>0</v>
      </c>
      <c r="AF181" s="250">
        <f>IF(Q181="","",IF(Q181="wo",0,IF(R181="wo",1,IF(Q181&gt;R181,1,0))))</f>
        <v>1</v>
      </c>
      <c r="AG181" s="250" t="str">
        <f>IF(S181="","",IF(S181="wo",0,IF(T181="wo",1,IF(S181&gt;T181,1,0))))</f>
        <v/>
      </c>
      <c r="AH181" s="250" t="str">
        <f>IF(U181="","",IF(U181="wo",0,IF(V181="wo",1,IF(U181&gt;V181,1,0))))</f>
        <v/>
      </c>
      <c r="AI181" s="250" t="str">
        <f>IF(W181="","",IF(W181="wo",0,IF(X181="wo",1,IF(W181&gt;X181,1,0))))</f>
        <v/>
      </c>
      <c r="AJ181" s="251">
        <f>IF(K181="","",IF(K181="wo",0,IF(L181="wo",0,IF(K181=L181,"ERROR",IF(K181=0,"-0",IF(L181=0,0,IF(K181&gt;L181,L181,-1*K181)))))))</f>
        <v>11</v>
      </c>
      <c r="AK181" s="251" t="str">
        <f>IF(M181="","",IF(M181="wo",","&amp;0,IF(N181="wo",","&amp;0,IF(M181=N181,"ERROR",IF(M181=0,",-0",IF(N181=0,","&amp;0,IF(M181&gt;N181,","&amp;N181,","&amp;-1*M181)))))))</f>
        <v>,9</v>
      </c>
      <c r="AL181" s="251" t="str">
        <f>IF(O181="","",IF(O181="wo",","&amp;0,IF(P181="wo",","&amp;0,IF(O181=P181,"ERROR",IF(O181=0,",-0",IF(P181=0,","&amp;0,IF(O181&gt;P181,","&amp;P181,","&amp;-1*O181)))))))</f>
        <v>,-5</v>
      </c>
      <c r="AM181" s="251" t="str">
        <f>IF(Q181="","",IF(Q181="wo",","&amp;0,IF(R181="wo",","&amp;0,IF(Q181=R181,"ERROR",IF(Q181=0,",-0",IF(R181=0,","&amp;0,IF(Q181&gt;R181,","&amp;R181,","&amp;-1*Q181)))))))</f>
        <v>,5</v>
      </c>
      <c r="AN181" s="251" t="str">
        <f>IF(S181="","",IF(S181="wo",","&amp;0,IF(T181="wo",","&amp;0,IF(S181=T181,"ERROR",IF(S181=0,",-0",IF(T181=0,","&amp;0,IF(S181&gt;T181,","&amp;T181,","&amp;-1*S181)))))))</f>
        <v/>
      </c>
      <c r="AO181" s="251" t="str">
        <f>IF(U181="","",IF(U181="wo",","&amp;0,IF(V181="wo",","&amp;0,IF(U181=V181,"ERROR",IF(U181=0,",-0",IF(V181=0,","&amp;0,IF(U181&gt;V181,","&amp;V181,","&amp;-1*U181)))))))</f>
        <v/>
      </c>
      <c r="AP181" s="251" t="str">
        <f>IF(W181="","",IF(W181="wo",","&amp;0,IF(X181="wo",","&amp;0,IF(W181=X181,"ERROR",IF(W181=0,",-0",IF(X181=0,","&amp;0,IF(W181&gt;X181,","&amp;X181,","&amp;-1*W181)))))))</f>
        <v/>
      </c>
      <c r="AQ181" s="238"/>
      <c r="AR181" s="261"/>
      <c r="AU181" s="262"/>
      <c r="BF181" s="293"/>
    </row>
    <row r="182" spans="1:58" s="240" customFormat="1" ht="14.1" customHeight="1" x14ac:dyDescent="0.25">
      <c r="A182" s="511"/>
      <c r="B182" s="570"/>
      <c r="C182" s="515"/>
      <c r="D182" s="517"/>
      <c r="E182" s="578"/>
      <c r="F182" s="320"/>
      <c r="G182" s="330">
        <f>IF(Y179&gt;Z179,G179,IF(Z179&gt;Y179,G180,"-"))</f>
        <v>218</v>
      </c>
      <c r="H182" s="521"/>
      <c r="I182" s="257" t="str">
        <f>VLOOKUP(G182,[3]Список!A:V,3,FALSE)</f>
        <v xml:space="preserve">ЕРЖАНКЫЗЫ Алтынай  </v>
      </c>
      <c r="J182" s="258" t="str">
        <f>VLOOKUP(G182,[3]Список!A:V,8,FALSE)</f>
        <v>г. Астана</v>
      </c>
      <c r="K182" s="526"/>
      <c r="L182" s="536"/>
      <c r="M182" s="532"/>
      <c r="N182" s="534"/>
      <c r="O182" s="526"/>
      <c r="P182" s="536"/>
      <c r="Q182" s="532"/>
      <c r="R182" s="534"/>
      <c r="S182" s="526"/>
      <c r="T182" s="536"/>
      <c r="U182" s="532"/>
      <c r="V182" s="534"/>
      <c r="W182" s="526"/>
      <c r="X182" s="528"/>
      <c r="Y182" s="259">
        <f>IF(L181="wo","В - П",IF(L181&gt;=0,SUM(AC182:AI182),""))</f>
        <v>1</v>
      </c>
      <c r="Z182" s="260">
        <f>IF(K181="wo","В - П",IF(K181&gt;=0,SUM(AC181:AI181),""))</f>
        <v>3</v>
      </c>
      <c r="AA182" s="248" t="str">
        <f>IF(G181="х","",IF(G182="х","",IF(Y181&gt;Z181,AA181&amp;" "&amp;AB181,IF(Z181&gt;Y181,AA181&amp;" "&amp;AB182,""))))</f>
        <v>3 - 1 (11,9,-5,5)</v>
      </c>
      <c r="AB182" s="249" t="str">
        <f t="shared" si="2073"/>
        <v>(-11,-9,5,-5)</v>
      </c>
      <c r="AC182" s="250">
        <f>IF(L181="","",IF(L181="wo",0,IF(K181="wo",1,IF(K181&gt;L181,0,1))))</f>
        <v>0</v>
      </c>
      <c r="AD182" s="250">
        <f>IF(N181="","",IF(N181="wo",0,IF(M181="wo",1,IF(M181&gt;N181,0,1))))</f>
        <v>0</v>
      </c>
      <c r="AE182" s="250">
        <f>IF(P181="","",IF(P181="wo",0,IF(O181="wo",1,IF(O181&gt;P181,0,1))))</f>
        <v>1</v>
      </c>
      <c r="AF182" s="250">
        <f>IF(R181="","",IF(R181="wo",0,IF(Q181="wo",1,IF(Q181&gt;R181,0,1))))</f>
        <v>0</v>
      </c>
      <c r="AG182" s="250" t="str">
        <f>IF(T181="","",IF(T181="wo",0,IF(S181="wo",1,IF(S181&gt;T181,0,1))))</f>
        <v/>
      </c>
      <c r="AH182" s="250" t="str">
        <f>IF(V181="","",IF(V181="wo",0,IF(U181="wo",1,IF(U181&gt;V181,0,1))))</f>
        <v/>
      </c>
      <c r="AI182" s="250" t="str">
        <f>IF(X181="","",IF(X181="wo",0,IF(W181="wo",1,IF(W181&gt;X181,0,1))))</f>
        <v/>
      </c>
      <c r="AJ182" s="251">
        <f>IF(K181="","",IF(K181="wo",0,IF(L181="wo",0,IF(K181=L181,"ERROR",IF(K181=0,0,IF(L181=0,"-0",IF(L181&gt;K181,K181,-1*L181)))))))</f>
        <v>-11</v>
      </c>
      <c r="AK182" s="251" t="str">
        <f>IF(M181="","",IF(M181="wo",","&amp;0,IF(N181="wo",","&amp;0,IF(M181=N181,"ERROR",IF(M181=0,",0",IF(N181=0,",-0",IF(N181&gt;M181,","&amp;M181,","&amp;-1*N181)))))))</f>
        <v>,-9</v>
      </c>
      <c r="AL182" s="251" t="str">
        <f>IF(O181="","",IF(O181="wo",","&amp;0,IF(P181="wo",","&amp;0,IF(O181=P181,"ERROR",IF(O181=0,",0",IF(P181=0,",-0",IF(P181&gt;O181,","&amp;O181,","&amp;-1*P181)))))))</f>
        <v>,5</v>
      </c>
      <c r="AM182" s="251" t="str">
        <f>IF(Q181="","",IF(Q181="wo",","&amp;0,IF(R181="wo",","&amp;0,IF(Q181=R181,"ERROR",IF(Q181=0,",0",IF(R181=0,",-0",IF(R181&gt;Q181,","&amp;Q181,","&amp;-1*R181)))))))</f>
        <v>,-5</v>
      </c>
      <c r="AN182" s="251" t="str">
        <f>IF(S181="","",IF(S181="wo",","&amp;0,IF(T181="wo",","&amp;0,IF(S181=T181,"ERROR",IF(S181=0,",0",IF(T181=0,",-0",IF(T181&gt;S181,","&amp;S181,","&amp;-1*T181)))))))</f>
        <v/>
      </c>
      <c r="AO182" s="251" t="str">
        <f>IF(U181="","",IF(U181="wo",","&amp;0,IF(V181="wo",","&amp;0,IF(U181=V181,"ERROR",IF(U181=0,",0",IF(V181=0,",-0",IF(V181&gt;U181,","&amp;U181,","&amp;-1*V181)))))))</f>
        <v/>
      </c>
      <c r="AP182" s="251" t="str">
        <f>IF(W181="","",IF(W181="wo",","&amp;0,IF(X181="wo",","&amp;0,IF(W181=X181,"ERROR",IF(W181=0,",0",IF(X181=0,",-0",IF(X181&gt;W181,","&amp;W181,","&amp;-1*X181)))))))</f>
        <v/>
      </c>
      <c r="AQ182" s="238"/>
      <c r="AR182" s="261"/>
      <c r="AU182" s="262"/>
      <c r="BF182" s="293"/>
    </row>
    <row r="183" spans="1:58" s="240" customFormat="1" ht="14.1" customHeight="1" x14ac:dyDescent="0.25">
      <c r="A183" s="554"/>
      <c r="B183" s="576"/>
      <c r="C183" s="556"/>
      <c r="D183" s="576"/>
      <c r="E183" s="518"/>
      <c r="F183" s="322"/>
      <c r="G183" s="346">
        <f>IF(Y181&gt;Z181,G181,IF(Z181&gt;Y181,G182,"-"))</f>
        <v>217</v>
      </c>
      <c r="H183" s="331" t="s">
        <v>335</v>
      </c>
      <c r="I183" s="244" t="str">
        <f>VLOOKUP(G183,[3]Список!A:V,3,FALSE)</f>
        <v xml:space="preserve">АДИЛЬГЕРЕЕВА Айназ  </v>
      </c>
      <c r="J183" s="245" t="str">
        <f>VLOOKUP(G183,[3]Список!A:V,8,FALSE)</f>
        <v>г. Шымкент</v>
      </c>
      <c r="K183" s="579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1"/>
      <c r="Y183" s="246" t="str">
        <f>IF(K183="wo","wo",IF(K183="","",SUM(AC183:AI183)))</f>
        <v/>
      </c>
      <c r="Z183" s="247" t="str">
        <f>IF(L183="wo","wo",IF(L183="","",SUM(AC184:AI184)))</f>
        <v/>
      </c>
      <c r="AA183" s="248" t="str">
        <f t="shared" ref="AA183" si="2113">IF(Y184="В - П","В - П",IF(Z184="В - П","В - П",IF(Z184="wo",Y184&amp;" - "&amp;Z184,IF(Y184="wo",Z184&amp;" - "&amp;Y184,IF(Y184&gt;Z184,Y184&amp;" - "&amp;Z184,IF(Z184&gt;Y184,Z184&amp;" - "&amp;Y184,""))))))</f>
        <v/>
      </c>
      <c r="AB183" s="249" t="str">
        <f t="shared" si="2073"/>
        <v>()</v>
      </c>
      <c r="AC183" s="250" t="str">
        <f>IF(K183="","",IF(K183="wo",0,IF(L183="wo",1,IF(K183&gt;L183,1,0))))</f>
        <v/>
      </c>
      <c r="AD183" s="250" t="str">
        <f>IF(M183="","",IF(M183="wo",0,IF(N183="wo",1,IF(M183&gt;N183,1,0))))</f>
        <v/>
      </c>
      <c r="AE183" s="250" t="str">
        <f>IF(O183="","",IF(O183="wo",0,IF(P183="wo",1,IF(O183&gt;P183,1,0))))</f>
        <v/>
      </c>
      <c r="AF183" s="250" t="str">
        <f>IF(Q183="","",IF(Q183="wo",0,IF(R183="wo",1,IF(Q183&gt;R183,1,0))))</f>
        <v/>
      </c>
      <c r="AG183" s="250" t="str">
        <f>IF(S183="","",IF(S183="wo",0,IF(T183="wo",1,IF(S183&gt;T183,1,0))))</f>
        <v/>
      </c>
      <c r="AH183" s="250" t="str">
        <f>IF(U183="","",IF(U183="wo",0,IF(V183="wo",1,IF(U183&gt;V183,1,0))))</f>
        <v/>
      </c>
      <c r="AI183" s="250" t="str">
        <f>IF(W183="","",IF(W183="wo",0,IF(X183="wo",1,IF(W183&gt;X183,1,0))))</f>
        <v/>
      </c>
      <c r="AJ183" s="251" t="str">
        <f>IF(K183="","",IF(K183="wo",0,IF(L183="wo",0,IF(K183=L183,"ERROR",IF(K183=0,"-0",IF(L183=0,0,IF(K183&gt;L183,L183,-1*K183)))))))</f>
        <v/>
      </c>
      <c r="AK183" s="251" t="str">
        <f>IF(M183="","",IF(M183="wo",","&amp;0,IF(N183="wo",","&amp;0,IF(M183=N183,"ERROR",IF(M183=0,",-0",IF(N183=0,","&amp;0,IF(M183&gt;N183,","&amp;N183,","&amp;-1*M183)))))))</f>
        <v/>
      </c>
      <c r="AL183" s="251" t="str">
        <f>IF(O183="","",IF(O183="wo",","&amp;0,IF(P183="wo",","&amp;0,IF(O183=P183,"ERROR",IF(O183=0,",-0",IF(P183=0,","&amp;0,IF(O183&gt;P183,","&amp;P183,","&amp;-1*O183)))))))</f>
        <v/>
      </c>
      <c r="AM183" s="251" t="str">
        <f>IF(Q183="","",IF(Q183="wo",","&amp;0,IF(R183="wo",","&amp;0,IF(Q183=R183,"ERROR",IF(Q183=0,",-0",IF(R183=0,","&amp;0,IF(Q183&gt;R183,","&amp;R183,","&amp;-1*Q183)))))))</f>
        <v/>
      </c>
      <c r="AN183" s="251" t="str">
        <f>IF(S183="","",IF(S183="wo",","&amp;0,IF(T183="wo",","&amp;0,IF(S183=T183,"ERROR",IF(S183=0,",-0",IF(T183=0,","&amp;0,IF(S183&gt;T183,","&amp;T183,","&amp;-1*S183)))))))</f>
        <v/>
      </c>
      <c r="AO183" s="251" t="str">
        <f>IF(U183="","",IF(U183="wo",","&amp;0,IF(V183="wo",","&amp;0,IF(U183=V183,"ERROR",IF(U183=0,",-0",IF(V183=0,","&amp;0,IF(U183&gt;V183,","&amp;V183,","&amp;-1*U183)))))))</f>
        <v/>
      </c>
      <c r="AP183" s="251" t="str">
        <f>IF(W183="","",IF(W183="wo",","&amp;0,IF(X183="wo",","&amp;0,IF(W183=X183,"ERROR",IF(W183=0,",-0",IF(X183=0,","&amp;0,IF(W183&gt;X183,","&amp;X183,","&amp;-1*W183)))))))</f>
        <v/>
      </c>
      <c r="AQ183" s="238"/>
      <c r="AR183" s="261"/>
      <c r="AU183" s="262"/>
      <c r="BF183" s="293"/>
    </row>
    <row r="184" spans="1:58" s="240" customFormat="1" ht="14.1" customHeight="1" x14ac:dyDescent="0.25">
      <c r="A184" s="555"/>
      <c r="B184" s="577"/>
      <c r="C184" s="578"/>
      <c r="D184" s="577"/>
      <c r="E184" s="519"/>
      <c r="F184" s="238">
        <v>-81</v>
      </c>
      <c r="G184" s="348">
        <f>IF(Y181&lt;Z181,G181,IF(Z181&lt;Y181,G182,"-"))</f>
        <v>218</v>
      </c>
      <c r="H184" s="331" t="s">
        <v>336</v>
      </c>
      <c r="I184" s="257" t="str">
        <f>VLOOKUP(G184,[3]Список!A:V,3,FALSE)</f>
        <v xml:space="preserve">ЕРЖАНКЫЗЫ Алтынай  </v>
      </c>
      <c r="J184" s="258" t="str">
        <f>VLOOKUP(G184,[3]Список!A:V,8,FALSE)</f>
        <v>г. Астана</v>
      </c>
      <c r="K184" s="572"/>
      <c r="L184" s="573"/>
      <c r="M184" s="573"/>
      <c r="N184" s="573"/>
      <c r="O184" s="573"/>
      <c r="P184" s="573"/>
      <c r="Q184" s="573"/>
      <c r="R184" s="573"/>
      <c r="S184" s="573"/>
      <c r="T184" s="573"/>
      <c r="U184" s="573"/>
      <c r="V184" s="573"/>
      <c r="W184" s="573"/>
      <c r="X184" s="574"/>
      <c r="Y184" s="259">
        <f>IF(L183="wo","В - П",IF(L183&gt;=0,SUM(AC184:AI184),""))</f>
        <v>0</v>
      </c>
      <c r="Z184" s="260">
        <f>IF(K183="wo","В - П",IF(K183&gt;=0,SUM(AC183:AI183),""))</f>
        <v>0</v>
      </c>
      <c r="AA184" s="248" t="str">
        <f>IF(G183="х","",IF(G184="х","",IF(Y183&gt;Z183,AA183&amp;" "&amp;AB183,IF(Z183&gt;Y183,AA183&amp;" "&amp;AB184,""))))</f>
        <v/>
      </c>
      <c r="AB184" s="249" t="str">
        <f t="shared" si="2073"/>
        <v>()</v>
      </c>
      <c r="AC184" s="250" t="str">
        <f>IF(L183="","",IF(L183="wo",0,IF(K183="wo",1,IF(K183&gt;L183,0,1))))</f>
        <v/>
      </c>
      <c r="AD184" s="250" t="str">
        <f>IF(N183="","",IF(N183="wo",0,IF(M183="wo",1,IF(M183&gt;N183,0,1))))</f>
        <v/>
      </c>
      <c r="AE184" s="250" t="str">
        <f>IF(P183="","",IF(P183="wo",0,IF(O183="wo",1,IF(O183&gt;P183,0,1))))</f>
        <v/>
      </c>
      <c r="AF184" s="250" t="str">
        <f>IF(R183="","",IF(R183="wo",0,IF(Q183="wo",1,IF(Q183&gt;R183,0,1))))</f>
        <v/>
      </c>
      <c r="AG184" s="250" t="str">
        <f>IF(T183="","",IF(T183="wo",0,IF(S183="wo",1,IF(S183&gt;T183,0,1))))</f>
        <v/>
      </c>
      <c r="AH184" s="250" t="str">
        <f>IF(V183="","",IF(V183="wo",0,IF(U183="wo",1,IF(U183&gt;V183,0,1))))</f>
        <v/>
      </c>
      <c r="AI184" s="250" t="str">
        <f>IF(X183="","",IF(X183="wo",0,IF(W183="wo",1,IF(W183&gt;X183,0,1))))</f>
        <v/>
      </c>
      <c r="AJ184" s="251" t="str">
        <f>IF(K183="","",IF(K183="wo",0,IF(L183="wo",0,IF(K183=L183,"ERROR",IF(K183=0,0,IF(L183=0,"-0",IF(L183&gt;K183,K183,-1*L183)))))))</f>
        <v/>
      </c>
      <c r="AK184" s="251" t="str">
        <f>IF(M183="","",IF(M183="wo",","&amp;0,IF(N183="wo",","&amp;0,IF(M183=N183,"ERROR",IF(M183=0,",0",IF(N183=0,",-0",IF(N183&gt;M183,","&amp;M183,","&amp;-1*N183)))))))</f>
        <v/>
      </c>
      <c r="AL184" s="251" t="str">
        <f>IF(O183="","",IF(O183="wo",","&amp;0,IF(P183="wo",","&amp;0,IF(O183=P183,"ERROR",IF(O183=0,",0",IF(P183=0,",-0",IF(P183&gt;O183,","&amp;O183,","&amp;-1*P183)))))))</f>
        <v/>
      </c>
      <c r="AM184" s="251" t="str">
        <f>IF(Q183="","",IF(Q183="wo",","&amp;0,IF(R183="wo",","&amp;0,IF(Q183=R183,"ERROR",IF(Q183=0,",0",IF(R183=0,",-0",IF(R183&gt;Q183,","&amp;Q183,","&amp;-1*R183)))))))</f>
        <v/>
      </c>
      <c r="AN184" s="251" t="str">
        <f>IF(S183="","",IF(S183="wo",","&amp;0,IF(T183="wo",","&amp;0,IF(S183=T183,"ERROR",IF(S183=0,",0",IF(T183=0,",-0",IF(T183&gt;S183,","&amp;S183,","&amp;-1*T183)))))))</f>
        <v/>
      </c>
      <c r="AO184" s="251" t="str">
        <f>IF(U183="","",IF(U183="wo",","&amp;0,IF(V183="wo",","&amp;0,IF(U183=V183,"ERROR",IF(U183=0,",0",IF(V183=0,",-0",IF(V183&gt;U183,","&amp;U183,","&amp;-1*V183)))))))</f>
        <v/>
      </c>
      <c r="AP184" s="251" t="str">
        <f>IF(W183="","",IF(W183="wo",","&amp;0,IF(X183="wo",","&amp;0,IF(W183=X183,"ERROR",IF(W183=0,",0",IF(X183=0,",-0",IF(X183&gt;W183,","&amp;W183,","&amp;-1*X183)))))))</f>
        <v/>
      </c>
      <c r="AQ184" s="238"/>
      <c r="AU184" s="262"/>
      <c r="BF184" s="293"/>
    </row>
    <row r="185" spans="1:58" s="240" customFormat="1" ht="14.1" customHeight="1" x14ac:dyDescent="0.25">
      <c r="A185" s="510">
        <v>82</v>
      </c>
      <c r="B185" s="569" t="s">
        <v>337</v>
      </c>
      <c r="C185" s="514"/>
      <c r="D185" s="516"/>
      <c r="E185" s="556"/>
      <c r="F185" s="238">
        <v>-79</v>
      </c>
      <c r="G185" s="350">
        <f>IF(Y177&lt;Z177,G177,IF(Z177&lt;Y177,G178,"-"))</f>
        <v>226</v>
      </c>
      <c r="H185" s="520" t="str">
        <f>IF(K185="",IF(C185="","",IF(OR(G185="х",G186="х",NOT(ISBLANK(K185)))," ",CONCATENATE(C185,"/",D185,"/","ст. ",E185))),"")</f>
        <v/>
      </c>
      <c r="I185" s="244" t="str">
        <f>VLOOKUP(G185,[3]Список!A:V,3,FALSE)</f>
        <v xml:space="preserve">ТЕМИРХАНОВА Акку  </v>
      </c>
      <c r="J185" s="245" t="str">
        <f>VLOOKUP(G185,[3]Список!A:V,8,FALSE)</f>
        <v>Мангистау. обл.</v>
      </c>
      <c r="K185" s="525" t="s">
        <v>171</v>
      </c>
      <c r="L185" s="535" t="s">
        <v>356</v>
      </c>
      <c r="M185" s="531"/>
      <c r="N185" s="533"/>
      <c r="O185" s="525"/>
      <c r="P185" s="535"/>
      <c r="Q185" s="531"/>
      <c r="R185" s="533"/>
      <c r="S185" s="525"/>
      <c r="T185" s="535"/>
      <c r="U185" s="531"/>
      <c r="V185" s="533"/>
      <c r="W185" s="525"/>
      <c r="X185" s="527"/>
      <c r="Y185" s="246">
        <f>IF(K185="wo","wo",IF(K185="","",SUM(AC185:AI185)))</f>
        <v>1</v>
      </c>
      <c r="Z185" s="247">
        <f>IF(L185="wo","wo",IF(L185="","",SUM(AC186:AI186)))</f>
        <v>0</v>
      </c>
      <c r="AA185" s="248" t="str">
        <f t="shared" ref="AA185" si="2114">IF(Y186="В - П","В - П",IF(Z186="В - П","В - П",IF(Z186="wo",Y186&amp;" - "&amp;Z186,IF(Y186="wo",Z186&amp;" - "&amp;Y186,IF(Y186&gt;Z186,Y186&amp;" - "&amp;Z186,IF(Z186&gt;Y186,Z186&amp;" - "&amp;Y186,""))))))</f>
        <v>1 - 0</v>
      </c>
      <c r="AB185" s="249" t="str">
        <f t="shared" si="2073"/>
        <v>(L)</v>
      </c>
      <c r="AC185" s="250">
        <f>IF(K185="","",IF(K185="wo",0,IF(L185="wo",1,IF(K185&gt;L185,1,0))))</f>
        <v>1</v>
      </c>
      <c r="AD185" s="250" t="str">
        <f>IF(M185="","",IF(M185="wo",0,IF(N185="wo",1,IF(M185&gt;N185,1,0))))</f>
        <v/>
      </c>
      <c r="AE185" s="250" t="str">
        <f>IF(O185="","",IF(O185="wo",0,IF(P185="wo",1,IF(O185&gt;P185,1,0))))</f>
        <v/>
      </c>
      <c r="AF185" s="250" t="str">
        <f>IF(Q185="","",IF(Q185="wo",0,IF(R185="wo",1,IF(Q185&gt;R185,1,0))))</f>
        <v/>
      </c>
      <c r="AG185" s="250" t="str">
        <f>IF(S185="","",IF(S185="wo",0,IF(T185="wo",1,IF(S185&gt;T185,1,0))))</f>
        <v/>
      </c>
      <c r="AH185" s="250" t="str">
        <f>IF(U185="","",IF(U185="wo",0,IF(V185="wo",1,IF(U185&gt;V185,1,0))))</f>
        <v/>
      </c>
      <c r="AI185" s="250" t="str">
        <f>IF(W185="","",IF(W185="wo",0,IF(X185="wo",1,IF(W185&gt;X185,1,0))))</f>
        <v/>
      </c>
      <c r="AJ185" s="251" t="str">
        <f>IF(K185="","",IF(K185="wo",0,IF(L185="wo",0,IF(K185=L185,"ERROR",IF(K185=0,"-0",IF(L185=0,0,IF(K185&gt;L185,L185,-1*K185)))))))</f>
        <v>L</v>
      </c>
      <c r="AK185" s="251" t="str">
        <f>IF(M185="","",IF(M185="wo",","&amp;0,IF(N185="wo",","&amp;0,IF(M185=N185,"ERROR",IF(M185=0,",-0",IF(N185=0,","&amp;0,IF(M185&gt;N185,","&amp;N185,","&amp;-1*M185)))))))</f>
        <v/>
      </c>
      <c r="AL185" s="251" t="str">
        <f>IF(O185="","",IF(O185="wo",","&amp;0,IF(P185="wo",","&amp;0,IF(O185=P185,"ERROR",IF(O185=0,",-0",IF(P185=0,","&amp;0,IF(O185&gt;P185,","&amp;P185,","&amp;-1*O185)))))))</f>
        <v/>
      </c>
      <c r="AM185" s="251" t="str">
        <f>IF(Q185="","",IF(Q185="wo",","&amp;0,IF(R185="wo",","&amp;0,IF(Q185=R185,"ERROR",IF(Q185=0,",-0",IF(R185=0,","&amp;0,IF(Q185&gt;R185,","&amp;R185,","&amp;-1*Q185)))))))</f>
        <v/>
      </c>
      <c r="AN185" s="251" t="str">
        <f>IF(S185="","",IF(S185="wo",","&amp;0,IF(T185="wo",","&amp;0,IF(S185=T185,"ERROR",IF(S185=0,",-0",IF(T185=0,","&amp;0,IF(S185&gt;T185,","&amp;T185,","&amp;-1*S185)))))))</f>
        <v/>
      </c>
      <c r="AO185" s="251" t="str">
        <f>IF(U185="","",IF(U185="wo",","&amp;0,IF(V185="wo",","&amp;0,IF(U185=V185,"ERROR",IF(U185=0,",-0",IF(V185=0,","&amp;0,IF(U185&gt;V185,","&amp;V185,","&amp;-1*U185)))))))</f>
        <v/>
      </c>
      <c r="AP185" s="251" t="str">
        <f>IF(W185="","",IF(W185="wo",","&amp;0,IF(X185="wo",","&amp;0,IF(W185=X185,"ERROR",IF(W185=0,",-0",IF(X185=0,","&amp;0,IF(W185&gt;X185,","&amp;X185,","&amp;-1*W185)))))))</f>
        <v/>
      </c>
      <c r="AQ185" s="238"/>
      <c r="AU185" s="262"/>
      <c r="BF185" s="293"/>
    </row>
    <row r="186" spans="1:58" s="240" customFormat="1" ht="14.1" customHeight="1" x14ac:dyDescent="0.25">
      <c r="A186" s="511"/>
      <c r="B186" s="570"/>
      <c r="C186" s="515"/>
      <c r="D186" s="517"/>
      <c r="E186" s="578"/>
      <c r="F186" s="238">
        <v>-80</v>
      </c>
      <c r="G186" s="348">
        <f>IF(Y179&lt;Z179,G179,IF(Z179&lt;Y179,G180,"-"))</f>
        <v>211</v>
      </c>
      <c r="H186" s="521"/>
      <c r="I186" s="257" t="str">
        <f>VLOOKUP(G186,[3]Список!A:V,3,FALSE)</f>
        <v xml:space="preserve">АХМАДАЛИЕВА Шахзода  </v>
      </c>
      <c r="J186" s="258" t="str">
        <f>VLOOKUP(G186,[3]Список!A:V,8,FALSE)</f>
        <v>Туркестан. обл.</v>
      </c>
      <c r="K186" s="526"/>
      <c r="L186" s="536"/>
      <c r="M186" s="532"/>
      <c r="N186" s="534"/>
      <c r="O186" s="526"/>
      <c r="P186" s="536"/>
      <c r="Q186" s="532"/>
      <c r="R186" s="534"/>
      <c r="S186" s="526"/>
      <c r="T186" s="536"/>
      <c r="U186" s="532"/>
      <c r="V186" s="534"/>
      <c r="W186" s="526"/>
      <c r="X186" s="528"/>
      <c r="Y186" s="259">
        <f>IF(L185="wo","В - П",IF(L185&gt;=0,SUM(AC186:AI186),""))</f>
        <v>0</v>
      </c>
      <c r="Z186" s="260">
        <f>IF(K185="wo","В - П",IF(K185&gt;=0,SUM(AC185:AI185),""))</f>
        <v>1</v>
      </c>
      <c r="AA186" s="248" t="str">
        <f>IF(G185="х","",IF(G186="х","",IF(Y185&gt;Z185,AA185&amp;" "&amp;AB185,IF(Z185&gt;Y185,AA185&amp;" "&amp;AB186,""))))</f>
        <v>1 - 0 (L)</v>
      </c>
      <c r="AB186" s="249" t="e">
        <f t="shared" si="2073"/>
        <v>#VALUE!</v>
      </c>
      <c r="AC186" s="250">
        <f>IF(L185="","",IF(L185="wo",0,IF(K185="wo",1,IF(K185&gt;L185,0,1))))</f>
        <v>0</v>
      </c>
      <c r="AD186" s="250" t="str">
        <f>IF(N185="","",IF(N185="wo",0,IF(M185="wo",1,IF(M185&gt;N185,0,1))))</f>
        <v/>
      </c>
      <c r="AE186" s="250" t="str">
        <f>IF(P185="","",IF(P185="wo",0,IF(O185="wo",1,IF(O185&gt;P185,0,1))))</f>
        <v/>
      </c>
      <c r="AF186" s="250" t="str">
        <f>IF(R185="","",IF(R185="wo",0,IF(Q185="wo",1,IF(Q185&gt;R185,0,1))))</f>
        <v/>
      </c>
      <c r="AG186" s="250" t="str">
        <f>IF(T185="","",IF(T185="wo",0,IF(S185="wo",1,IF(S185&gt;T185,0,1))))</f>
        <v/>
      </c>
      <c r="AH186" s="250" t="str">
        <f>IF(V185="","",IF(V185="wo",0,IF(U185="wo",1,IF(U185&gt;V185,0,1))))</f>
        <v/>
      </c>
      <c r="AI186" s="250" t="str">
        <f>IF(X185="","",IF(X185="wo",0,IF(W185="wo",1,IF(W185&gt;X185,0,1))))</f>
        <v/>
      </c>
      <c r="AJ186" s="251" t="e">
        <f>IF(K185="","",IF(K185="wo",0,IF(L185="wo",0,IF(K185=L185,"ERROR",IF(K185=0,0,IF(L185=0,"-0",IF(L185&gt;K185,K185,-1*L185)))))))</f>
        <v>#VALUE!</v>
      </c>
      <c r="AK186" s="251" t="str">
        <f>IF(M185="","",IF(M185="wo",","&amp;0,IF(N185="wo",","&amp;0,IF(M185=N185,"ERROR",IF(M185=0,",0",IF(N185=0,",-0",IF(N185&gt;M185,","&amp;M185,","&amp;-1*N185)))))))</f>
        <v/>
      </c>
      <c r="AL186" s="251" t="str">
        <f>IF(O185="","",IF(O185="wo",","&amp;0,IF(P185="wo",","&amp;0,IF(O185=P185,"ERROR",IF(O185=0,",0",IF(P185=0,",-0",IF(P185&gt;O185,","&amp;O185,","&amp;-1*P185)))))))</f>
        <v/>
      </c>
      <c r="AM186" s="251" t="str">
        <f>IF(Q185="","",IF(Q185="wo",","&amp;0,IF(R185="wo",","&amp;0,IF(Q185=R185,"ERROR",IF(Q185=0,",0",IF(R185=0,",-0",IF(R185&gt;Q185,","&amp;Q185,","&amp;-1*R185)))))))</f>
        <v/>
      </c>
      <c r="AN186" s="251" t="str">
        <f>IF(S185="","",IF(S185="wo",","&amp;0,IF(T185="wo",","&amp;0,IF(S185=T185,"ERROR",IF(S185=0,",0",IF(T185=0,",-0",IF(T185&gt;S185,","&amp;S185,","&amp;-1*T185)))))))</f>
        <v/>
      </c>
      <c r="AO186" s="251" t="str">
        <f>IF(U185="","",IF(U185="wo",","&amp;0,IF(V185="wo",","&amp;0,IF(U185=V185,"ERROR",IF(U185=0,",0",IF(V185=0,",-0",IF(V185&gt;U185,","&amp;U185,","&amp;-1*V185)))))))</f>
        <v/>
      </c>
      <c r="AP186" s="251" t="str">
        <f>IF(W185="","",IF(W185="wo",","&amp;0,IF(X185="wo",","&amp;0,IF(W185=X185,"ERROR",IF(W185=0,",0",IF(X185=0,",-0",IF(X185&gt;W185,","&amp;W185,","&amp;-1*X185)))))))</f>
        <v/>
      </c>
      <c r="AQ186" s="238"/>
      <c r="AU186" s="262"/>
      <c r="BF186" s="293"/>
    </row>
    <row r="187" spans="1:58" s="240" customFormat="1" ht="14.1" customHeight="1" x14ac:dyDescent="0.25">
      <c r="A187" s="554"/>
      <c r="B187" s="576"/>
      <c r="C187" s="556"/>
      <c r="D187" s="576"/>
      <c r="E187" s="518"/>
      <c r="F187" s="322"/>
      <c r="G187" s="346">
        <f>IF(Y185&gt;Z185,G185,IF(Z185&gt;Y185,G186,"-"))</f>
        <v>226</v>
      </c>
      <c r="H187" s="331" t="s">
        <v>338</v>
      </c>
      <c r="I187" s="244" t="str">
        <f>VLOOKUP(G187,[3]Список!A:V,3,FALSE)</f>
        <v xml:space="preserve">ТЕМИРХАНОВА Акку  </v>
      </c>
      <c r="J187" s="245" t="str">
        <f>VLOOKUP(G187,[3]Список!A:V,8,FALSE)</f>
        <v>Мангистау. обл.</v>
      </c>
      <c r="K187" s="579"/>
      <c r="L187" s="580"/>
      <c r="M187" s="580"/>
      <c r="N187" s="580"/>
      <c r="O187" s="580"/>
      <c r="P187" s="580"/>
      <c r="Q187" s="580"/>
      <c r="R187" s="580"/>
      <c r="S187" s="580"/>
      <c r="T187" s="580"/>
      <c r="U187" s="580"/>
      <c r="V187" s="580"/>
      <c r="W187" s="580"/>
      <c r="X187" s="581"/>
      <c r="Y187" s="246" t="str">
        <f>IF(K187="wo","wo",IF(K187="","",SUM(AC187:AI187)))</f>
        <v/>
      </c>
      <c r="Z187" s="247" t="str">
        <f>IF(L187="wo","wo",IF(L187="","",SUM(AC188:AI188)))</f>
        <v/>
      </c>
      <c r="AA187" s="248" t="str">
        <f t="shared" ref="AA187" si="2115">IF(Y188="В - П","В - П",IF(Z188="В - П","В - П",IF(Z188="wo",Y188&amp;" - "&amp;Z188,IF(Y188="wo",Z188&amp;" - "&amp;Y188,IF(Y188&gt;Z188,Y188&amp;" - "&amp;Z188,IF(Z188&gt;Y188,Z188&amp;" - "&amp;Y188,""))))))</f>
        <v/>
      </c>
      <c r="AB187" s="249" t="str">
        <f t="shared" si="2073"/>
        <v>()</v>
      </c>
      <c r="AC187" s="250" t="str">
        <f>IF(K187="","",IF(K187="wo",0,IF(L187="wo",1,IF(K187&gt;L187,1,0))))</f>
        <v/>
      </c>
      <c r="AD187" s="250" t="str">
        <f>IF(M187="","",IF(M187="wo",0,IF(N187="wo",1,IF(M187&gt;N187,1,0))))</f>
        <v/>
      </c>
      <c r="AE187" s="250" t="str">
        <f>IF(O187="","",IF(O187="wo",0,IF(P187="wo",1,IF(O187&gt;P187,1,0))))</f>
        <v/>
      </c>
      <c r="AF187" s="250" t="str">
        <f>IF(Q187="","",IF(Q187="wo",0,IF(R187="wo",1,IF(Q187&gt;R187,1,0))))</f>
        <v/>
      </c>
      <c r="AG187" s="250" t="str">
        <f>IF(S187="","",IF(S187="wo",0,IF(T187="wo",1,IF(S187&gt;T187,1,0))))</f>
        <v/>
      </c>
      <c r="AH187" s="250" t="str">
        <f>IF(U187="","",IF(U187="wo",0,IF(V187="wo",1,IF(U187&gt;V187,1,0))))</f>
        <v/>
      </c>
      <c r="AI187" s="250" t="str">
        <f>IF(W187="","",IF(W187="wo",0,IF(X187="wo",1,IF(W187&gt;X187,1,0))))</f>
        <v/>
      </c>
      <c r="AJ187" s="251" t="str">
        <f>IF(K187="","",IF(K187="wo",0,IF(L187="wo",0,IF(K187=L187,"ERROR",IF(K187=0,"-0",IF(L187=0,0,IF(K187&gt;L187,L187,-1*K187)))))))</f>
        <v/>
      </c>
      <c r="AK187" s="251" t="str">
        <f>IF(M187="","",IF(M187="wo",","&amp;0,IF(N187="wo",","&amp;0,IF(M187=N187,"ERROR",IF(M187=0,",-0",IF(N187=0,","&amp;0,IF(M187&gt;N187,","&amp;N187,","&amp;-1*M187)))))))</f>
        <v/>
      </c>
      <c r="AL187" s="251" t="str">
        <f>IF(O187="","",IF(O187="wo",","&amp;0,IF(P187="wo",","&amp;0,IF(O187=P187,"ERROR",IF(O187=0,",-0",IF(P187=0,","&amp;0,IF(O187&gt;P187,","&amp;P187,","&amp;-1*O187)))))))</f>
        <v/>
      </c>
      <c r="AM187" s="251" t="str">
        <f>IF(Q187="","",IF(Q187="wo",","&amp;0,IF(R187="wo",","&amp;0,IF(Q187=R187,"ERROR",IF(Q187=0,",-0",IF(R187=0,","&amp;0,IF(Q187&gt;R187,","&amp;R187,","&amp;-1*Q187)))))))</f>
        <v/>
      </c>
      <c r="AN187" s="251" t="str">
        <f>IF(S187="","",IF(S187="wo",","&amp;0,IF(T187="wo",","&amp;0,IF(S187=T187,"ERROR",IF(S187=0,",-0",IF(T187=0,","&amp;0,IF(S187&gt;T187,","&amp;T187,","&amp;-1*S187)))))))</f>
        <v/>
      </c>
      <c r="AO187" s="251" t="str">
        <f>IF(U187="","",IF(U187="wo",","&amp;0,IF(V187="wo",","&amp;0,IF(U187=V187,"ERROR",IF(U187=0,",-0",IF(V187=0,","&amp;0,IF(U187&gt;V187,","&amp;V187,","&amp;-1*U187)))))))</f>
        <v/>
      </c>
      <c r="AP187" s="251" t="str">
        <f>IF(W187="","",IF(W187="wo",","&amp;0,IF(X187="wo",","&amp;0,IF(W187=X187,"ERROR",IF(W187=0,",-0",IF(X187=0,","&amp;0,IF(W187&gt;X187,","&amp;X187,","&amp;-1*W187)))))))</f>
        <v/>
      </c>
      <c r="AQ187" s="238"/>
      <c r="AT187" s="262"/>
      <c r="AU187" s="262"/>
      <c r="BF187" s="293"/>
    </row>
    <row r="188" spans="1:58" s="240" customFormat="1" ht="14.1" customHeight="1" x14ac:dyDescent="0.25">
      <c r="A188" s="555"/>
      <c r="B188" s="577"/>
      <c r="C188" s="578"/>
      <c r="D188" s="577"/>
      <c r="E188" s="519"/>
      <c r="F188" s="238">
        <v>-82</v>
      </c>
      <c r="G188" s="348">
        <f>IF(Y185&lt;Z185,G185,IF(Z185&lt;Y185,G186,"-"))</f>
        <v>211</v>
      </c>
      <c r="H188" s="331" t="s">
        <v>339</v>
      </c>
      <c r="I188" s="257" t="str">
        <f>VLOOKUP(G188,[3]Список!A:V,3,FALSE)</f>
        <v xml:space="preserve">АХМАДАЛИЕВА Шахзода  </v>
      </c>
      <c r="J188" s="258" t="str">
        <f>VLOOKUP(G188,[3]Список!A:V,8,FALSE)</f>
        <v>Туркестан. обл.</v>
      </c>
      <c r="K188" s="572"/>
      <c r="L188" s="573"/>
      <c r="M188" s="573"/>
      <c r="N188" s="573"/>
      <c r="O188" s="573"/>
      <c r="P188" s="573"/>
      <c r="Q188" s="573"/>
      <c r="R188" s="573"/>
      <c r="S188" s="573"/>
      <c r="T188" s="573"/>
      <c r="U188" s="573"/>
      <c r="V188" s="573"/>
      <c r="W188" s="573"/>
      <c r="X188" s="574"/>
      <c r="Y188" s="259">
        <f>IF(L187="wo","В - П",IF(L187&gt;=0,SUM(AC188:AI188),""))</f>
        <v>0</v>
      </c>
      <c r="Z188" s="260">
        <f>IF(K187="wo","В - П",IF(K187&gt;=0,SUM(AC187:AI187),""))</f>
        <v>0</v>
      </c>
      <c r="AA188" s="248" t="str">
        <f>IF(G187="х","",IF(G188="х","",IF(Y187&gt;Z187,AA187&amp;" "&amp;AB187,IF(Z187&gt;Y187,AA187&amp;" "&amp;AB188,""))))</f>
        <v/>
      </c>
      <c r="AB188" s="249" t="str">
        <f t="shared" si="2073"/>
        <v>()</v>
      </c>
      <c r="AC188" s="250" t="str">
        <f>IF(L187="","",IF(L187="wo",0,IF(K187="wo",1,IF(K187&gt;L187,0,1))))</f>
        <v/>
      </c>
      <c r="AD188" s="250" t="str">
        <f>IF(N187="","",IF(N187="wo",0,IF(M187="wo",1,IF(M187&gt;N187,0,1))))</f>
        <v/>
      </c>
      <c r="AE188" s="250" t="str">
        <f>IF(P187="","",IF(P187="wo",0,IF(O187="wo",1,IF(O187&gt;P187,0,1))))</f>
        <v/>
      </c>
      <c r="AF188" s="250" t="str">
        <f>IF(R187="","",IF(R187="wo",0,IF(Q187="wo",1,IF(Q187&gt;R187,0,1))))</f>
        <v/>
      </c>
      <c r="AG188" s="250" t="str">
        <f>IF(T187="","",IF(T187="wo",0,IF(S187="wo",1,IF(S187&gt;T187,0,1))))</f>
        <v/>
      </c>
      <c r="AH188" s="250" t="str">
        <f>IF(V187="","",IF(V187="wo",0,IF(U187="wo",1,IF(U187&gt;V187,0,1))))</f>
        <v/>
      </c>
      <c r="AI188" s="250" t="str">
        <f>IF(X187="","",IF(X187="wo",0,IF(W187="wo",1,IF(W187&gt;X187,0,1))))</f>
        <v/>
      </c>
      <c r="AJ188" s="251" t="str">
        <f>IF(K187="","",IF(K187="wo",0,IF(L187="wo",0,IF(K187=L187,"ERROR",IF(K187=0,0,IF(L187=0,"-0",IF(L187&gt;K187,K187,-1*L187)))))))</f>
        <v/>
      </c>
      <c r="AK188" s="251" t="str">
        <f>IF(M187="","",IF(M187="wo",","&amp;0,IF(N187="wo",","&amp;0,IF(M187=N187,"ERROR",IF(M187=0,",0",IF(N187=0,",-0",IF(N187&gt;M187,","&amp;M187,","&amp;-1*N187)))))))</f>
        <v/>
      </c>
      <c r="AL188" s="251" t="str">
        <f>IF(O187="","",IF(O187="wo",","&amp;0,IF(P187="wo",","&amp;0,IF(O187=P187,"ERROR",IF(O187=0,",0",IF(P187=0,",-0",IF(P187&gt;O187,","&amp;O187,","&amp;-1*P187)))))))</f>
        <v/>
      </c>
      <c r="AM188" s="251" t="str">
        <f>IF(Q187="","",IF(Q187="wo",","&amp;0,IF(R187="wo",","&amp;0,IF(Q187=R187,"ERROR",IF(Q187=0,",0",IF(R187=0,",-0",IF(R187&gt;Q187,","&amp;Q187,","&amp;-1*R187)))))))</f>
        <v/>
      </c>
      <c r="AN188" s="251" t="str">
        <f>IF(S187="","",IF(S187="wo",","&amp;0,IF(T187="wo",","&amp;0,IF(S187=T187,"ERROR",IF(S187=0,",0",IF(T187=0,",-0",IF(T187&gt;S187,","&amp;S187,","&amp;-1*T187)))))))</f>
        <v/>
      </c>
      <c r="AO188" s="251" t="str">
        <f>IF(U187="","",IF(U187="wo",","&amp;0,IF(V187="wo",","&amp;0,IF(U187=V187,"ERROR",IF(U187=0,",0",IF(V187=0,",-0",IF(V187&gt;U187,","&amp;U187,","&amp;-1*V187)))))))</f>
        <v/>
      </c>
      <c r="AP188" s="251" t="str">
        <f>IF(W187="","",IF(W187="wo",","&amp;0,IF(X187="wo",","&amp;0,IF(W187=X187,"ERROR",IF(W187=0,",0",IF(X187=0,",-0",IF(X187&gt;W187,","&amp;W187,","&amp;-1*X187)))))))</f>
        <v/>
      </c>
      <c r="AQ188" s="238"/>
      <c r="AT188" s="262"/>
      <c r="AU188" s="262"/>
      <c r="BF188" s="293"/>
    </row>
    <row r="189" spans="1:58" s="240" customFormat="1" ht="14.1" customHeight="1" x14ac:dyDescent="0.25">
      <c r="A189" s="510">
        <v>83</v>
      </c>
      <c r="B189" s="569" t="s">
        <v>340</v>
      </c>
      <c r="C189" s="514"/>
      <c r="D189" s="516"/>
      <c r="E189" s="556"/>
      <c r="F189" s="238">
        <v>-32</v>
      </c>
      <c r="G189" s="345">
        <f>IF(Y67&lt;Z67,G67,IF(Z67&lt;Y67,G68,"-"))</f>
        <v>213</v>
      </c>
      <c r="H189" s="520" t="str">
        <f t="shared" ref="H189" si="2116">IF(K189="",IF(C189="","",IF(OR(G189="х",G190="х",NOT(ISBLANK(K189)))," ",CONCATENATE(C189,"/",D189,"/","ст. ",E189))),"")</f>
        <v/>
      </c>
      <c r="I189" s="244" t="str">
        <f>VLOOKUP(G189,[3]Список!A:V,3,FALSE)</f>
        <v xml:space="preserve">ПЮРКО Екатерина  </v>
      </c>
      <c r="J189" s="245" t="str">
        <f>VLOOKUP(G189,[3]Список!A:V,8,FALSE)</f>
        <v>г. Алматы</v>
      </c>
      <c r="K189" s="525">
        <v>11</v>
      </c>
      <c r="L189" s="535">
        <v>7</v>
      </c>
      <c r="M189" s="531">
        <v>11</v>
      </c>
      <c r="N189" s="533">
        <v>13</v>
      </c>
      <c r="O189" s="525">
        <v>6</v>
      </c>
      <c r="P189" s="535">
        <v>11</v>
      </c>
      <c r="Q189" s="531">
        <v>11</v>
      </c>
      <c r="R189" s="533">
        <v>7</v>
      </c>
      <c r="S189" s="525">
        <v>11</v>
      </c>
      <c r="T189" s="535">
        <v>6</v>
      </c>
      <c r="U189" s="531"/>
      <c r="V189" s="533"/>
      <c r="W189" s="525"/>
      <c r="X189" s="527"/>
      <c r="Y189" s="246">
        <f>IF(K189="wo","wo",IF(K189="","",SUM(AC189:AI189)))</f>
        <v>3</v>
      </c>
      <c r="Z189" s="247">
        <f>IF(L189="wo","wo",IF(L189="","",SUM(AC190:AI190)))</f>
        <v>2</v>
      </c>
      <c r="AA189" s="248" t="str">
        <f t="shared" ref="AA189" si="2117">IF(Y190="В - П","В - П",IF(Z190="В - П","В - П",IF(Z190="wo",Y190&amp;" - "&amp;Z190,IF(Y190="wo",Z190&amp;" - "&amp;Y190,IF(Y190&gt;Z190,Y190&amp;" - "&amp;Z190,IF(Z190&gt;Y190,Z190&amp;" - "&amp;Y190,""))))))</f>
        <v>3 - 2</v>
      </c>
      <c r="AB189" s="249" t="str">
        <f t="shared" si="2073"/>
        <v>(7,-11,-6,7,6)</v>
      </c>
      <c r="AC189" s="250">
        <f>IF(K189="","",IF(K189="wo",0,IF(L189="wo",1,IF(K189&gt;L189,1,0))))</f>
        <v>1</v>
      </c>
      <c r="AD189" s="250">
        <f>IF(M189="","",IF(M189="wo",0,IF(N189="wo",1,IF(M189&gt;N189,1,0))))</f>
        <v>0</v>
      </c>
      <c r="AE189" s="250">
        <f>IF(O189="","",IF(O189="wo",0,IF(P189="wo",1,IF(O189&gt;P189,1,0))))</f>
        <v>0</v>
      </c>
      <c r="AF189" s="250">
        <f>IF(Q189="","",IF(Q189="wo",0,IF(R189="wo",1,IF(Q189&gt;R189,1,0))))</f>
        <v>1</v>
      </c>
      <c r="AG189" s="250">
        <f>IF(S189="","",IF(S189="wo",0,IF(T189="wo",1,IF(S189&gt;T189,1,0))))</f>
        <v>1</v>
      </c>
      <c r="AH189" s="250" t="str">
        <f>IF(U189="","",IF(U189="wo",0,IF(V189="wo",1,IF(U189&gt;V189,1,0))))</f>
        <v/>
      </c>
      <c r="AI189" s="250" t="str">
        <f>IF(W189="","",IF(W189="wo",0,IF(X189="wo",1,IF(W189&gt;X189,1,0))))</f>
        <v/>
      </c>
      <c r="AJ189" s="251">
        <f>IF(K189="","",IF(K189="wo",0,IF(L189="wo",0,IF(K189=L189,"ERROR",IF(K189=0,"-0",IF(L189=0,0,IF(K189&gt;L189,L189,-1*K189)))))))</f>
        <v>7</v>
      </c>
      <c r="AK189" s="251" t="str">
        <f>IF(M189="","",IF(M189="wo",","&amp;0,IF(N189="wo",","&amp;0,IF(M189=N189,"ERROR",IF(M189=0,",-0",IF(N189=0,","&amp;0,IF(M189&gt;N189,","&amp;N189,","&amp;-1*M189)))))))</f>
        <v>,-11</v>
      </c>
      <c r="AL189" s="251" t="str">
        <f>IF(O189="","",IF(O189="wo",","&amp;0,IF(P189="wo",","&amp;0,IF(O189=P189,"ERROR",IF(O189=0,",-0",IF(P189=0,","&amp;0,IF(O189&gt;P189,","&amp;P189,","&amp;-1*O189)))))))</f>
        <v>,-6</v>
      </c>
      <c r="AM189" s="251" t="str">
        <f>IF(Q189="","",IF(Q189="wo",","&amp;0,IF(R189="wo",","&amp;0,IF(Q189=R189,"ERROR",IF(Q189=0,",-0",IF(R189=0,","&amp;0,IF(Q189&gt;R189,","&amp;R189,","&amp;-1*Q189)))))))</f>
        <v>,7</v>
      </c>
      <c r="AN189" s="251" t="str">
        <f>IF(S189="","",IF(S189="wo",","&amp;0,IF(T189="wo",","&amp;0,IF(S189=T189,"ERROR",IF(S189=0,",-0",IF(T189=0,","&amp;0,IF(S189&gt;T189,","&amp;T189,","&amp;-1*S189)))))))</f>
        <v>,6</v>
      </c>
      <c r="AO189" s="251" t="str">
        <f>IF(U189="","",IF(U189="wo",","&amp;0,IF(V189="wo",","&amp;0,IF(U189=V189,"ERROR",IF(U189=0,",-0",IF(V189=0,","&amp;0,IF(U189&gt;V189,","&amp;V189,","&amp;-1*U189)))))))</f>
        <v/>
      </c>
      <c r="AP189" s="251" t="str">
        <f>IF(W189="","",IF(W189="wo",","&amp;0,IF(X189="wo",","&amp;0,IF(W189=X189,"ERROR",IF(W189=0,",-0",IF(X189=0,","&amp;0,IF(W189&gt;X189,","&amp;X189,","&amp;-1*W189)))))))</f>
        <v/>
      </c>
      <c r="AQ189" s="238"/>
      <c r="AT189" s="262"/>
      <c r="AU189" s="262"/>
      <c r="BF189" s="293"/>
    </row>
    <row r="190" spans="1:58" s="240" customFormat="1" ht="14.1" customHeight="1" x14ac:dyDescent="0.25">
      <c r="A190" s="511"/>
      <c r="B190" s="570"/>
      <c r="C190" s="515"/>
      <c r="D190" s="517"/>
      <c r="E190" s="578"/>
      <c r="F190" s="238">
        <v>-33</v>
      </c>
      <c r="G190" s="345">
        <f>IF(Y69&lt;Z69,G69,IF(Z69&lt;Y69,G70,"-"))</f>
        <v>234</v>
      </c>
      <c r="H190" s="521"/>
      <c r="I190" s="257" t="str">
        <f>VLOOKUP(G190,[3]Список!A:V,3,FALSE)</f>
        <v xml:space="preserve">ШЫМКЕНТБАЙ Руана  </v>
      </c>
      <c r="J190" s="258" t="str">
        <f>VLOOKUP(G190,[3]Список!A:V,8,FALSE)</f>
        <v>г. Шымкент</v>
      </c>
      <c r="K190" s="526"/>
      <c r="L190" s="536"/>
      <c r="M190" s="532"/>
      <c r="N190" s="534"/>
      <c r="O190" s="526"/>
      <c r="P190" s="536"/>
      <c r="Q190" s="532"/>
      <c r="R190" s="534"/>
      <c r="S190" s="526"/>
      <c r="T190" s="536"/>
      <c r="U190" s="532"/>
      <c r="V190" s="534"/>
      <c r="W190" s="526"/>
      <c r="X190" s="528"/>
      <c r="Y190" s="259">
        <f>IF(L189="wo","В - П",IF(L189&gt;=0,SUM(AC190:AI190),""))</f>
        <v>2</v>
      </c>
      <c r="Z190" s="260">
        <f>IF(K189="wo","В - П",IF(K189&gt;=0,SUM(AC189:AI189),""))</f>
        <v>3</v>
      </c>
      <c r="AA190" s="248" t="str">
        <f>IF(G189="х","",IF(G190="х","",IF(Y189&gt;Z189,AA189&amp;" "&amp;AB189,IF(Z189&gt;Y189,AA189&amp;" "&amp;AB190,""))))</f>
        <v>3 - 2 (7,-11,-6,7,6)</v>
      </c>
      <c r="AB190" s="249" t="str">
        <f t="shared" si="2073"/>
        <v>(-7,11,6,-7,-6)</v>
      </c>
      <c r="AC190" s="250">
        <f>IF(L189="","",IF(L189="wo",0,IF(K189="wo",1,IF(K189&gt;L189,0,1))))</f>
        <v>0</v>
      </c>
      <c r="AD190" s="250">
        <f>IF(N189="","",IF(N189="wo",0,IF(M189="wo",1,IF(M189&gt;N189,0,1))))</f>
        <v>1</v>
      </c>
      <c r="AE190" s="250">
        <f>IF(P189="","",IF(P189="wo",0,IF(O189="wo",1,IF(O189&gt;P189,0,1))))</f>
        <v>1</v>
      </c>
      <c r="AF190" s="250">
        <f>IF(R189="","",IF(R189="wo",0,IF(Q189="wo",1,IF(Q189&gt;R189,0,1))))</f>
        <v>0</v>
      </c>
      <c r="AG190" s="250">
        <f>IF(T189="","",IF(T189="wo",0,IF(S189="wo",1,IF(S189&gt;T189,0,1))))</f>
        <v>0</v>
      </c>
      <c r="AH190" s="250" t="str">
        <f>IF(V189="","",IF(V189="wo",0,IF(U189="wo",1,IF(U189&gt;V189,0,1))))</f>
        <v/>
      </c>
      <c r="AI190" s="250" t="str">
        <f>IF(X189="","",IF(X189="wo",0,IF(W189="wo",1,IF(W189&gt;X189,0,1))))</f>
        <v/>
      </c>
      <c r="AJ190" s="251">
        <f>IF(K189="","",IF(K189="wo",0,IF(L189="wo",0,IF(K189=L189,"ERROR",IF(K189=0,0,IF(L189=0,"-0",IF(L189&gt;K189,K189,-1*L189)))))))</f>
        <v>-7</v>
      </c>
      <c r="AK190" s="251" t="str">
        <f>IF(M189="","",IF(M189="wo",","&amp;0,IF(N189="wo",","&amp;0,IF(M189=N189,"ERROR",IF(M189=0,",0",IF(N189=0,",-0",IF(N189&gt;M189,","&amp;M189,","&amp;-1*N189)))))))</f>
        <v>,11</v>
      </c>
      <c r="AL190" s="251" t="str">
        <f>IF(O189="","",IF(O189="wo",","&amp;0,IF(P189="wo",","&amp;0,IF(O189=P189,"ERROR",IF(O189=0,",0",IF(P189=0,",-0",IF(P189&gt;O189,","&amp;O189,","&amp;-1*P189)))))))</f>
        <v>,6</v>
      </c>
      <c r="AM190" s="251" t="str">
        <f>IF(Q189="","",IF(Q189="wo",","&amp;0,IF(R189="wo",","&amp;0,IF(Q189=R189,"ERROR",IF(Q189=0,",0",IF(R189=0,",-0",IF(R189&gt;Q189,","&amp;Q189,","&amp;-1*R189)))))))</f>
        <v>,-7</v>
      </c>
      <c r="AN190" s="251" t="str">
        <f>IF(S189="","",IF(S189="wo",","&amp;0,IF(T189="wo",","&amp;0,IF(S189=T189,"ERROR",IF(S189=0,",0",IF(T189=0,",-0",IF(T189&gt;S189,","&amp;S189,","&amp;-1*T189)))))))</f>
        <v>,-6</v>
      </c>
      <c r="AO190" s="251" t="str">
        <f>IF(U189="","",IF(U189="wo",","&amp;0,IF(V189="wo",","&amp;0,IF(U189=V189,"ERROR",IF(U189=0,",0",IF(V189=0,",-0",IF(V189&gt;U189,","&amp;U189,","&amp;-1*V189)))))))</f>
        <v/>
      </c>
      <c r="AP190" s="251" t="str">
        <f>IF(W189="","",IF(W189="wo",","&amp;0,IF(X189="wo",","&amp;0,IF(W189=X189,"ERROR",IF(W189=0,",0",IF(X189=0,",-0",IF(X189&gt;W189,","&amp;W189,","&amp;-1*X189)))))))</f>
        <v/>
      </c>
      <c r="AQ190" s="238"/>
      <c r="AR190" s="261"/>
      <c r="AT190" s="262"/>
      <c r="AU190" s="262"/>
      <c r="BF190" s="293"/>
    </row>
    <row r="191" spans="1:58" s="240" customFormat="1" ht="14.1" customHeight="1" x14ac:dyDescent="0.25">
      <c r="A191" s="510">
        <v>84</v>
      </c>
      <c r="B191" s="569" t="s">
        <v>340</v>
      </c>
      <c r="C191" s="514"/>
      <c r="D191" s="516"/>
      <c r="E191" s="556"/>
      <c r="F191" s="238">
        <v>-34</v>
      </c>
      <c r="G191" s="345">
        <f>IF(Y71&lt;Z71,G71,IF(Z71&lt;Y71,G72,"-"))</f>
        <v>235</v>
      </c>
      <c r="H191" s="520" t="str">
        <f t="shared" ref="H191" si="2118">IF(K191="",IF(C191="","",IF(OR(G191="х",G192="х",NOT(ISBLANK(K191)))," ",CONCATENATE(C191,"/",D191,"/","ст. ",E191))),"")</f>
        <v/>
      </c>
      <c r="I191" s="244" t="str">
        <f>VLOOKUP(G191,[3]Список!A:V,3,FALSE)</f>
        <v xml:space="preserve">ЯСАКОВА Анна  </v>
      </c>
      <c r="J191" s="245" t="str">
        <f>VLOOKUP(G191,[3]Список!A:V,8,FALSE)</f>
        <v>ВКО</v>
      </c>
      <c r="K191" s="525">
        <v>9</v>
      </c>
      <c r="L191" s="535">
        <v>11</v>
      </c>
      <c r="M191" s="531">
        <v>11</v>
      </c>
      <c r="N191" s="533">
        <v>9</v>
      </c>
      <c r="O191" s="525">
        <v>11</v>
      </c>
      <c r="P191" s="535">
        <v>5</v>
      </c>
      <c r="Q191" s="531">
        <v>7</v>
      </c>
      <c r="R191" s="533">
        <v>11</v>
      </c>
      <c r="S191" s="525">
        <v>11</v>
      </c>
      <c r="T191" s="535">
        <v>4</v>
      </c>
      <c r="U191" s="531"/>
      <c r="V191" s="533"/>
      <c r="W191" s="525"/>
      <c r="X191" s="527"/>
      <c r="Y191" s="246">
        <f>IF(K191="wo","wo",IF(K191="","",SUM(AC191:AI191)))</f>
        <v>3</v>
      </c>
      <c r="Z191" s="247">
        <f>IF(L191="wo","wo",IF(L191="","",SUM(AC192:AI192)))</f>
        <v>2</v>
      </c>
      <c r="AA191" s="248" t="str">
        <f t="shared" ref="AA191" si="2119">IF(Y192="В - П","В - П",IF(Z192="В - П","В - П",IF(Z192="wo",Y192&amp;" - "&amp;Z192,IF(Y192="wo",Z192&amp;" - "&amp;Y192,IF(Y192&gt;Z192,Y192&amp;" - "&amp;Z192,IF(Z192&gt;Y192,Z192&amp;" - "&amp;Y192,""))))))</f>
        <v>3 - 2</v>
      </c>
      <c r="AB191" s="249" t="str">
        <f t="shared" si="2073"/>
        <v>(-9,9,5,-7,4)</v>
      </c>
      <c r="AC191" s="250">
        <f>IF(K191="","",IF(K191="wo",0,IF(L191="wo",1,IF(K191&gt;L191,1,0))))</f>
        <v>0</v>
      </c>
      <c r="AD191" s="250">
        <f>IF(M191="","",IF(M191="wo",0,IF(N191="wo",1,IF(M191&gt;N191,1,0))))</f>
        <v>1</v>
      </c>
      <c r="AE191" s="250">
        <f>IF(O191="","",IF(O191="wo",0,IF(P191="wo",1,IF(O191&gt;P191,1,0))))</f>
        <v>1</v>
      </c>
      <c r="AF191" s="250">
        <f>IF(Q191="","",IF(Q191="wo",0,IF(R191="wo",1,IF(Q191&gt;R191,1,0))))</f>
        <v>0</v>
      </c>
      <c r="AG191" s="250">
        <f>IF(S191="","",IF(S191="wo",0,IF(T191="wo",1,IF(S191&gt;T191,1,0))))</f>
        <v>1</v>
      </c>
      <c r="AH191" s="250" t="str">
        <f>IF(U191="","",IF(U191="wo",0,IF(V191="wo",1,IF(U191&gt;V191,1,0))))</f>
        <v/>
      </c>
      <c r="AI191" s="250" t="str">
        <f>IF(W191="","",IF(W191="wo",0,IF(X191="wo",1,IF(W191&gt;X191,1,0))))</f>
        <v/>
      </c>
      <c r="AJ191" s="251">
        <f>IF(K191="","",IF(K191="wo",0,IF(L191="wo",0,IF(K191=L191,"ERROR",IF(K191=0,"-0",IF(L191=0,0,IF(K191&gt;L191,L191,-1*K191)))))))</f>
        <v>-9</v>
      </c>
      <c r="AK191" s="251" t="str">
        <f>IF(M191="","",IF(M191="wo",","&amp;0,IF(N191="wo",","&amp;0,IF(M191=N191,"ERROR",IF(M191=0,",-0",IF(N191=0,","&amp;0,IF(M191&gt;N191,","&amp;N191,","&amp;-1*M191)))))))</f>
        <v>,9</v>
      </c>
      <c r="AL191" s="251" t="str">
        <f>IF(O191="","",IF(O191="wo",","&amp;0,IF(P191="wo",","&amp;0,IF(O191=P191,"ERROR",IF(O191=0,",-0",IF(P191=0,","&amp;0,IF(O191&gt;P191,","&amp;P191,","&amp;-1*O191)))))))</f>
        <v>,5</v>
      </c>
      <c r="AM191" s="251" t="str">
        <f>IF(Q191="","",IF(Q191="wo",","&amp;0,IF(R191="wo",","&amp;0,IF(Q191=R191,"ERROR",IF(Q191=0,",-0",IF(R191=0,","&amp;0,IF(Q191&gt;R191,","&amp;R191,","&amp;-1*Q191)))))))</f>
        <v>,-7</v>
      </c>
      <c r="AN191" s="251" t="str">
        <f>IF(S191="","",IF(S191="wo",","&amp;0,IF(T191="wo",","&amp;0,IF(S191=T191,"ERROR",IF(S191=0,",-0",IF(T191=0,","&amp;0,IF(S191&gt;T191,","&amp;T191,","&amp;-1*S191)))))))</f>
        <v>,4</v>
      </c>
      <c r="AO191" s="251" t="str">
        <f>IF(U191="","",IF(U191="wo",","&amp;0,IF(V191="wo",","&amp;0,IF(U191=V191,"ERROR",IF(U191=0,",-0",IF(V191=0,","&amp;0,IF(U191&gt;V191,","&amp;V191,","&amp;-1*U191)))))))</f>
        <v/>
      </c>
      <c r="AP191" s="251" t="str">
        <f>IF(W191="","",IF(W191="wo",","&amp;0,IF(X191="wo",","&amp;0,IF(W191=X191,"ERROR",IF(W191=0,",-0",IF(X191=0,","&amp;0,IF(W191&gt;X191,","&amp;X191,","&amp;-1*W191)))))))</f>
        <v/>
      </c>
      <c r="AQ191" s="238"/>
      <c r="AR191" s="261"/>
      <c r="AU191" s="262"/>
      <c r="BF191" s="293"/>
    </row>
    <row r="192" spans="1:58" s="240" customFormat="1" ht="14.1" customHeight="1" x14ac:dyDescent="0.25">
      <c r="A192" s="511"/>
      <c r="B192" s="570"/>
      <c r="C192" s="515"/>
      <c r="D192" s="517"/>
      <c r="E192" s="578"/>
      <c r="F192" s="238">
        <v>-35</v>
      </c>
      <c r="G192" s="345">
        <f>IF(Y73&lt;Z73,G73,IF(Z73&lt;Y73,G74,"-"))</f>
        <v>244</v>
      </c>
      <c r="H192" s="521"/>
      <c r="I192" s="257" t="str">
        <f>VLOOKUP(G192,[3]Список!A:V,3,FALSE)</f>
        <v xml:space="preserve">ШАВКАТОВА Гулёра  </v>
      </c>
      <c r="J192" s="258" t="str">
        <f>VLOOKUP(G192,[3]Список!A:V,8,FALSE)</f>
        <v>Туркестан. обл.</v>
      </c>
      <c r="K192" s="526"/>
      <c r="L192" s="536"/>
      <c r="M192" s="532"/>
      <c r="N192" s="534"/>
      <c r="O192" s="526"/>
      <c r="P192" s="536"/>
      <c r="Q192" s="532"/>
      <c r="R192" s="534"/>
      <c r="S192" s="526"/>
      <c r="T192" s="536"/>
      <c r="U192" s="532"/>
      <c r="V192" s="534"/>
      <c r="W192" s="526"/>
      <c r="X192" s="528"/>
      <c r="Y192" s="259">
        <f>IF(L191="wo","В - П",IF(L191&gt;=0,SUM(AC192:AI192),""))</f>
        <v>2</v>
      </c>
      <c r="Z192" s="260">
        <f>IF(K191="wo","В - П",IF(K191&gt;=0,SUM(AC191:AI191),""))</f>
        <v>3</v>
      </c>
      <c r="AA192" s="248" t="str">
        <f>IF(G191="х","",IF(G192="х","",IF(Y191&gt;Z191,AA191&amp;" "&amp;AB191,IF(Z191&gt;Y191,AA191&amp;" "&amp;AB192,""))))</f>
        <v>3 - 2 (-9,9,5,-7,4)</v>
      </c>
      <c r="AB192" s="249" t="str">
        <f t="shared" si="2073"/>
        <v>(9,-9,-5,7,-4)</v>
      </c>
      <c r="AC192" s="250">
        <f>IF(L191="","",IF(L191="wo",0,IF(K191="wo",1,IF(K191&gt;L191,0,1))))</f>
        <v>1</v>
      </c>
      <c r="AD192" s="250">
        <f>IF(N191="","",IF(N191="wo",0,IF(M191="wo",1,IF(M191&gt;N191,0,1))))</f>
        <v>0</v>
      </c>
      <c r="AE192" s="250">
        <f>IF(P191="","",IF(P191="wo",0,IF(O191="wo",1,IF(O191&gt;P191,0,1))))</f>
        <v>0</v>
      </c>
      <c r="AF192" s="250">
        <f>IF(R191="","",IF(R191="wo",0,IF(Q191="wo",1,IF(Q191&gt;R191,0,1))))</f>
        <v>1</v>
      </c>
      <c r="AG192" s="250">
        <f>IF(T191="","",IF(T191="wo",0,IF(S191="wo",1,IF(S191&gt;T191,0,1))))</f>
        <v>0</v>
      </c>
      <c r="AH192" s="250" t="str">
        <f>IF(V191="","",IF(V191="wo",0,IF(U191="wo",1,IF(U191&gt;V191,0,1))))</f>
        <v/>
      </c>
      <c r="AI192" s="250" t="str">
        <f>IF(X191="","",IF(X191="wo",0,IF(W191="wo",1,IF(W191&gt;X191,0,1))))</f>
        <v/>
      </c>
      <c r="AJ192" s="251">
        <f>IF(K191="","",IF(K191="wo",0,IF(L191="wo",0,IF(K191=L191,"ERROR",IF(K191=0,0,IF(L191=0,"-0",IF(L191&gt;K191,K191,-1*L191)))))))</f>
        <v>9</v>
      </c>
      <c r="AK192" s="251" t="str">
        <f>IF(M191="","",IF(M191="wo",","&amp;0,IF(N191="wo",","&amp;0,IF(M191=N191,"ERROR",IF(M191=0,",0",IF(N191=0,",-0",IF(N191&gt;M191,","&amp;M191,","&amp;-1*N191)))))))</f>
        <v>,-9</v>
      </c>
      <c r="AL192" s="251" t="str">
        <f>IF(O191="","",IF(O191="wo",","&amp;0,IF(P191="wo",","&amp;0,IF(O191=P191,"ERROR",IF(O191=0,",0",IF(P191=0,",-0",IF(P191&gt;O191,","&amp;O191,","&amp;-1*P191)))))))</f>
        <v>,-5</v>
      </c>
      <c r="AM192" s="251" t="str">
        <f>IF(Q191="","",IF(Q191="wo",","&amp;0,IF(R191="wo",","&amp;0,IF(Q191=R191,"ERROR",IF(Q191=0,",0",IF(R191=0,",-0",IF(R191&gt;Q191,","&amp;Q191,","&amp;-1*R191)))))))</f>
        <v>,7</v>
      </c>
      <c r="AN192" s="251" t="str">
        <f>IF(S191="","",IF(S191="wo",","&amp;0,IF(T191="wo",","&amp;0,IF(S191=T191,"ERROR",IF(S191=0,",0",IF(T191=0,",-0",IF(T191&gt;S191,","&amp;S191,","&amp;-1*T191)))))))</f>
        <v>,-4</v>
      </c>
      <c r="AO192" s="251" t="str">
        <f>IF(U191="","",IF(U191="wo",","&amp;0,IF(V191="wo",","&amp;0,IF(U191=V191,"ERROR",IF(U191=0,",0",IF(V191=0,",-0",IF(V191&gt;U191,","&amp;U191,","&amp;-1*V191)))))))</f>
        <v/>
      </c>
      <c r="AP192" s="251" t="str">
        <f>IF(W191="","",IF(W191="wo",","&amp;0,IF(X191="wo",","&amp;0,IF(W191=X191,"ERROR",IF(W191=0,",0",IF(X191=0,",-0",IF(X191&gt;W191,","&amp;W191,","&amp;-1*X191)))))))</f>
        <v/>
      </c>
      <c r="AQ192" s="238"/>
      <c r="AR192" s="261"/>
      <c r="AU192" s="262"/>
      <c r="BF192" s="293"/>
    </row>
    <row r="193" spans="1:58" s="240" customFormat="1" ht="14.1" customHeight="1" x14ac:dyDescent="0.25">
      <c r="A193" s="510">
        <v>85</v>
      </c>
      <c r="B193" s="569" t="s">
        <v>340</v>
      </c>
      <c r="C193" s="514"/>
      <c r="D193" s="516"/>
      <c r="E193" s="556"/>
      <c r="F193" s="238">
        <v>-36</v>
      </c>
      <c r="G193" s="334">
        <f>IF(Y75&lt;Z75,G75,IF(Z75&lt;Y75,G76,"-"))</f>
        <v>247</v>
      </c>
      <c r="H193" s="520" t="str">
        <f t="shared" ref="H193" si="2120">IF(K193="",IF(C193="","",IF(OR(G193="х",G194="х",NOT(ISBLANK(K193)))," ",CONCATENATE(C193,"/",D193,"/","ст. ",E193))),"")</f>
        <v/>
      </c>
      <c r="I193" s="244" t="str">
        <f>VLOOKUP(G193,[3]Список!A:V,3,FALSE)</f>
        <v>ШАЙХИНА Алина</v>
      </c>
      <c r="J193" s="245" t="str">
        <f>VLOOKUP(G193,[3]Список!A:V,8,FALSE)</f>
        <v>г. Астана</v>
      </c>
      <c r="K193" s="525">
        <v>5</v>
      </c>
      <c r="L193" s="535">
        <v>11</v>
      </c>
      <c r="M193" s="531">
        <v>7</v>
      </c>
      <c r="N193" s="533">
        <v>11</v>
      </c>
      <c r="O193" s="525">
        <v>7</v>
      </c>
      <c r="P193" s="535">
        <v>11</v>
      </c>
      <c r="Q193" s="531"/>
      <c r="R193" s="533"/>
      <c r="S193" s="525"/>
      <c r="T193" s="535"/>
      <c r="U193" s="531"/>
      <c r="V193" s="533"/>
      <c r="W193" s="525"/>
      <c r="X193" s="527"/>
      <c r="Y193" s="246">
        <f>IF(K193="wo","wo",IF(K193="","",SUM(AC193:AI193)))</f>
        <v>0</v>
      </c>
      <c r="Z193" s="247">
        <f>IF(L193="wo","wo",IF(L193="","",SUM(AC194:AI194)))</f>
        <v>3</v>
      </c>
      <c r="AA193" s="248" t="str">
        <f t="shared" ref="AA193" si="2121">IF(Y194="В - П","В - П",IF(Z194="В - П","В - П",IF(Z194="wo",Y194&amp;" - "&amp;Z194,IF(Y194="wo",Z194&amp;" - "&amp;Y194,IF(Y194&gt;Z194,Y194&amp;" - "&amp;Z194,IF(Z194&gt;Y194,Z194&amp;" - "&amp;Y194,""))))))</f>
        <v>3 - 0</v>
      </c>
      <c r="AB193" s="249" t="str">
        <f t="shared" si="2073"/>
        <v>(-5,-7,-7)</v>
      </c>
      <c r="AC193" s="250">
        <f>IF(K193="","",IF(K193="wo",0,IF(L193="wo",1,IF(K193&gt;L193,1,0))))</f>
        <v>0</v>
      </c>
      <c r="AD193" s="250">
        <f>IF(M193="","",IF(M193="wo",0,IF(N193="wo",1,IF(M193&gt;N193,1,0))))</f>
        <v>0</v>
      </c>
      <c r="AE193" s="250">
        <f>IF(O193="","",IF(O193="wo",0,IF(P193="wo",1,IF(O193&gt;P193,1,0))))</f>
        <v>0</v>
      </c>
      <c r="AF193" s="250" t="str">
        <f>IF(Q193="","",IF(Q193="wo",0,IF(R193="wo",1,IF(Q193&gt;R193,1,0))))</f>
        <v/>
      </c>
      <c r="AG193" s="250" t="str">
        <f>IF(S193="","",IF(S193="wo",0,IF(T193="wo",1,IF(S193&gt;T193,1,0))))</f>
        <v/>
      </c>
      <c r="AH193" s="250" t="str">
        <f>IF(U193="","",IF(U193="wo",0,IF(V193="wo",1,IF(U193&gt;V193,1,0))))</f>
        <v/>
      </c>
      <c r="AI193" s="250" t="str">
        <f>IF(W193="","",IF(W193="wo",0,IF(X193="wo",1,IF(W193&gt;X193,1,0))))</f>
        <v/>
      </c>
      <c r="AJ193" s="251">
        <f>IF(K193="","",IF(K193="wo",0,IF(L193="wo",0,IF(K193=L193,"ERROR",IF(K193=0,"-0",IF(L193=0,0,IF(K193&gt;L193,L193,-1*K193)))))))</f>
        <v>-5</v>
      </c>
      <c r="AK193" s="251" t="str">
        <f>IF(M193="","",IF(M193="wo",","&amp;0,IF(N193="wo",","&amp;0,IF(M193=N193,"ERROR",IF(M193=0,",-0",IF(N193=0,","&amp;0,IF(M193&gt;N193,","&amp;N193,","&amp;-1*M193)))))))</f>
        <v>,-7</v>
      </c>
      <c r="AL193" s="251" t="str">
        <f>IF(O193="","",IF(O193="wo",","&amp;0,IF(P193="wo",","&amp;0,IF(O193=P193,"ERROR",IF(O193=0,",-0",IF(P193=0,","&amp;0,IF(O193&gt;P193,","&amp;P193,","&amp;-1*O193)))))))</f>
        <v>,-7</v>
      </c>
      <c r="AM193" s="251" t="str">
        <f>IF(Q193="","",IF(Q193="wo",","&amp;0,IF(R193="wo",","&amp;0,IF(Q193=R193,"ERROR",IF(Q193=0,",-0",IF(R193=0,","&amp;0,IF(Q193&gt;R193,","&amp;R193,","&amp;-1*Q193)))))))</f>
        <v/>
      </c>
      <c r="AN193" s="251" t="str">
        <f>IF(S193="","",IF(S193="wo",","&amp;0,IF(T193="wo",","&amp;0,IF(S193=T193,"ERROR",IF(S193=0,",-0",IF(T193=0,","&amp;0,IF(S193&gt;T193,","&amp;T193,","&amp;-1*S193)))))))</f>
        <v/>
      </c>
      <c r="AO193" s="251" t="str">
        <f>IF(U193="","",IF(U193="wo",","&amp;0,IF(V193="wo",","&amp;0,IF(U193=V193,"ERROR",IF(U193=0,",-0",IF(V193=0,","&amp;0,IF(U193&gt;V193,","&amp;V193,","&amp;-1*U193)))))))</f>
        <v/>
      </c>
      <c r="AP193" s="251" t="str">
        <f>IF(W193="","",IF(W193="wo",","&amp;0,IF(X193="wo",","&amp;0,IF(W193=X193,"ERROR",IF(W193=0,",-0",IF(X193=0,","&amp;0,IF(W193&gt;X193,","&amp;X193,","&amp;-1*W193)))))))</f>
        <v/>
      </c>
      <c r="AQ193" s="238"/>
      <c r="AR193" s="261"/>
      <c r="AU193" s="262"/>
      <c r="BF193" s="293"/>
    </row>
    <row r="194" spans="1:58" s="240" customFormat="1" ht="14.1" customHeight="1" x14ac:dyDescent="0.25">
      <c r="A194" s="511"/>
      <c r="B194" s="570"/>
      <c r="C194" s="515"/>
      <c r="D194" s="517"/>
      <c r="E194" s="578"/>
      <c r="F194" s="238">
        <v>-37</v>
      </c>
      <c r="G194" s="345">
        <f>IF(Y77&lt;Z77,G77,IF(Z77&lt;Y77,G78,"-"))</f>
        <v>223</v>
      </c>
      <c r="H194" s="521"/>
      <c r="I194" s="257" t="str">
        <f>VLOOKUP(G194,[3]Список!A:V,3,FALSE)</f>
        <v xml:space="preserve">БЕКМУХАМБЕТОВА Жания  </v>
      </c>
      <c r="J194" s="258" t="str">
        <f>VLOOKUP(G194,[3]Список!A:V,8,FALSE)</f>
        <v>Костанай. обл</v>
      </c>
      <c r="K194" s="526"/>
      <c r="L194" s="536"/>
      <c r="M194" s="532"/>
      <c r="N194" s="534"/>
      <c r="O194" s="526"/>
      <c r="P194" s="536"/>
      <c r="Q194" s="532"/>
      <c r="R194" s="534"/>
      <c r="S194" s="526"/>
      <c r="T194" s="536"/>
      <c r="U194" s="532"/>
      <c r="V194" s="534"/>
      <c r="W194" s="526"/>
      <c r="X194" s="528"/>
      <c r="Y194" s="259">
        <f>IF(L193="wo","В - П",IF(L193&gt;=0,SUM(AC194:AI194),""))</f>
        <v>3</v>
      </c>
      <c r="Z194" s="260">
        <f>IF(K193="wo","В - П",IF(K193&gt;=0,SUM(AC193:AI193),""))</f>
        <v>0</v>
      </c>
      <c r="AA194" s="248" t="str">
        <f>IF(G193="х","",IF(G194="х","",IF(Y193&gt;Z193,AA193&amp;" "&amp;AB193,IF(Z193&gt;Y193,AA193&amp;" "&amp;AB194,""))))</f>
        <v>3 - 0 (5,7,7)</v>
      </c>
      <c r="AB194" s="249" t="str">
        <f t="shared" si="2073"/>
        <v>(5,7,7)</v>
      </c>
      <c r="AC194" s="250">
        <f>IF(L193="","",IF(L193="wo",0,IF(K193="wo",1,IF(K193&gt;L193,0,1))))</f>
        <v>1</v>
      </c>
      <c r="AD194" s="250">
        <f>IF(N193="","",IF(N193="wo",0,IF(M193="wo",1,IF(M193&gt;N193,0,1))))</f>
        <v>1</v>
      </c>
      <c r="AE194" s="250">
        <f>IF(P193="","",IF(P193="wo",0,IF(O193="wo",1,IF(O193&gt;P193,0,1))))</f>
        <v>1</v>
      </c>
      <c r="AF194" s="250" t="str">
        <f>IF(R193="","",IF(R193="wo",0,IF(Q193="wo",1,IF(Q193&gt;R193,0,1))))</f>
        <v/>
      </c>
      <c r="AG194" s="250" t="str">
        <f>IF(T193="","",IF(T193="wo",0,IF(S193="wo",1,IF(S193&gt;T193,0,1))))</f>
        <v/>
      </c>
      <c r="AH194" s="250" t="str">
        <f>IF(V193="","",IF(V193="wo",0,IF(U193="wo",1,IF(U193&gt;V193,0,1))))</f>
        <v/>
      </c>
      <c r="AI194" s="250" t="str">
        <f>IF(X193="","",IF(X193="wo",0,IF(W193="wo",1,IF(W193&gt;X193,0,1))))</f>
        <v/>
      </c>
      <c r="AJ194" s="251">
        <f>IF(K193="","",IF(K193="wo",0,IF(L193="wo",0,IF(K193=L193,"ERROR",IF(K193=0,0,IF(L193=0,"-0",IF(L193&gt;K193,K193,-1*L193)))))))</f>
        <v>5</v>
      </c>
      <c r="AK194" s="251" t="str">
        <f>IF(M193="","",IF(M193="wo",","&amp;0,IF(N193="wo",","&amp;0,IF(M193=N193,"ERROR",IF(M193=0,",0",IF(N193=0,",-0",IF(N193&gt;M193,","&amp;M193,","&amp;-1*N193)))))))</f>
        <v>,7</v>
      </c>
      <c r="AL194" s="251" t="str">
        <f>IF(O193="","",IF(O193="wo",","&amp;0,IF(P193="wo",","&amp;0,IF(O193=P193,"ERROR",IF(O193=0,",0",IF(P193=0,",-0",IF(P193&gt;O193,","&amp;O193,","&amp;-1*P193)))))))</f>
        <v>,7</v>
      </c>
      <c r="AM194" s="251" t="str">
        <f>IF(Q193="","",IF(Q193="wo",","&amp;0,IF(R193="wo",","&amp;0,IF(Q193=R193,"ERROR",IF(Q193=0,",0",IF(R193=0,",-0",IF(R193&gt;Q193,","&amp;Q193,","&amp;-1*R193)))))))</f>
        <v/>
      </c>
      <c r="AN194" s="251" t="str">
        <f>IF(S193="","",IF(S193="wo",","&amp;0,IF(T193="wo",","&amp;0,IF(S193=T193,"ERROR",IF(S193=0,",0",IF(T193=0,",-0",IF(T193&gt;S193,","&amp;S193,","&amp;-1*T193)))))))</f>
        <v/>
      </c>
      <c r="AO194" s="251" t="str">
        <f>IF(U193="","",IF(U193="wo",","&amp;0,IF(V193="wo",","&amp;0,IF(U193=V193,"ERROR",IF(U193=0,",0",IF(V193=0,",-0",IF(V193&gt;U193,","&amp;U193,","&amp;-1*V193)))))))</f>
        <v/>
      </c>
      <c r="AP194" s="251" t="str">
        <f>IF(W193="","",IF(W193="wo",","&amp;0,IF(X193="wo",","&amp;0,IF(W193=X193,"ERROR",IF(W193=0,",0",IF(X193=0,",-0",IF(X193&gt;W193,","&amp;W193,","&amp;-1*X193)))))))</f>
        <v/>
      </c>
      <c r="AQ194" s="238"/>
      <c r="AR194" s="261"/>
      <c r="AU194" s="262"/>
      <c r="BF194" s="293"/>
    </row>
    <row r="195" spans="1:58" s="240" customFormat="1" ht="14.1" customHeight="1" x14ac:dyDescent="0.25">
      <c r="A195" s="510">
        <v>86</v>
      </c>
      <c r="B195" s="569" t="s">
        <v>340</v>
      </c>
      <c r="C195" s="514"/>
      <c r="D195" s="516"/>
      <c r="E195" s="556"/>
      <c r="F195" s="238">
        <v>-38</v>
      </c>
      <c r="G195" s="334">
        <f>IF(Y79&lt;Z79,G79,IF(Z79&lt;Y79,G80,"-"))</f>
        <v>229</v>
      </c>
      <c r="H195" s="520" t="str">
        <f t="shared" ref="H195" si="2122">IF(K195="",IF(C195="","",IF(OR(G195="х",G196="х",NOT(ISBLANK(K195)))," ",CONCATENATE(C195,"/",D195,"/","ст. ",E195))),"")</f>
        <v/>
      </c>
      <c r="I195" s="244" t="str">
        <f>VLOOKUP(G195,[3]Список!A:V,3,FALSE)</f>
        <v xml:space="preserve">ШАВКАТОВА Шахруза  </v>
      </c>
      <c r="J195" s="245" t="str">
        <f>VLOOKUP(G195,[3]Список!A:V,8,FALSE)</f>
        <v>Туркестан. обл.</v>
      </c>
      <c r="K195" s="525">
        <v>12</v>
      </c>
      <c r="L195" s="535">
        <v>10</v>
      </c>
      <c r="M195" s="531">
        <v>11</v>
      </c>
      <c r="N195" s="533">
        <v>7</v>
      </c>
      <c r="O195" s="525">
        <v>11</v>
      </c>
      <c r="P195" s="535">
        <v>6</v>
      </c>
      <c r="Q195" s="531"/>
      <c r="R195" s="533"/>
      <c r="S195" s="525"/>
      <c r="T195" s="535"/>
      <c r="U195" s="531"/>
      <c r="V195" s="533"/>
      <c r="W195" s="525"/>
      <c r="X195" s="527"/>
      <c r="Y195" s="246">
        <f>IF(K195="wo","wo",IF(K195="","",SUM(AC195:AI195)))</f>
        <v>3</v>
      </c>
      <c r="Z195" s="247">
        <f>IF(L195="wo","wo",IF(L195="","",SUM(AC196:AI196)))</f>
        <v>0</v>
      </c>
      <c r="AA195" s="248" t="str">
        <f t="shared" ref="AA195" si="2123">IF(Y196="В - П","В - П",IF(Z196="В - П","В - П",IF(Z196="wo",Y196&amp;" - "&amp;Z196,IF(Y196="wo",Z196&amp;" - "&amp;Y196,IF(Y196&gt;Z196,Y196&amp;" - "&amp;Z196,IF(Z196&gt;Y196,Z196&amp;" - "&amp;Y196,""))))))</f>
        <v>3 - 0</v>
      </c>
      <c r="AB195" s="249" t="str">
        <f t="shared" si="2073"/>
        <v>(10,7,6)</v>
      </c>
      <c r="AC195" s="250">
        <f>IF(K195="","",IF(K195="wo",0,IF(L195="wo",1,IF(K195&gt;L195,1,0))))</f>
        <v>1</v>
      </c>
      <c r="AD195" s="250">
        <f>IF(M195="","",IF(M195="wo",0,IF(N195="wo",1,IF(M195&gt;N195,1,0))))</f>
        <v>1</v>
      </c>
      <c r="AE195" s="250">
        <f>IF(O195="","",IF(O195="wo",0,IF(P195="wo",1,IF(O195&gt;P195,1,0))))</f>
        <v>1</v>
      </c>
      <c r="AF195" s="250" t="str">
        <f>IF(Q195="","",IF(Q195="wo",0,IF(R195="wo",1,IF(Q195&gt;R195,1,0))))</f>
        <v/>
      </c>
      <c r="AG195" s="250" t="str">
        <f>IF(S195="","",IF(S195="wo",0,IF(T195="wo",1,IF(S195&gt;T195,1,0))))</f>
        <v/>
      </c>
      <c r="AH195" s="250" t="str">
        <f>IF(U195="","",IF(U195="wo",0,IF(V195="wo",1,IF(U195&gt;V195,1,0))))</f>
        <v/>
      </c>
      <c r="AI195" s="250" t="str">
        <f>IF(W195="","",IF(W195="wo",0,IF(X195="wo",1,IF(W195&gt;X195,1,0))))</f>
        <v/>
      </c>
      <c r="AJ195" s="251">
        <f>IF(K195="","",IF(K195="wo",0,IF(L195="wo",0,IF(K195=L195,"ERROR",IF(K195=0,"-0",IF(L195=0,0,IF(K195&gt;L195,L195,-1*K195)))))))</f>
        <v>10</v>
      </c>
      <c r="AK195" s="251" t="str">
        <f>IF(M195="","",IF(M195="wo",","&amp;0,IF(N195="wo",","&amp;0,IF(M195=N195,"ERROR",IF(M195=0,",-0",IF(N195=0,","&amp;0,IF(M195&gt;N195,","&amp;N195,","&amp;-1*M195)))))))</f>
        <v>,7</v>
      </c>
      <c r="AL195" s="251" t="str">
        <f>IF(O195="","",IF(O195="wo",","&amp;0,IF(P195="wo",","&amp;0,IF(O195=P195,"ERROR",IF(O195=0,",-0",IF(P195=0,","&amp;0,IF(O195&gt;P195,","&amp;P195,","&amp;-1*O195)))))))</f>
        <v>,6</v>
      </c>
      <c r="AM195" s="251" t="str">
        <f>IF(Q195="","",IF(Q195="wo",","&amp;0,IF(R195="wo",","&amp;0,IF(Q195=R195,"ERROR",IF(Q195=0,",-0",IF(R195=0,","&amp;0,IF(Q195&gt;R195,","&amp;R195,","&amp;-1*Q195)))))))</f>
        <v/>
      </c>
      <c r="AN195" s="251" t="str">
        <f>IF(S195="","",IF(S195="wo",","&amp;0,IF(T195="wo",","&amp;0,IF(S195=T195,"ERROR",IF(S195=0,",-0",IF(T195=0,","&amp;0,IF(S195&gt;T195,","&amp;T195,","&amp;-1*S195)))))))</f>
        <v/>
      </c>
      <c r="AO195" s="251" t="str">
        <f>IF(U195="","",IF(U195="wo",","&amp;0,IF(V195="wo",","&amp;0,IF(U195=V195,"ERROR",IF(U195=0,",-0",IF(V195=0,","&amp;0,IF(U195&gt;V195,","&amp;V195,","&amp;-1*U195)))))))</f>
        <v/>
      </c>
      <c r="AP195" s="251" t="str">
        <f>IF(W195="","",IF(W195="wo",","&amp;0,IF(X195="wo",","&amp;0,IF(W195=X195,"ERROR",IF(W195=0,",-0",IF(X195=0,","&amp;0,IF(W195&gt;X195,","&amp;X195,","&amp;-1*W195)))))))</f>
        <v/>
      </c>
      <c r="AQ195" s="238"/>
      <c r="AR195" s="261"/>
      <c r="AU195" s="262"/>
      <c r="BF195" s="293"/>
    </row>
    <row r="196" spans="1:58" s="240" customFormat="1" ht="14.1" customHeight="1" x14ac:dyDescent="0.25">
      <c r="A196" s="511"/>
      <c r="B196" s="570"/>
      <c r="C196" s="515"/>
      <c r="D196" s="517"/>
      <c r="E196" s="578"/>
      <c r="F196" s="238">
        <v>-39</v>
      </c>
      <c r="G196" s="345">
        <f>IF(Y81&lt;Z81,G81,IF(Z81&lt;Y81,G82,"-"))</f>
        <v>233</v>
      </c>
      <c r="H196" s="521"/>
      <c r="I196" s="257" t="str">
        <f>VLOOKUP(G196,[3]Список!A:V,3,FALSE)</f>
        <v xml:space="preserve">МЕНДИГАЛИЕВА Айша  </v>
      </c>
      <c r="J196" s="258" t="str">
        <f>VLOOKUP(G196,[3]Список!A:V,8,FALSE)</f>
        <v>г. Алматы</v>
      </c>
      <c r="K196" s="526"/>
      <c r="L196" s="536"/>
      <c r="M196" s="532"/>
      <c r="N196" s="534"/>
      <c r="O196" s="526"/>
      <c r="P196" s="536"/>
      <c r="Q196" s="532"/>
      <c r="R196" s="534"/>
      <c r="S196" s="526"/>
      <c r="T196" s="536"/>
      <c r="U196" s="532"/>
      <c r="V196" s="534"/>
      <c r="W196" s="526"/>
      <c r="X196" s="528"/>
      <c r="Y196" s="259">
        <f>IF(L195="wo","В - П",IF(L195&gt;=0,SUM(AC196:AI196),""))</f>
        <v>0</v>
      </c>
      <c r="Z196" s="260">
        <f>IF(K195="wo","В - П",IF(K195&gt;=0,SUM(AC195:AI195),""))</f>
        <v>3</v>
      </c>
      <c r="AA196" s="248" t="str">
        <f>IF(G195="х","",IF(G196="х","",IF(Y195&gt;Z195,AA195&amp;" "&amp;AB195,IF(Z195&gt;Y195,AA195&amp;" "&amp;AB196,""))))</f>
        <v>3 - 0 (10,7,6)</v>
      </c>
      <c r="AB196" s="249" t="str">
        <f t="shared" si="2073"/>
        <v>(-10,-7,-6)</v>
      </c>
      <c r="AC196" s="250">
        <f>IF(L195="","",IF(L195="wo",0,IF(K195="wo",1,IF(K195&gt;L195,0,1))))</f>
        <v>0</v>
      </c>
      <c r="AD196" s="250">
        <f>IF(N195="","",IF(N195="wo",0,IF(M195="wo",1,IF(M195&gt;N195,0,1))))</f>
        <v>0</v>
      </c>
      <c r="AE196" s="250">
        <f>IF(P195="","",IF(P195="wo",0,IF(O195="wo",1,IF(O195&gt;P195,0,1))))</f>
        <v>0</v>
      </c>
      <c r="AF196" s="250" t="str">
        <f>IF(R195="","",IF(R195="wo",0,IF(Q195="wo",1,IF(Q195&gt;R195,0,1))))</f>
        <v/>
      </c>
      <c r="AG196" s="250" t="str">
        <f>IF(T195="","",IF(T195="wo",0,IF(S195="wo",1,IF(S195&gt;T195,0,1))))</f>
        <v/>
      </c>
      <c r="AH196" s="250" t="str">
        <f>IF(V195="","",IF(V195="wo",0,IF(U195="wo",1,IF(U195&gt;V195,0,1))))</f>
        <v/>
      </c>
      <c r="AI196" s="250" t="str">
        <f>IF(X195="","",IF(X195="wo",0,IF(W195="wo",1,IF(W195&gt;X195,0,1))))</f>
        <v/>
      </c>
      <c r="AJ196" s="251">
        <f>IF(K195="","",IF(K195="wo",0,IF(L195="wo",0,IF(K195=L195,"ERROR",IF(K195=0,0,IF(L195=0,"-0",IF(L195&gt;K195,K195,-1*L195)))))))</f>
        <v>-10</v>
      </c>
      <c r="AK196" s="251" t="str">
        <f>IF(M195="","",IF(M195="wo",","&amp;0,IF(N195="wo",","&amp;0,IF(M195=N195,"ERROR",IF(M195=0,",0",IF(N195=0,",-0",IF(N195&gt;M195,","&amp;M195,","&amp;-1*N195)))))))</f>
        <v>,-7</v>
      </c>
      <c r="AL196" s="251" t="str">
        <f>IF(O195="","",IF(O195="wo",","&amp;0,IF(P195="wo",","&amp;0,IF(O195=P195,"ERROR",IF(O195=0,",0",IF(P195=0,",-0",IF(P195&gt;O195,","&amp;O195,","&amp;-1*P195)))))))</f>
        <v>,-6</v>
      </c>
      <c r="AM196" s="251" t="str">
        <f>IF(Q195="","",IF(Q195="wo",","&amp;0,IF(R195="wo",","&amp;0,IF(Q195=R195,"ERROR",IF(Q195=0,",0",IF(R195=0,",-0",IF(R195&gt;Q195,","&amp;Q195,","&amp;-1*R195)))))))</f>
        <v/>
      </c>
      <c r="AN196" s="251" t="str">
        <f>IF(S195="","",IF(S195="wo",","&amp;0,IF(T195="wo",","&amp;0,IF(S195=T195,"ERROR",IF(S195=0,",0",IF(T195=0,",-0",IF(T195&gt;S195,","&amp;S195,","&amp;-1*T195)))))))</f>
        <v/>
      </c>
      <c r="AO196" s="251" t="str">
        <f>IF(U195="","",IF(U195="wo",","&amp;0,IF(V195="wo",","&amp;0,IF(U195=V195,"ERROR",IF(U195=0,",0",IF(V195=0,",-0",IF(V195&gt;U195,","&amp;U195,","&amp;-1*V195)))))))</f>
        <v/>
      </c>
      <c r="AP196" s="251" t="str">
        <f>IF(W195="","",IF(W195="wo",","&amp;0,IF(X195="wo",","&amp;0,IF(W195=X195,"ERROR",IF(W195=0,",0",IF(X195=0,",-0",IF(X195&gt;W195,","&amp;W195,","&amp;-1*X195)))))))</f>
        <v/>
      </c>
      <c r="AQ196" s="238"/>
      <c r="AR196" s="261"/>
      <c r="AU196" s="262"/>
      <c r="BF196" s="293"/>
    </row>
    <row r="197" spans="1:58" s="240" customFormat="1" ht="14.1" customHeight="1" x14ac:dyDescent="0.25">
      <c r="A197" s="510">
        <v>87</v>
      </c>
      <c r="B197" s="569" t="s">
        <v>341</v>
      </c>
      <c r="C197" s="514"/>
      <c r="D197" s="516"/>
      <c r="E197" s="556"/>
      <c r="F197" s="322"/>
      <c r="G197" s="327">
        <f>IF(Y189&gt;Z189,G189,IF(Z189&gt;Y189,G190,"-"))</f>
        <v>213</v>
      </c>
      <c r="H197" s="520" t="str">
        <f t="shared" ref="H197" si="2124">IF(K197="",IF(C197="","",IF(OR(G197="х",G198="х",NOT(ISBLANK(K197)))," ",CONCATENATE(C197,"/",D197,"/","ст. ",E197))),"")</f>
        <v/>
      </c>
      <c r="I197" s="244" t="str">
        <f>VLOOKUP(G197,[3]Список!A:V,3,FALSE)</f>
        <v xml:space="preserve">ПЮРКО Екатерина  </v>
      </c>
      <c r="J197" s="245" t="str">
        <f>VLOOKUP(G197,[3]Список!A:V,8,FALSE)</f>
        <v>г. Алматы</v>
      </c>
      <c r="K197" s="525">
        <v>11</v>
      </c>
      <c r="L197" s="535">
        <v>5</v>
      </c>
      <c r="M197" s="531">
        <v>19</v>
      </c>
      <c r="N197" s="533">
        <v>17</v>
      </c>
      <c r="O197" s="525">
        <v>12</v>
      </c>
      <c r="P197" s="535">
        <v>10</v>
      </c>
      <c r="Q197" s="531"/>
      <c r="R197" s="533"/>
      <c r="S197" s="525"/>
      <c r="T197" s="535"/>
      <c r="U197" s="531"/>
      <c r="V197" s="533"/>
      <c r="W197" s="525"/>
      <c r="X197" s="527"/>
      <c r="Y197" s="246">
        <f>IF(K197="wo","wo",IF(K197="","",SUM(AC197:AI197)))</f>
        <v>3</v>
      </c>
      <c r="Z197" s="247">
        <f>IF(L197="wo","wo",IF(L197="","",SUM(AC198:AI198)))</f>
        <v>0</v>
      </c>
      <c r="AA197" s="248" t="str">
        <f t="shared" ref="AA197" si="2125">IF(Y198="В - П","В - П",IF(Z198="В - П","В - П",IF(Z198="wo",Y198&amp;" - "&amp;Z198,IF(Y198="wo",Z198&amp;" - "&amp;Y198,IF(Y198&gt;Z198,Y198&amp;" - "&amp;Z198,IF(Z198&gt;Y198,Z198&amp;" - "&amp;Y198,""))))))</f>
        <v>3 - 0</v>
      </c>
      <c r="AB197" s="249" t="str">
        <f t="shared" ref="AB197:AB218" si="2126">CONCATENATE("(",AJ197,AK197,AL197,AM197,AN197,AO197,AP197,")")</f>
        <v>(5,17,10)</v>
      </c>
      <c r="AC197" s="250">
        <f>IF(K197="","",IF(K197="wo",0,IF(L197="wo",1,IF(K197&gt;L197,1,0))))</f>
        <v>1</v>
      </c>
      <c r="AD197" s="250">
        <f>IF(M197="","",IF(M197="wo",0,IF(N197="wo",1,IF(M197&gt;N197,1,0))))</f>
        <v>1</v>
      </c>
      <c r="AE197" s="250">
        <f>IF(O197="","",IF(O197="wo",0,IF(P197="wo",1,IF(O197&gt;P197,1,0))))</f>
        <v>1</v>
      </c>
      <c r="AF197" s="250" t="str">
        <f>IF(Q197="","",IF(Q197="wo",0,IF(R197="wo",1,IF(Q197&gt;R197,1,0))))</f>
        <v/>
      </c>
      <c r="AG197" s="250" t="str">
        <f>IF(S197="","",IF(S197="wo",0,IF(T197="wo",1,IF(S197&gt;T197,1,0))))</f>
        <v/>
      </c>
      <c r="AH197" s="250" t="str">
        <f>IF(U197="","",IF(U197="wo",0,IF(V197="wo",1,IF(U197&gt;V197,1,0))))</f>
        <v/>
      </c>
      <c r="AI197" s="250" t="str">
        <f>IF(W197="","",IF(W197="wo",0,IF(X197="wo",1,IF(W197&gt;X197,1,0))))</f>
        <v/>
      </c>
      <c r="AJ197" s="251">
        <f>IF(K197="","",IF(K197="wo",0,IF(L197="wo",0,IF(K197=L197,"ERROR",IF(K197=0,"-0",IF(L197=0,0,IF(K197&gt;L197,L197,-1*K197)))))))</f>
        <v>5</v>
      </c>
      <c r="AK197" s="251" t="str">
        <f>IF(M197="","",IF(M197="wo",","&amp;0,IF(N197="wo",","&amp;0,IF(M197=N197,"ERROR",IF(M197=0,",-0",IF(N197=0,","&amp;0,IF(M197&gt;N197,","&amp;N197,","&amp;-1*M197)))))))</f>
        <v>,17</v>
      </c>
      <c r="AL197" s="251" t="str">
        <f>IF(O197="","",IF(O197="wo",","&amp;0,IF(P197="wo",","&amp;0,IF(O197=P197,"ERROR",IF(O197=0,",-0",IF(P197=0,","&amp;0,IF(O197&gt;P197,","&amp;P197,","&amp;-1*O197)))))))</f>
        <v>,10</v>
      </c>
      <c r="AM197" s="251" t="str">
        <f>IF(Q197="","",IF(Q197="wo",","&amp;0,IF(R197="wo",","&amp;0,IF(Q197=R197,"ERROR",IF(Q197=0,",-0",IF(R197=0,","&amp;0,IF(Q197&gt;R197,","&amp;R197,","&amp;-1*Q197)))))))</f>
        <v/>
      </c>
      <c r="AN197" s="251" t="str">
        <f>IF(S197="","",IF(S197="wo",","&amp;0,IF(T197="wo",","&amp;0,IF(S197=T197,"ERROR",IF(S197=0,",-0",IF(T197=0,","&amp;0,IF(S197&gt;T197,","&amp;T197,","&amp;-1*S197)))))))</f>
        <v/>
      </c>
      <c r="AO197" s="251" t="str">
        <f>IF(U197="","",IF(U197="wo",","&amp;0,IF(V197="wo",","&amp;0,IF(U197=V197,"ERROR",IF(U197=0,",-0",IF(V197=0,","&amp;0,IF(U197&gt;V197,","&amp;V197,","&amp;-1*U197)))))))</f>
        <v/>
      </c>
      <c r="AP197" s="251" t="str">
        <f>IF(W197="","",IF(W197="wo",","&amp;0,IF(X197="wo",","&amp;0,IF(W197=X197,"ERROR",IF(W197=0,",-0",IF(X197=0,","&amp;0,IF(W197&gt;X197,","&amp;X197,","&amp;-1*W197)))))))</f>
        <v/>
      </c>
      <c r="AQ197" s="238"/>
      <c r="AR197" s="261"/>
      <c r="AU197" s="262"/>
      <c r="BF197" s="293"/>
    </row>
    <row r="198" spans="1:58" s="240" customFormat="1" ht="14.1" customHeight="1" x14ac:dyDescent="0.25">
      <c r="A198" s="511"/>
      <c r="B198" s="570"/>
      <c r="C198" s="515"/>
      <c r="D198" s="517"/>
      <c r="E198" s="578"/>
      <c r="F198" s="320"/>
      <c r="G198" s="328">
        <f>IF(Y191&gt;Z191,G191,IF(Z191&gt;Y191,G192,"-"))</f>
        <v>235</v>
      </c>
      <c r="H198" s="521"/>
      <c r="I198" s="257" t="str">
        <f>VLOOKUP(G198,[3]Список!A:V,3,FALSE)</f>
        <v xml:space="preserve">ЯСАКОВА Анна  </v>
      </c>
      <c r="J198" s="258" t="str">
        <f>VLOOKUP(G198,[3]Список!A:V,8,FALSE)</f>
        <v>ВКО</v>
      </c>
      <c r="K198" s="526"/>
      <c r="L198" s="536"/>
      <c r="M198" s="532"/>
      <c r="N198" s="534"/>
      <c r="O198" s="526"/>
      <c r="P198" s="536"/>
      <c r="Q198" s="532"/>
      <c r="R198" s="534"/>
      <c r="S198" s="526"/>
      <c r="T198" s="536"/>
      <c r="U198" s="532"/>
      <c r="V198" s="534"/>
      <c r="W198" s="526"/>
      <c r="X198" s="528"/>
      <c r="Y198" s="259">
        <f>IF(L197="wo","В - П",IF(L197&gt;=0,SUM(AC198:AI198),""))</f>
        <v>0</v>
      </c>
      <c r="Z198" s="260">
        <f>IF(K197="wo","В - П",IF(K197&gt;=0,SUM(AC197:AI197),""))</f>
        <v>3</v>
      </c>
      <c r="AA198" s="248" t="str">
        <f>IF(G197="х","",IF(G198="х","",IF(Y197&gt;Z197,AA197&amp;" "&amp;AB197,IF(Z197&gt;Y197,AA197&amp;" "&amp;AB198,""))))</f>
        <v>3 - 0 (5,17,10)</v>
      </c>
      <c r="AB198" s="249" t="str">
        <f t="shared" si="2126"/>
        <v>(-5,-17,-10)</v>
      </c>
      <c r="AC198" s="250">
        <f>IF(L197="","",IF(L197="wo",0,IF(K197="wo",1,IF(K197&gt;L197,0,1))))</f>
        <v>0</v>
      </c>
      <c r="AD198" s="250">
        <f>IF(N197="","",IF(N197="wo",0,IF(M197="wo",1,IF(M197&gt;N197,0,1))))</f>
        <v>0</v>
      </c>
      <c r="AE198" s="250">
        <f>IF(P197="","",IF(P197="wo",0,IF(O197="wo",1,IF(O197&gt;P197,0,1))))</f>
        <v>0</v>
      </c>
      <c r="AF198" s="250" t="str">
        <f>IF(R197="","",IF(R197="wo",0,IF(Q197="wo",1,IF(Q197&gt;R197,0,1))))</f>
        <v/>
      </c>
      <c r="AG198" s="250" t="str">
        <f>IF(T197="","",IF(T197="wo",0,IF(S197="wo",1,IF(S197&gt;T197,0,1))))</f>
        <v/>
      </c>
      <c r="AH198" s="250" t="str">
        <f>IF(V197="","",IF(V197="wo",0,IF(U197="wo",1,IF(U197&gt;V197,0,1))))</f>
        <v/>
      </c>
      <c r="AI198" s="250" t="str">
        <f>IF(X197="","",IF(X197="wo",0,IF(W197="wo",1,IF(W197&gt;X197,0,1))))</f>
        <v/>
      </c>
      <c r="AJ198" s="251">
        <f>IF(K197="","",IF(K197="wo",0,IF(L197="wo",0,IF(K197=L197,"ERROR",IF(K197=0,0,IF(L197=0,"-0",IF(L197&gt;K197,K197,-1*L197)))))))</f>
        <v>-5</v>
      </c>
      <c r="AK198" s="251" t="str">
        <f>IF(M197="","",IF(M197="wo",","&amp;0,IF(N197="wo",","&amp;0,IF(M197=N197,"ERROR",IF(M197=0,",0",IF(N197=0,",-0",IF(N197&gt;M197,","&amp;M197,","&amp;-1*N197)))))))</f>
        <v>,-17</v>
      </c>
      <c r="AL198" s="251" t="str">
        <f>IF(O197="","",IF(O197="wo",","&amp;0,IF(P197="wo",","&amp;0,IF(O197=P197,"ERROR",IF(O197=0,",0",IF(P197=0,",-0",IF(P197&gt;O197,","&amp;O197,","&amp;-1*P197)))))))</f>
        <v>,-10</v>
      </c>
      <c r="AM198" s="251" t="str">
        <f>IF(Q197="","",IF(Q197="wo",","&amp;0,IF(R197="wo",","&amp;0,IF(Q197=R197,"ERROR",IF(Q197=0,",0",IF(R197=0,",-0",IF(R197&gt;Q197,","&amp;Q197,","&amp;-1*R197)))))))</f>
        <v/>
      </c>
      <c r="AN198" s="251" t="str">
        <f>IF(S197="","",IF(S197="wo",","&amp;0,IF(T197="wo",","&amp;0,IF(S197=T197,"ERROR",IF(S197=0,",0",IF(T197=0,",-0",IF(T197&gt;S197,","&amp;S197,","&amp;-1*T197)))))))</f>
        <v/>
      </c>
      <c r="AO198" s="251" t="str">
        <f>IF(U197="","",IF(U197="wo",","&amp;0,IF(V197="wo",","&amp;0,IF(U197=V197,"ERROR",IF(U197=0,",0",IF(V197=0,",-0",IF(V197&gt;U197,","&amp;U197,","&amp;-1*V197)))))))</f>
        <v/>
      </c>
      <c r="AP198" s="251" t="str">
        <f>IF(W197="","",IF(W197="wo",","&amp;0,IF(X197="wo",","&amp;0,IF(W197=X197,"ERROR",IF(W197=0,",0",IF(X197=0,",-0",IF(X197&gt;W197,","&amp;W197,","&amp;-1*X197)))))))</f>
        <v/>
      </c>
      <c r="AQ198" s="238"/>
      <c r="AR198" s="261"/>
      <c r="AU198" s="262"/>
      <c r="BF198" s="293"/>
    </row>
    <row r="199" spans="1:58" s="240" customFormat="1" ht="14.1" customHeight="1" x14ac:dyDescent="0.25">
      <c r="A199" s="510">
        <v>88</v>
      </c>
      <c r="B199" s="569" t="s">
        <v>341</v>
      </c>
      <c r="C199" s="514"/>
      <c r="D199" s="516"/>
      <c r="E199" s="556"/>
      <c r="F199" s="322"/>
      <c r="G199" s="327">
        <f>IF(Y193&gt;Z193,G193,IF(Z193&gt;Y193,G194,"-"))</f>
        <v>223</v>
      </c>
      <c r="H199" s="520" t="str">
        <f t="shared" ref="H199" si="2127">IF(K199="",IF(C199="","",IF(OR(G199="х",G200="х",NOT(ISBLANK(K199)))," ",CONCATENATE(C199,"/",D199,"/","ст. ",E199))),"")</f>
        <v/>
      </c>
      <c r="I199" s="244" t="str">
        <f>VLOOKUP(G199,[3]Список!A:V,3,FALSE)</f>
        <v xml:space="preserve">БЕКМУХАМБЕТОВА Жания  </v>
      </c>
      <c r="J199" s="245" t="str">
        <f>VLOOKUP(G199,[3]Список!A:V,8,FALSE)</f>
        <v>Костанай. обл</v>
      </c>
      <c r="K199" s="525">
        <v>11</v>
      </c>
      <c r="L199" s="535">
        <v>6</v>
      </c>
      <c r="M199" s="531">
        <v>11</v>
      </c>
      <c r="N199" s="533">
        <v>8</v>
      </c>
      <c r="O199" s="525">
        <v>8</v>
      </c>
      <c r="P199" s="535">
        <v>11</v>
      </c>
      <c r="Q199" s="531">
        <v>11</v>
      </c>
      <c r="R199" s="533">
        <v>9</v>
      </c>
      <c r="S199" s="525"/>
      <c r="T199" s="535"/>
      <c r="U199" s="531"/>
      <c r="V199" s="533"/>
      <c r="W199" s="525"/>
      <c r="X199" s="527"/>
      <c r="Y199" s="246">
        <f>IF(K199="wo","wo",IF(K199="","",SUM(AC199:AI199)))</f>
        <v>3</v>
      </c>
      <c r="Z199" s="247">
        <f>IF(L199="wo","wo",IF(L199="","",SUM(AC200:AI200)))</f>
        <v>1</v>
      </c>
      <c r="AA199" s="248" t="str">
        <f t="shared" ref="AA199" si="2128">IF(Y200="В - П","В - П",IF(Z200="В - П","В - П",IF(Z200="wo",Y200&amp;" - "&amp;Z200,IF(Y200="wo",Z200&amp;" - "&amp;Y200,IF(Y200&gt;Z200,Y200&amp;" - "&amp;Z200,IF(Z200&gt;Y200,Z200&amp;" - "&amp;Y200,""))))))</f>
        <v>3 - 1</v>
      </c>
      <c r="AB199" s="249" t="str">
        <f t="shared" si="2126"/>
        <v>(6,8,-8,9)</v>
      </c>
      <c r="AC199" s="250">
        <f>IF(K199="","",IF(K199="wo",0,IF(L199="wo",1,IF(K199&gt;L199,1,0))))</f>
        <v>1</v>
      </c>
      <c r="AD199" s="250">
        <f>IF(M199="","",IF(M199="wo",0,IF(N199="wo",1,IF(M199&gt;N199,1,0))))</f>
        <v>1</v>
      </c>
      <c r="AE199" s="250">
        <f>IF(O199="","",IF(O199="wo",0,IF(P199="wo",1,IF(O199&gt;P199,1,0))))</f>
        <v>0</v>
      </c>
      <c r="AF199" s="250">
        <f>IF(Q199="","",IF(Q199="wo",0,IF(R199="wo",1,IF(Q199&gt;R199,1,0))))</f>
        <v>1</v>
      </c>
      <c r="AG199" s="250" t="str">
        <f>IF(S199="","",IF(S199="wo",0,IF(T199="wo",1,IF(S199&gt;T199,1,0))))</f>
        <v/>
      </c>
      <c r="AH199" s="250" t="str">
        <f>IF(U199="","",IF(U199="wo",0,IF(V199="wo",1,IF(U199&gt;V199,1,0))))</f>
        <v/>
      </c>
      <c r="AI199" s="250" t="str">
        <f>IF(W199="","",IF(W199="wo",0,IF(X199="wo",1,IF(W199&gt;X199,1,0))))</f>
        <v/>
      </c>
      <c r="AJ199" s="251">
        <f>IF(K199="","",IF(K199="wo",0,IF(L199="wo",0,IF(K199=L199,"ERROR",IF(K199=0,"-0",IF(L199=0,0,IF(K199&gt;L199,L199,-1*K199)))))))</f>
        <v>6</v>
      </c>
      <c r="AK199" s="251" t="str">
        <f>IF(M199="","",IF(M199="wo",","&amp;0,IF(N199="wo",","&amp;0,IF(M199=N199,"ERROR",IF(M199=0,",-0",IF(N199=0,","&amp;0,IF(M199&gt;N199,","&amp;N199,","&amp;-1*M199)))))))</f>
        <v>,8</v>
      </c>
      <c r="AL199" s="251" t="str">
        <f>IF(O199="","",IF(O199="wo",","&amp;0,IF(P199="wo",","&amp;0,IF(O199=P199,"ERROR",IF(O199=0,",-0",IF(P199=0,","&amp;0,IF(O199&gt;P199,","&amp;P199,","&amp;-1*O199)))))))</f>
        <v>,-8</v>
      </c>
      <c r="AM199" s="251" t="str">
        <f>IF(Q199="","",IF(Q199="wo",","&amp;0,IF(R199="wo",","&amp;0,IF(Q199=R199,"ERROR",IF(Q199=0,",-0",IF(R199=0,","&amp;0,IF(Q199&gt;R199,","&amp;R199,","&amp;-1*Q199)))))))</f>
        <v>,9</v>
      </c>
      <c r="AN199" s="251" t="str">
        <f>IF(S199="","",IF(S199="wo",","&amp;0,IF(T199="wo",","&amp;0,IF(S199=T199,"ERROR",IF(S199=0,",-0",IF(T199=0,","&amp;0,IF(S199&gt;T199,","&amp;T199,","&amp;-1*S199)))))))</f>
        <v/>
      </c>
      <c r="AO199" s="251" t="str">
        <f>IF(U199="","",IF(U199="wo",","&amp;0,IF(V199="wo",","&amp;0,IF(U199=V199,"ERROR",IF(U199=0,",-0",IF(V199=0,","&amp;0,IF(U199&gt;V199,","&amp;V199,","&amp;-1*U199)))))))</f>
        <v/>
      </c>
      <c r="AP199" s="251" t="str">
        <f>IF(W199="","",IF(W199="wo",","&amp;0,IF(X199="wo",","&amp;0,IF(W199=X199,"ERROR",IF(W199=0,",-0",IF(X199=0,","&amp;0,IF(W199&gt;X199,","&amp;X199,","&amp;-1*W199)))))))</f>
        <v/>
      </c>
      <c r="AQ199" s="238"/>
      <c r="AR199" s="261"/>
      <c r="AU199" s="262"/>
      <c r="BF199" s="293"/>
    </row>
    <row r="200" spans="1:58" s="240" customFormat="1" ht="14.1" customHeight="1" x14ac:dyDescent="0.25">
      <c r="A200" s="511"/>
      <c r="B200" s="570"/>
      <c r="C200" s="515"/>
      <c r="D200" s="517"/>
      <c r="E200" s="578"/>
      <c r="F200" s="320"/>
      <c r="G200" s="328">
        <f>IF(Y195&gt;Z195,G195,IF(Z195&gt;Y195,G196,"-"))</f>
        <v>229</v>
      </c>
      <c r="H200" s="521"/>
      <c r="I200" s="257" t="str">
        <f>VLOOKUP(G200,[3]Список!A:V,3,FALSE)</f>
        <v xml:space="preserve">ШАВКАТОВА Шахруза  </v>
      </c>
      <c r="J200" s="258" t="str">
        <f>VLOOKUP(G200,[3]Список!A:V,8,FALSE)</f>
        <v>Туркестан. обл.</v>
      </c>
      <c r="K200" s="526"/>
      <c r="L200" s="536"/>
      <c r="M200" s="532"/>
      <c r="N200" s="534"/>
      <c r="O200" s="526"/>
      <c r="P200" s="536"/>
      <c r="Q200" s="532"/>
      <c r="R200" s="534"/>
      <c r="S200" s="526"/>
      <c r="T200" s="536"/>
      <c r="U200" s="532"/>
      <c r="V200" s="534"/>
      <c r="W200" s="526"/>
      <c r="X200" s="528"/>
      <c r="Y200" s="259">
        <f>IF(L199="wo","В - П",IF(L199&gt;=0,SUM(AC200:AI200),""))</f>
        <v>1</v>
      </c>
      <c r="Z200" s="260">
        <f>IF(K199="wo","В - П",IF(K199&gt;=0,SUM(AC199:AI199),""))</f>
        <v>3</v>
      </c>
      <c r="AA200" s="248" t="str">
        <f>IF(G199="х","",IF(G200="х","",IF(Y199&gt;Z199,AA199&amp;" "&amp;AB199,IF(Z199&gt;Y199,AA199&amp;" "&amp;AB200,""))))</f>
        <v>3 - 1 (6,8,-8,9)</v>
      </c>
      <c r="AB200" s="249" t="str">
        <f t="shared" si="2126"/>
        <v>(-6,-8,8,-9)</v>
      </c>
      <c r="AC200" s="250">
        <f>IF(L199="","",IF(L199="wo",0,IF(K199="wo",1,IF(K199&gt;L199,0,1))))</f>
        <v>0</v>
      </c>
      <c r="AD200" s="250">
        <f>IF(N199="","",IF(N199="wo",0,IF(M199="wo",1,IF(M199&gt;N199,0,1))))</f>
        <v>0</v>
      </c>
      <c r="AE200" s="250">
        <f>IF(P199="","",IF(P199="wo",0,IF(O199="wo",1,IF(O199&gt;P199,0,1))))</f>
        <v>1</v>
      </c>
      <c r="AF200" s="250">
        <f>IF(R199="","",IF(R199="wo",0,IF(Q199="wo",1,IF(Q199&gt;R199,0,1))))</f>
        <v>0</v>
      </c>
      <c r="AG200" s="250" t="str">
        <f>IF(T199="","",IF(T199="wo",0,IF(S199="wo",1,IF(S199&gt;T199,0,1))))</f>
        <v/>
      </c>
      <c r="AH200" s="250" t="str">
        <f>IF(V199="","",IF(V199="wo",0,IF(U199="wo",1,IF(U199&gt;V199,0,1))))</f>
        <v/>
      </c>
      <c r="AI200" s="250" t="str">
        <f>IF(X199="","",IF(X199="wo",0,IF(W199="wo",1,IF(W199&gt;X199,0,1))))</f>
        <v/>
      </c>
      <c r="AJ200" s="251">
        <f>IF(K199="","",IF(K199="wo",0,IF(L199="wo",0,IF(K199=L199,"ERROR",IF(K199=0,0,IF(L199=0,"-0",IF(L199&gt;K199,K199,-1*L199)))))))</f>
        <v>-6</v>
      </c>
      <c r="AK200" s="251" t="str">
        <f>IF(M199="","",IF(M199="wo",","&amp;0,IF(N199="wo",","&amp;0,IF(M199=N199,"ERROR",IF(M199=0,",0",IF(N199=0,",-0",IF(N199&gt;M199,","&amp;M199,","&amp;-1*N199)))))))</f>
        <v>,-8</v>
      </c>
      <c r="AL200" s="251" t="str">
        <f>IF(O199="","",IF(O199="wo",","&amp;0,IF(P199="wo",","&amp;0,IF(O199=P199,"ERROR",IF(O199=0,",0",IF(P199=0,",-0",IF(P199&gt;O199,","&amp;O199,","&amp;-1*P199)))))))</f>
        <v>,8</v>
      </c>
      <c r="AM200" s="251" t="str">
        <f>IF(Q199="","",IF(Q199="wo",","&amp;0,IF(R199="wo",","&amp;0,IF(Q199=R199,"ERROR",IF(Q199=0,",0",IF(R199=0,",-0",IF(R199&gt;Q199,","&amp;Q199,","&amp;-1*R199)))))))</f>
        <v>,-9</v>
      </c>
      <c r="AN200" s="251" t="str">
        <f>IF(S199="","",IF(S199="wo",","&amp;0,IF(T199="wo",","&amp;0,IF(S199=T199,"ERROR",IF(S199=0,",0",IF(T199=0,",-0",IF(T199&gt;S199,","&amp;S199,","&amp;-1*T199)))))))</f>
        <v/>
      </c>
      <c r="AO200" s="251" t="str">
        <f>IF(U199="","",IF(U199="wo",","&amp;0,IF(V199="wo",","&amp;0,IF(U199=V199,"ERROR",IF(U199=0,",0",IF(V199=0,",-0",IF(V199&gt;U199,","&amp;U199,","&amp;-1*V199)))))))</f>
        <v/>
      </c>
      <c r="AP200" s="251" t="str">
        <f>IF(W199="","",IF(W199="wo",","&amp;0,IF(X199="wo",","&amp;0,IF(W199=X199,"ERROR",IF(W199=0,",0",IF(X199=0,",-0",IF(X199&gt;W199,","&amp;W199,","&amp;-1*X199)))))))</f>
        <v/>
      </c>
      <c r="AQ200" s="238"/>
      <c r="AR200" s="261"/>
      <c r="AU200" s="262"/>
      <c r="BF200" s="293"/>
    </row>
    <row r="201" spans="1:58" s="240" customFormat="1" ht="14.1" customHeight="1" x14ac:dyDescent="0.25">
      <c r="A201" s="510">
        <v>89</v>
      </c>
      <c r="B201" s="569" t="s">
        <v>342</v>
      </c>
      <c r="C201" s="514"/>
      <c r="D201" s="516"/>
      <c r="E201" s="556"/>
      <c r="F201" s="322"/>
      <c r="G201" s="330">
        <f>IF(Y197&gt;Z197,G197,IF(Z197&gt;Y197,G198,"-"))</f>
        <v>213</v>
      </c>
      <c r="H201" s="520" t="str">
        <f t="shared" ref="H201" si="2129">IF(K201="",IF(C201="","",IF(OR(G201="х",G202="х",NOT(ISBLANK(K201)))," ",CONCATENATE(C201,"/",D201,"/","ст. ",E201))),"")</f>
        <v/>
      </c>
      <c r="I201" s="244" t="str">
        <f>VLOOKUP(G201,[3]Список!A:V,3,FALSE)</f>
        <v xml:space="preserve">ПЮРКО Екатерина  </v>
      </c>
      <c r="J201" s="245" t="str">
        <f>VLOOKUP(G201,[3]Список!A:V,8,FALSE)</f>
        <v>г. Алматы</v>
      </c>
      <c r="K201" s="525">
        <v>9</v>
      </c>
      <c r="L201" s="535">
        <v>11</v>
      </c>
      <c r="M201" s="531">
        <v>8</v>
      </c>
      <c r="N201" s="533">
        <v>11</v>
      </c>
      <c r="O201" s="525">
        <v>6</v>
      </c>
      <c r="P201" s="535">
        <v>11</v>
      </c>
      <c r="Q201" s="531"/>
      <c r="R201" s="533"/>
      <c r="S201" s="525"/>
      <c r="T201" s="535"/>
      <c r="U201" s="531"/>
      <c r="V201" s="533"/>
      <c r="W201" s="525"/>
      <c r="X201" s="527"/>
      <c r="Y201" s="246">
        <f>IF(K201="wo","wo",IF(K201="","",SUM(AC201:AI201)))</f>
        <v>0</v>
      </c>
      <c r="Z201" s="247">
        <f>IF(L201="wo","wo",IF(L201="","",SUM(AC202:AI202)))</f>
        <v>3</v>
      </c>
      <c r="AA201" s="248" t="str">
        <f t="shared" ref="AA201" si="2130">IF(Y202="В - П","В - П",IF(Z202="В - П","В - П",IF(Z202="wo",Y202&amp;" - "&amp;Z202,IF(Y202="wo",Z202&amp;" - "&amp;Y202,IF(Y202&gt;Z202,Y202&amp;" - "&amp;Z202,IF(Z202&gt;Y202,Z202&amp;" - "&amp;Y202,""))))))</f>
        <v>3 - 0</v>
      </c>
      <c r="AB201" s="249" t="str">
        <f t="shared" si="2126"/>
        <v>(-9,-8,-6)</v>
      </c>
      <c r="AC201" s="250">
        <f>IF(K201="","",IF(K201="wo",0,IF(L201="wo",1,IF(K201&gt;L201,1,0))))</f>
        <v>0</v>
      </c>
      <c r="AD201" s="250">
        <f>IF(M201="","",IF(M201="wo",0,IF(N201="wo",1,IF(M201&gt;N201,1,0))))</f>
        <v>0</v>
      </c>
      <c r="AE201" s="250">
        <f>IF(O201="","",IF(O201="wo",0,IF(P201="wo",1,IF(O201&gt;P201,1,0))))</f>
        <v>0</v>
      </c>
      <c r="AF201" s="250" t="str">
        <f>IF(Q201="","",IF(Q201="wo",0,IF(R201="wo",1,IF(Q201&gt;R201,1,0))))</f>
        <v/>
      </c>
      <c r="AG201" s="250" t="str">
        <f>IF(S201="","",IF(S201="wo",0,IF(T201="wo",1,IF(S201&gt;T201,1,0))))</f>
        <v/>
      </c>
      <c r="AH201" s="250" t="str">
        <f>IF(U201="","",IF(U201="wo",0,IF(V201="wo",1,IF(U201&gt;V201,1,0))))</f>
        <v/>
      </c>
      <c r="AI201" s="250" t="str">
        <f>IF(W201="","",IF(W201="wo",0,IF(X201="wo",1,IF(W201&gt;X201,1,0))))</f>
        <v/>
      </c>
      <c r="AJ201" s="251">
        <f>IF(K201="","",IF(K201="wo",0,IF(L201="wo",0,IF(K201=L201,"ERROR",IF(K201=0,"-0",IF(L201=0,0,IF(K201&gt;L201,L201,-1*K201)))))))</f>
        <v>-9</v>
      </c>
      <c r="AK201" s="251" t="str">
        <f>IF(M201="","",IF(M201="wo",","&amp;0,IF(N201="wo",","&amp;0,IF(M201=N201,"ERROR",IF(M201=0,",-0",IF(N201=0,","&amp;0,IF(M201&gt;N201,","&amp;N201,","&amp;-1*M201)))))))</f>
        <v>,-8</v>
      </c>
      <c r="AL201" s="251" t="str">
        <f>IF(O201="","",IF(O201="wo",","&amp;0,IF(P201="wo",","&amp;0,IF(O201=P201,"ERROR",IF(O201=0,",-0",IF(P201=0,","&amp;0,IF(O201&gt;P201,","&amp;P201,","&amp;-1*O201)))))))</f>
        <v>,-6</v>
      </c>
      <c r="AM201" s="251" t="str">
        <f>IF(Q201="","",IF(Q201="wo",","&amp;0,IF(R201="wo",","&amp;0,IF(Q201=R201,"ERROR",IF(Q201=0,",-0",IF(R201=0,","&amp;0,IF(Q201&gt;R201,","&amp;R201,","&amp;-1*Q201)))))))</f>
        <v/>
      </c>
      <c r="AN201" s="251" t="str">
        <f>IF(S201="","",IF(S201="wo",","&amp;0,IF(T201="wo",","&amp;0,IF(S201=T201,"ERROR",IF(S201=0,",-0",IF(T201=0,","&amp;0,IF(S201&gt;T201,","&amp;T201,","&amp;-1*S201)))))))</f>
        <v/>
      </c>
      <c r="AO201" s="251" t="str">
        <f>IF(U201="","",IF(U201="wo",","&amp;0,IF(V201="wo",","&amp;0,IF(U201=V201,"ERROR",IF(U201=0,",-0",IF(V201=0,","&amp;0,IF(U201&gt;V201,","&amp;V201,","&amp;-1*U201)))))))</f>
        <v/>
      </c>
      <c r="AP201" s="251" t="str">
        <f>IF(W201="","",IF(W201="wo",","&amp;0,IF(X201="wo",","&amp;0,IF(W201=X201,"ERROR",IF(W201=0,",-0",IF(X201=0,","&amp;0,IF(W201&gt;X201,","&amp;X201,","&amp;-1*W201)))))))</f>
        <v/>
      </c>
      <c r="AQ201" s="238"/>
      <c r="AR201" s="261"/>
      <c r="AU201" s="262"/>
      <c r="BF201" s="293"/>
    </row>
    <row r="202" spans="1:58" s="240" customFormat="1" ht="14.1" customHeight="1" x14ac:dyDescent="0.25">
      <c r="A202" s="511"/>
      <c r="B202" s="570"/>
      <c r="C202" s="515"/>
      <c r="D202" s="517"/>
      <c r="E202" s="578"/>
      <c r="F202" s="320"/>
      <c r="G202" s="330">
        <f>IF(Y199&gt;Z199,G199,IF(Z199&gt;Y199,G200,"-"))</f>
        <v>223</v>
      </c>
      <c r="H202" s="521"/>
      <c r="I202" s="257" t="str">
        <f>VLOOKUP(G202,[3]Список!A:V,3,FALSE)</f>
        <v xml:space="preserve">БЕКМУХАМБЕТОВА Жания  </v>
      </c>
      <c r="J202" s="258" t="str">
        <f>VLOOKUP(G202,[3]Список!A:V,8,FALSE)</f>
        <v>Костанай. обл</v>
      </c>
      <c r="K202" s="526"/>
      <c r="L202" s="536"/>
      <c r="M202" s="532"/>
      <c r="N202" s="534"/>
      <c r="O202" s="526"/>
      <c r="P202" s="536"/>
      <c r="Q202" s="532"/>
      <c r="R202" s="534"/>
      <c r="S202" s="526"/>
      <c r="T202" s="536"/>
      <c r="U202" s="532"/>
      <c r="V202" s="534"/>
      <c r="W202" s="526"/>
      <c r="X202" s="528"/>
      <c r="Y202" s="259">
        <f>IF(L201="wo","В - П",IF(L201&gt;=0,SUM(AC202:AI202),""))</f>
        <v>3</v>
      </c>
      <c r="Z202" s="260">
        <f>IF(K201="wo","В - П",IF(K201&gt;=0,SUM(AC201:AI201),""))</f>
        <v>0</v>
      </c>
      <c r="AA202" s="248" t="str">
        <f>IF(G201="х","",IF(G202="х","",IF(Y201&gt;Z201,AA201&amp;" "&amp;AB201,IF(Z201&gt;Y201,AA201&amp;" "&amp;AB202,""))))</f>
        <v>3 - 0 (9,8,6)</v>
      </c>
      <c r="AB202" s="249" t="str">
        <f t="shared" si="2126"/>
        <v>(9,8,6)</v>
      </c>
      <c r="AC202" s="250">
        <f>IF(L201="","",IF(L201="wo",0,IF(K201="wo",1,IF(K201&gt;L201,0,1))))</f>
        <v>1</v>
      </c>
      <c r="AD202" s="250">
        <f>IF(N201="","",IF(N201="wo",0,IF(M201="wo",1,IF(M201&gt;N201,0,1))))</f>
        <v>1</v>
      </c>
      <c r="AE202" s="250">
        <f>IF(P201="","",IF(P201="wo",0,IF(O201="wo",1,IF(O201&gt;P201,0,1))))</f>
        <v>1</v>
      </c>
      <c r="AF202" s="250" t="str">
        <f>IF(R201="","",IF(R201="wo",0,IF(Q201="wo",1,IF(Q201&gt;R201,0,1))))</f>
        <v/>
      </c>
      <c r="AG202" s="250" t="str">
        <f>IF(T201="","",IF(T201="wo",0,IF(S201="wo",1,IF(S201&gt;T201,0,1))))</f>
        <v/>
      </c>
      <c r="AH202" s="250" t="str">
        <f>IF(V201="","",IF(V201="wo",0,IF(U201="wo",1,IF(U201&gt;V201,0,1))))</f>
        <v/>
      </c>
      <c r="AI202" s="250" t="str">
        <f>IF(X201="","",IF(X201="wo",0,IF(W201="wo",1,IF(W201&gt;X201,0,1))))</f>
        <v/>
      </c>
      <c r="AJ202" s="251">
        <f>IF(K201="","",IF(K201="wo",0,IF(L201="wo",0,IF(K201=L201,"ERROR",IF(K201=0,0,IF(L201=0,"-0",IF(L201&gt;K201,K201,-1*L201)))))))</f>
        <v>9</v>
      </c>
      <c r="AK202" s="251" t="str">
        <f>IF(M201="","",IF(M201="wo",","&amp;0,IF(N201="wo",","&amp;0,IF(M201=N201,"ERROR",IF(M201=0,",0",IF(N201=0,",-0",IF(N201&gt;M201,","&amp;M201,","&amp;-1*N201)))))))</f>
        <v>,8</v>
      </c>
      <c r="AL202" s="251" t="str">
        <f>IF(O201="","",IF(O201="wo",","&amp;0,IF(P201="wo",","&amp;0,IF(O201=P201,"ERROR",IF(O201=0,",0",IF(P201=0,",-0",IF(P201&gt;O201,","&amp;O201,","&amp;-1*P201)))))))</f>
        <v>,6</v>
      </c>
      <c r="AM202" s="251" t="str">
        <f>IF(Q201="","",IF(Q201="wo",","&amp;0,IF(R201="wo",","&amp;0,IF(Q201=R201,"ERROR",IF(Q201=0,",0",IF(R201=0,",-0",IF(R201&gt;Q201,","&amp;Q201,","&amp;-1*R201)))))))</f>
        <v/>
      </c>
      <c r="AN202" s="251" t="str">
        <f>IF(S201="","",IF(S201="wo",","&amp;0,IF(T201="wo",","&amp;0,IF(S201=T201,"ERROR",IF(S201=0,",0",IF(T201=0,",-0",IF(T201&gt;S201,","&amp;S201,","&amp;-1*T201)))))))</f>
        <v/>
      </c>
      <c r="AO202" s="251" t="str">
        <f>IF(U201="","",IF(U201="wo",","&amp;0,IF(V201="wo",","&amp;0,IF(U201=V201,"ERROR",IF(U201=0,",0",IF(V201=0,",-0",IF(V201&gt;U201,","&amp;U201,","&amp;-1*V201)))))))</f>
        <v/>
      </c>
      <c r="AP202" s="251" t="str">
        <f>IF(W201="","",IF(W201="wo",","&amp;0,IF(X201="wo",","&amp;0,IF(W201=X201,"ERROR",IF(W201=0,",0",IF(X201=0,",-0",IF(X201&gt;W201,","&amp;W201,","&amp;-1*X201)))))))</f>
        <v/>
      </c>
      <c r="AQ202" s="238"/>
      <c r="AR202" s="261"/>
      <c r="AU202" s="262"/>
      <c r="BF202" s="293"/>
    </row>
    <row r="203" spans="1:58" s="240" customFormat="1" ht="14.1" customHeight="1" x14ac:dyDescent="0.25">
      <c r="A203" s="554"/>
      <c r="B203" s="576"/>
      <c r="C203" s="556"/>
      <c r="D203" s="576"/>
      <c r="E203" s="518"/>
      <c r="F203" s="322"/>
      <c r="G203" s="346">
        <f>IF(Y201&gt;Z201,G201,IF(Z201&gt;Y201,G202,"-"))</f>
        <v>223</v>
      </c>
      <c r="H203" s="331" t="s">
        <v>343</v>
      </c>
      <c r="I203" s="244" t="str">
        <f>VLOOKUP(G203,[3]Список!A:V,3,FALSE)</f>
        <v xml:space="preserve">БЕКМУХАМБЕТОВА Жания  </v>
      </c>
      <c r="J203" s="245" t="str">
        <f>VLOOKUP(G203,[3]Список!A:V,8,FALSE)</f>
        <v>Костанай. обл</v>
      </c>
      <c r="K203" s="579"/>
      <c r="L203" s="580"/>
      <c r="M203" s="580"/>
      <c r="N203" s="580"/>
      <c r="O203" s="580"/>
      <c r="P203" s="580"/>
      <c r="Q203" s="580"/>
      <c r="R203" s="580"/>
      <c r="S203" s="580"/>
      <c r="T203" s="580"/>
      <c r="U203" s="580"/>
      <c r="V203" s="580"/>
      <c r="W203" s="580"/>
      <c r="X203" s="581"/>
      <c r="Y203" s="246" t="str">
        <f>IF(K203="wo","wo",IF(K203="","",SUM(AC203:AI203)))</f>
        <v/>
      </c>
      <c r="Z203" s="247" t="str">
        <f>IF(L203="wo","wo",IF(L203="","",SUM(AC204:AI204)))</f>
        <v/>
      </c>
      <c r="AA203" s="248" t="str">
        <f t="shared" ref="AA203" si="2131">IF(Y204="В - П","В - П",IF(Z204="В - П","В - П",IF(Z204="wo",Y204&amp;" - "&amp;Z204,IF(Y204="wo",Z204&amp;" - "&amp;Y204,IF(Y204&gt;Z204,Y204&amp;" - "&amp;Z204,IF(Z204&gt;Y204,Z204&amp;" - "&amp;Y204,""))))))</f>
        <v/>
      </c>
      <c r="AB203" s="249" t="str">
        <f t="shared" si="2126"/>
        <v>()</v>
      </c>
      <c r="AC203" s="250" t="str">
        <f>IF(K203="","",IF(K203="wo",0,IF(L203="wo",1,IF(K203&gt;L203,1,0))))</f>
        <v/>
      </c>
      <c r="AD203" s="250" t="str">
        <f>IF(M203="","",IF(M203="wo",0,IF(N203="wo",1,IF(M203&gt;N203,1,0))))</f>
        <v/>
      </c>
      <c r="AE203" s="250" t="str">
        <f>IF(O203="","",IF(O203="wo",0,IF(P203="wo",1,IF(O203&gt;P203,1,0))))</f>
        <v/>
      </c>
      <c r="AF203" s="250" t="str">
        <f>IF(Q203="","",IF(Q203="wo",0,IF(R203="wo",1,IF(Q203&gt;R203,1,0))))</f>
        <v/>
      </c>
      <c r="AG203" s="250" t="str">
        <f>IF(S203="","",IF(S203="wo",0,IF(T203="wo",1,IF(S203&gt;T203,1,0))))</f>
        <v/>
      </c>
      <c r="AH203" s="250" t="str">
        <f>IF(U203="","",IF(U203="wo",0,IF(V203="wo",1,IF(U203&gt;V203,1,0))))</f>
        <v/>
      </c>
      <c r="AI203" s="250" t="str">
        <f>IF(W203="","",IF(W203="wo",0,IF(X203="wo",1,IF(W203&gt;X203,1,0))))</f>
        <v/>
      </c>
      <c r="AJ203" s="251" t="str">
        <f>IF(K203="","",IF(K203="wo",0,IF(L203="wo",0,IF(K203=L203,"ERROR",IF(K203=0,"-0",IF(L203=0,0,IF(K203&gt;L203,L203,-1*K203)))))))</f>
        <v/>
      </c>
      <c r="AK203" s="251" t="str">
        <f>IF(M203="","",IF(M203="wo",","&amp;0,IF(N203="wo",","&amp;0,IF(M203=N203,"ERROR",IF(M203=0,",-0",IF(N203=0,","&amp;0,IF(M203&gt;N203,","&amp;N203,","&amp;-1*M203)))))))</f>
        <v/>
      </c>
      <c r="AL203" s="251" t="str">
        <f>IF(O203="","",IF(O203="wo",","&amp;0,IF(P203="wo",","&amp;0,IF(O203=P203,"ERROR",IF(O203=0,",-0",IF(P203=0,","&amp;0,IF(O203&gt;P203,","&amp;P203,","&amp;-1*O203)))))))</f>
        <v/>
      </c>
      <c r="AM203" s="251" t="str">
        <f>IF(Q203="","",IF(Q203="wo",","&amp;0,IF(R203="wo",","&amp;0,IF(Q203=R203,"ERROR",IF(Q203=0,",-0",IF(R203=0,","&amp;0,IF(Q203&gt;R203,","&amp;R203,","&amp;-1*Q203)))))))</f>
        <v/>
      </c>
      <c r="AN203" s="251" t="str">
        <f>IF(S203="","",IF(S203="wo",","&amp;0,IF(T203="wo",","&amp;0,IF(S203=T203,"ERROR",IF(S203=0,",-0",IF(T203=0,","&amp;0,IF(S203&gt;T203,","&amp;T203,","&amp;-1*S203)))))))</f>
        <v/>
      </c>
      <c r="AO203" s="251" t="str">
        <f>IF(U203="","",IF(U203="wo",","&amp;0,IF(V203="wo",","&amp;0,IF(U203=V203,"ERROR",IF(U203=0,",-0",IF(V203=0,","&amp;0,IF(U203&gt;V203,","&amp;V203,","&amp;-1*U203)))))))</f>
        <v/>
      </c>
      <c r="AP203" s="251" t="str">
        <f>IF(W203="","",IF(W203="wo",","&amp;0,IF(X203="wo",","&amp;0,IF(W203=X203,"ERROR",IF(W203=0,",-0",IF(X203=0,","&amp;0,IF(W203&gt;X203,","&amp;X203,","&amp;-1*W203)))))))</f>
        <v/>
      </c>
      <c r="AQ203" s="238"/>
      <c r="AR203" s="261"/>
      <c r="AU203" s="262"/>
      <c r="BF203" s="293"/>
    </row>
    <row r="204" spans="1:58" s="240" customFormat="1" ht="14.1" customHeight="1" x14ac:dyDescent="0.25">
      <c r="A204" s="555"/>
      <c r="B204" s="577"/>
      <c r="C204" s="578"/>
      <c r="D204" s="577"/>
      <c r="E204" s="519"/>
      <c r="F204" s="238">
        <v>-89</v>
      </c>
      <c r="G204" s="348">
        <f>IF(Y201&lt;Z201,G201,IF(Z201&lt;Y201,G202,"-"))</f>
        <v>213</v>
      </c>
      <c r="H204" s="331" t="s">
        <v>344</v>
      </c>
      <c r="I204" s="257" t="str">
        <f>VLOOKUP(G204,[3]Список!A:V,3,FALSE)</f>
        <v xml:space="preserve">ПЮРКО Екатерина  </v>
      </c>
      <c r="J204" s="258" t="str">
        <f>VLOOKUP(G204,[3]Список!A:V,8,FALSE)</f>
        <v>г. Алматы</v>
      </c>
      <c r="K204" s="572"/>
      <c r="L204" s="573"/>
      <c r="M204" s="573"/>
      <c r="N204" s="573"/>
      <c r="O204" s="573"/>
      <c r="P204" s="573"/>
      <c r="Q204" s="573"/>
      <c r="R204" s="573"/>
      <c r="S204" s="573"/>
      <c r="T204" s="573"/>
      <c r="U204" s="573"/>
      <c r="V204" s="573"/>
      <c r="W204" s="573"/>
      <c r="X204" s="574"/>
      <c r="Y204" s="259">
        <f>IF(L203="wo","В - П",IF(L203&gt;=0,SUM(AC204:AI204),""))</f>
        <v>0</v>
      </c>
      <c r="Z204" s="260">
        <f>IF(K203="wo","В - П",IF(K203&gt;=0,SUM(AC203:AI203),""))</f>
        <v>0</v>
      </c>
      <c r="AA204" s="248" t="str">
        <f>IF(G203="х","",IF(G204="х","",IF(Y203&gt;Z203,AA203&amp;" "&amp;AB203,IF(Z203&gt;Y203,AA203&amp;" "&amp;AB204,""))))</f>
        <v/>
      </c>
      <c r="AB204" s="249" t="str">
        <f t="shared" si="2126"/>
        <v>()</v>
      </c>
      <c r="AC204" s="250" t="str">
        <f>IF(L203="","",IF(L203="wo",0,IF(K203="wo",1,IF(K203&gt;L203,0,1))))</f>
        <v/>
      </c>
      <c r="AD204" s="250" t="str">
        <f>IF(N203="","",IF(N203="wo",0,IF(M203="wo",1,IF(M203&gt;N203,0,1))))</f>
        <v/>
      </c>
      <c r="AE204" s="250" t="str">
        <f>IF(P203="","",IF(P203="wo",0,IF(O203="wo",1,IF(O203&gt;P203,0,1))))</f>
        <v/>
      </c>
      <c r="AF204" s="250" t="str">
        <f>IF(R203="","",IF(R203="wo",0,IF(Q203="wo",1,IF(Q203&gt;R203,0,1))))</f>
        <v/>
      </c>
      <c r="AG204" s="250" t="str">
        <f>IF(T203="","",IF(T203="wo",0,IF(S203="wo",1,IF(S203&gt;T203,0,1))))</f>
        <v/>
      </c>
      <c r="AH204" s="250" t="str">
        <f>IF(V203="","",IF(V203="wo",0,IF(U203="wo",1,IF(U203&gt;V203,0,1))))</f>
        <v/>
      </c>
      <c r="AI204" s="250" t="str">
        <f>IF(X203="","",IF(X203="wo",0,IF(W203="wo",1,IF(W203&gt;X203,0,1))))</f>
        <v/>
      </c>
      <c r="AJ204" s="251" t="str">
        <f>IF(K203="","",IF(K203="wo",0,IF(L203="wo",0,IF(K203=L203,"ERROR",IF(K203=0,0,IF(L203=0,"-0",IF(L203&gt;K203,K203,-1*L203)))))))</f>
        <v/>
      </c>
      <c r="AK204" s="251" t="str">
        <f>IF(M203="","",IF(M203="wo",","&amp;0,IF(N203="wo",","&amp;0,IF(M203=N203,"ERROR",IF(M203=0,",0",IF(N203=0,",-0",IF(N203&gt;M203,","&amp;M203,","&amp;-1*N203)))))))</f>
        <v/>
      </c>
      <c r="AL204" s="251" t="str">
        <f>IF(O203="","",IF(O203="wo",","&amp;0,IF(P203="wo",","&amp;0,IF(O203=P203,"ERROR",IF(O203=0,",0",IF(P203=0,",-0",IF(P203&gt;O203,","&amp;O203,","&amp;-1*P203)))))))</f>
        <v/>
      </c>
      <c r="AM204" s="251" t="str">
        <f>IF(Q203="","",IF(Q203="wo",","&amp;0,IF(R203="wo",","&amp;0,IF(Q203=R203,"ERROR",IF(Q203=0,",0",IF(R203=0,",-0",IF(R203&gt;Q203,","&amp;Q203,","&amp;-1*R203)))))))</f>
        <v/>
      </c>
      <c r="AN204" s="251" t="str">
        <f>IF(S203="","",IF(S203="wo",","&amp;0,IF(T203="wo",","&amp;0,IF(S203=T203,"ERROR",IF(S203=0,",0",IF(T203=0,",-0",IF(T203&gt;S203,","&amp;S203,","&amp;-1*T203)))))))</f>
        <v/>
      </c>
      <c r="AO204" s="251" t="str">
        <f>IF(U203="","",IF(U203="wo",","&amp;0,IF(V203="wo",","&amp;0,IF(U203=V203,"ERROR",IF(U203=0,",0",IF(V203=0,",-0",IF(V203&gt;U203,","&amp;U203,","&amp;-1*V203)))))))</f>
        <v/>
      </c>
      <c r="AP204" s="251" t="str">
        <f>IF(W203="","",IF(W203="wo",","&amp;0,IF(X203="wo",","&amp;0,IF(W203=X203,"ERROR",IF(W203=0,",0",IF(X203=0,",-0",IF(X203&gt;W203,","&amp;W203,","&amp;-1*X203)))))))</f>
        <v/>
      </c>
      <c r="AQ204" s="238"/>
      <c r="AR204" s="261"/>
      <c r="AU204" s="262"/>
      <c r="BF204" s="293"/>
    </row>
    <row r="205" spans="1:58" s="240" customFormat="1" ht="14.1" customHeight="1" x14ac:dyDescent="0.25">
      <c r="A205" s="510">
        <v>90</v>
      </c>
      <c r="B205" s="569" t="s">
        <v>345</v>
      </c>
      <c r="C205" s="514"/>
      <c r="D205" s="516"/>
      <c r="E205" s="556"/>
      <c r="F205" s="238">
        <v>-87</v>
      </c>
      <c r="G205" s="350">
        <f>IF(Y197&lt;Z197,G197,IF(Z197&lt;Y197,G198,"-"))</f>
        <v>235</v>
      </c>
      <c r="H205" s="520" t="str">
        <f>IF(K205="",IF(C205="","",IF(OR(G205="х",G206="х",NOT(ISBLANK(K205)))," ",CONCATENATE(C205,"/",D205,"/","ст. ",E205))),"")</f>
        <v/>
      </c>
      <c r="I205" s="244" t="str">
        <f>VLOOKUP(G205,[3]Список!A:V,3,FALSE)</f>
        <v xml:space="preserve">ЯСАКОВА Анна  </v>
      </c>
      <c r="J205" s="245" t="str">
        <f>VLOOKUP(G205,[3]Список!A:V,8,FALSE)</f>
        <v>ВКО</v>
      </c>
      <c r="K205" s="525">
        <v>12</v>
      </c>
      <c r="L205" s="535">
        <v>14</v>
      </c>
      <c r="M205" s="531">
        <v>8</v>
      </c>
      <c r="N205" s="533">
        <v>11</v>
      </c>
      <c r="O205" s="525">
        <v>11</v>
      </c>
      <c r="P205" s="535">
        <v>4</v>
      </c>
      <c r="Q205" s="531">
        <v>3</v>
      </c>
      <c r="R205" s="533">
        <v>11</v>
      </c>
      <c r="S205" s="525"/>
      <c r="T205" s="535"/>
      <c r="U205" s="531"/>
      <c r="V205" s="533"/>
      <c r="W205" s="525"/>
      <c r="X205" s="527"/>
      <c r="Y205" s="246">
        <f>IF(K205="wo","wo",IF(K205="","",SUM(AC205:AI205)))</f>
        <v>1</v>
      </c>
      <c r="Z205" s="247">
        <f>IF(L205="wo","wo",IF(L205="","",SUM(AC206:AI206)))</f>
        <v>3</v>
      </c>
      <c r="AA205" s="248" t="str">
        <f t="shared" ref="AA205" si="2132">IF(Y206="В - П","В - П",IF(Z206="В - П","В - П",IF(Z206="wo",Y206&amp;" - "&amp;Z206,IF(Y206="wo",Z206&amp;" - "&amp;Y206,IF(Y206&gt;Z206,Y206&amp;" - "&amp;Z206,IF(Z206&gt;Y206,Z206&amp;" - "&amp;Y206,""))))))</f>
        <v>3 - 1</v>
      </c>
      <c r="AB205" s="249" t="str">
        <f t="shared" si="2126"/>
        <v>(-12,-8,4,-3)</v>
      </c>
      <c r="AC205" s="250">
        <f>IF(K205="","",IF(K205="wo",0,IF(L205="wo",1,IF(K205&gt;L205,1,0))))</f>
        <v>0</v>
      </c>
      <c r="AD205" s="250">
        <f>IF(M205="","",IF(M205="wo",0,IF(N205="wo",1,IF(M205&gt;N205,1,0))))</f>
        <v>0</v>
      </c>
      <c r="AE205" s="250">
        <f>IF(O205="","",IF(O205="wo",0,IF(P205="wo",1,IF(O205&gt;P205,1,0))))</f>
        <v>1</v>
      </c>
      <c r="AF205" s="250">
        <f>IF(Q205="","",IF(Q205="wo",0,IF(R205="wo",1,IF(Q205&gt;R205,1,0))))</f>
        <v>0</v>
      </c>
      <c r="AG205" s="250" t="str">
        <f>IF(S205="","",IF(S205="wo",0,IF(T205="wo",1,IF(S205&gt;T205,1,0))))</f>
        <v/>
      </c>
      <c r="AH205" s="250" t="str">
        <f>IF(U205="","",IF(U205="wo",0,IF(V205="wo",1,IF(U205&gt;V205,1,0))))</f>
        <v/>
      </c>
      <c r="AI205" s="250" t="str">
        <f>IF(W205="","",IF(W205="wo",0,IF(X205="wo",1,IF(W205&gt;X205,1,0))))</f>
        <v/>
      </c>
      <c r="AJ205" s="251">
        <f>IF(K205="","",IF(K205="wo",0,IF(L205="wo",0,IF(K205=L205,"ERROR",IF(K205=0,"-0",IF(L205=0,0,IF(K205&gt;L205,L205,-1*K205)))))))</f>
        <v>-12</v>
      </c>
      <c r="AK205" s="251" t="str">
        <f>IF(M205="","",IF(M205="wo",","&amp;0,IF(N205="wo",","&amp;0,IF(M205=N205,"ERROR",IF(M205=0,",-0",IF(N205=0,","&amp;0,IF(M205&gt;N205,","&amp;N205,","&amp;-1*M205)))))))</f>
        <v>,-8</v>
      </c>
      <c r="AL205" s="251" t="str">
        <f>IF(O205="","",IF(O205="wo",","&amp;0,IF(P205="wo",","&amp;0,IF(O205=P205,"ERROR",IF(O205=0,",-0",IF(P205=0,","&amp;0,IF(O205&gt;P205,","&amp;P205,","&amp;-1*O205)))))))</f>
        <v>,4</v>
      </c>
      <c r="AM205" s="251" t="str">
        <f>IF(Q205="","",IF(Q205="wo",","&amp;0,IF(R205="wo",","&amp;0,IF(Q205=R205,"ERROR",IF(Q205=0,",-0",IF(R205=0,","&amp;0,IF(Q205&gt;R205,","&amp;R205,","&amp;-1*Q205)))))))</f>
        <v>,-3</v>
      </c>
      <c r="AN205" s="251" t="str">
        <f>IF(S205="","",IF(S205="wo",","&amp;0,IF(T205="wo",","&amp;0,IF(S205=T205,"ERROR",IF(S205=0,",-0",IF(T205=0,","&amp;0,IF(S205&gt;T205,","&amp;T205,","&amp;-1*S205)))))))</f>
        <v/>
      </c>
      <c r="AO205" s="251" t="str">
        <f>IF(U205="","",IF(U205="wo",","&amp;0,IF(V205="wo",","&amp;0,IF(U205=V205,"ERROR",IF(U205=0,",-0",IF(V205=0,","&amp;0,IF(U205&gt;V205,","&amp;V205,","&amp;-1*U205)))))))</f>
        <v/>
      </c>
      <c r="AP205" s="251" t="str">
        <f>IF(W205="","",IF(W205="wo",","&amp;0,IF(X205="wo",","&amp;0,IF(W205=X205,"ERROR",IF(W205=0,",-0",IF(X205=0,","&amp;0,IF(W205&gt;X205,","&amp;X205,","&amp;-1*W205)))))))</f>
        <v/>
      </c>
      <c r="AQ205" s="238"/>
      <c r="AR205" s="261"/>
      <c r="AU205" s="262"/>
      <c r="BF205" s="293"/>
    </row>
    <row r="206" spans="1:58" s="240" customFormat="1" ht="14.1" customHeight="1" x14ac:dyDescent="0.25">
      <c r="A206" s="511"/>
      <c r="B206" s="570"/>
      <c r="C206" s="515"/>
      <c r="D206" s="517"/>
      <c r="E206" s="578"/>
      <c r="F206" s="238">
        <v>-88</v>
      </c>
      <c r="G206" s="348">
        <f>IF(Y199&lt;Z199,G199,IF(Z199&lt;Y199,G200,"-"))</f>
        <v>229</v>
      </c>
      <c r="H206" s="521"/>
      <c r="I206" s="257" t="str">
        <f>VLOOKUP(G206,[3]Список!A:V,3,FALSE)</f>
        <v xml:space="preserve">ШАВКАТОВА Шахруза  </v>
      </c>
      <c r="J206" s="258" t="str">
        <f>VLOOKUP(G206,[3]Список!A:V,8,FALSE)</f>
        <v>Туркестан. обл.</v>
      </c>
      <c r="K206" s="526"/>
      <c r="L206" s="536"/>
      <c r="M206" s="532"/>
      <c r="N206" s="534"/>
      <c r="O206" s="526"/>
      <c r="P206" s="536"/>
      <c r="Q206" s="532"/>
      <c r="R206" s="534"/>
      <c r="S206" s="526"/>
      <c r="T206" s="536"/>
      <c r="U206" s="532"/>
      <c r="V206" s="534"/>
      <c r="W206" s="526"/>
      <c r="X206" s="528"/>
      <c r="Y206" s="259">
        <f>IF(L205="wo","В - П",IF(L205&gt;=0,SUM(AC206:AI206),""))</f>
        <v>3</v>
      </c>
      <c r="Z206" s="260">
        <f>IF(K205="wo","В - П",IF(K205&gt;=0,SUM(AC205:AI205),""))</f>
        <v>1</v>
      </c>
      <c r="AA206" s="248" t="str">
        <f>IF(G205="х","",IF(G206="х","",IF(Y205&gt;Z205,AA205&amp;" "&amp;AB205,IF(Z205&gt;Y205,AA205&amp;" "&amp;AB206,""))))</f>
        <v>3 - 1 (12,8,-4,3)</v>
      </c>
      <c r="AB206" s="249" t="str">
        <f t="shared" si="2126"/>
        <v>(12,8,-4,3)</v>
      </c>
      <c r="AC206" s="250">
        <f>IF(L205="","",IF(L205="wo",0,IF(K205="wo",1,IF(K205&gt;L205,0,1))))</f>
        <v>1</v>
      </c>
      <c r="AD206" s="250">
        <f>IF(N205="","",IF(N205="wo",0,IF(M205="wo",1,IF(M205&gt;N205,0,1))))</f>
        <v>1</v>
      </c>
      <c r="AE206" s="250">
        <f>IF(P205="","",IF(P205="wo",0,IF(O205="wo",1,IF(O205&gt;P205,0,1))))</f>
        <v>0</v>
      </c>
      <c r="AF206" s="250">
        <f>IF(R205="","",IF(R205="wo",0,IF(Q205="wo",1,IF(Q205&gt;R205,0,1))))</f>
        <v>1</v>
      </c>
      <c r="AG206" s="250" t="str">
        <f>IF(T205="","",IF(T205="wo",0,IF(S205="wo",1,IF(S205&gt;T205,0,1))))</f>
        <v/>
      </c>
      <c r="AH206" s="250" t="str">
        <f>IF(V205="","",IF(V205="wo",0,IF(U205="wo",1,IF(U205&gt;V205,0,1))))</f>
        <v/>
      </c>
      <c r="AI206" s="250" t="str">
        <f>IF(X205="","",IF(X205="wo",0,IF(W205="wo",1,IF(W205&gt;X205,0,1))))</f>
        <v/>
      </c>
      <c r="AJ206" s="251">
        <f>IF(K205="","",IF(K205="wo",0,IF(L205="wo",0,IF(K205=L205,"ERROR",IF(K205=0,0,IF(L205=0,"-0",IF(L205&gt;K205,K205,-1*L205)))))))</f>
        <v>12</v>
      </c>
      <c r="AK206" s="251" t="str">
        <f>IF(M205="","",IF(M205="wo",","&amp;0,IF(N205="wo",","&amp;0,IF(M205=N205,"ERROR",IF(M205=0,",0",IF(N205=0,",-0",IF(N205&gt;M205,","&amp;M205,","&amp;-1*N205)))))))</f>
        <v>,8</v>
      </c>
      <c r="AL206" s="251" t="str">
        <f>IF(O205="","",IF(O205="wo",","&amp;0,IF(P205="wo",","&amp;0,IF(O205=P205,"ERROR",IF(O205=0,",0",IF(P205=0,",-0",IF(P205&gt;O205,","&amp;O205,","&amp;-1*P205)))))))</f>
        <v>,-4</v>
      </c>
      <c r="AM206" s="251" t="str">
        <f>IF(Q205="","",IF(Q205="wo",","&amp;0,IF(R205="wo",","&amp;0,IF(Q205=R205,"ERROR",IF(Q205=0,",0",IF(R205=0,",-0",IF(R205&gt;Q205,","&amp;Q205,","&amp;-1*R205)))))))</f>
        <v>,3</v>
      </c>
      <c r="AN206" s="251" t="str">
        <f>IF(S205="","",IF(S205="wo",","&amp;0,IF(T205="wo",","&amp;0,IF(S205=T205,"ERROR",IF(S205=0,",0",IF(T205=0,",-0",IF(T205&gt;S205,","&amp;S205,","&amp;-1*T205)))))))</f>
        <v/>
      </c>
      <c r="AO206" s="251" t="str">
        <f>IF(U205="","",IF(U205="wo",","&amp;0,IF(V205="wo",","&amp;0,IF(U205=V205,"ERROR",IF(U205=0,",0",IF(V205=0,",-0",IF(V205&gt;U205,","&amp;U205,","&amp;-1*V205)))))))</f>
        <v/>
      </c>
      <c r="AP206" s="251" t="str">
        <f>IF(W205="","",IF(W205="wo",","&amp;0,IF(X205="wo",","&amp;0,IF(W205=X205,"ERROR",IF(W205=0,",0",IF(X205=0,",-0",IF(X205&gt;W205,","&amp;W205,","&amp;-1*X205)))))))</f>
        <v/>
      </c>
      <c r="AQ206" s="238"/>
      <c r="AR206" s="261"/>
      <c r="AT206" s="262"/>
      <c r="AU206" s="262"/>
      <c r="BF206" s="293"/>
    </row>
    <row r="207" spans="1:58" s="240" customFormat="1" ht="14.1" customHeight="1" x14ac:dyDescent="0.25">
      <c r="A207" s="554"/>
      <c r="B207" s="576"/>
      <c r="C207" s="556"/>
      <c r="D207" s="576"/>
      <c r="E207" s="518"/>
      <c r="F207" s="322"/>
      <c r="G207" s="346">
        <f>IF(Y205&gt;Z205,G205,IF(Z205&gt;Y205,G206,"-"))</f>
        <v>229</v>
      </c>
      <c r="H207" s="331" t="s">
        <v>346</v>
      </c>
      <c r="I207" s="244" t="str">
        <f>VLOOKUP(G207,[3]Список!A:V,3,FALSE)</f>
        <v xml:space="preserve">ШАВКАТОВА Шахруза  </v>
      </c>
      <c r="J207" s="245" t="str">
        <f>VLOOKUP(G207,[3]Список!A:V,8,FALSE)</f>
        <v>Туркестан. обл.</v>
      </c>
      <c r="K207" s="579"/>
      <c r="L207" s="580"/>
      <c r="M207" s="580"/>
      <c r="N207" s="580"/>
      <c r="O207" s="580"/>
      <c r="P207" s="580"/>
      <c r="Q207" s="580"/>
      <c r="R207" s="580"/>
      <c r="S207" s="580"/>
      <c r="T207" s="580"/>
      <c r="U207" s="580"/>
      <c r="V207" s="580"/>
      <c r="W207" s="580"/>
      <c r="X207" s="581"/>
      <c r="Y207" s="246" t="str">
        <f>IF(K207="wo","wo",IF(K207="","",SUM(AC207:AI207)))</f>
        <v/>
      </c>
      <c r="Z207" s="247" t="str">
        <f>IF(L207="wo","wo",IF(L207="","",SUM(AC208:AI208)))</f>
        <v/>
      </c>
      <c r="AA207" s="248" t="str">
        <f t="shared" ref="AA207" si="2133">IF(Y208="В - П","В - П",IF(Z208="В - П","В - П",IF(Z208="wo",Y208&amp;" - "&amp;Z208,IF(Y208="wo",Z208&amp;" - "&amp;Y208,IF(Y208&gt;Z208,Y208&amp;" - "&amp;Z208,IF(Z208&gt;Y208,Z208&amp;" - "&amp;Y208,""))))))</f>
        <v/>
      </c>
      <c r="AB207" s="249" t="str">
        <f t="shared" si="2126"/>
        <v>()</v>
      </c>
      <c r="AC207" s="250" t="str">
        <f>IF(K207="","",IF(K207="wo",0,IF(L207="wo",1,IF(K207&gt;L207,1,0))))</f>
        <v/>
      </c>
      <c r="AD207" s="250" t="str">
        <f>IF(M207="","",IF(M207="wo",0,IF(N207="wo",1,IF(M207&gt;N207,1,0))))</f>
        <v/>
      </c>
      <c r="AE207" s="250" t="str">
        <f>IF(O207="","",IF(O207="wo",0,IF(P207="wo",1,IF(O207&gt;P207,1,0))))</f>
        <v/>
      </c>
      <c r="AF207" s="250" t="str">
        <f>IF(Q207="","",IF(Q207="wo",0,IF(R207="wo",1,IF(Q207&gt;R207,1,0))))</f>
        <v/>
      </c>
      <c r="AG207" s="250" t="str">
        <f>IF(S207="","",IF(S207="wo",0,IF(T207="wo",1,IF(S207&gt;T207,1,0))))</f>
        <v/>
      </c>
      <c r="AH207" s="250" t="str">
        <f>IF(U207="","",IF(U207="wo",0,IF(V207="wo",1,IF(U207&gt;V207,1,0))))</f>
        <v/>
      </c>
      <c r="AI207" s="250" t="str">
        <f>IF(W207="","",IF(W207="wo",0,IF(X207="wo",1,IF(W207&gt;X207,1,0))))</f>
        <v/>
      </c>
      <c r="AJ207" s="251" t="str">
        <f>IF(K207="","",IF(K207="wo",0,IF(L207="wo",0,IF(K207=L207,"ERROR",IF(K207=0,"-0",IF(L207=0,0,IF(K207&gt;L207,L207,-1*K207)))))))</f>
        <v/>
      </c>
      <c r="AK207" s="251" t="str">
        <f>IF(M207="","",IF(M207="wo",","&amp;0,IF(N207="wo",","&amp;0,IF(M207=N207,"ERROR",IF(M207=0,",-0",IF(N207=0,","&amp;0,IF(M207&gt;N207,","&amp;N207,","&amp;-1*M207)))))))</f>
        <v/>
      </c>
      <c r="AL207" s="251" t="str">
        <f>IF(O207="","",IF(O207="wo",","&amp;0,IF(P207="wo",","&amp;0,IF(O207=P207,"ERROR",IF(O207=0,",-0",IF(P207=0,","&amp;0,IF(O207&gt;P207,","&amp;P207,","&amp;-1*O207)))))))</f>
        <v/>
      </c>
      <c r="AM207" s="251" t="str">
        <f>IF(Q207="","",IF(Q207="wo",","&amp;0,IF(R207="wo",","&amp;0,IF(Q207=R207,"ERROR",IF(Q207=0,",-0",IF(R207=0,","&amp;0,IF(Q207&gt;R207,","&amp;R207,","&amp;-1*Q207)))))))</f>
        <v/>
      </c>
      <c r="AN207" s="251" t="str">
        <f>IF(S207="","",IF(S207="wo",","&amp;0,IF(T207="wo",","&amp;0,IF(S207=T207,"ERROR",IF(S207=0,",-0",IF(T207=0,","&amp;0,IF(S207&gt;T207,","&amp;T207,","&amp;-1*S207)))))))</f>
        <v/>
      </c>
      <c r="AO207" s="251" t="str">
        <f>IF(U207="","",IF(U207="wo",","&amp;0,IF(V207="wo",","&amp;0,IF(U207=V207,"ERROR",IF(U207=0,",-0",IF(V207=0,","&amp;0,IF(U207&gt;V207,","&amp;V207,","&amp;-1*U207)))))))</f>
        <v/>
      </c>
      <c r="AP207" s="251" t="str">
        <f>IF(W207="","",IF(W207="wo",","&amp;0,IF(X207="wo",","&amp;0,IF(W207=X207,"ERROR",IF(W207=0,",-0",IF(X207=0,","&amp;0,IF(W207&gt;X207,","&amp;X207,","&amp;-1*W207)))))))</f>
        <v/>
      </c>
      <c r="AQ207" s="238"/>
      <c r="AR207" s="261"/>
      <c r="AT207" s="262"/>
      <c r="AU207" s="262"/>
      <c r="BF207" s="293"/>
    </row>
    <row r="208" spans="1:58" s="240" customFormat="1" ht="14.1" customHeight="1" x14ac:dyDescent="0.25">
      <c r="A208" s="555"/>
      <c r="B208" s="577"/>
      <c r="C208" s="578"/>
      <c r="D208" s="577"/>
      <c r="E208" s="519"/>
      <c r="F208" s="238">
        <v>-90</v>
      </c>
      <c r="G208" s="348">
        <f>IF(Y205&lt;Z205,G205,IF(Z205&lt;Y205,G206,"-"))</f>
        <v>235</v>
      </c>
      <c r="H208" s="331" t="s">
        <v>347</v>
      </c>
      <c r="I208" s="257" t="str">
        <f>VLOOKUP(G208,[3]Список!A:V,3,FALSE)</f>
        <v xml:space="preserve">ЯСАКОВА Анна  </v>
      </c>
      <c r="J208" s="258" t="str">
        <f>VLOOKUP(G208,[3]Список!A:V,8,FALSE)</f>
        <v>ВКО</v>
      </c>
      <c r="K208" s="572"/>
      <c r="L208" s="573"/>
      <c r="M208" s="573"/>
      <c r="N208" s="573"/>
      <c r="O208" s="573"/>
      <c r="P208" s="573"/>
      <c r="Q208" s="573"/>
      <c r="R208" s="573"/>
      <c r="S208" s="573"/>
      <c r="T208" s="573"/>
      <c r="U208" s="573"/>
      <c r="V208" s="573"/>
      <c r="W208" s="573"/>
      <c r="X208" s="574"/>
      <c r="Y208" s="259">
        <f>IF(L207="wo","В - П",IF(L207&gt;=0,SUM(AC208:AI208),""))</f>
        <v>0</v>
      </c>
      <c r="Z208" s="260">
        <f>IF(K207="wo","В - П",IF(K207&gt;=0,SUM(AC207:AI207),""))</f>
        <v>0</v>
      </c>
      <c r="AA208" s="248" t="str">
        <f>IF(G207="х","",IF(G208="х","",IF(Y207&gt;Z207,AA207&amp;" "&amp;AB207,IF(Z207&gt;Y207,AA207&amp;" "&amp;AB208,""))))</f>
        <v/>
      </c>
      <c r="AB208" s="249" t="str">
        <f t="shared" si="2126"/>
        <v>()</v>
      </c>
      <c r="AC208" s="250" t="str">
        <f>IF(L207="","",IF(L207="wo",0,IF(K207="wo",1,IF(K207&gt;L207,0,1))))</f>
        <v/>
      </c>
      <c r="AD208" s="250" t="str">
        <f>IF(N207="","",IF(N207="wo",0,IF(M207="wo",1,IF(M207&gt;N207,0,1))))</f>
        <v/>
      </c>
      <c r="AE208" s="250" t="str">
        <f>IF(P207="","",IF(P207="wo",0,IF(O207="wo",1,IF(O207&gt;P207,0,1))))</f>
        <v/>
      </c>
      <c r="AF208" s="250" t="str">
        <f>IF(R207="","",IF(R207="wo",0,IF(Q207="wo",1,IF(Q207&gt;R207,0,1))))</f>
        <v/>
      </c>
      <c r="AG208" s="250" t="str">
        <f>IF(T207="","",IF(T207="wo",0,IF(S207="wo",1,IF(S207&gt;T207,0,1))))</f>
        <v/>
      </c>
      <c r="AH208" s="250" t="str">
        <f>IF(V207="","",IF(V207="wo",0,IF(U207="wo",1,IF(U207&gt;V207,0,1))))</f>
        <v/>
      </c>
      <c r="AI208" s="250" t="str">
        <f>IF(X207="","",IF(X207="wo",0,IF(W207="wo",1,IF(W207&gt;X207,0,1))))</f>
        <v/>
      </c>
      <c r="AJ208" s="251" t="str">
        <f>IF(K207="","",IF(K207="wo",0,IF(L207="wo",0,IF(K207=L207,"ERROR",IF(K207=0,0,IF(L207=0,"-0",IF(L207&gt;K207,K207,-1*L207)))))))</f>
        <v/>
      </c>
      <c r="AK208" s="251" t="str">
        <f>IF(M207="","",IF(M207="wo",","&amp;0,IF(N207="wo",","&amp;0,IF(M207=N207,"ERROR",IF(M207=0,",0",IF(N207=0,",-0",IF(N207&gt;M207,","&amp;M207,","&amp;-1*N207)))))))</f>
        <v/>
      </c>
      <c r="AL208" s="251" t="str">
        <f>IF(O207="","",IF(O207="wo",","&amp;0,IF(P207="wo",","&amp;0,IF(O207=P207,"ERROR",IF(O207=0,",0",IF(P207=0,",-0",IF(P207&gt;O207,","&amp;O207,","&amp;-1*P207)))))))</f>
        <v/>
      </c>
      <c r="AM208" s="251" t="str">
        <f>IF(Q207="","",IF(Q207="wo",","&amp;0,IF(R207="wo",","&amp;0,IF(Q207=R207,"ERROR",IF(Q207=0,",0",IF(R207=0,",-0",IF(R207&gt;Q207,","&amp;Q207,","&amp;-1*R207)))))))</f>
        <v/>
      </c>
      <c r="AN208" s="251" t="str">
        <f>IF(S207="","",IF(S207="wo",","&amp;0,IF(T207="wo",","&amp;0,IF(S207=T207,"ERROR",IF(S207=0,",0",IF(T207=0,",-0",IF(T207&gt;S207,","&amp;S207,","&amp;-1*T207)))))))</f>
        <v/>
      </c>
      <c r="AO208" s="251" t="str">
        <f>IF(U207="","",IF(U207="wo",","&amp;0,IF(V207="wo",","&amp;0,IF(U207=V207,"ERROR",IF(U207=0,",0",IF(V207=0,",-0",IF(V207&gt;U207,","&amp;U207,","&amp;-1*V207)))))))</f>
        <v/>
      </c>
      <c r="AP208" s="251" t="str">
        <f>IF(W207="","",IF(W207="wo",","&amp;0,IF(X207="wo",","&amp;0,IF(W207=X207,"ERROR",IF(W207=0,",0",IF(X207=0,",-0",IF(X207&gt;W207,","&amp;W207,","&amp;-1*X207)))))))</f>
        <v/>
      </c>
      <c r="AQ208" s="238"/>
      <c r="AR208" s="261"/>
      <c r="AT208" s="262"/>
      <c r="AU208" s="262"/>
      <c r="BF208" s="293"/>
    </row>
    <row r="209" spans="1:58" s="240" customFormat="1" ht="14.1" customHeight="1" x14ac:dyDescent="0.25">
      <c r="A209" s="510">
        <v>91</v>
      </c>
      <c r="B209" s="569" t="s">
        <v>348</v>
      </c>
      <c r="C209" s="514"/>
      <c r="D209" s="516"/>
      <c r="E209" s="556"/>
      <c r="F209" s="238">
        <v>-83</v>
      </c>
      <c r="G209" s="334">
        <f>IF(Y189&lt;Z189,G189,IF(Z189&lt;Y189,G190,"-"))</f>
        <v>234</v>
      </c>
      <c r="H209" s="520" t="str">
        <f t="shared" ref="H209" si="2134">IF(K209="",IF(C209="","",IF(OR(G209="х",G210="х",NOT(ISBLANK(K209)))," ",CONCATENATE(C209,"/",D209,"/","ст. ",E209))),"")</f>
        <v/>
      </c>
      <c r="I209" s="244" t="str">
        <f>VLOOKUP(G209,[3]Список!A:V,3,FALSE)</f>
        <v xml:space="preserve">ШЫМКЕНТБАЙ Руана  </v>
      </c>
      <c r="J209" s="245" t="str">
        <f>VLOOKUP(G209,[3]Список!A:V,8,FALSE)</f>
        <v>г. Шымкент</v>
      </c>
      <c r="K209" s="525">
        <v>11</v>
      </c>
      <c r="L209" s="535">
        <v>7</v>
      </c>
      <c r="M209" s="531">
        <v>9</v>
      </c>
      <c r="N209" s="533">
        <v>11</v>
      </c>
      <c r="O209" s="525">
        <v>5</v>
      </c>
      <c r="P209" s="535">
        <v>11</v>
      </c>
      <c r="Q209" s="531">
        <v>7</v>
      </c>
      <c r="R209" s="533">
        <v>11</v>
      </c>
      <c r="S209" s="525"/>
      <c r="T209" s="535"/>
      <c r="U209" s="531"/>
      <c r="V209" s="533"/>
      <c r="W209" s="525"/>
      <c r="X209" s="527"/>
      <c r="Y209" s="246">
        <f>IF(K209="wo","wo",IF(K209="","",SUM(AC209:AI209)))</f>
        <v>1</v>
      </c>
      <c r="Z209" s="247">
        <f>IF(L209="wo","wo",IF(L209="","",SUM(AC210:AI210)))</f>
        <v>3</v>
      </c>
      <c r="AA209" s="248" t="str">
        <f t="shared" ref="AA209" si="2135">IF(Y210="В - П","В - П",IF(Z210="В - П","В - П",IF(Z210="wo",Y210&amp;" - "&amp;Z210,IF(Y210="wo",Z210&amp;" - "&amp;Y210,IF(Y210&gt;Z210,Y210&amp;" - "&amp;Z210,IF(Z210&gt;Y210,Z210&amp;" - "&amp;Y210,""))))))</f>
        <v>3 - 1</v>
      </c>
      <c r="AB209" s="249" t="str">
        <f t="shared" si="2126"/>
        <v>(7,-9,-5,-7)</v>
      </c>
      <c r="AC209" s="250">
        <f>IF(K209="","",IF(K209="wo",0,IF(L209="wo",1,IF(K209&gt;L209,1,0))))</f>
        <v>1</v>
      </c>
      <c r="AD209" s="250">
        <f>IF(M209="","",IF(M209="wo",0,IF(N209="wo",1,IF(M209&gt;N209,1,0))))</f>
        <v>0</v>
      </c>
      <c r="AE209" s="250">
        <f>IF(O209="","",IF(O209="wo",0,IF(P209="wo",1,IF(O209&gt;P209,1,0))))</f>
        <v>0</v>
      </c>
      <c r="AF209" s="250">
        <f>IF(Q209="","",IF(Q209="wo",0,IF(R209="wo",1,IF(Q209&gt;R209,1,0))))</f>
        <v>0</v>
      </c>
      <c r="AG209" s="250" t="str">
        <f>IF(S209="","",IF(S209="wo",0,IF(T209="wo",1,IF(S209&gt;T209,1,0))))</f>
        <v/>
      </c>
      <c r="AH209" s="250" t="str">
        <f>IF(U209="","",IF(U209="wo",0,IF(V209="wo",1,IF(U209&gt;V209,1,0))))</f>
        <v/>
      </c>
      <c r="AI209" s="250" t="str">
        <f>IF(W209="","",IF(W209="wo",0,IF(X209="wo",1,IF(W209&gt;X209,1,0))))</f>
        <v/>
      </c>
      <c r="AJ209" s="251">
        <f>IF(K209="","",IF(K209="wo",0,IF(L209="wo",0,IF(K209=L209,"ERROR",IF(K209=0,"-0",IF(L209=0,0,IF(K209&gt;L209,L209,-1*K209)))))))</f>
        <v>7</v>
      </c>
      <c r="AK209" s="251" t="str">
        <f>IF(M209="","",IF(M209="wo",","&amp;0,IF(N209="wo",","&amp;0,IF(M209=N209,"ERROR",IF(M209=0,",-0",IF(N209=0,","&amp;0,IF(M209&gt;N209,","&amp;N209,","&amp;-1*M209)))))))</f>
        <v>,-9</v>
      </c>
      <c r="AL209" s="251" t="str">
        <f>IF(O209="","",IF(O209="wo",","&amp;0,IF(P209="wo",","&amp;0,IF(O209=P209,"ERROR",IF(O209=0,",-0",IF(P209=0,","&amp;0,IF(O209&gt;P209,","&amp;P209,","&amp;-1*O209)))))))</f>
        <v>,-5</v>
      </c>
      <c r="AM209" s="251" t="str">
        <f>IF(Q209="","",IF(Q209="wo",","&amp;0,IF(R209="wo",","&amp;0,IF(Q209=R209,"ERROR",IF(Q209=0,",-0",IF(R209=0,","&amp;0,IF(Q209&gt;R209,","&amp;R209,","&amp;-1*Q209)))))))</f>
        <v>,-7</v>
      </c>
      <c r="AN209" s="251" t="str">
        <f>IF(S209="","",IF(S209="wo",","&amp;0,IF(T209="wo",","&amp;0,IF(S209=T209,"ERROR",IF(S209=0,",-0",IF(T209=0,","&amp;0,IF(S209&gt;T209,","&amp;T209,","&amp;-1*S209)))))))</f>
        <v/>
      </c>
      <c r="AO209" s="251" t="str">
        <f>IF(U209="","",IF(U209="wo",","&amp;0,IF(V209="wo",","&amp;0,IF(U209=V209,"ERROR",IF(U209=0,",-0",IF(V209=0,","&amp;0,IF(U209&gt;V209,","&amp;V209,","&amp;-1*U209)))))))</f>
        <v/>
      </c>
      <c r="AP209" s="251" t="str">
        <f>IF(W209="","",IF(W209="wo",","&amp;0,IF(X209="wo",","&amp;0,IF(W209=X209,"ERROR",IF(W209=0,",-0",IF(X209=0,","&amp;0,IF(W209&gt;X209,","&amp;X209,","&amp;-1*W209)))))))</f>
        <v/>
      </c>
      <c r="AQ209" s="238"/>
      <c r="AR209" s="261"/>
      <c r="AT209" s="262"/>
      <c r="AU209" s="262"/>
      <c r="BF209" s="293"/>
    </row>
    <row r="210" spans="1:58" s="240" customFormat="1" ht="14.1" customHeight="1" x14ac:dyDescent="0.25">
      <c r="A210" s="511"/>
      <c r="B210" s="570"/>
      <c r="C210" s="515"/>
      <c r="D210" s="517"/>
      <c r="E210" s="578"/>
      <c r="F210" s="238">
        <v>-84</v>
      </c>
      <c r="G210" s="345">
        <f>IF(Y191&lt;Z191,G191,IF(Z191&lt;Y191,G192,"-"))</f>
        <v>244</v>
      </c>
      <c r="H210" s="521"/>
      <c r="I210" s="257" t="str">
        <f>VLOOKUP(G210,[3]Список!A:V,3,FALSE)</f>
        <v xml:space="preserve">ШАВКАТОВА Гулёра  </v>
      </c>
      <c r="J210" s="258" t="str">
        <f>VLOOKUP(G210,[3]Список!A:V,8,FALSE)</f>
        <v>Туркестан. обл.</v>
      </c>
      <c r="K210" s="526"/>
      <c r="L210" s="536"/>
      <c r="M210" s="532"/>
      <c r="N210" s="534"/>
      <c r="O210" s="526"/>
      <c r="P210" s="536"/>
      <c r="Q210" s="532"/>
      <c r="R210" s="534"/>
      <c r="S210" s="526"/>
      <c r="T210" s="536"/>
      <c r="U210" s="532"/>
      <c r="V210" s="534"/>
      <c r="W210" s="526"/>
      <c r="X210" s="528"/>
      <c r="Y210" s="259">
        <f>IF(L209="wo","В - П",IF(L209&gt;=0,SUM(AC210:AI210),""))</f>
        <v>3</v>
      </c>
      <c r="Z210" s="260">
        <f>IF(K209="wo","В - П",IF(K209&gt;=0,SUM(AC209:AI209),""))</f>
        <v>1</v>
      </c>
      <c r="AA210" s="248" t="str">
        <f>IF(G209="х","",IF(G210="х","",IF(Y209&gt;Z209,AA209&amp;" "&amp;AB209,IF(Z209&gt;Y209,AA209&amp;" "&amp;AB210,""))))</f>
        <v>3 - 1 (-7,9,5,7)</v>
      </c>
      <c r="AB210" s="249" t="str">
        <f t="shared" si="2126"/>
        <v>(-7,9,5,7)</v>
      </c>
      <c r="AC210" s="250">
        <f>IF(L209="","",IF(L209="wo",0,IF(K209="wo",1,IF(K209&gt;L209,0,1))))</f>
        <v>0</v>
      </c>
      <c r="AD210" s="250">
        <f>IF(N209="","",IF(N209="wo",0,IF(M209="wo",1,IF(M209&gt;N209,0,1))))</f>
        <v>1</v>
      </c>
      <c r="AE210" s="250">
        <f>IF(P209="","",IF(P209="wo",0,IF(O209="wo",1,IF(O209&gt;P209,0,1))))</f>
        <v>1</v>
      </c>
      <c r="AF210" s="250">
        <f>IF(R209="","",IF(R209="wo",0,IF(Q209="wo",1,IF(Q209&gt;R209,0,1))))</f>
        <v>1</v>
      </c>
      <c r="AG210" s="250" t="str">
        <f>IF(T209="","",IF(T209="wo",0,IF(S209="wo",1,IF(S209&gt;T209,0,1))))</f>
        <v/>
      </c>
      <c r="AH210" s="250" t="str">
        <f>IF(V209="","",IF(V209="wo",0,IF(U209="wo",1,IF(U209&gt;V209,0,1))))</f>
        <v/>
      </c>
      <c r="AI210" s="250" t="str">
        <f>IF(X209="","",IF(X209="wo",0,IF(W209="wo",1,IF(W209&gt;X209,0,1))))</f>
        <v/>
      </c>
      <c r="AJ210" s="251">
        <f>IF(K209="","",IF(K209="wo",0,IF(L209="wo",0,IF(K209=L209,"ERROR",IF(K209=0,0,IF(L209=0,"-0",IF(L209&gt;K209,K209,-1*L209)))))))</f>
        <v>-7</v>
      </c>
      <c r="AK210" s="251" t="str">
        <f>IF(M209="","",IF(M209="wo",","&amp;0,IF(N209="wo",","&amp;0,IF(M209=N209,"ERROR",IF(M209=0,",0",IF(N209=0,",-0",IF(N209&gt;M209,","&amp;M209,","&amp;-1*N209)))))))</f>
        <v>,9</v>
      </c>
      <c r="AL210" s="251" t="str">
        <f>IF(O209="","",IF(O209="wo",","&amp;0,IF(P209="wo",","&amp;0,IF(O209=P209,"ERROR",IF(O209=0,",0",IF(P209=0,",-0",IF(P209&gt;O209,","&amp;O209,","&amp;-1*P209)))))))</f>
        <v>,5</v>
      </c>
      <c r="AM210" s="251" t="str">
        <f>IF(Q209="","",IF(Q209="wo",","&amp;0,IF(R209="wo",","&amp;0,IF(Q209=R209,"ERROR",IF(Q209=0,",0",IF(R209=0,",-0",IF(R209&gt;Q209,","&amp;Q209,","&amp;-1*R209)))))))</f>
        <v>,7</v>
      </c>
      <c r="AN210" s="251" t="str">
        <f>IF(S209="","",IF(S209="wo",","&amp;0,IF(T209="wo",","&amp;0,IF(S209=T209,"ERROR",IF(S209=0,",0",IF(T209=0,",-0",IF(T209&gt;S209,","&amp;S209,","&amp;-1*T209)))))))</f>
        <v/>
      </c>
      <c r="AO210" s="251" t="str">
        <f>IF(U209="","",IF(U209="wo",","&amp;0,IF(V209="wo",","&amp;0,IF(U209=V209,"ERROR",IF(U209=0,",0",IF(V209=0,",-0",IF(V209&gt;U209,","&amp;U209,","&amp;-1*V209)))))))</f>
        <v/>
      </c>
      <c r="AP210" s="251" t="str">
        <f>IF(W209="","",IF(W209="wo",","&amp;0,IF(X209="wo",","&amp;0,IF(W209=X209,"ERROR",IF(W209=0,",0",IF(X209=0,",-0",IF(X209&gt;W209,","&amp;W209,","&amp;-1*X209)))))))</f>
        <v/>
      </c>
      <c r="AQ210" s="238"/>
      <c r="AR210" s="261"/>
      <c r="AU210" s="262"/>
      <c r="BF210" s="293"/>
    </row>
    <row r="211" spans="1:58" s="240" customFormat="1" ht="14.1" customHeight="1" x14ac:dyDescent="0.25">
      <c r="A211" s="510">
        <v>92</v>
      </c>
      <c r="B211" s="569" t="s">
        <v>348</v>
      </c>
      <c r="C211" s="514"/>
      <c r="D211" s="516"/>
      <c r="E211" s="556"/>
      <c r="F211" s="238">
        <v>-85</v>
      </c>
      <c r="G211" s="334">
        <f>IF(Y193&lt;Z193,G193,IF(Z193&lt;Y193,G194,"-"))</f>
        <v>247</v>
      </c>
      <c r="H211" s="520" t="str">
        <f t="shared" ref="H211" si="2136">IF(K211="",IF(C211="","",IF(OR(G211="х",G212="х",NOT(ISBLANK(K211)))," ",CONCATENATE(C211,"/",D211,"/","ст. ",E211))),"")</f>
        <v/>
      </c>
      <c r="I211" s="244" t="str">
        <f>VLOOKUP(G211,[3]Список!A:V,3,FALSE)</f>
        <v>ШАЙХИНА Алина</v>
      </c>
      <c r="J211" s="245" t="str">
        <f>VLOOKUP(G211,[3]Список!A:V,8,FALSE)</f>
        <v>г. Астана</v>
      </c>
      <c r="K211" s="525">
        <v>11</v>
      </c>
      <c r="L211" s="535">
        <v>6</v>
      </c>
      <c r="M211" s="531">
        <v>11</v>
      </c>
      <c r="N211" s="533">
        <v>8</v>
      </c>
      <c r="O211" s="525">
        <v>11</v>
      </c>
      <c r="P211" s="535">
        <v>9</v>
      </c>
      <c r="Q211" s="531"/>
      <c r="R211" s="533"/>
      <c r="S211" s="525"/>
      <c r="T211" s="535"/>
      <c r="U211" s="531"/>
      <c r="V211" s="533"/>
      <c r="W211" s="525"/>
      <c r="X211" s="527"/>
      <c r="Y211" s="246">
        <f>IF(K211="wo","wo",IF(K211="","",SUM(AC211:AI211)))</f>
        <v>3</v>
      </c>
      <c r="Z211" s="247">
        <f>IF(L211="wo","wo",IF(L211="","",SUM(AC212:AI212)))</f>
        <v>0</v>
      </c>
      <c r="AA211" s="248" t="str">
        <f t="shared" ref="AA211" si="2137">IF(Y212="В - П","В - П",IF(Z212="В - П","В - П",IF(Z212="wo",Y212&amp;" - "&amp;Z212,IF(Y212="wo",Z212&amp;" - "&amp;Y212,IF(Y212&gt;Z212,Y212&amp;" - "&amp;Z212,IF(Z212&gt;Y212,Z212&amp;" - "&amp;Y212,""))))))</f>
        <v>3 - 0</v>
      </c>
      <c r="AB211" s="249" t="str">
        <f t="shared" si="2126"/>
        <v>(6,8,9)</v>
      </c>
      <c r="AC211" s="250">
        <f>IF(K211="","",IF(K211="wo",0,IF(L211="wo",1,IF(K211&gt;L211,1,0))))</f>
        <v>1</v>
      </c>
      <c r="AD211" s="250">
        <f>IF(M211="","",IF(M211="wo",0,IF(N211="wo",1,IF(M211&gt;N211,1,0))))</f>
        <v>1</v>
      </c>
      <c r="AE211" s="250">
        <f>IF(O211="","",IF(O211="wo",0,IF(P211="wo",1,IF(O211&gt;P211,1,0))))</f>
        <v>1</v>
      </c>
      <c r="AF211" s="250" t="str">
        <f>IF(Q211="","",IF(Q211="wo",0,IF(R211="wo",1,IF(Q211&gt;R211,1,0))))</f>
        <v/>
      </c>
      <c r="AG211" s="250" t="str">
        <f>IF(S211="","",IF(S211="wo",0,IF(T211="wo",1,IF(S211&gt;T211,1,0))))</f>
        <v/>
      </c>
      <c r="AH211" s="250" t="str">
        <f>IF(U211="","",IF(U211="wo",0,IF(V211="wo",1,IF(U211&gt;V211,1,0))))</f>
        <v/>
      </c>
      <c r="AI211" s="250" t="str">
        <f>IF(W211="","",IF(W211="wo",0,IF(X211="wo",1,IF(W211&gt;X211,1,0))))</f>
        <v/>
      </c>
      <c r="AJ211" s="251">
        <f>IF(K211="","",IF(K211="wo",0,IF(L211="wo",0,IF(K211=L211,"ERROR",IF(K211=0,"-0",IF(L211=0,0,IF(K211&gt;L211,L211,-1*K211)))))))</f>
        <v>6</v>
      </c>
      <c r="AK211" s="251" t="str">
        <f>IF(M211="","",IF(M211="wo",","&amp;0,IF(N211="wo",","&amp;0,IF(M211=N211,"ERROR",IF(M211=0,",-0",IF(N211=0,","&amp;0,IF(M211&gt;N211,","&amp;N211,","&amp;-1*M211)))))))</f>
        <v>,8</v>
      </c>
      <c r="AL211" s="251" t="str">
        <f>IF(O211="","",IF(O211="wo",","&amp;0,IF(P211="wo",","&amp;0,IF(O211=P211,"ERROR",IF(O211=0,",-0",IF(P211=0,","&amp;0,IF(O211&gt;P211,","&amp;P211,","&amp;-1*O211)))))))</f>
        <v>,9</v>
      </c>
      <c r="AM211" s="251" t="str">
        <f>IF(Q211="","",IF(Q211="wo",","&amp;0,IF(R211="wo",","&amp;0,IF(Q211=R211,"ERROR",IF(Q211=0,",-0",IF(R211=0,","&amp;0,IF(Q211&gt;R211,","&amp;R211,","&amp;-1*Q211)))))))</f>
        <v/>
      </c>
      <c r="AN211" s="251" t="str">
        <f>IF(S211="","",IF(S211="wo",","&amp;0,IF(T211="wo",","&amp;0,IF(S211=T211,"ERROR",IF(S211=0,",-0",IF(T211=0,","&amp;0,IF(S211&gt;T211,","&amp;T211,","&amp;-1*S211)))))))</f>
        <v/>
      </c>
      <c r="AO211" s="251" t="str">
        <f>IF(U211="","",IF(U211="wo",","&amp;0,IF(V211="wo",","&amp;0,IF(U211=V211,"ERROR",IF(U211=0,",-0",IF(V211=0,","&amp;0,IF(U211&gt;V211,","&amp;V211,","&amp;-1*U211)))))))</f>
        <v/>
      </c>
      <c r="AP211" s="251" t="str">
        <f>IF(W211="","",IF(W211="wo",","&amp;0,IF(X211="wo",","&amp;0,IF(W211=X211,"ERROR",IF(W211=0,",-0",IF(X211=0,","&amp;0,IF(W211&gt;X211,","&amp;X211,","&amp;-1*W211)))))))</f>
        <v/>
      </c>
      <c r="AQ211" s="238"/>
      <c r="AR211" s="261"/>
      <c r="AU211" s="262"/>
      <c r="BF211" s="293"/>
    </row>
    <row r="212" spans="1:58" s="240" customFormat="1" ht="14.1" customHeight="1" x14ac:dyDescent="0.25">
      <c r="A212" s="511"/>
      <c r="B212" s="570"/>
      <c r="C212" s="515"/>
      <c r="D212" s="517"/>
      <c r="E212" s="578"/>
      <c r="F212" s="238">
        <v>-86</v>
      </c>
      <c r="G212" s="345">
        <f>IF(Y195&lt;Z195,G195,IF(Z195&lt;Y195,G196,"-"))</f>
        <v>233</v>
      </c>
      <c r="H212" s="521"/>
      <c r="I212" s="257" t="str">
        <f>VLOOKUP(G212,[3]Список!A:V,3,FALSE)</f>
        <v xml:space="preserve">МЕНДИГАЛИЕВА Айша  </v>
      </c>
      <c r="J212" s="258" t="str">
        <f>VLOOKUP(G212,[3]Список!A:V,8,FALSE)</f>
        <v>г. Алматы</v>
      </c>
      <c r="K212" s="526"/>
      <c r="L212" s="536"/>
      <c r="M212" s="532"/>
      <c r="N212" s="534"/>
      <c r="O212" s="526"/>
      <c r="P212" s="536"/>
      <c r="Q212" s="532"/>
      <c r="R212" s="534"/>
      <c r="S212" s="526"/>
      <c r="T212" s="536"/>
      <c r="U212" s="532"/>
      <c r="V212" s="534"/>
      <c r="W212" s="526"/>
      <c r="X212" s="528"/>
      <c r="Y212" s="259">
        <f>IF(L211="wo","В - П",IF(L211&gt;=0,SUM(AC212:AI212),""))</f>
        <v>0</v>
      </c>
      <c r="Z212" s="260">
        <f>IF(K211="wo","В - П",IF(K211&gt;=0,SUM(AC211:AI211),""))</f>
        <v>3</v>
      </c>
      <c r="AA212" s="248" t="str">
        <f>IF(G211="х","",IF(G212="х","",IF(Y211&gt;Z211,AA211&amp;" "&amp;AB211,IF(Z211&gt;Y211,AA211&amp;" "&amp;AB212,""))))</f>
        <v>3 - 0 (6,8,9)</v>
      </c>
      <c r="AB212" s="249" t="str">
        <f t="shared" si="2126"/>
        <v>(-6,-8,-9)</v>
      </c>
      <c r="AC212" s="250">
        <f>IF(L211="","",IF(L211="wo",0,IF(K211="wo",1,IF(K211&gt;L211,0,1))))</f>
        <v>0</v>
      </c>
      <c r="AD212" s="250">
        <f>IF(N211="","",IF(N211="wo",0,IF(M211="wo",1,IF(M211&gt;N211,0,1))))</f>
        <v>0</v>
      </c>
      <c r="AE212" s="250">
        <f>IF(P211="","",IF(P211="wo",0,IF(O211="wo",1,IF(O211&gt;P211,0,1))))</f>
        <v>0</v>
      </c>
      <c r="AF212" s="250" t="str">
        <f>IF(R211="","",IF(R211="wo",0,IF(Q211="wo",1,IF(Q211&gt;R211,0,1))))</f>
        <v/>
      </c>
      <c r="AG212" s="250" t="str">
        <f>IF(T211="","",IF(T211="wo",0,IF(S211="wo",1,IF(S211&gt;T211,0,1))))</f>
        <v/>
      </c>
      <c r="AH212" s="250" t="str">
        <f>IF(V211="","",IF(V211="wo",0,IF(U211="wo",1,IF(U211&gt;V211,0,1))))</f>
        <v/>
      </c>
      <c r="AI212" s="250" t="str">
        <f>IF(X211="","",IF(X211="wo",0,IF(W211="wo",1,IF(W211&gt;X211,0,1))))</f>
        <v/>
      </c>
      <c r="AJ212" s="251">
        <f>IF(K211="","",IF(K211="wo",0,IF(L211="wo",0,IF(K211=L211,"ERROR",IF(K211=0,0,IF(L211=0,"-0",IF(L211&gt;K211,K211,-1*L211)))))))</f>
        <v>-6</v>
      </c>
      <c r="AK212" s="251" t="str">
        <f>IF(M211="","",IF(M211="wo",","&amp;0,IF(N211="wo",","&amp;0,IF(M211=N211,"ERROR",IF(M211=0,",0",IF(N211=0,",-0",IF(N211&gt;M211,","&amp;M211,","&amp;-1*N211)))))))</f>
        <v>,-8</v>
      </c>
      <c r="AL212" s="251" t="str">
        <f>IF(O211="","",IF(O211="wo",","&amp;0,IF(P211="wo",","&amp;0,IF(O211=P211,"ERROR",IF(O211=0,",0",IF(P211=0,",-0",IF(P211&gt;O211,","&amp;O211,","&amp;-1*P211)))))))</f>
        <v>,-9</v>
      </c>
      <c r="AM212" s="251" t="str">
        <f>IF(Q211="","",IF(Q211="wo",","&amp;0,IF(R211="wo",","&amp;0,IF(Q211=R211,"ERROR",IF(Q211=0,",0",IF(R211=0,",-0",IF(R211&gt;Q211,","&amp;Q211,","&amp;-1*R211)))))))</f>
        <v/>
      </c>
      <c r="AN212" s="251" t="str">
        <f>IF(S211="","",IF(S211="wo",","&amp;0,IF(T211="wo",","&amp;0,IF(S211=T211,"ERROR",IF(S211=0,",0",IF(T211=0,",-0",IF(T211&gt;S211,","&amp;S211,","&amp;-1*T211)))))))</f>
        <v/>
      </c>
      <c r="AO212" s="251" t="str">
        <f>IF(U211="","",IF(U211="wo",","&amp;0,IF(V211="wo",","&amp;0,IF(U211=V211,"ERROR",IF(U211=0,",0",IF(V211=0,",-0",IF(V211&gt;U211,","&amp;U211,","&amp;-1*V211)))))))</f>
        <v/>
      </c>
      <c r="AP212" s="251" t="str">
        <f>IF(W211="","",IF(W211="wo",","&amp;0,IF(X211="wo",","&amp;0,IF(W211=X211,"ERROR",IF(W211=0,",0",IF(X211=0,",-0",IF(X211&gt;W211,","&amp;W211,","&amp;-1*X211)))))))</f>
        <v/>
      </c>
      <c r="AQ212" s="238"/>
      <c r="AR212" s="261"/>
      <c r="AU212" s="262"/>
      <c r="BF212" s="293"/>
    </row>
    <row r="213" spans="1:58" s="240" customFormat="1" ht="14.1" customHeight="1" x14ac:dyDescent="0.25">
      <c r="A213" s="510">
        <v>93</v>
      </c>
      <c r="B213" s="569" t="s">
        <v>349</v>
      </c>
      <c r="C213" s="514"/>
      <c r="D213" s="516"/>
      <c r="E213" s="556"/>
      <c r="F213" s="322"/>
      <c r="G213" s="330">
        <f>IF(Y209&gt;Z209,G209,IF(Z209&gt;Y209,G210,"-"))</f>
        <v>244</v>
      </c>
      <c r="H213" s="520" t="str">
        <f t="shared" ref="H213" si="2138">IF(K213="",IF(C213="","",IF(OR(G213="х",G214="х",NOT(ISBLANK(K213)))," ",CONCATENATE(C213,"/",D213,"/","ст. ",E213))),"")</f>
        <v/>
      </c>
      <c r="I213" s="244" t="str">
        <f>VLOOKUP(G213,[3]Список!A:V,3,FALSE)</f>
        <v xml:space="preserve">ШАВКАТОВА Гулёра  </v>
      </c>
      <c r="J213" s="245" t="str">
        <f>VLOOKUP(G213,[3]Список!A:V,8,FALSE)</f>
        <v>Туркестан. обл.</v>
      </c>
      <c r="K213" s="525">
        <v>11</v>
      </c>
      <c r="L213" s="535">
        <v>9</v>
      </c>
      <c r="M213" s="531">
        <v>11</v>
      </c>
      <c r="N213" s="533">
        <v>9</v>
      </c>
      <c r="O213" s="525">
        <v>12</v>
      </c>
      <c r="P213" s="535">
        <v>10</v>
      </c>
      <c r="Q213" s="531"/>
      <c r="R213" s="533"/>
      <c r="S213" s="525"/>
      <c r="T213" s="535"/>
      <c r="U213" s="531"/>
      <c r="V213" s="533"/>
      <c r="W213" s="525"/>
      <c r="X213" s="527"/>
      <c r="Y213" s="246">
        <f>IF(K213="wo","wo",IF(K213="","",SUM(AC213:AI213)))</f>
        <v>3</v>
      </c>
      <c r="Z213" s="247">
        <f>IF(L213="wo","wo",IF(L213="","",SUM(AC214:AI214)))</f>
        <v>0</v>
      </c>
      <c r="AA213" s="248" t="str">
        <f t="shared" ref="AA213" si="2139">IF(Y214="В - П","В - П",IF(Z214="В - П","В - П",IF(Z214="wo",Y214&amp;" - "&amp;Z214,IF(Y214="wo",Z214&amp;" - "&amp;Y214,IF(Y214&gt;Z214,Y214&amp;" - "&amp;Z214,IF(Z214&gt;Y214,Z214&amp;" - "&amp;Y214,""))))))</f>
        <v>3 - 0</v>
      </c>
      <c r="AB213" s="249" t="str">
        <f t="shared" si="2126"/>
        <v>(9,9,10)</v>
      </c>
      <c r="AC213" s="250">
        <f>IF(K213="","",IF(K213="wo",0,IF(L213="wo",1,IF(K213&gt;L213,1,0))))</f>
        <v>1</v>
      </c>
      <c r="AD213" s="250">
        <f>IF(M213="","",IF(M213="wo",0,IF(N213="wo",1,IF(M213&gt;N213,1,0))))</f>
        <v>1</v>
      </c>
      <c r="AE213" s="250">
        <f>IF(O213="","",IF(O213="wo",0,IF(P213="wo",1,IF(O213&gt;P213,1,0))))</f>
        <v>1</v>
      </c>
      <c r="AF213" s="250" t="str">
        <f>IF(Q213="","",IF(Q213="wo",0,IF(R213="wo",1,IF(Q213&gt;R213,1,0))))</f>
        <v/>
      </c>
      <c r="AG213" s="250" t="str">
        <f>IF(S213="","",IF(S213="wo",0,IF(T213="wo",1,IF(S213&gt;T213,1,0))))</f>
        <v/>
      </c>
      <c r="AH213" s="250" t="str">
        <f>IF(U213="","",IF(U213="wo",0,IF(V213="wo",1,IF(U213&gt;V213,1,0))))</f>
        <v/>
      </c>
      <c r="AI213" s="250" t="str">
        <f>IF(W213="","",IF(W213="wo",0,IF(X213="wo",1,IF(W213&gt;X213,1,0))))</f>
        <v/>
      </c>
      <c r="AJ213" s="251">
        <f>IF(K213="","",IF(K213="wo",0,IF(L213="wo",0,IF(K213=L213,"ERROR",IF(K213=0,"-0",IF(L213=0,0,IF(K213&gt;L213,L213,-1*K213)))))))</f>
        <v>9</v>
      </c>
      <c r="AK213" s="251" t="str">
        <f>IF(M213="","",IF(M213="wo",","&amp;0,IF(N213="wo",","&amp;0,IF(M213=N213,"ERROR",IF(M213=0,",-0",IF(N213=0,","&amp;0,IF(M213&gt;N213,","&amp;N213,","&amp;-1*M213)))))))</f>
        <v>,9</v>
      </c>
      <c r="AL213" s="251" t="str">
        <f>IF(O213="","",IF(O213="wo",","&amp;0,IF(P213="wo",","&amp;0,IF(O213=P213,"ERROR",IF(O213=0,",-0",IF(P213=0,","&amp;0,IF(O213&gt;P213,","&amp;P213,","&amp;-1*O213)))))))</f>
        <v>,10</v>
      </c>
      <c r="AM213" s="251" t="str">
        <f>IF(Q213="","",IF(Q213="wo",","&amp;0,IF(R213="wo",","&amp;0,IF(Q213=R213,"ERROR",IF(Q213=0,",-0",IF(R213=0,","&amp;0,IF(Q213&gt;R213,","&amp;R213,","&amp;-1*Q213)))))))</f>
        <v/>
      </c>
      <c r="AN213" s="251" t="str">
        <f>IF(S213="","",IF(S213="wo",","&amp;0,IF(T213="wo",","&amp;0,IF(S213=T213,"ERROR",IF(S213=0,",-0",IF(T213=0,","&amp;0,IF(S213&gt;T213,","&amp;T213,","&amp;-1*S213)))))))</f>
        <v/>
      </c>
      <c r="AO213" s="251" t="str">
        <f>IF(U213="","",IF(U213="wo",","&amp;0,IF(V213="wo",","&amp;0,IF(U213=V213,"ERROR",IF(U213=0,",-0",IF(V213=0,","&amp;0,IF(U213&gt;V213,","&amp;V213,","&amp;-1*U213)))))))</f>
        <v/>
      </c>
      <c r="AP213" s="251" t="str">
        <f>IF(W213="","",IF(W213="wo",","&amp;0,IF(X213="wo",","&amp;0,IF(W213=X213,"ERROR",IF(W213=0,",-0",IF(X213=0,","&amp;0,IF(W213&gt;X213,","&amp;X213,","&amp;-1*W213)))))))</f>
        <v/>
      </c>
      <c r="AQ213" s="238"/>
      <c r="AR213" s="261"/>
      <c r="AU213" s="262"/>
      <c r="BF213" s="293"/>
    </row>
    <row r="214" spans="1:58" s="240" customFormat="1" ht="14.1" customHeight="1" x14ac:dyDescent="0.25">
      <c r="A214" s="511"/>
      <c r="B214" s="570"/>
      <c r="C214" s="515"/>
      <c r="D214" s="517"/>
      <c r="E214" s="578"/>
      <c r="F214" s="320"/>
      <c r="G214" s="330">
        <f>IF(Y211&gt;Z211,G211,IF(Z211&gt;Y211,G212,"-"))</f>
        <v>247</v>
      </c>
      <c r="H214" s="521"/>
      <c r="I214" s="257" t="str">
        <f>VLOOKUP(G214,[3]Список!A:V,3,FALSE)</f>
        <v>ШАЙХИНА Алина</v>
      </c>
      <c r="J214" s="258" t="str">
        <f>VLOOKUP(G214,[3]Список!A:V,8,FALSE)</f>
        <v>г. Астана</v>
      </c>
      <c r="K214" s="526"/>
      <c r="L214" s="536"/>
      <c r="M214" s="532"/>
      <c r="N214" s="534"/>
      <c r="O214" s="526"/>
      <c r="P214" s="536"/>
      <c r="Q214" s="532"/>
      <c r="R214" s="534"/>
      <c r="S214" s="526"/>
      <c r="T214" s="536"/>
      <c r="U214" s="532"/>
      <c r="V214" s="534"/>
      <c r="W214" s="526"/>
      <c r="X214" s="528"/>
      <c r="Y214" s="259">
        <f>IF(L213="wo","В - П",IF(L213&gt;=0,SUM(AC214:AI214),""))</f>
        <v>0</v>
      </c>
      <c r="Z214" s="260">
        <f>IF(K213="wo","В - П",IF(K213&gt;=0,SUM(AC213:AI213),""))</f>
        <v>3</v>
      </c>
      <c r="AA214" s="248" t="str">
        <f>IF(G213="х","",IF(G214="х","",IF(Y213&gt;Z213,AA213&amp;" "&amp;AB213,IF(Z213&gt;Y213,AA213&amp;" "&amp;AB214,""))))</f>
        <v>3 - 0 (9,9,10)</v>
      </c>
      <c r="AB214" s="249" t="str">
        <f t="shared" si="2126"/>
        <v>(-9,-9,-10)</v>
      </c>
      <c r="AC214" s="250">
        <f>IF(L213="","",IF(L213="wo",0,IF(K213="wo",1,IF(K213&gt;L213,0,1))))</f>
        <v>0</v>
      </c>
      <c r="AD214" s="250">
        <f>IF(N213="","",IF(N213="wo",0,IF(M213="wo",1,IF(M213&gt;N213,0,1))))</f>
        <v>0</v>
      </c>
      <c r="AE214" s="250">
        <f>IF(P213="","",IF(P213="wo",0,IF(O213="wo",1,IF(O213&gt;P213,0,1))))</f>
        <v>0</v>
      </c>
      <c r="AF214" s="250" t="str">
        <f>IF(R213="","",IF(R213="wo",0,IF(Q213="wo",1,IF(Q213&gt;R213,0,1))))</f>
        <v/>
      </c>
      <c r="AG214" s="250" t="str">
        <f>IF(T213="","",IF(T213="wo",0,IF(S213="wo",1,IF(S213&gt;T213,0,1))))</f>
        <v/>
      </c>
      <c r="AH214" s="250" t="str">
        <f>IF(V213="","",IF(V213="wo",0,IF(U213="wo",1,IF(U213&gt;V213,0,1))))</f>
        <v/>
      </c>
      <c r="AI214" s="250" t="str">
        <f>IF(X213="","",IF(X213="wo",0,IF(W213="wo",1,IF(W213&gt;X213,0,1))))</f>
        <v/>
      </c>
      <c r="AJ214" s="251">
        <f>IF(K213="","",IF(K213="wo",0,IF(L213="wo",0,IF(K213=L213,"ERROR",IF(K213=0,0,IF(L213=0,"-0",IF(L213&gt;K213,K213,-1*L213)))))))</f>
        <v>-9</v>
      </c>
      <c r="AK214" s="251" t="str">
        <f>IF(M213="","",IF(M213="wo",","&amp;0,IF(N213="wo",","&amp;0,IF(M213=N213,"ERROR",IF(M213=0,",0",IF(N213=0,",-0",IF(N213&gt;M213,","&amp;M213,","&amp;-1*N213)))))))</f>
        <v>,-9</v>
      </c>
      <c r="AL214" s="251" t="str">
        <f>IF(O213="","",IF(O213="wo",","&amp;0,IF(P213="wo",","&amp;0,IF(O213=P213,"ERROR",IF(O213=0,",0",IF(P213=0,",-0",IF(P213&gt;O213,","&amp;O213,","&amp;-1*P213)))))))</f>
        <v>,-10</v>
      </c>
      <c r="AM214" s="251" t="str">
        <f>IF(Q213="","",IF(Q213="wo",","&amp;0,IF(R213="wo",","&amp;0,IF(Q213=R213,"ERROR",IF(Q213=0,",0",IF(R213=0,",-0",IF(R213&gt;Q213,","&amp;Q213,","&amp;-1*R213)))))))</f>
        <v/>
      </c>
      <c r="AN214" s="251" t="str">
        <f>IF(S213="","",IF(S213="wo",","&amp;0,IF(T213="wo",","&amp;0,IF(S213=T213,"ERROR",IF(S213=0,",0",IF(T213=0,",-0",IF(T213&gt;S213,","&amp;S213,","&amp;-1*T213)))))))</f>
        <v/>
      </c>
      <c r="AO214" s="251" t="str">
        <f>IF(U213="","",IF(U213="wo",","&amp;0,IF(V213="wo",","&amp;0,IF(U213=V213,"ERROR",IF(U213=0,",0",IF(V213=0,",-0",IF(V213&gt;U213,","&amp;U213,","&amp;-1*V213)))))))</f>
        <v/>
      </c>
      <c r="AP214" s="251" t="str">
        <f>IF(W213="","",IF(W213="wo",","&amp;0,IF(X213="wo",","&amp;0,IF(W213=X213,"ERROR",IF(W213=0,",0",IF(X213=0,",-0",IF(X213&gt;W213,","&amp;W213,","&amp;-1*X213)))))))</f>
        <v/>
      </c>
      <c r="AQ214" s="238"/>
      <c r="AR214" s="261"/>
      <c r="AU214" s="262"/>
      <c r="BF214" s="293"/>
    </row>
    <row r="215" spans="1:58" s="240" customFormat="1" ht="14.1" customHeight="1" x14ac:dyDescent="0.25">
      <c r="A215" s="554"/>
      <c r="B215" s="576"/>
      <c r="C215" s="556"/>
      <c r="D215" s="576"/>
      <c r="E215" s="518"/>
      <c r="F215" s="322"/>
      <c r="G215" s="346">
        <f>IF(Y213&gt;Z213,G213,IF(Z213&gt;Y213,G214,"-"))</f>
        <v>244</v>
      </c>
      <c r="H215" s="331" t="s">
        <v>350</v>
      </c>
      <c r="I215" s="244" t="str">
        <f>VLOOKUP(G215,[3]Список!A:V,3,FALSE)</f>
        <v xml:space="preserve">ШАВКАТОВА Гулёра  </v>
      </c>
      <c r="J215" s="245" t="str">
        <f>VLOOKUP(G215,[3]Список!A:V,8,FALSE)</f>
        <v>Туркестан. обл.</v>
      </c>
      <c r="K215" s="579"/>
      <c r="L215" s="580"/>
      <c r="M215" s="580"/>
      <c r="N215" s="580"/>
      <c r="O215" s="580"/>
      <c r="P215" s="580"/>
      <c r="Q215" s="580"/>
      <c r="R215" s="580"/>
      <c r="S215" s="580"/>
      <c r="T215" s="580"/>
      <c r="U215" s="580"/>
      <c r="V215" s="580"/>
      <c r="W215" s="580"/>
      <c r="X215" s="581"/>
      <c r="Y215" s="246" t="str">
        <f>IF(K215="wo","wo",IF(K215="","",SUM(AC215:AI215)))</f>
        <v/>
      </c>
      <c r="Z215" s="247" t="str">
        <f>IF(L215="wo","wo",IF(L215="","",SUM(AC216:AI216)))</f>
        <v/>
      </c>
      <c r="AA215" s="248" t="str">
        <f t="shared" ref="AA215" si="2140">IF(Y216="В - П","В - П",IF(Z216="В - П","В - П",IF(Z216="wo",Y216&amp;" - "&amp;Z216,IF(Y216="wo",Z216&amp;" - "&amp;Y216,IF(Y216&gt;Z216,Y216&amp;" - "&amp;Z216,IF(Z216&gt;Y216,Z216&amp;" - "&amp;Y216,""))))))</f>
        <v/>
      </c>
      <c r="AB215" s="249" t="str">
        <f t="shared" si="2126"/>
        <v>()</v>
      </c>
      <c r="AC215" s="250" t="str">
        <f>IF(K215="","",IF(K215="wo",0,IF(L215="wo",1,IF(K215&gt;L215,1,0))))</f>
        <v/>
      </c>
      <c r="AD215" s="250" t="str">
        <f>IF(M215="","",IF(M215="wo",0,IF(N215="wo",1,IF(M215&gt;N215,1,0))))</f>
        <v/>
      </c>
      <c r="AE215" s="250" t="str">
        <f>IF(O215="","",IF(O215="wo",0,IF(P215="wo",1,IF(O215&gt;P215,1,0))))</f>
        <v/>
      </c>
      <c r="AF215" s="250" t="str">
        <f>IF(Q215="","",IF(Q215="wo",0,IF(R215="wo",1,IF(Q215&gt;R215,1,0))))</f>
        <v/>
      </c>
      <c r="AG215" s="250" t="str">
        <f>IF(S215="","",IF(S215="wo",0,IF(T215="wo",1,IF(S215&gt;T215,1,0))))</f>
        <v/>
      </c>
      <c r="AH215" s="250" t="str">
        <f>IF(U215="","",IF(U215="wo",0,IF(V215="wo",1,IF(U215&gt;V215,1,0))))</f>
        <v/>
      </c>
      <c r="AI215" s="250" t="str">
        <f>IF(W215="","",IF(W215="wo",0,IF(X215="wo",1,IF(W215&gt;X215,1,0))))</f>
        <v/>
      </c>
      <c r="AJ215" s="251" t="str">
        <f>IF(K215="","",IF(K215="wo",0,IF(L215="wo",0,IF(K215=L215,"ERROR",IF(K215=0,"-0",IF(L215=0,0,IF(K215&gt;L215,L215,-1*K215)))))))</f>
        <v/>
      </c>
      <c r="AK215" s="251" t="str">
        <f>IF(M215="","",IF(M215="wo",","&amp;0,IF(N215="wo",","&amp;0,IF(M215=N215,"ERROR",IF(M215=0,",-0",IF(N215=0,","&amp;0,IF(M215&gt;N215,","&amp;N215,","&amp;-1*M215)))))))</f>
        <v/>
      </c>
      <c r="AL215" s="251" t="str">
        <f>IF(O215="","",IF(O215="wo",","&amp;0,IF(P215="wo",","&amp;0,IF(O215=P215,"ERROR",IF(O215=0,",-0",IF(P215=0,","&amp;0,IF(O215&gt;P215,","&amp;P215,","&amp;-1*O215)))))))</f>
        <v/>
      </c>
      <c r="AM215" s="251" t="str">
        <f>IF(Q215="","",IF(Q215="wo",","&amp;0,IF(R215="wo",","&amp;0,IF(Q215=R215,"ERROR",IF(Q215=0,",-0",IF(R215=0,","&amp;0,IF(Q215&gt;R215,","&amp;R215,","&amp;-1*Q215)))))))</f>
        <v/>
      </c>
      <c r="AN215" s="251" t="str">
        <f>IF(S215="","",IF(S215="wo",","&amp;0,IF(T215="wo",","&amp;0,IF(S215=T215,"ERROR",IF(S215=0,",-0",IF(T215=0,","&amp;0,IF(S215&gt;T215,","&amp;T215,","&amp;-1*S215)))))))</f>
        <v/>
      </c>
      <c r="AO215" s="251" t="str">
        <f>IF(U215="","",IF(U215="wo",","&amp;0,IF(V215="wo",","&amp;0,IF(U215=V215,"ERROR",IF(U215=0,",-0",IF(V215=0,","&amp;0,IF(U215&gt;V215,","&amp;V215,","&amp;-1*U215)))))))</f>
        <v/>
      </c>
      <c r="AP215" s="251" t="str">
        <f>IF(W215="","",IF(W215="wo",","&amp;0,IF(X215="wo",","&amp;0,IF(W215=X215,"ERROR",IF(W215=0,",-0",IF(X215=0,","&amp;0,IF(W215&gt;X215,","&amp;X215,","&amp;-1*W215)))))))</f>
        <v/>
      </c>
      <c r="AQ215" s="238"/>
      <c r="AR215" s="261"/>
      <c r="AU215" s="262"/>
      <c r="BF215" s="293"/>
    </row>
    <row r="216" spans="1:58" s="240" customFormat="1" ht="14.1" customHeight="1" x14ac:dyDescent="0.25">
      <c r="A216" s="555"/>
      <c r="B216" s="577"/>
      <c r="C216" s="578"/>
      <c r="D216" s="577"/>
      <c r="E216" s="519"/>
      <c r="F216" s="238">
        <v>-93</v>
      </c>
      <c r="G216" s="348">
        <f>IF(Y213&lt;Z213,G213,IF(Z213&lt;Y213,G214,"-"))</f>
        <v>247</v>
      </c>
      <c r="H216" s="331" t="s">
        <v>351</v>
      </c>
      <c r="I216" s="257" t="str">
        <f>VLOOKUP(G216,[3]Список!A:V,3,FALSE)</f>
        <v>ШАЙХИНА Алина</v>
      </c>
      <c r="J216" s="258" t="str">
        <f>VLOOKUP(G216,[3]Список!A:V,8,FALSE)</f>
        <v>г. Астана</v>
      </c>
      <c r="K216" s="572"/>
      <c r="L216" s="573"/>
      <c r="M216" s="573"/>
      <c r="N216" s="573"/>
      <c r="O216" s="573"/>
      <c r="P216" s="573"/>
      <c r="Q216" s="573"/>
      <c r="R216" s="573"/>
      <c r="S216" s="573"/>
      <c r="T216" s="573"/>
      <c r="U216" s="573"/>
      <c r="V216" s="573"/>
      <c r="W216" s="573"/>
      <c r="X216" s="574"/>
      <c r="Y216" s="259">
        <f>IF(L215="wo","В - П",IF(L215&gt;=0,SUM(AC216:AI216),""))</f>
        <v>0</v>
      </c>
      <c r="Z216" s="260">
        <f>IF(K215="wo","В - П",IF(K215&gt;=0,SUM(AC215:AI215),""))</f>
        <v>0</v>
      </c>
      <c r="AA216" s="248" t="str">
        <f>IF(G215="х","",IF(G216="х","",IF(Y215&gt;Z215,AA215&amp;" "&amp;AB215,IF(Z215&gt;Y215,AA215&amp;" "&amp;AB216,""))))</f>
        <v/>
      </c>
      <c r="AB216" s="249" t="str">
        <f t="shared" si="2126"/>
        <v>()</v>
      </c>
      <c r="AC216" s="250" t="str">
        <f>IF(L215="","",IF(L215="wo",0,IF(K215="wo",1,IF(K215&gt;L215,0,1))))</f>
        <v/>
      </c>
      <c r="AD216" s="250" t="str">
        <f>IF(N215="","",IF(N215="wo",0,IF(M215="wo",1,IF(M215&gt;N215,0,1))))</f>
        <v/>
      </c>
      <c r="AE216" s="250" t="str">
        <f>IF(P215="","",IF(P215="wo",0,IF(O215="wo",1,IF(O215&gt;P215,0,1))))</f>
        <v/>
      </c>
      <c r="AF216" s="250" t="str">
        <f>IF(R215="","",IF(R215="wo",0,IF(Q215="wo",1,IF(Q215&gt;R215,0,1))))</f>
        <v/>
      </c>
      <c r="AG216" s="250" t="str">
        <f>IF(T215="","",IF(T215="wo",0,IF(S215="wo",1,IF(S215&gt;T215,0,1))))</f>
        <v/>
      </c>
      <c r="AH216" s="250" t="str">
        <f>IF(V215="","",IF(V215="wo",0,IF(U215="wo",1,IF(U215&gt;V215,0,1))))</f>
        <v/>
      </c>
      <c r="AI216" s="250" t="str">
        <f>IF(X215="","",IF(X215="wo",0,IF(W215="wo",1,IF(W215&gt;X215,0,1))))</f>
        <v/>
      </c>
      <c r="AJ216" s="251" t="str">
        <f>IF(K215="","",IF(K215="wo",0,IF(L215="wo",0,IF(K215=L215,"ERROR",IF(K215=0,0,IF(L215=0,"-0",IF(L215&gt;K215,K215,-1*L215)))))))</f>
        <v/>
      </c>
      <c r="AK216" s="251" t="str">
        <f>IF(M215="","",IF(M215="wo",","&amp;0,IF(N215="wo",","&amp;0,IF(M215=N215,"ERROR",IF(M215=0,",0",IF(N215=0,",-0",IF(N215&gt;M215,","&amp;M215,","&amp;-1*N215)))))))</f>
        <v/>
      </c>
      <c r="AL216" s="251" t="str">
        <f>IF(O215="","",IF(O215="wo",","&amp;0,IF(P215="wo",","&amp;0,IF(O215=P215,"ERROR",IF(O215=0,",0",IF(P215=0,",-0",IF(P215&gt;O215,","&amp;O215,","&amp;-1*P215)))))))</f>
        <v/>
      </c>
      <c r="AM216" s="251" t="str">
        <f>IF(Q215="","",IF(Q215="wo",","&amp;0,IF(R215="wo",","&amp;0,IF(Q215=R215,"ERROR",IF(Q215=0,",0",IF(R215=0,",-0",IF(R215&gt;Q215,","&amp;Q215,","&amp;-1*R215)))))))</f>
        <v/>
      </c>
      <c r="AN216" s="251" t="str">
        <f>IF(S215="","",IF(S215="wo",","&amp;0,IF(T215="wo",","&amp;0,IF(S215=T215,"ERROR",IF(S215=0,",0",IF(T215=0,",-0",IF(T215&gt;S215,","&amp;S215,","&amp;-1*T215)))))))</f>
        <v/>
      </c>
      <c r="AO216" s="251" t="str">
        <f>IF(U215="","",IF(U215="wo",","&amp;0,IF(V215="wo",","&amp;0,IF(U215=V215,"ERROR",IF(U215=0,",0",IF(V215=0,",-0",IF(V215&gt;U215,","&amp;U215,","&amp;-1*V215)))))))</f>
        <v/>
      </c>
      <c r="AP216" s="251" t="str">
        <f>IF(W215="","",IF(W215="wo",","&amp;0,IF(X215="wo",","&amp;0,IF(W215=X215,"ERROR",IF(W215=0,",0",IF(X215=0,",-0",IF(X215&gt;W215,","&amp;W215,","&amp;-1*X215)))))))</f>
        <v/>
      </c>
      <c r="AQ216" s="238"/>
      <c r="AR216" s="261"/>
      <c r="AU216" s="262"/>
      <c r="BF216" s="293"/>
    </row>
    <row r="217" spans="1:58" s="240" customFormat="1" ht="14.1" customHeight="1" x14ac:dyDescent="0.25">
      <c r="A217" s="510">
        <v>94</v>
      </c>
      <c r="B217" s="569" t="s">
        <v>352</v>
      </c>
      <c r="C217" s="514"/>
      <c r="D217" s="516"/>
      <c r="E217" s="556"/>
      <c r="F217" s="238">
        <v>-91</v>
      </c>
      <c r="G217" s="350">
        <f>IF(Y209&lt;Z209,G209,IF(Z209&lt;Y209,G210,"-"))</f>
        <v>234</v>
      </c>
      <c r="H217" s="520" t="str">
        <f>IF(K217="",IF(C217="","",IF(OR(G217="х",G218="х",NOT(ISBLANK(K217)))," ",CONCATENATE(C217,"/",D217,"/","ст. ",E217))),"")</f>
        <v/>
      </c>
      <c r="I217" s="244" t="str">
        <f>VLOOKUP(G217,[3]Список!A:V,3,FALSE)</f>
        <v xml:space="preserve">ШЫМКЕНТБАЙ Руана  </v>
      </c>
      <c r="J217" s="245" t="str">
        <f>VLOOKUP(G217,[3]Список!A:V,8,FALSE)</f>
        <v>г. Шымкент</v>
      </c>
      <c r="K217" s="525">
        <v>11</v>
      </c>
      <c r="L217" s="535">
        <v>7</v>
      </c>
      <c r="M217" s="531">
        <v>11</v>
      </c>
      <c r="N217" s="533">
        <v>4</v>
      </c>
      <c r="O217" s="525">
        <v>13</v>
      </c>
      <c r="P217" s="535">
        <v>11</v>
      </c>
      <c r="Q217" s="531"/>
      <c r="R217" s="533"/>
      <c r="S217" s="525"/>
      <c r="T217" s="535"/>
      <c r="U217" s="531"/>
      <c r="V217" s="533"/>
      <c r="W217" s="525"/>
      <c r="X217" s="527"/>
      <c r="Y217" s="246">
        <f>IF(K217="wo","wo",IF(K217="","",SUM(AC217:AI217)))</f>
        <v>3</v>
      </c>
      <c r="Z217" s="247">
        <f>IF(L217="wo","wo",IF(L217="","",SUM(AC218:AI218)))</f>
        <v>0</v>
      </c>
      <c r="AA217" s="248" t="str">
        <f t="shared" ref="AA217" si="2141">IF(Y218="В - П","В - П",IF(Z218="В - П","В - П",IF(Z218="wo",Y218&amp;" - "&amp;Z218,IF(Y218="wo",Z218&amp;" - "&amp;Y218,IF(Y218&gt;Z218,Y218&amp;" - "&amp;Z218,IF(Z218&gt;Y218,Z218&amp;" - "&amp;Y218,""))))))</f>
        <v>3 - 0</v>
      </c>
      <c r="AB217" s="249" t="str">
        <f t="shared" si="2126"/>
        <v>(7,4,11)</v>
      </c>
      <c r="AC217" s="250">
        <f>IF(K217="","",IF(K217="wo",0,IF(L217="wo",1,IF(K217&gt;L217,1,0))))</f>
        <v>1</v>
      </c>
      <c r="AD217" s="250">
        <f>IF(M217="","",IF(M217="wo",0,IF(N217="wo",1,IF(M217&gt;N217,1,0))))</f>
        <v>1</v>
      </c>
      <c r="AE217" s="250">
        <f>IF(O217="","",IF(O217="wo",0,IF(P217="wo",1,IF(O217&gt;P217,1,0))))</f>
        <v>1</v>
      </c>
      <c r="AF217" s="250" t="str">
        <f>IF(Q217="","",IF(Q217="wo",0,IF(R217="wo",1,IF(Q217&gt;R217,1,0))))</f>
        <v/>
      </c>
      <c r="AG217" s="250" t="str">
        <f>IF(S217="","",IF(S217="wo",0,IF(T217="wo",1,IF(S217&gt;T217,1,0))))</f>
        <v/>
      </c>
      <c r="AH217" s="250" t="str">
        <f>IF(U217="","",IF(U217="wo",0,IF(V217="wo",1,IF(U217&gt;V217,1,0))))</f>
        <v/>
      </c>
      <c r="AI217" s="250" t="str">
        <f>IF(W217="","",IF(W217="wo",0,IF(X217="wo",1,IF(W217&gt;X217,1,0))))</f>
        <v/>
      </c>
      <c r="AJ217" s="251">
        <f>IF(K217="","",IF(K217="wo",0,IF(L217="wo",0,IF(K217=L217,"ERROR",IF(K217=0,"-0",IF(L217=0,0,IF(K217&gt;L217,L217,-1*K217)))))))</f>
        <v>7</v>
      </c>
      <c r="AK217" s="251" t="str">
        <f>IF(M217="","",IF(M217="wo",","&amp;0,IF(N217="wo",","&amp;0,IF(M217=N217,"ERROR",IF(M217=0,",-0",IF(N217=0,","&amp;0,IF(M217&gt;N217,","&amp;N217,","&amp;-1*M217)))))))</f>
        <v>,4</v>
      </c>
      <c r="AL217" s="251" t="str">
        <f>IF(O217="","",IF(O217="wo",","&amp;0,IF(P217="wo",","&amp;0,IF(O217=P217,"ERROR",IF(O217=0,",-0",IF(P217=0,","&amp;0,IF(O217&gt;P217,","&amp;P217,","&amp;-1*O217)))))))</f>
        <v>,11</v>
      </c>
      <c r="AM217" s="251" t="str">
        <f>IF(Q217="","",IF(Q217="wo",","&amp;0,IF(R217="wo",","&amp;0,IF(Q217=R217,"ERROR",IF(Q217=0,",-0",IF(R217=0,","&amp;0,IF(Q217&gt;R217,","&amp;R217,","&amp;-1*Q217)))))))</f>
        <v/>
      </c>
      <c r="AN217" s="251" t="str">
        <f>IF(S217="","",IF(S217="wo",","&amp;0,IF(T217="wo",","&amp;0,IF(S217=T217,"ERROR",IF(S217=0,",-0",IF(T217=0,","&amp;0,IF(S217&gt;T217,","&amp;T217,","&amp;-1*S217)))))))</f>
        <v/>
      </c>
      <c r="AO217" s="251" t="str">
        <f>IF(U217="","",IF(U217="wo",","&amp;0,IF(V217="wo",","&amp;0,IF(U217=V217,"ERROR",IF(U217=0,",-0",IF(V217=0,","&amp;0,IF(U217&gt;V217,","&amp;V217,","&amp;-1*U217)))))))</f>
        <v/>
      </c>
      <c r="AP217" s="251" t="str">
        <f>IF(W217="","",IF(W217="wo",","&amp;0,IF(X217="wo",","&amp;0,IF(W217=X217,"ERROR",IF(W217=0,",-0",IF(X217=0,","&amp;0,IF(W217&gt;X217,","&amp;X217,","&amp;-1*W217)))))))</f>
        <v/>
      </c>
      <c r="AQ217" s="238"/>
      <c r="AR217" s="261"/>
      <c r="AU217" s="262"/>
      <c r="BF217" s="293"/>
    </row>
    <row r="218" spans="1:58" s="240" customFormat="1" ht="14.1" customHeight="1" x14ac:dyDescent="0.25">
      <c r="A218" s="511"/>
      <c r="B218" s="570"/>
      <c r="C218" s="515"/>
      <c r="D218" s="517"/>
      <c r="E218" s="578"/>
      <c r="F218" s="238">
        <v>-92</v>
      </c>
      <c r="G218" s="348">
        <f>IF(Y211&lt;Z211,G211,IF(Z211&lt;Y211,G212,"-"))</f>
        <v>233</v>
      </c>
      <c r="H218" s="521"/>
      <c r="I218" s="257" t="str">
        <f>VLOOKUP(G218,[3]Список!A:V,3,FALSE)</f>
        <v xml:space="preserve">МЕНДИГАЛИЕВА Айша  </v>
      </c>
      <c r="J218" s="258" t="str">
        <f>VLOOKUP(G218,[3]Список!A:V,8,FALSE)</f>
        <v>г. Алматы</v>
      </c>
      <c r="K218" s="526"/>
      <c r="L218" s="536"/>
      <c r="M218" s="532"/>
      <c r="N218" s="534"/>
      <c r="O218" s="526"/>
      <c r="P218" s="536"/>
      <c r="Q218" s="532"/>
      <c r="R218" s="534"/>
      <c r="S218" s="526"/>
      <c r="T218" s="536"/>
      <c r="U218" s="532"/>
      <c r="V218" s="534"/>
      <c r="W218" s="526"/>
      <c r="X218" s="528"/>
      <c r="Y218" s="259">
        <f>IF(L217="wo","В - П",IF(L217&gt;=0,SUM(AC218:AI218),""))</f>
        <v>0</v>
      </c>
      <c r="Z218" s="260">
        <f>IF(K217="wo","В - П",IF(K217&gt;=0,SUM(AC217:AI217),""))</f>
        <v>3</v>
      </c>
      <c r="AA218" s="248" t="str">
        <f>IF(G217="х","",IF(G218="х","",IF(Y217&gt;Z217,AA217&amp;" "&amp;AB217,IF(Z217&gt;Y217,AA217&amp;" "&amp;AB218,""))))</f>
        <v>3 - 0 (7,4,11)</v>
      </c>
      <c r="AB218" s="249" t="str">
        <f t="shared" si="2126"/>
        <v>(-7,-4,-11)</v>
      </c>
      <c r="AC218" s="250">
        <f t="shared" ref="AC218" si="2142">IF(L217="","",IF(L217="wo",0,IF(K217="wo",1,IF(K217&gt;L217,0,1))))</f>
        <v>0</v>
      </c>
      <c r="AD218" s="250">
        <f t="shared" ref="AD218" si="2143">IF(N217="","",IF(N217="wo",0,IF(M217="wo",1,IF(M217&gt;N217,0,1))))</f>
        <v>0</v>
      </c>
      <c r="AE218" s="250">
        <f t="shared" ref="AE218" si="2144">IF(P217="","",IF(P217="wo",0,IF(O217="wo",1,IF(O217&gt;P217,0,1))))</f>
        <v>0</v>
      </c>
      <c r="AF218" s="250" t="str">
        <f t="shared" ref="AF218" si="2145">IF(R217="","",IF(R217="wo",0,IF(Q217="wo",1,IF(Q217&gt;R217,0,1))))</f>
        <v/>
      </c>
      <c r="AG218" s="250" t="str">
        <f t="shared" ref="AG218" si="2146">IF(T217="","",IF(T217="wo",0,IF(S217="wo",1,IF(S217&gt;T217,0,1))))</f>
        <v/>
      </c>
      <c r="AH218" s="250" t="str">
        <f t="shared" ref="AH218" si="2147">IF(V217="","",IF(V217="wo",0,IF(U217="wo",1,IF(U217&gt;V217,0,1))))</f>
        <v/>
      </c>
      <c r="AI218" s="250" t="str">
        <f t="shared" ref="AI218" si="2148">IF(X217="","",IF(X217="wo",0,IF(W217="wo",1,IF(W217&gt;X217,0,1))))</f>
        <v/>
      </c>
      <c r="AJ218" s="251">
        <f t="shared" ref="AJ218" si="2149">IF(K217="","",IF(K217="wo",0,IF(L217="wo",0,IF(K217=L217,"ERROR",IF(K217=0,0,IF(L217=0,"-0",IF(L217&gt;K217,K217,-1*L217)))))))</f>
        <v>-7</v>
      </c>
      <c r="AK218" s="251" t="str">
        <f t="shared" ref="AK218" si="2150">IF(M217="","",IF(M217="wo",","&amp;0,IF(N217="wo",","&amp;0,IF(M217=N217,"ERROR",IF(M217=0,",0",IF(N217=0,",-0",IF(N217&gt;M217,","&amp;M217,","&amp;-1*N217)))))))</f>
        <v>,-4</v>
      </c>
      <c r="AL218" s="251" t="str">
        <f t="shared" ref="AL218" si="2151">IF(O217="","",IF(O217="wo",","&amp;0,IF(P217="wo",","&amp;0,IF(O217=P217,"ERROR",IF(O217=0,",0",IF(P217=0,",-0",IF(P217&gt;O217,","&amp;O217,","&amp;-1*P217)))))))</f>
        <v>,-11</v>
      </c>
      <c r="AM218" s="251" t="str">
        <f t="shared" ref="AM218" si="2152">IF(Q217="","",IF(Q217="wo",","&amp;0,IF(R217="wo",","&amp;0,IF(Q217=R217,"ERROR",IF(Q217=0,",0",IF(R217=0,",-0",IF(R217&gt;Q217,","&amp;Q217,","&amp;-1*R217)))))))</f>
        <v/>
      </c>
      <c r="AN218" s="251" t="str">
        <f t="shared" ref="AN218" si="2153">IF(S217="","",IF(S217="wo",","&amp;0,IF(T217="wo",","&amp;0,IF(S217=T217,"ERROR",IF(S217=0,",0",IF(T217=0,",-0",IF(T217&gt;S217,","&amp;S217,","&amp;-1*T217)))))))</f>
        <v/>
      </c>
      <c r="AO218" s="251" t="str">
        <f t="shared" ref="AO218" si="2154">IF(U217="","",IF(U217="wo",","&amp;0,IF(V217="wo",","&amp;0,IF(U217=V217,"ERROR",IF(U217=0,",0",IF(V217=0,",-0",IF(V217&gt;U217,","&amp;U217,","&amp;-1*V217)))))))</f>
        <v/>
      </c>
      <c r="AP218" s="251" t="str">
        <f t="shared" ref="AP218" si="2155">IF(W217="","",IF(W217="wo",","&amp;0,IF(X217="wo",","&amp;0,IF(W217=X217,"ERROR",IF(W217=0,",0",IF(X217=0,",-0",IF(X217&gt;W217,","&amp;W217,","&amp;-1*X217)))))))</f>
        <v/>
      </c>
      <c r="AQ218" s="238"/>
      <c r="AR218" s="261"/>
      <c r="AU218" s="262"/>
      <c r="BF218" s="293"/>
    </row>
    <row r="219" spans="1:58" s="240" customFormat="1" ht="14.1" customHeight="1" x14ac:dyDescent="0.25">
      <c r="A219" s="554"/>
      <c r="B219" s="576"/>
      <c r="C219" s="556"/>
      <c r="D219" s="576"/>
      <c r="E219" s="518"/>
      <c r="F219" s="322"/>
      <c r="G219" s="346">
        <f>IF(Y217&gt;Z217,G217,IF(Z217&gt;Y217,G218,"-"))</f>
        <v>234</v>
      </c>
      <c r="H219" s="331" t="s">
        <v>353</v>
      </c>
      <c r="I219" s="244" t="str">
        <f>VLOOKUP(G219,[3]Список!A:V,3,FALSE)</f>
        <v xml:space="preserve">ШЫМКЕНТБАЙ Руана  </v>
      </c>
      <c r="J219" s="245" t="str">
        <f>VLOOKUP(G219,[3]Список!A:V,8,FALSE)</f>
        <v>г. Шымкент</v>
      </c>
      <c r="K219" s="579"/>
      <c r="L219" s="580"/>
      <c r="M219" s="580"/>
      <c r="N219" s="580"/>
      <c r="O219" s="580"/>
      <c r="P219" s="580"/>
      <c r="Q219" s="580"/>
      <c r="R219" s="580"/>
      <c r="S219" s="580"/>
      <c r="T219" s="580"/>
      <c r="U219" s="580"/>
      <c r="V219" s="580"/>
      <c r="W219" s="580"/>
      <c r="X219" s="581"/>
      <c r="Y219" s="247"/>
      <c r="Z219" s="247"/>
      <c r="AA219" s="351" t="str">
        <f>IF(Y219&gt;Z219,Y219&amp;" - "&amp;Z219,IF(Z219&gt;Y219,Z219&amp;" - "&amp;Y219,""))</f>
        <v/>
      </c>
      <c r="AB219" s="352"/>
      <c r="AC219" s="353"/>
      <c r="AD219" s="353"/>
      <c r="AE219" s="353"/>
      <c r="AF219" s="353"/>
      <c r="AG219" s="353"/>
      <c r="AH219" s="353"/>
      <c r="AI219" s="353"/>
      <c r="AJ219" s="354"/>
      <c r="AK219" s="354"/>
      <c r="AL219" s="354"/>
      <c r="AM219" s="354"/>
      <c r="AN219" s="354"/>
      <c r="AO219" s="354"/>
      <c r="AP219" s="354"/>
      <c r="AQ219" s="238"/>
      <c r="AR219" s="261"/>
      <c r="AU219" s="262"/>
      <c r="BF219" s="293"/>
    </row>
    <row r="220" spans="1:58" s="240" customFormat="1" ht="14.1" customHeight="1" x14ac:dyDescent="0.25">
      <c r="A220" s="555"/>
      <c r="B220" s="577"/>
      <c r="C220" s="578"/>
      <c r="D220" s="577"/>
      <c r="E220" s="519"/>
      <c r="F220" s="238">
        <v>-94</v>
      </c>
      <c r="G220" s="348">
        <f>IF(Y217&lt;Z217,G217,IF(Z217&lt;Y217,G218,"-"))</f>
        <v>233</v>
      </c>
      <c r="H220" s="355" t="s">
        <v>354</v>
      </c>
      <c r="I220" s="257" t="str">
        <f>VLOOKUP(G220,[3]Список!A:V,3,FALSE)</f>
        <v xml:space="preserve">МЕНДИГАЛИЕВА Айша  </v>
      </c>
      <c r="J220" s="258" t="str">
        <f>VLOOKUP(G220,[3]Список!A:V,8,FALSE)</f>
        <v>г. Алматы</v>
      </c>
      <c r="K220" s="572"/>
      <c r="L220" s="573"/>
      <c r="M220" s="573"/>
      <c r="N220" s="573"/>
      <c r="O220" s="573"/>
      <c r="P220" s="573"/>
      <c r="Q220" s="573"/>
      <c r="R220" s="573"/>
      <c r="S220" s="573"/>
      <c r="T220" s="573"/>
      <c r="U220" s="573"/>
      <c r="V220" s="573"/>
      <c r="W220" s="573"/>
      <c r="X220" s="574"/>
      <c r="Y220" s="247"/>
      <c r="Z220" s="247"/>
      <c r="AA220" s="351" t="str">
        <f>IF(Y219&gt;Z219,AA219&amp;" "&amp;AB219,IF(Z219&gt;Y219,AA219&amp;" "&amp;AB220,""))</f>
        <v/>
      </c>
      <c r="AB220" s="352"/>
      <c r="AC220" s="353"/>
      <c r="AD220" s="353"/>
      <c r="AE220" s="353"/>
      <c r="AF220" s="353"/>
      <c r="AG220" s="353"/>
      <c r="AH220" s="353"/>
      <c r="AI220" s="353"/>
      <c r="AJ220" s="354"/>
      <c r="AK220" s="354"/>
      <c r="AL220" s="354"/>
      <c r="AM220" s="354"/>
      <c r="AN220" s="354"/>
      <c r="AO220" s="354"/>
      <c r="AP220" s="354"/>
      <c r="AQ220" s="238"/>
      <c r="AR220" s="261"/>
      <c r="AU220" s="262"/>
      <c r="BF220" s="293"/>
    </row>
    <row r="221" spans="1:58" s="240" customFormat="1" ht="14.1" customHeight="1" x14ac:dyDescent="0.25">
      <c r="A221" s="263"/>
      <c r="B221" s="263"/>
      <c r="C221" s="356"/>
      <c r="D221" s="357"/>
      <c r="E221" s="356"/>
      <c r="F221" s="236"/>
      <c r="G221" s="263"/>
      <c r="H221" s="263"/>
      <c r="I221" s="263"/>
      <c r="J221" s="263"/>
      <c r="K221" s="263"/>
      <c r="L221" s="263"/>
      <c r="M221" s="263"/>
      <c r="N221" s="263"/>
      <c r="O221" s="263"/>
      <c r="P221" s="263"/>
      <c r="Q221" s="263"/>
      <c r="R221" s="263"/>
      <c r="S221" s="263"/>
      <c r="T221" s="263"/>
      <c r="U221" s="263"/>
      <c r="V221" s="263"/>
      <c r="W221" s="263"/>
      <c r="X221" s="263"/>
      <c r="Y221" s="263"/>
      <c r="Z221" s="263"/>
      <c r="AA221" s="263"/>
      <c r="AB221" s="263"/>
      <c r="AC221" s="237"/>
      <c r="AD221" s="237"/>
      <c r="AE221" s="237"/>
      <c r="AF221" s="237"/>
      <c r="AG221" s="237"/>
      <c r="AH221" s="237"/>
      <c r="AI221" s="237"/>
      <c r="AJ221" s="263"/>
      <c r="AK221" s="263"/>
      <c r="AL221" s="263"/>
      <c r="AM221" s="263"/>
      <c r="AN221" s="263"/>
      <c r="AO221" s="263"/>
      <c r="AP221" s="263"/>
      <c r="AQ221" s="238"/>
      <c r="AR221" s="261"/>
      <c r="AT221" s="262"/>
      <c r="AU221" s="262"/>
      <c r="BF221" s="293"/>
    </row>
    <row r="222" spans="1:58" s="240" customFormat="1" ht="14.1" customHeight="1" x14ac:dyDescent="0.25">
      <c r="A222" s="263"/>
      <c r="B222" s="263"/>
      <c r="C222" s="356"/>
      <c r="D222" s="357"/>
      <c r="E222" s="356"/>
      <c r="F222" s="236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  <c r="Q222" s="263"/>
      <c r="R222" s="263"/>
      <c r="S222" s="263"/>
      <c r="T222" s="263"/>
      <c r="U222" s="263"/>
      <c r="V222" s="263"/>
      <c r="W222" s="263"/>
      <c r="X222" s="263"/>
      <c r="Y222" s="263"/>
      <c r="Z222" s="263"/>
      <c r="AA222" s="263"/>
      <c r="AB222" s="263"/>
      <c r="AC222" s="237"/>
      <c r="AD222" s="237"/>
      <c r="AE222" s="237"/>
      <c r="AF222" s="237"/>
      <c r="AG222" s="237"/>
      <c r="AH222" s="237"/>
      <c r="AI222" s="237"/>
      <c r="AJ222" s="263"/>
      <c r="AK222" s="263"/>
      <c r="AL222" s="263"/>
      <c r="AM222" s="263"/>
      <c r="AN222" s="263"/>
      <c r="AO222" s="263"/>
      <c r="AP222" s="263"/>
      <c r="AQ222" s="238"/>
      <c r="AR222" s="261"/>
      <c r="AT222" s="262"/>
      <c r="AU222" s="262"/>
      <c r="BF222" s="293"/>
    </row>
    <row r="223" spans="1:58" s="240" customFormat="1" ht="10.7" customHeight="1" x14ac:dyDescent="0.25">
      <c r="A223" s="263"/>
      <c r="B223" s="263"/>
      <c r="C223" s="356"/>
      <c r="D223" s="357"/>
      <c r="E223" s="356"/>
      <c r="F223" s="236"/>
      <c r="G223" s="263"/>
      <c r="H223" s="263"/>
      <c r="I223" s="263"/>
      <c r="J223" s="263"/>
      <c r="K223" s="263"/>
      <c r="L223" s="263"/>
      <c r="M223" s="263"/>
      <c r="N223" s="263"/>
      <c r="O223" s="263"/>
      <c r="P223" s="263"/>
      <c r="Q223" s="263"/>
      <c r="R223" s="263"/>
      <c r="S223" s="263"/>
      <c r="T223" s="263"/>
      <c r="U223" s="263"/>
      <c r="V223" s="263"/>
      <c r="W223" s="263"/>
      <c r="X223" s="263"/>
      <c r="Y223" s="263"/>
      <c r="Z223" s="263"/>
      <c r="AA223" s="263"/>
      <c r="AB223" s="263"/>
      <c r="AC223" s="237"/>
      <c r="AD223" s="237"/>
      <c r="AE223" s="237"/>
      <c r="AF223" s="237"/>
      <c r="AG223" s="237"/>
      <c r="AH223" s="237"/>
      <c r="AI223" s="237"/>
      <c r="AJ223" s="263"/>
      <c r="AK223" s="263"/>
      <c r="AL223" s="263"/>
      <c r="AM223" s="263"/>
      <c r="AN223" s="263"/>
      <c r="AO223" s="263"/>
      <c r="AP223" s="263"/>
      <c r="AQ223" s="238"/>
      <c r="AT223" s="262"/>
      <c r="AU223" s="262"/>
      <c r="BF223" s="293"/>
    </row>
    <row r="224" spans="1:58" s="240" customFormat="1" ht="10.7" customHeight="1" x14ac:dyDescent="0.25">
      <c r="A224" s="263"/>
      <c r="B224" s="263"/>
      <c r="C224" s="356"/>
      <c r="D224" s="357"/>
      <c r="E224" s="356"/>
      <c r="F224" s="236"/>
      <c r="G224" s="263"/>
      <c r="H224" s="263"/>
      <c r="I224" s="263"/>
      <c r="J224" s="263"/>
      <c r="K224" s="263"/>
      <c r="L224" s="263"/>
      <c r="M224" s="263"/>
      <c r="N224" s="263"/>
      <c r="O224" s="263"/>
      <c r="P224" s="263"/>
      <c r="Q224" s="263"/>
      <c r="R224" s="263"/>
      <c r="S224" s="263"/>
      <c r="T224" s="263"/>
      <c r="U224" s="263"/>
      <c r="V224" s="263"/>
      <c r="W224" s="263"/>
      <c r="X224" s="263"/>
      <c r="Y224" s="263"/>
      <c r="Z224" s="263"/>
      <c r="AA224" s="263"/>
      <c r="AB224" s="263"/>
      <c r="AC224" s="237"/>
      <c r="AD224" s="237"/>
      <c r="AE224" s="237"/>
      <c r="AF224" s="237"/>
      <c r="AG224" s="237"/>
      <c r="AH224" s="237"/>
      <c r="AI224" s="237"/>
      <c r="AJ224" s="263"/>
      <c r="AK224" s="263"/>
      <c r="AL224" s="263"/>
      <c r="AM224" s="263"/>
      <c r="AN224" s="263"/>
      <c r="AO224" s="263"/>
      <c r="AP224" s="263"/>
      <c r="AQ224" s="238"/>
      <c r="AT224" s="262"/>
      <c r="AU224" s="262"/>
      <c r="BF224" s="293"/>
    </row>
    <row r="225" spans="4:58" s="240" customFormat="1" ht="10.7" customHeight="1" x14ac:dyDescent="0.25">
      <c r="D225" s="357"/>
      <c r="E225" s="356"/>
      <c r="F225" s="236"/>
      <c r="G225" s="263"/>
      <c r="H225" s="263"/>
      <c r="I225" s="263"/>
      <c r="J225" s="263"/>
      <c r="K225" s="263"/>
      <c r="L225" s="263"/>
      <c r="M225" s="263"/>
      <c r="N225" s="263"/>
      <c r="O225" s="263"/>
      <c r="P225" s="263"/>
      <c r="Q225" s="263"/>
      <c r="R225" s="263"/>
      <c r="S225" s="263"/>
      <c r="T225" s="263"/>
      <c r="U225" s="263"/>
      <c r="V225" s="263"/>
      <c r="W225" s="263"/>
      <c r="X225" s="263"/>
      <c r="Y225" s="263"/>
      <c r="Z225" s="263"/>
      <c r="AA225" s="263"/>
      <c r="AB225" s="263"/>
      <c r="AC225" s="237"/>
      <c r="AD225" s="237"/>
      <c r="AE225" s="237"/>
      <c r="AF225" s="237"/>
      <c r="AG225" s="237"/>
      <c r="AH225" s="237"/>
      <c r="AI225" s="237"/>
      <c r="AJ225" s="263"/>
      <c r="AK225" s="263"/>
      <c r="AL225" s="263"/>
      <c r="AM225" s="263"/>
      <c r="AN225" s="263"/>
      <c r="AO225" s="263"/>
      <c r="AP225" s="263"/>
      <c r="AQ225" s="238"/>
      <c r="AU225" s="262"/>
      <c r="BF225" s="293"/>
    </row>
    <row r="226" spans="4:58" s="240" customFormat="1" ht="10.7" customHeight="1" x14ac:dyDescent="0.25">
      <c r="D226" s="357"/>
      <c r="E226" s="356"/>
      <c r="F226" s="236"/>
      <c r="G226" s="263"/>
      <c r="H226" s="263"/>
      <c r="I226" s="263"/>
      <c r="J226" s="263"/>
      <c r="K226" s="263"/>
      <c r="L226" s="263"/>
      <c r="M226" s="263"/>
      <c r="N226" s="263"/>
      <c r="O226" s="263"/>
      <c r="P226" s="263"/>
      <c r="Q226" s="263"/>
      <c r="R226" s="263"/>
      <c r="S226" s="263"/>
      <c r="T226" s="263"/>
      <c r="U226" s="263"/>
      <c r="V226" s="263"/>
      <c r="W226" s="263"/>
      <c r="X226" s="263"/>
      <c r="Y226" s="263"/>
      <c r="Z226" s="263"/>
      <c r="AA226" s="263"/>
      <c r="AB226" s="263"/>
      <c r="AC226" s="237"/>
      <c r="AD226" s="237"/>
      <c r="AE226" s="237"/>
      <c r="AF226" s="237"/>
      <c r="AG226" s="237"/>
      <c r="AH226" s="237"/>
      <c r="AI226" s="237"/>
      <c r="AJ226" s="263"/>
      <c r="AK226" s="263"/>
      <c r="AL226" s="263"/>
      <c r="AM226" s="263"/>
      <c r="AN226" s="263"/>
      <c r="AO226" s="263"/>
      <c r="AP226" s="263"/>
      <c r="AQ226" s="238"/>
      <c r="AU226" s="262"/>
      <c r="BF226" s="293"/>
    </row>
    <row r="227" spans="4:58" s="240" customFormat="1" ht="10.7" customHeight="1" x14ac:dyDescent="0.25">
      <c r="D227" s="357"/>
      <c r="E227" s="356"/>
      <c r="F227" s="236"/>
      <c r="G227" s="263"/>
      <c r="H227" s="263"/>
      <c r="I227" s="263"/>
      <c r="J227" s="263"/>
      <c r="K227" s="263"/>
      <c r="L227" s="263"/>
      <c r="M227" s="263"/>
      <c r="N227" s="263"/>
      <c r="O227" s="263"/>
      <c r="P227" s="263"/>
      <c r="Q227" s="263"/>
      <c r="R227" s="263"/>
      <c r="S227" s="263"/>
      <c r="T227" s="263"/>
      <c r="U227" s="263"/>
      <c r="V227" s="263"/>
      <c r="W227" s="263"/>
      <c r="X227" s="263"/>
      <c r="Y227" s="263"/>
      <c r="Z227" s="263"/>
      <c r="AA227" s="263"/>
      <c r="AB227" s="263"/>
      <c r="AC227" s="237"/>
      <c r="AD227" s="237"/>
      <c r="AE227" s="237"/>
      <c r="AF227" s="237"/>
      <c r="AG227" s="237"/>
      <c r="AH227" s="237"/>
      <c r="AI227" s="237"/>
      <c r="AJ227" s="263"/>
      <c r="AK227" s="263"/>
      <c r="AL227" s="263"/>
      <c r="AM227" s="263"/>
      <c r="AN227" s="263"/>
      <c r="AO227" s="263"/>
      <c r="AP227" s="263"/>
      <c r="AQ227" s="238"/>
      <c r="AU227" s="262"/>
      <c r="BF227" s="293"/>
    </row>
    <row r="228" spans="4:58" s="240" customFormat="1" ht="10.7" customHeight="1" x14ac:dyDescent="0.25">
      <c r="D228" s="357"/>
      <c r="E228" s="356"/>
      <c r="F228" s="236"/>
      <c r="G228" s="263"/>
      <c r="H228" s="263"/>
      <c r="I228" s="263"/>
      <c r="J228" s="263"/>
      <c r="K228" s="263"/>
      <c r="L228" s="263"/>
      <c r="M228" s="263"/>
      <c r="N228" s="263"/>
      <c r="O228" s="263"/>
      <c r="P228" s="263"/>
      <c r="Q228" s="263"/>
      <c r="R228" s="263"/>
      <c r="S228" s="263"/>
      <c r="T228" s="263"/>
      <c r="U228" s="263"/>
      <c r="V228" s="263"/>
      <c r="W228" s="263"/>
      <c r="X228" s="263"/>
      <c r="Y228" s="263"/>
      <c r="Z228" s="263"/>
      <c r="AA228" s="263"/>
      <c r="AB228" s="263"/>
      <c r="AC228" s="237"/>
      <c r="AD228" s="237"/>
      <c r="AE228" s="237"/>
      <c r="AF228" s="237"/>
      <c r="AG228" s="237"/>
      <c r="AH228" s="237"/>
      <c r="AI228" s="237"/>
      <c r="AJ228" s="263"/>
      <c r="AK228" s="263"/>
      <c r="AL228" s="263"/>
      <c r="AM228" s="263"/>
      <c r="AN228" s="263"/>
      <c r="AO228" s="263"/>
      <c r="AP228" s="263"/>
      <c r="AQ228" s="238"/>
      <c r="AU228" s="262"/>
      <c r="BF228" s="293"/>
    </row>
    <row r="229" spans="4:58" s="240" customFormat="1" ht="10.7" customHeight="1" x14ac:dyDescent="0.25">
      <c r="D229" s="357"/>
      <c r="E229" s="356"/>
      <c r="F229" s="236"/>
      <c r="G229" s="263"/>
      <c r="H229" s="263"/>
      <c r="I229" s="263"/>
      <c r="J229" s="263"/>
      <c r="K229" s="263"/>
      <c r="L229" s="263"/>
      <c r="M229" s="263"/>
      <c r="N229" s="263"/>
      <c r="O229" s="263"/>
      <c r="P229" s="263"/>
      <c r="Q229" s="263"/>
      <c r="R229" s="263"/>
      <c r="S229" s="263"/>
      <c r="T229" s="263"/>
      <c r="U229" s="263"/>
      <c r="V229" s="263"/>
      <c r="W229" s="263"/>
      <c r="X229" s="263"/>
      <c r="Y229" s="263"/>
      <c r="Z229" s="263"/>
      <c r="AA229" s="263"/>
      <c r="AB229" s="263"/>
      <c r="AC229" s="237"/>
      <c r="AD229" s="237"/>
      <c r="AE229" s="237"/>
      <c r="AF229" s="237"/>
      <c r="AG229" s="237"/>
      <c r="AH229" s="237"/>
      <c r="AI229" s="237"/>
      <c r="AJ229" s="263"/>
      <c r="AK229" s="263"/>
      <c r="AL229" s="263"/>
      <c r="AM229" s="263"/>
      <c r="AN229" s="263"/>
      <c r="AO229" s="263"/>
      <c r="AP229" s="263"/>
      <c r="AQ229" s="238"/>
      <c r="AU229" s="262"/>
      <c r="BF229" s="293"/>
    </row>
    <row r="230" spans="4:58" s="240" customFormat="1" ht="10.7" customHeight="1" x14ac:dyDescent="0.25">
      <c r="D230" s="263"/>
      <c r="E230" s="356"/>
      <c r="F230" s="263"/>
      <c r="G230" s="263"/>
      <c r="H230" s="263"/>
      <c r="I230" s="263"/>
      <c r="J230" s="358"/>
      <c r="K230" s="263"/>
      <c r="L230" s="263"/>
      <c r="M230" s="263"/>
      <c r="N230" s="263"/>
      <c r="O230" s="263"/>
      <c r="P230" s="263"/>
      <c r="Q230" s="263"/>
      <c r="R230" s="263"/>
      <c r="S230" s="263"/>
      <c r="T230" s="263"/>
      <c r="U230" s="263"/>
      <c r="V230" s="263"/>
      <c r="W230" s="263"/>
      <c r="X230" s="263"/>
      <c r="Y230" s="263"/>
      <c r="Z230" s="263"/>
      <c r="AA230" s="263"/>
      <c r="AB230" s="263"/>
      <c r="AC230" s="237"/>
      <c r="AD230" s="237"/>
      <c r="AE230" s="237"/>
      <c r="AF230" s="237"/>
      <c r="AG230" s="237"/>
      <c r="AH230" s="237"/>
      <c r="AI230" s="237"/>
      <c r="AJ230" s="263"/>
      <c r="AK230" s="263"/>
      <c r="AL230" s="263"/>
      <c r="AM230" s="263"/>
      <c r="AN230" s="263"/>
      <c r="AO230" s="263"/>
      <c r="AP230" s="263"/>
      <c r="AQ230" s="238"/>
      <c r="AU230" s="262"/>
      <c r="BF230" s="293"/>
    </row>
    <row r="231" spans="4:58" s="240" customFormat="1" ht="10.7" customHeight="1" x14ac:dyDescent="0.25">
      <c r="D231" s="263"/>
      <c r="E231" s="356"/>
      <c r="F231" s="263"/>
      <c r="G231" s="263"/>
      <c r="H231" s="263"/>
      <c r="I231" s="263"/>
      <c r="J231" s="358"/>
      <c r="K231" s="263"/>
      <c r="L231" s="263"/>
      <c r="M231" s="263"/>
      <c r="N231" s="263"/>
      <c r="O231" s="263"/>
      <c r="P231" s="263"/>
      <c r="Q231" s="263"/>
      <c r="R231" s="263"/>
      <c r="S231" s="263"/>
      <c r="T231" s="263"/>
      <c r="U231" s="263"/>
      <c r="V231" s="263"/>
      <c r="W231" s="263"/>
      <c r="X231" s="263"/>
      <c r="Y231" s="263"/>
      <c r="Z231" s="263"/>
      <c r="AA231" s="263"/>
      <c r="AB231" s="263"/>
      <c r="AC231" s="237"/>
      <c r="AD231" s="237"/>
      <c r="AE231" s="237"/>
      <c r="AF231" s="237"/>
      <c r="AG231" s="237"/>
      <c r="AH231" s="237"/>
      <c r="AI231" s="237"/>
      <c r="AJ231" s="263"/>
      <c r="AK231" s="263"/>
      <c r="AL231" s="263"/>
      <c r="AM231" s="263"/>
      <c r="AN231" s="263"/>
      <c r="AO231" s="263"/>
      <c r="AP231" s="263"/>
      <c r="AQ231" s="238"/>
      <c r="AU231" s="262"/>
      <c r="BF231" s="293"/>
    </row>
    <row r="232" spans="4:58" s="240" customFormat="1" ht="10.7" customHeight="1" x14ac:dyDescent="0.25">
      <c r="D232" s="263"/>
      <c r="E232" s="356"/>
      <c r="F232" s="263"/>
      <c r="G232" s="263"/>
      <c r="H232" s="263"/>
      <c r="I232" s="263"/>
      <c r="J232" s="358"/>
      <c r="K232" s="263"/>
      <c r="L232" s="263"/>
      <c r="M232" s="263"/>
      <c r="N232" s="263"/>
      <c r="O232" s="263"/>
      <c r="P232" s="263"/>
      <c r="Q232" s="263"/>
      <c r="R232" s="263"/>
      <c r="S232" s="263"/>
      <c r="T232" s="263"/>
      <c r="U232" s="263"/>
      <c r="V232" s="263"/>
      <c r="W232" s="263"/>
      <c r="X232" s="263"/>
      <c r="Y232" s="263"/>
      <c r="Z232" s="263"/>
      <c r="AA232" s="263"/>
      <c r="AB232" s="263"/>
      <c r="AC232" s="237"/>
      <c r="AD232" s="237"/>
      <c r="AE232" s="237"/>
      <c r="AF232" s="237"/>
      <c r="AG232" s="237"/>
      <c r="AH232" s="237"/>
      <c r="AI232" s="237"/>
      <c r="AJ232" s="263"/>
      <c r="AK232" s="263"/>
      <c r="AL232" s="263"/>
      <c r="AM232" s="263"/>
      <c r="AN232" s="263"/>
      <c r="AO232" s="263"/>
      <c r="AP232" s="263"/>
      <c r="AQ232" s="238"/>
      <c r="AU232" s="262"/>
      <c r="BF232" s="293"/>
    </row>
    <row r="233" spans="4:58" s="240" customFormat="1" ht="10.7" customHeight="1" x14ac:dyDescent="0.25">
      <c r="D233" s="357"/>
      <c r="E233" s="356"/>
      <c r="F233" s="236"/>
      <c r="G233" s="263"/>
      <c r="H233" s="263"/>
      <c r="I233" s="263"/>
      <c r="J233" s="263"/>
      <c r="K233" s="263"/>
      <c r="L233" s="263"/>
      <c r="M233" s="263"/>
      <c r="N233" s="263"/>
      <c r="O233" s="263"/>
      <c r="P233" s="263"/>
      <c r="Q233" s="263"/>
      <c r="R233" s="263"/>
      <c r="S233" s="263"/>
      <c r="T233" s="263"/>
      <c r="U233" s="263"/>
      <c r="V233" s="263"/>
      <c r="W233" s="263"/>
      <c r="X233" s="263"/>
      <c r="Y233" s="263"/>
      <c r="Z233" s="263"/>
      <c r="AA233" s="263"/>
      <c r="AB233" s="263"/>
      <c r="AC233" s="237"/>
      <c r="AD233" s="237"/>
      <c r="AE233" s="237"/>
      <c r="AF233" s="237"/>
      <c r="AG233" s="237"/>
      <c r="AH233" s="237"/>
      <c r="AI233" s="237"/>
      <c r="AJ233" s="263"/>
      <c r="AK233" s="263"/>
      <c r="AL233" s="263"/>
      <c r="AM233" s="263"/>
      <c r="AN233" s="263"/>
      <c r="AO233" s="263"/>
      <c r="AP233" s="263"/>
      <c r="AQ233" s="238"/>
      <c r="AU233" s="262"/>
      <c r="BF233" s="293"/>
    </row>
    <row r="234" spans="4:58" s="240" customFormat="1" ht="10.7" customHeight="1" x14ac:dyDescent="0.25">
      <c r="D234" s="357"/>
      <c r="E234" s="356"/>
      <c r="F234" s="236"/>
      <c r="G234" s="263"/>
      <c r="H234" s="263"/>
      <c r="I234" s="263"/>
      <c r="J234" s="263"/>
      <c r="K234" s="263"/>
      <c r="L234" s="263"/>
      <c r="M234" s="263"/>
      <c r="N234" s="263"/>
      <c r="O234" s="263"/>
      <c r="P234" s="263"/>
      <c r="Q234" s="263"/>
      <c r="R234" s="263"/>
      <c r="S234" s="263"/>
      <c r="T234" s="263"/>
      <c r="U234" s="263"/>
      <c r="V234" s="263"/>
      <c r="W234" s="263"/>
      <c r="X234" s="263"/>
      <c r="Y234" s="263"/>
      <c r="Z234" s="263"/>
      <c r="AA234" s="263"/>
      <c r="AB234" s="263"/>
      <c r="AC234" s="237"/>
      <c r="AD234" s="237"/>
      <c r="AE234" s="237"/>
      <c r="AF234" s="237"/>
      <c r="AG234" s="237"/>
      <c r="AH234" s="237"/>
      <c r="AI234" s="237"/>
      <c r="AJ234" s="263"/>
      <c r="AK234" s="263"/>
      <c r="AL234" s="263"/>
      <c r="AM234" s="263"/>
      <c r="AN234" s="263"/>
      <c r="AO234" s="263"/>
      <c r="AP234" s="263"/>
      <c r="AQ234" s="238"/>
      <c r="AU234" s="262"/>
      <c r="BF234" s="293"/>
    </row>
    <row r="235" spans="4:58" s="240" customFormat="1" ht="10.7" customHeight="1" x14ac:dyDescent="0.25">
      <c r="D235" s="357"/>
      <c r="E235" s="356"/>
      <c r="F235" s="236"/>
      <c r="G235" s="263"/>
      <c r="H235" s="263"/>
      <c r="I235" s="263"/>
      <c r="J235" s="263"/>
      <c r="K235" s="263"/>
      <c r="L235" s="263"/>
      <c r="M235" s="263"/>
      <c r="N235" s="263"/>
      <c r="O235" s="263"/>
      <c r="P235" s="263"/>
      <c r="Q235" s="263"/>
      <c r="R235" s="263"/>
      <c r="S235" s="263"/>
      <c r="T235" s="263"/>
      <c r="U235" s="263"/>
      <c r="V235" s="263"/>
      <c r="W235" s="263"/>
      <c r="X235" s="263"/>
      <c r="Y235" s="263"/>
      <c r="Z235" s="263"/>
      <c r="AA235" s="263"/>
      <c r="AB235" s="263"/>
      <c r="AC235" s="237"/>
      <c r="AD235" s="237"/>
      <c r="AE235" s="237"/>
      <c r="AF235" s="237"/>
      <c r="AG235" s="237"/>
      <c r="AH235" s="237"/>
      <c r="AI235" s="237"/>
      <c r="AJ235" s="263"/>
      <c r="AK235" s="263"/>
      <c r="AL235" s="263"/>
      <c r="AM235" s="263"/>
      <c r="AN235" s="263"/>
      <c r="AO235" s="263"/>
      <c r="AP235" s="263"/>
      <c r="AQ235" s="238"/>
      <c r="AU235" s="262"/>
      <c r="BF235" s="293"/>
    </row>
    <row r="236" spans="4:58" s="240" customFormat="1" ht="10.7" customHeight="1" x14ac:dyDescent="0.25">
      <c r="D236" s="357"/>
      <c r="E236" s="356"/>
      <c r="F236" s="236"/>
      <c r="G236" s="263"/>
      <c r="H236" s="263"/>
      <c r="I236" s="263"/>
      <c r="J236" s="263"/>
      <c r="K236" s="263"/>
      <c r="L236" s="263"/>
      <c r="M236" s="263"/>
      <c r="N236" s="263"/>
      <c r="O236" s="263"/>
      <c r="P236" s="263"/>
      <c r="Q236" s="263"/>
      <c r="R236" s="263"/>
      <c r="S236" s="263"/>
      <c r="T236" s="263"/>
      <c r="U236" s="263"/>
      <c r="V236" s="263"/>
      <c r="W236" s="263"/>
      <c r="X236" s="263"/>
      <c r="Y236" s="263"/>
      <c r="Z236" s="263"/>
      <c r="AA236" s="263"/>
      <c r="AB236" s="263"/>
      <c r="AC236" s="237"/>
      <c r="AD236" s="237"/>
      <c r="AE236" s="237"/>
      <c r="AF236" s="237"/>
      <c r="AG236" s="237"/>
      <c r="AH236" s="237"/>
      <c r="AI236" s="237"/>
      <c r="AJ236" s="263"/>
      <c r="AK236" s="263"/>
      <c r="AL236" s="263"/>
      <c r="AM236" s="263"/>
      <c r="AN236" s="263"/>
      <c r="AO236" s="263"/>
      <c r="AP236" s="263"/>
      <c r="AQ236" s="238"/>
      <c r="AU236" s="262"/>
      <c r="BF236" s="293"/>
    </row>
    <row r="237" spans="4:58" s="240" customFormat="1" ht="10.7" customHeight="1" x14ac:dyDescent="0.25">
      <c r="D237" s="357"/>
      <c r="E237" s="356"/>
      <c r="F237" s="236"/>
      <c r="G237" s="263"/>
      <c r="H237" s="263"/>
      <c r="I237" s="263"/>
      <c r="J237" s="263"/>
      <c r="K237" s="263"/>
      <c r="L237" s="263"/>
      <c r="M237" s="263"/>
      <c r="N237" s="263"/>
      <c r="O237" s="263"/>
      <c r="P237" s="263"/>
      <c r="Q237" s="263"/>
      <c r="R237" s="263"/>
      <c r="S237" s="263"/>
      <c r="T237" s="263"/>
      <c r="U237" s="263"/>
      <c r="V237" s="263"/>
      <c r="W237" s="263"/>
      <c r="X237" s="263"/>
      <c r="Y237" s="263"/>
      <c r="Z237" s="263"/>
      <c r="AA237" s="263"/>
      <c r="AB237" s="263"/>
      <c r="AC237" s="237"/>
      <c r="AD237" s="237"/>
      <c r="AE237" s="237"/>
      <c r="AF237" s="237"/>
      <c r="AG237" s="237"/>
      <c r="AH237" s="237"/>
      <c r="AI237" s="237"/>
      <c r="AJ237" s="263"/>
      <c r="AK237" s="263"/>
      <c r="AL237" s="263"/>
      <c r="AM237" s="263"/>
      <c r="AN237" s="263"/>
      <c r="AO237" s="263"/>
      <c r="AP237" s="263"/>
      <c r="AQ237" s="238"/>
      <c r="AU237" s="262"/>
      <c r="BF237" s="293"/>
    </row>
    <row r="238" spans="4:58" s="240" customFormat="1" ht="10.7" customHeight="1" x14ac:dyDescent="0.25">
      <c r="D238" s="357"/>
      <c r="E238" s="356"/>
      <c r="F238" s="236"/>
      <c r="G238" s="263"/>
      <c r="H238" s="263"/>
      <c r="I238" s="263"/>
      <c r="J238" s="263"/>
      <c r="K238" s="263"/>
      <c r="L238" s="263"/>
      <c r="M238" s="263"/>
      <c r="N238" s="263"/>
      <c r="O238" s="263"/>
      <c r="P238" s="263"/>
      <c r="Q238" s="263"/>
      <c r="R238" s="263"/>
      <c r="S238" s="263"/>
      <c r="T238" s="263"/>
      <c r="U238" s="263"/>
      <c r="V238" s="263"/>
      <c r="W238" s="263"/>
      <c r="X238" s="263"/>
      <c r="Y238" s="263"/>
      <c r="Z238" s="263"/>
      <c r="AA238" s="263"/>
      <c r="AB238" s="263"/>
      <c r="AC238" s="237"/>
      <c r="AD238" s="237"/>
      <c r="AE238" s="237"/>
      <c r="AF238" s="237"/>
      <c r="AG238" s="237"/>
      <c r="AH238" s="237"/>
      <c r="AI238" s="237"/>
      <c r="AJ238" s="263"/>
      <c r="AK238" s="263"/>
      <c r="AL238" s="263"/>
      <c r="AM238" s="263"/>
      <c r="AN238" s="263"/>
      <c r="AO238" s="263"/>
      <c r="AP238" s="263"/>
      <c r="AQ238" s="238"/>
      <c r="AU238" s="262"/>
      <c r="BF238" s="293"/>
    </row>
    <row r="239" spans="4:58" s="240" customFormat="1" ht="10.7" customHeight="1" x14ac:dyDescent="0.25">
      <c r="D239" s="357"/>
      <c r="E239" s="356"/>
      <c r="F239" s="236"/>
      <c r="G239" s="263"/>
      <c r="H239" s="263"/>
      <c r="I239" s="263"/>
      <c r="J239" s="263"/>
      <c r="K239" s="263"/>
      <c r="L239" s="263"/>
      <c r="M239" s="263"/>
      <c r="N239" s="263"/>
      <c r="O239" s="263"/>
      <c r="P239" s="263"/>
      <c r="Q239" s="263"/>
      <c r="R239" s="263"/>
      <c r="S239" s="263"/>
      <c r="T239" s="263"/>
      <c r="U239" s="263"/>
      <c r="V239" s="263"/>
      <c r="W239" s="263"/>
      <c r="X239" s="263"/>
      <c r="Y239" s="263"/>
      <c r="Z239" s="263"/>
      <c r="AA239" s="263"/>
      <c r="AB239" s="263"/>
      <c r="AC239" s="237"/>
      <c r="AD239" s="237"/>
      <c r="AE239" s="237"/>
      <c r="AF239" s="237"/>
      <c r="AG239" s="237"/>
      <c r="AH239" s="237"/>
      <c r="AI239" s="237"/>
      <c r="AJ239" s="263"/>
      <c r="AK239" s="263"/>
      <c r="AL239" s="263"/>
      <c r="AM239" s="263"/>
      <c r="AN239" s="263"/>
      <c r="AO239" s="263"/>
      <c r="AP239" s="263"/>
      <c r="AQ239" s="238"/>
      <c r="AU239" s="262"/>
      <c r="BF239" s="293"/>
    </row>
    <row r="240" spans="4:58" s="240" customFormat="1" ht="10.7" customHeight="1" x14ac:dyDescent="0.25">
      <c r="D240" s="357"/>
      <c r="E240" s="356"/>
      <c r="F240" s="236"/>
      <c r="G240" s="263"/>
      <c r="H240" s="263"/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263"/>
      <c r="T240" s="263"/>
      <c r="U240" s="263"/>
      <c r="V240" s="263"/>
      <c r="W240" s="263"/>
      <c r="X240" s="263"/>
      <c r="Y240" s="263"/>
      <c r="Z240" s="263"/>
      <c r="AA240" s="263"/>
      <c r="AB240" s="263"/>
      <c r="AC240" s="237"/>
      <c r="AD240" s="237"/>
      <c r="AE240" s="237"/>
      <c r="AF240" s="237"/>
      <c r="AG240" s="237"/>
      <c r="AH240" s="237"/>
      <c r="AI240" s="237"/>
      <c r="AJ240" s="263"/>
      <c r="AK240" s="263"/>
      <c r="AL240" s="263"/>
      <c r="AM240" s="263"/>
      <c r="AN240" s="263"/>
      <c r="AO240" s="263"/>
      <c r="AP240" s="263"/>
      <c r="AQ240" s="238"/>
      <c r="AU240" s="262"/>
      <c r="BF240" s="293"/>
    </row>
    <row r="241" spans="47:58" s="240" customFormat="1" ht="10.7" customHeight="1" x14ac:dyDescent="0.25">
      <c r="AU241" s="262"/>
      <c r="BF241" s="293"/>
    </row>
    <row r="242" spans="47:58" s="240" customFormat="1" ht="10.7" customHeight="1" x14ac:dyDescent="0.25">
      <c r="AU242" s="262"/>
      <c r="BF242" s="293"/>
    </row>
    <row r="243" spans="47:58" s="240" customFormat="1" ht="10.7" customHeight="1" x14ac:dyDescent="0.25">
      <c r="AU243" s="262"/>
      <c r="BF243" s="293"/>
    </row>
    <row r="244" spans="47:58" s="240" customFormat="1" ht="10.7" customHeight="1" x14ac:dyDescent="0.25">
      <c r="AU244" s="262"/>
      <c r="BF244" s="293"/>
    </row>
    <row r="245" spans="47:58" s="240" customFormat="1" ht="10.7" customHeight="1" x14ac:dyDescent="0.25">
      <c r="AU245" s="262"/>
      <c r="BF245" s="293"/>
    </row>
    <row r="246" spans="47:58" s="240" customFormat="1" ht="10.7" customHeight="1" x14ac:dyDescent="0.25">
      <c r="AU246" s="262"/>
      <c r="BF246" s="293"/>
    </row>
    <row r="247" spans="47:58" s="240" customFormat="1" ht="10.7" customHeight="1" x14ac:dyDescent="0.25">
      <c r="AU247" s="262"/>
      <c r="BF247" s="293"/>
    </row>
    <row r="248" spans="47:58" s="240" customFormat="1" ht="10.7" customHeight="1" x14ac:dyDescent="0.25">
      <c r="AU248" s="262"/>
      <c r="BF248" s="293"/>
    </row>
    <row r="249" spans="47:58" s="240" customFormat="1" ht="10.7" customHeight="1" x14ac:dyDescent="0.25">
      <c r="AU249" s="262"/>
      <c r="BF249" s="293"/>
    </row>
    <row r="250" spans="47:58" s="240" customFormat="1" ht="10.7" customHeight="1" x14ac:dyDescent="0.25">
      <c r="AU250" s="262"/>
      <c r="BF250" s="293"/>
    </row>
    <row r="251" spans="47:58" s="240" customFormat="1" ht="10.7" customHeight="1" x14ac:dyDescent="0.25">
      <c r="AU251" s="262"/>
      <c r="BF251" s="293"/>
    </row>
    <row r="252" spans="47:58" s="240" customFormat="1" ht="10.7" customHeight="1" x14ac:dyDescent="0.25">
      <c r="AU252" s="262"/>
      <c r="BF252" s="293"/>
    </row>
    <row r="253" spans="47:58" s="240" customFormat="1" ht="10.7" customHeight="1" x14ac:dyDescent="0.25">
      <c r="AU253" s="262"/>
      <c r="BF253" s="293"/>
    </row>
    <row r="254" spans="47:58" s="240" customFormat="1" ht="10.7" customHeight="1" x14ac:dyDescent="0.25">
      <c r="AU254" s="262"/>
      <c r="BF254" s="293"/>
    </row>
    <row r="255" spans="47:58" s="240" customFormat="1" ht="10.7" customHeight="1" x14ac:dyDescent="0.25">
      <c r="AU255" s="262"/>
      <c r="BF255" s="293"/>
    </row>
    <row r="256" spans="47:58" s="240" customFormat="1" ht="10.7" customHeight="1" x14ac:dyDescent="0.25">
      <c r="AU256" s="262"/>
      <c r="BF256" s="293"/>
    </row>
    <row r="257" spans="47:58" s="240" customFormat="1" ht="10.7" customHeight="1" x14ac:dyDescent="0.25">
      <c r="AU257" s="262"/>
      <c r="BF257" s="293"/>
    </row>
    <row r="258" spans="47:58" s="240" customFormat="1" ht="10.7" customHeight="1" x14ac:dyDescent="0.25">
      <c r="AU258" s="262"/>
      <c r="BF258" s="293"/>
    </row>
    <row r="259" spans="47:58" s="240" customFormat="1" ht="10.7" customHeight="1" x14ac:dyDescent="0.25">
      <c r="AU259" s="262"/>
      <c r="BF259" s="293"/>
    </row>
    <row r="260" spans="47:58" s="240" customFormat="1" ht="10.7" customHeight="1" x14ac:dyDescent="0.25">
      <c r="AU260" s="262"/>
      <c r="BF260" s="293"/>
    </row>
    <row r="261" spans="47:58" s="240" customFormat="1" ht="10.7" customHeight="1" x14ac:dyDescent="0.25">
      <c r="AU261" s="262"/>
      <c r="BF261" s="293"/>
    </row>
    <row r="262" spans="47:58" s="240" customFormat="1" ht="10.7" customHeight="1" x14ac:dyDescent="0.25">
      <c r="AU262" s="262"/>
      <c r="BF262" s="293"/>
    </row>
    <row r="263" spans="47:58" s="240" customFormat="1" ht="10.7" customHeight="1" x14ac:dyDescent="0.25">
      <c r="AU263" s="262"/>
      <c r="BF263" s="293"/>
    </row>
    <row r="264" spans="47:58" s="240" customFormat="1" ht="10.7" customHeight="1" x14ac:dyDescent="0.25">
      <c r="AU264" s="262"/>
      <c r="BF264" s="293"/>
    </row>
    <row r="265" spans="47:58" s="240" customFormat="1" ht="10.7" customHeight="1" x14ac:dyDescent="0.25">
      <c r="AU265" s="262"/>
      <c r="BF265" s="293"/>
    </row>
    <row r="266" spans="47:58" s="240" customFormat="1" ht="10.7" customHeight="1" x14ac:dyDescent="0.25">
      <c r="AU266" s="262"/>
      <c r="BF266" s="293"/>
    </row>
    <row r="267" spans="47:58" s="240" customFormat="1" ht="10.7" customHeight="1" x14ac:dyDescent="0.25">
      <c r="AU267" s="262"/>
      <c r="BF267" s="293"/>
    </row>
    <row r="268" spans="47:58" s="240" customFormat="1" ht="10.7" customHeight="1" x14ac:dyDescent="0.25">
      <c r="AU268" s="262"/>
      <c r="BF268" s="293"/>
    </row>
    <row r="269" spans="47:58" s="240" customFormat="1" ht="10.7" customHeight="1" x14ac:dyDescent="0.25">
      <c r="AU269" s="262"/>
      <c r="BF269" s="293"/>
    </row>
    <row r="270" spans="47:58" s="240" customFormat="1" ht="10.7" customHeight="1" x14ac:dyDescent="0.25">
      <c r="AU270" s="262"/>
      <c r="BF270" s="293"/>
    </row>
    <row r="271" spans="47:58" s="240" customFormat="1" ht="10.7" customHeight="1" x14ac:dyDescent="0.25">
      <c r="AU271" s="262"/>
      <c r="BF271" s="293"/>
    </row>
    <row r="272" spans="47:58" s="240" customFormat="1" ht="10.7" customHeight="1" x14ac:dyDescent="0.25">
      <c r="AU272" s="262"/>
      <c r="BF272" s="293"/>
    </row>
    <row r="273" spans="47:63" s="240" customFormat="1" ht="10.7" customHeight="1" x14ac:dyDescent="0.25">
      <c r="AU273" s="262"/>
      <c r="BF273" s="293"/>
    </row>
    <row r="274" spans="47:63" s="240" customFormat="1" ht="10.7" customHeight="1" x14ac:dyDescent="0.25">
      <c r="AU274" s="262"/>
      <c r="BF274" s="293"/>
    </row>
    <row r="275" spans="47:63" s="240" customFormat="1" ht="10.7" customHeight="1" x14ac:dyDescent="0.25">
      <c r="AU275" s="262"/>
      <c r="BF275" s="293"/>
    </row>
    <row r="276" spans="47:63" s="240" customFormat="1" ht="10.7" customHeight="1" x14ac:dyDescent="0.25">
      <c r="AU276" s="262"/>
      <c r="BF276" s="293"/>
    </row>
    <row r="277" spans="47:63" s="240" customFormat="1" ht="10.7" customHeight="1" x14ac:dyDescent="0.25">
      <c r="AU277" s="262"/>
      <c r="BF277" s="293"/>
    </row>
    <row r="278" spans="47:63" s="240" customFormat="1" ht="10.7" customHeight="1" x14ac:dyDescent="0.25">
      <c r="AU278" s="262"/>
      <c r="BK278" s="293"/>
    </row>
    <row r="279" spans="47:63" s="240" customFormat="1" ht="10.7" customHeight="1" x14ac:dyDescent="0.25">
      <c r="AU279" s="262"/>
      <c r="BK279" s="293"/>
    </row>
    <row r="280" spans="47:63" s="240" customFormat="1" ht="10.7" customHeight="1" x14ac:dyDescent="0.25">
      <c r="AU280" s="262"/>
      <c r="BK280" s="293"/>
    </row>
    <row r="281" spans="47:63" s="240" customFormat="1" ht="10.7" customHeight="1" x14ac:dyDescent="0.25">
      <c r="AU281" s="262"/>
      <c r="BK281" s="293"/>
    </row>
    <row r="282" spans="47:63" s="240" customFormat="1" ht="10.7" customHeight="1" x14ac:dyDescent="0.25">
      <c r="AU282" s="262"/>
      <c r="BK282" s="293"/>
    </row>
    <row r="283" spans="47:63" s="240" customFormat="1" ht="10.7" customHeight="1" x14ac:dyDescent="0.25">
      <c r="AU283" s="262"/>
      <c r="BK283" s="293"/>
    </row>
    <row r="284" spans="47:63" s="240" customFormat="1" ht="10.7" customHeight="1" x14ac:dyDescent="0.25">
      <c r="AU284" s="262"/>
      <c r="BK284" s="293"/>
    </row>
    <row r="285" spans="47:63" s="240" customFormat="1" ht="10.7" customHeight="1" x14ac:dyDescent="0.25">
      <c r="AU285" s="262"/>
      <c r="BK285" s="293"/>
    </row>
    <row r="286" spans="47:63" s="240" customFormat="1" ht="10.7" customHeight="1" x14ac:dyDescent="0.25">
      <c r="AU286" s="262"/>
      <c r="BK286" s="293"/>
    </row>
    <row r="287" spans="47:63" s="240" customFormat="1" ht="10.7" customHeight="1" x14ac:dyDescent="0.25">
      <c r="AU287" s="262"/>
      <c r="BK287" s="293"/>
    </row>
    <row r="288" spans="47:63" s="240" customFormat="1" ht="10.7" customHeight="1" x14ac:dyDescent="0.25">
      <c r="AU288" s="262"/>
      <c r="BK288" s="293"/>
    </row>
    <row r="289" spans="47:63" s="240" customFormat="1" ht="10.7" customHeight="1" x14ac:dyDescent="0.25">
      <c r="AU289" s="262"/>
      <c r="BK289" s="293"/>
    </row>
    <row r="290" spans="47:63" s="240" customFormat="1" ht="10.7" customHeight="1" x14ac:dyDescent="0.25">
      <c r="AU290" s="262"/>
      <c r="BK290" s="293"/>
    </row>
    <row r="291" spans="47:63" s="240" customFormat="1" ht="10.7" customHeight="1" x14ac:dyDescent="0.25">
      <c r="AU291" s="262"/>
      <c r="BK291" s="293"/>
    </row>
    <row r="292" spans="47:63" s="240" customFormat="1" ht="10.7" customHeight="1" x14ac:dyDescent="0.25">
      <c r="AU292" s="262"/>
      <c r="BK292" s="293"/>
    </row>
    <row r="293" spans="47:63" s="240" customFormat="1" ht="10.7" customHeight="1" x14ac:dyDescent="0.25">
      <c r="AU293" s="262"/>
      <c r="BK293" s="293"/>
    </row>
    <row r="294" spans="47:63" s="240" customFormat="1" ht="10.7" customHeight="1" x14ac:dyDescent="0.25">
      <c r="AU294" s="262"/>
      <c r="BK294" s="293"/>
    </row>
    <row r="295" spans="47:63" s="240" customFormat="1" ht="10.7" customHeight="1" x14ac:dyDescent="0.25">
      <c r="AU295" s="262"/>
      <c r="BK295" s="293"/>
    </row>
    <row r="296" spans="47:63" s="240" customFormat="1" ht="10.7" customHeight="1" x14ac:dyDescent="0.25">
      <c r="AU296" s="262"/>
      <c r="BK296" s="293"/>
    </row>
    <row r="297" spans="47:63" s="240" customFormat="1" ht="10.7" customHeight="1" x14ac:dyDescent="0.25">
      <c r="AU297" s="262"/>
      <c r="BK297" s="293"/>
    </row>
    <row r="298" spans="47:63" s="240" customFormat="1" ht="10.7" customHeight="1" x14ac:dyDescent="0.25">
      <c r="AU298" s="262"/>
      <c r="BK298" s="293"/>
    </row>
    <row r="299" spans="47:63" s="240" customFormat="1" ht="10.7" customHeight="1" x14ac:dyDescent="0.25">
      <c r="AU299" s="262"/>
      <c r="BK299" s="293"/>
    </row>
    <row r="300" spans="47:63" s="240" customFormat="1" ht="10.7" customHeight="1" x14ac:dyDescent="0.25">
      <c r="AU300" s="262"/>
      <c r="BK300" s="293"/>
    </row>
    <row r="301" spans="47:63" s="240" customFormat="1" ht="10.7" customHeight="1" x14ac:dyDescent="0.25">
      <c r="AU301" s="262"/>
      <c r="BK301" s="293"/>
    </row>
    <row r="302" spans="47:63" s="240" customFormat="1" ht="10.7" customHeight="1" x14ac:dyDescent="0.25">
      <c r="AU302" s="262"/>
      <c r="BK302" s="293"/>
    </row>
    <row r="303" spans="47:63" s="240" customFormat="1" ht="10.7" customHeight="1" x14ac:dyDescent="0.25">
      <c r="AU303" s="262"/>
      <c r="BK303" s="293"/>
    </row>
    <row r="304" spans="47:63" s="240" customFormat="1" ht="10.7" customHeight="1" x14ac:dyDescent="0.25">
      <c r="AU304" s="262"/>
      <c r="BK304" s="293"/>
    </row>
    <row r="305" spans="47:63" s="240" customFormat="1" ht="10.7" customHeight="1" x14ac:dyDescent="0.25">
      <c r="AU305" s="262"/>
      <c r="BK305" s="293"/>
    </row>
    <row r="306" spans="47:63" s="240" customFormat="1" ht="10.7" customHeight="1" x14ac:dyDescent="0.25">
      <c r="AU306" s="262"/>
      <c r="BK306" s="293"/>
    </row>
    <row r="307" spans="47:63" s="240" customFormat="1" ht="10.7" customHeight="1" x14ac:dyDescent="0.25">
      <c r="AU307" s="262"/>
      <c r="BK307" s="293"/>
    </row>
    <row r="308" spans="47:63" s="240" customFormat="1" ht="10.7" customHeight="1" x14ac:dyDescent="0.25">
      <c r="AU308" s="262"/>
      <c r="BK308" s="293"/>
    </row>
    <row r="309" spans="47:63" s="240" customFormat="1" ht="10.7" customHeight="1" x14ac:dyDescent="0.25">
      <c r="AU309" s="262"/>
      <c r="BK309" s="293"/>
    </row>
    <row r="310" spans="47:63" s="240" customFormat="1" ht="10.7" customHeight="1" x14ac:dyDescent="0.25">
      <c r="AU310" s="262"/>
      <c r="BK310" s="293"/>
    </row>
    <row r="311" spans="47:63" s="240" customFormat="1" ht="10.7" customHeight="1" x14ac:dyDescent="0.25">
      <c r="AU311" s="262"/>
      <c r="BK311" s="293"/>
    </row>
    <row r="312" spans="47:63" s="240" customFormat="1" ht="10.7" customHeight="1" x14ac:dyDescent="0.25">
      <c r="AU312" s="262"/>
      <c r="BK312" s="293"/>
    </row>
    <row r="313" spans="47:63" s="240" customFormat="1" ht="10.7" customHeight="1" x14ac:dyDescent="0.25">
      <c r="AU313" s="262"/>
      <c r="BK313" s="293"/>
    </row>
    <row r="314" spans="47:63" s="240" customFormat="1" ht="10.7" customHeight="1" x14ac:dyDescent="0.25">
      <c r="AU314" s="262"/>
      <c r="BK314" s="293"/>
    </row>
    <row r="315" spans="47:63" s="240" customFormat="1" ht="10.7" customHeight="1" x14ac:dyDescent="0.25">
      <c r="AU315" s="262"/>
      <c r="BK315" s="293"/>
    </row>
    <row r="316" spans="47:63" s="240" customFormat="1" ht="10.7" customHeight="1" x14ac:dyDescent="0.25">
      <c r="AU316" s="262"/>
      <c r="BK316" s="293"/>
    </row>
    <row r="317" spans="47:63" s="240" customFormat="1" ht="10.7" customHeight="1" x14ac:dyDescent="0.25">
      <c r="AU317" s="262"/>
      <c r="BK317" s="293"/>
    </row>
    <row r="318" spans="47:63" s="240" customFormat="1" ht="10.7" customHeight="1" x14ac:dyDescent="0.25">
      <c r="AU318" s="262"/>
      <c r="BK318" s="293"/>
    </row>
    <row r="319" spans="47:63" s="240" customFormat="1" ht="10.7" customHeight="1" x14ac:dyDescent="0.25">
      <c r="AU319" s="262"/>
      <c r="BK319" s="293"/>
    </row>
    <row r="320" spans="47:63" s="240" customFormat="1" ht="10.7" customHeight="1" x14ac:dyDescent="0.25">
      <c r="AU320" s="262"/>
      <c r="BK320" s="293"/>
    </row>
    <row r="321" spans="47:94" s="240" customFormat="1" ht="10.7" customHeight="1" x14ac:dyDescent="0.25">
      <c r="AU321" s="262"/>
      <c r="BK321" s="293"/>
    </row>
    <row r="322" spans="47:94" s="240" customFormat="1" ht="10.7" customHeight="1" x14ac:dyDescent="0.25">
      <c r="AU322" s="262"/>
      <c r="BK322" s="293"/>
    </row>
    <row r="323" spans="47:94" s="240" customFormat="1" ht="10.7" customHeight="1" x14ac:dyDescent="0.25">
      <c r="AU323" s="262"/>
      <c r="BK323" s="293"/>
    </row>
    <row r="324" spans="47:94" s="240" customFormat="1" ht="10.7" customHeight="1" x14ac:dyDescent="0.25">
      <c r="AU324" s="262"/>
      <c r="BK324" s="293"/>
    </row>
    <row r="325" spans="47:94" s="240" customFormat="1" ht="10.7" customHeight="1" x14ac:dyDescent="0.25">
      <c r="AU325" s="262"/>
      <c r="BK325" s="293"/>
    </row>
    <row r="326" spans="47:94" s="240" customFormat="1" ht="10.7" customHeight="1" x14ac:dyDescent="0.25">
      <c r="AU326" s="262"/>
      <c r="BK326" s="293"/>
    </row>
    <row r="327" spans="47:94" s="240" customFormat="1" ht="10.7" customHeight="1" x14ac:dyDescent="0.25">
      <c r="AU327" s="262"/>
      <c r="BK327" s="293"/>
    </row>
    <row r="328" spans="47:94" s="240" customFormat="1" ht="10.7" customHeight="1" x14ac:dyDescent="0.25">
      <c r="AU328" s="262"/>
      <c r="BK328" s="293"/>
    </row>
    <row r="329" spans="47:94" s="240" customFormat="1" ht="10.7" customHeight="1" x14ac:dyDescent="0.25">
      <c r="AU329" s="262"/>
      <c r="BK329" s="293"/>
    </row>
    <row r="330" spans="47:94" s="240" customFormat="1" ht="10.7" customHeight="1" x14ac:dyDescent="0.25">
      <c r="AU330" s="262"/>
      <c r="BK330" s="293"/>
    </row>
    <row r="331" spans="47:94" s="240" customFormat="1" ht="10.7" customHeight="1" x14ac:dyDescent="0.25">
      <c r="AU331" s="262"/>
      <c r="BK331" s="293"/>
    </row>
    <row r="332" spans="47:94" s="240" customFormat="1" ht="10.7" customHeight="1" x14ac:dyDescent="0.25">
      <c r="AU332" s="262"/>
      <c r="BK332" s="293"/>
    </row>
    <row r="333" spans="47:94" s="240" customFormat="1" ht="10.7" customHeight="1" x14ac:dyDescent="0.25">
      <c r="AU333" s="262"/>
      <c r="BK333" s="293"/>
      <c r="CG333" s="293"/>
      <c r="CJ333" s="236"/>
      <c r="CM333" s="236"/>
      <c r="CP333" s="236"/>
    </row>
    <row r="334" spans="47:94" s="240" customFormat="1" ht="10.7" customHeight="1" x14ac:dyDescent="0.25">
      <c r="AU334" s="262"/>
      <c r="BK334" s="293"/>
      <c r="CG334" s="293"/>
      <c r="CJ334" s="236"/>
      <c r="CM334" s="236"/>
      <c r="CP334" s="236"/>
    </row>
    <row r="335" spans="47:94" s="240" customFormat="1" ht="10.7" customHeight="1" x14ac:dyDescent="0.25">
      <c r="AU335" s="262"/>
      <c r="BK335" s="293"/>
      <c r="CG335" s="293"/>
      <c r="CJ335" s="236"/>
      <c r="CM335" s="236"/>
      <c r="CP335" s="236"/>
    </row>
    <row r="336" spans="47:94" s="240" customFormat="1" ht="10.7" customHeight="1" x14ac:dyDescent="0.25">
      <c r="AU336" s="262"/>
      <c r="BK336" s="293"/>
      <c r="CG336" s="293"/>
      <c r="CJ336" s="236"/>
      <c r="CM336" s="236"/>
      <c r="CP336" s="236"/>
    </row>
    <row r="337" spans="47:94" s="240" customFormat="1" ht="10.7" customHeight="1" x14ac:dyDescent="0.25">
      <c r="AU337" s="262"/>
      <c r="BK337" s="293"/>
      <c r="CG337" s="293"/>
      <c r="CJ337" s="236"/>
      <c r="CM337" s="236"/>
      <c r="CP337" s="236"/>
    </row>
    <row r="338" spans="47:94" s="240" customFormat="1" ht="10.7" customHeight="1" x14ac:dyDescent="0.25">
      <c r="AU338" s="262"/>
      <c r="BK338" s="293"/>
      <c r="CG338" s="293"/>
      <c r="CJ338" s="236"/>
      <c r="CM338" s="236"/>
      <c r="CP338" s="236"/>
    </row>
    <row r="339" spans="47:94" s="240" customFormat="1" ht="10.7" customHeight="1" x14ac:dyDescent="0.25">
      <c r="AU339" s="262"/>
      <c r="BK339" s="293"/>
      <c r="CG339" s="293"/>
      <c r="CJ339" s="236"/>
      <c r="CM339" s="236"/>
      <c r="CP339" s="236"/>
    </row>
    <row r="340" spans="47:94" s="240" customFormat="1" ht="10.7" customHeight="1" x14ac:dyDescent="0.25">
      <c r="AU340" s="262"/>
      <c r="BK340" s="293"/>
      <c r="CG340" s="293"/>
      <c r="CJ340" s="236"/>
      <c r="CM340" s="236"/>
      <c r="CP340" s="236"/>
    </row>
    <row r="341" spans="47:94" s="240" customFormat="1" ht="10.7" customHeight="1" x14ac:dyDescent="0.25">
      <c r="AU341" s="262"/>
      <c r="BK341" s="293"/>
      <c r="CG341" s="293"/>
      <c r="CJ341" s="236"/>
      <c r="CM341" s="236"/>
      <c r="CP341" s="236"/>
    </row>
    <row r="342" spans="47:94" s="240" customFormat="1" ht="10.7" customHeight="1" x14ac:dyDescent="0.25">
      <c r="AU342" s="262"/>
      <c r="BK342" s="293"/>
      <c r="CG342" s="293"/>
      <c r="CJ342" s="236"/>
      <c r="CM342" s="236"/>
      <c r="CP342" s="236"/>
    </row>
    <row r="343" spans="47:94" s="240" customFormat="1" ht="10.7" customHeight="1" x14ac:dyDescent="0.25">
      <c r="AU343" s="262"/>
      <c r="BK343" s="293"/>
      <c r="CG343" s="293"/>
      <c r="CJ343" s="236"/>
      <c r="CM343" s="236"/>
      <c r="CP343" s="236"/>
    </row>
    <row r="344" spans="47:94" s="240" customFormat="1" ht="10.7" customHeight="1" x14ac:dyDescent="0.25">
      <c r="AU344" s="262"/>
      <c r="BK344" s="293"/>
      <c r="CG344" s="293"/>
      <c r="CJ344" s="236"/>
      <c r="CM344" s="236"/>
      <c r="CP344" s="236"/>
    </row>
    <row r="345" spans="47:94" s="240" customFormat="1" ht="10.7" customHeight="1" x14ac:dyDescent="0.25">
      <c r="AU345" s="262"/>
      <c r="BK345" s="293"/>
      <c r="CG345" s="293"/>
      <c r="CJ345" s="236"/>
      <c r="CM345" s="236"/>
      <c r="CP345" s="236"/>
    </row>
    <row r="346" spans="47:94" s="240" customFormat="1" ht="10.7" customHeight="1" x14ac:dyDescent="0.25">
      <c r="AU346" s="262"/>
      <c r="BK346" s="293"/>
      <c r="CG346" s="293"/>
      <c r="CJ346" s="236"/>
      <c r="CM346" s="236"/>
      <c r="CP346" s="236"/>
    </row>
    <row r="347" spans="47:94" s="240" customFormat="1" ht="10.7" customHeight="1" x14ac:dyDescent="0.25">
      <c r="AU347" s="262"/>
      <c r="BK347" s="293"/>
      <c r="CG347" s="293"/>
      <c r="CJ347" s="236"/>
      <c r="CM347" s="236"/>
      <c r="CP347" s="236"/>
    </row>
    <row r="348" spans="47:94" s="240" customFormat="1" ht="10.7" customHeight="1" x14ac:dyDescent="0.25">
      <c r="AU348" s="262"/>
      <c r="BK348" s="293"/>
      <c r="CG348" s="293"/>
      <c r="CJ348" s="236"/>
      <c r="CM348" s="236"/>
      <c r="CP348" s="236"/>
    </row>
    <row r="349" spans="47:94" s="240" customFormat="1" ht="10.7" customHeight="1" x14ac:dyDescent="0.25">
      <c r="AU349" s="262"/>
      <c r="BK349" s="293"/>
      <c r="CG349" s="293"/>
      <c r="CJ349" s="236"/>
      <c r="CM349" s="236"/>
      <c r="CP349" s="236"/>
    </row>
    <row r="350" spans="47:94" s="240" customFormat="1" ht="10.7" customHeight="1" x14ac:dyDescent="0.25">
      <c r="AU350" s="262"/>
      <c r="BK350" s="293"/>
      <c r="CG350" s="293"/>
      <c r="CJ350" s="236"/>
      <c r="CM350" s="236"/>
      <c r="CP350" s="236"/>
    </row>
    <row r="351" spans="47:94" s="240" customFormat="1" ht="10.7" customHeight="1" x14ac:dyDescent="0.25">
      <c r="AU351" s="262"/>
      <c r="BK351" s="293"/>
      <c r="CG351" s="293"/>
      <c r="CJ351" s="236"/>
      <c r="CM351" s="236"/>
      <c r="CP351" s="236"/>
    </row>
    <row r="352" spans="47:94" s="240" customFormat="1" ht="10.7" customHeight="1" x14ac:dyDescent="0.25">
      <c r="AU352" s="262"/>
      <c r="BK352" s="293"/>
      <c r="CG352" s="293"/>
      <c r="CJ352" s="236"/>
      <c r="CM352" s="236"/>
      <c r="CP352" s="236"/>
    </row>
    <row r="353" spans="47:94" s="240" customFormat="1" ht="10.7" customHeight="1" x14ac:dyDescent="0.25">
      <c r="AU353" s="262"/>
      <c r="BK353" s="293"/>
      <c r="CG353" s="293"/>
      <c r="CJ353" s="236"/>
      <c r="CM353" s="236"/>
      <c r="CP353" s="236"/>
    </row>
    <row r="354" spans="47:94" s="240" customFormat="1" ht="10.7" customHeight="1" x14ac:dyDescent="0.25">
      <c r="AU354" s="262"/>
      <c r="BK354" s="293"/>
      <c r="CG354" s="293"/>
      <c r="CJ354" s="236"/>
      <c r="CM354" s="236"/>
      <c r="CP354" s="236"/>
    </row>
    <row r="355" spans="47:94" s="240" customFormat="1" ht="10.7" customHeight="1" x14ac:dyDescent="0.25">
      <c r="AU355" s="262"/>
      <c r="BK355" s="293"/>
      <c r="CG355" s="293"/>
      <c r="CJ355" s="236"/>
      <c r="CM355" s="236"/>
      <c r="CP355" s="236"/>
    </row>
    <row r="356" spans="47:94" s="240" customFormat="1" ht="10.7" customHeight="1" x14ac:dyDescent="0.25">
      <c r="AU356" s="262"/>
      <c r="BK356" s="293"/>
      <c r="CG356" s="293"/>
      <c r="CJ356" s="236"/>
      <c r="CM356" s="236"/>
      <c r="CP356" s="236"/>
    </row>
    <row r="357" spans="47:94" s="240" customFormat="1" ht="10.7" customHeight="1" x14ac:dyDescent="0.25">
      <c r="AU357" s="262"/>
      <c r="BK357" s="293"/>
      <c r="CG357" s="293"/>
      <c r="CJ357" s="236"/>
      <c r="CM357" s="236"/>
      <c r="CP357" s="236"/>
    </row>
    <row r="358" spans="47:94" s="240" customFormat="1" ht="10.7" customHeight="1" x14ac:dyDescent="0.25">
      <c r="AU358" s="262"/>
      <c r="BK358" s="293"/>
      <c r="CG358" s="293"/>
      <c r="CJ358" s="236"/>
      <c r="CM358" s="236"/>
      <c r="CP358" s="236"/>
    </row>
    <row r="359" spans="47:94" s="240" customFormat="1" ht="10.7" customHeight="1" x14ac:dyDescent="0.25">
      <c r="AU359" s="262"/>
      <c r="BK359" s="293"/>
      <c r="CG359" s="293"/>
      <c r="CJ359" s="236"/>
      <c r="CM359" s="236"/>
      <c r="CP359" s="236"/>
    </row>
    <row r="360" spans="47:94" s="240" customFormat="1" ht="10.7" customHeight="1" x14ac:dyDescent="0.25">
      <c r="AU360" s="262"/>
      <c r="BK360" s="293"/>
      <c r="CG360" s="293"/>
      <c r="CJ360" s="236"/>
      <c r="CM360" s="236"/>
      <c r="CP360" s="236"/>
    </row>
    <row r="361" spans="47:94" s="240" customFormat="1" ht="10.7" customHeight="1" x14ac:dyDescent="0.25">
      <c r="AU361" s="262"/>
      <c r="BK361" s="293"/>
      <c r="CG361" s="293"/>
      <c r="CJ361" s="236"/>
      <c r="CM361" s="236"/>
      <c r="CP361" s="236"/>
    </row>
    <row r="362" spans="47:94" s="240" customFormat="1" ht="10.7" customHeight="1" x14ac:dyDescent="0.25">
      <c r="AU362" s="262"/>
      <c r="BK362" s="293"/>
      <c r="CG362" s="293"/>
      <c r="CJ362" s="236"/>
      <c r="CM362" s="236"/>
      <c r="CP362" s="236"/>
    </row>
    <row r="363" spans="47:94" s="240" customFormat="1" ht="10.7" customHeight="1" x14ac:dyDescent="0.25">
      <c r="AU363" s="262"/>
      <c r="BK363" s="293"/>
      <c r="CG363" s="293"/>
      <c r="CJ363" s="236"/>
      <c r="CM363" s="236"/>
      <c r="CP363" s="236"/>
    </row>
    <row r="364" spans="47:94" s="240" customFormat="1" ht="10.7" customHeight="1" x14ac:dyDescent="0.25">
      <c r="AU364" s="262"/>
      <c r="BK364" s="293"/>
      <c r="CG364" s="293"/>
      <c r="CJ364" s="236"/>
      <c r="CM364" s="236"/>
      <c r="CP364" s="236"/>
    </row>
    <row r="365" spans="47:94" s="240" customFormat="1" ht="10.7" customHeight="1" x14ac:dyDescent="0.25">
      <c r="AU365" s="262"/>
      <c r="BK365" s="293"/>
      <c r="CG365" s="293"/>
      <c r="CJ365" s="236"/>
      <c r="CM365" s="236"/>
      <c r="CP365" s="236"/>
    </row>
    <row r="366" spans="47:94" s="240" customFormat="1" ht="10.7" customHeight="1" x14ac:dyDescent="0.25">
      <c r="AU366" s="262"/>
      <c r="BK366" s="293"/>
      <c r="CG366" s="293"/>
      <c r="CJ366" s="236"/>
      <c r="CM366" s="236"/>
      <c r="CP366" s="236"/>
    </row>
    <row r="367" spans="47:94" s="240" customFormat="1" ht="10.7" customHeight="1" x14ac:dyDescent="0.25">
      <c r="AU367" s="262"/>
      <c r="BK367" s="293"/>
      <c r="CG367" s="293"/>
      <c r="CJ367" s="236"/>
      <c r="CM367" s="236"/>
      <c r="CP367" s="236"/>
    </row>
    <row r="368" spans="47:94" s="240" customFormat="1" ht="10.7" customHeight="1" x14ac:dyDescent="0.25">
      <c r="AU368" s="262"/>
      <c r="BK368" s="293"/>
      <c r="CG368" s="293"/>
      <c r="CJ368" s="236"/>
      <c r="CM368" s="236"/>
      <c r="CP368" s="236"/>
    </row>
    <row r="369" spans="47:94" s="240" customFormat="1" ht="10.7" customHeight="1" x14ac:dyDescent="0.25">
      <c r="AU369" s="262"/>
      <c r="BK369" s="293"/>
      <c r="CG369" s="293"/>
      <c r="CJ369" s="236"/>
      <c r="CM369" s="236"/>
      <c r="CP369" s="236"/>
    </row>
    <row r="370" spans="47:94" s="240" customFormat="1" ht="10.7" customHeight="1" x14ac:dyDescent="0.25">
      <c r="AU370" s="262"/>
      <c r="BK370" s="293"/>
      <c r="CG370" s="293"/>
      <c r="CJ370" s="236"/>
      <c r="CM370" s="236"/>
      <c r="CP370" s="236"/>
    </row>
    <row r="371" spans="47:94" s="240" customFormat="1" ht="10.7" customHeight="1" x14ac:dyDescent="0.25">
      <c r="AU371" s="262"/>
      <c r="BK371" s="293"/>
      <c r="CG371" s="293"/>
      <c r="CJ371" s="236"/>
      <c r="CM371" s="236"/>
      <c r="CP371" s="236"/>
    </row>
    <row r="372" spans="47:94" s="240" customFormat="1" ht="10.7" customHeight="1" x14ac:dyDescent="0.25">
      <c r="AU372" s="262"/>
      <c r="BK372" s="293"/>
      <c r="CG372" s="293"/>
      <c r="CJ372" s="236"/>
      <c r="CM372" s="236"/>
      <c r="CP372" s="236"/>
    </row>
    <row r="373" spans="47:94" s="240" customFormat="1" ht="10.7" customHeight="1" x14ac:dyDescent="0.25">
      <c r="AU373" s="262"/>
      <c r="BK373" s="293"/>
      <c r="CG373" s="293"/>
      <c r="CJ373" s="236"/>
      <c r="CM373" s="236"/>
      <c r="CP373" s="236"/>
    </row>
    <row r="374" spans="47:94" s="240" customFormat="1" ht="10.7" customHeight="1" x14ac:dyDescent="0.25">
      <c r="AU374" s="262"/>
      <c r="BK374" s="293"/>
      <c r="CG374" s="293"/>
      <c r="CJ374" s="236"/>
      <c r="CM374" s="236"/>
      <c r="CP374" s="236"/>
    </row>
    <row r="375" spans="47:94" s="240" customFormat="1" ht="10.7" customHeight="1" x14ac:dyDescent="0.25">
      <c r="AU375" s="262"/>
      <c r="BK375" s="293"/>
      <c r="CG375" s="293"/>
      <c r="CJ375" s="236"/>
      <c r="CM375" s="236"/>
      <c r="CP375" s="236"/>
    </row>
    <row r="376" spans="47:94" s="240" customFormat="1" ht="10.7" customHeight="1" x14ac:dyDescent="0.25">
      <c r="AU376" s="262"/>
      <c r="BK376" s="293"/>
      <c r="CG376" s="293"/>
      <c r="CJ376" s="236"/>
      <c r="CM376" s="236"/>
      <c r="CP376" s="236"/>
    </row>
    <row r="377" spans="47:94" s="240" customFormat="1" ht="10.7" customHeight="1" x14ac:dyDescent="0.25">
      <c r="AU377" s="262"/>
      <c r="BK377" s="293"/>
      <c r="CG377" s="293"/>
      <c r="CJ377" s="236"/>
      <c r="CM377" s="236"/>
      <c r="CP377" s="236"/>
    </row>
    <row r="378" spans="47:94" s="240" customFormat="1" ht="10.7" customHeight="1" x14ac:dyDescent="0.25">
      <c r="AU378" s="262"/>
      <c r="BK378" s="293"/>
      <c r="CG378" s="293"/>
      <c r="CJ378" s="236"/>
      <c r="CM378" s="236"/>
      <c r="CP378" s="236"/>
    </row>
    <row r="379" spans="47:94" s="240" customFormat="1" ht="10.7" customHeight="1" x14ac:dyDescent="0.25">
      <c r="AU379" s="262"/>
      <c r="BK379" s="293"/>
      <c r="CG379" s="293"/>
      <c r="CJ379" s="236"/>
      <c r="CM379" s="236"/>
      <c r="CP379" s="236"/>
    </row>
    <row r="380" spans="47:94" s="240" customFormat="1" ht="10.7" customHeight="1" x14ac:dyDescent="0.25">
      <c r="AU380" s="262"/>
      <c r="BK380" s="293"/>
      <c r="CG380" s="293"/>
      <c r="CJ380" s="236"/>
      <c r="CM380" s="236"/>
      <c r="CP380" s="236"/>
    </row>
    <row r="381" spans="47:94" s="240" customFormat="1" ht="10.7" customHeight="1" x14ac:dyDescent="0.25">
      <c r="AU381" s="262"/>
      <c r="BK381" s="293"/>
      <c r="CG381" s="293"/>
      <c r="CJ381" s="236"/>
      <c r="CM381" s="236"/>
      <c r="CP381" s="236"/>
    </row>
    <row r="382" spans="47:94" s="240" customFormat="1" ht="10.7" customHeight="1" x14ac:dyDescent="0.25">
      <c r="AU382" s="262"/>
      <c r="BK382" s="293"/>
      <c r="CG382" s="293"/>
      <c r="CJ382" s="236"/>
      <c r="CM382" s="236"/>
      <c r="CP382" s="236"/>
    </row>
    <row r="383" spans="47:94" s="240" customFormat="1" ht="10.7" customHeight="1" x14ac:dyDescent="0.25">
      <c r="AU383" s="262"/>
      <c r="BK383" s="293"/>
      <c r="CG383" s="293"/>
      <c r="CJ383" s="236"/>
      <c r="CM383" s="236"/>
      <c r="CP383" s="236"/>
    </row>
    <row r="384" spans="47:94" s="240" customFormat="1" ht="10.7" customHeight="1" x14ac:dyDescent="0.25">
      <c r="AU384" s="262"/>
      <c r="BK384" s="293"/>
      <c r="CG384" s="293"/>
      <c r="CJ384" s="236"/>
      <c r="CM384" s="236"/>
      <c r="CP384" s="236"/>
    </row>
    <row r="385" spans="47:94" s="240" customFormat="1" ht="10.7" customHeight="1" x14ac:dyDescent="0.25">
      <c r="AU385" s="262"/>
      <c r="BK385" s="293"/>
      <c r="CG385" s="293"/>
      <c r="CJ385" s="236"/>
      <c r="CM385" s="236"/>
      <c r="CP385" s="236"/>
    </row>
    <row r="386" spans="47:94" s="240" customFormat="1" ht="10.7" customHeight="1" x14ac:dyDescent="0.25">
      <c r="AU386" s="262"/>
      <c r="BK386" s="293"/>
      <c r="CG386" s="293"/>
      <c r="CJ386" s="236"/>
      <c r="CM386" s="236"/>
      <c r="CP386" s="236"/>
    </row>
    <row r="387" spans="47:94" s="240" customFormat="1" ht="10.7" customHeight="1" x14ac:dyDescent="0.25">
      <c r="AU387" s="262"/>
      <c r="BK387" s="293"/>
      <c r="CG387" s="293"/>
      <c r="CJ387" s="236"/>
      <c r="CM387" s="236"/>
      <c r="CP387" s="236"/>
    </row>
    <row r="388" spans="47:94" s="240" customFormat="1" ht="10.7" customHeight="1" x14ac:dyDescent="0.25">
      <c r="AU388" s="262"/>
      <c r="BK388" s="293"/>
      <c r="CG388" s="293"/>
      <c r="CJ388" s="236"/>
      <c r="CM388" s="236"/>
      <c r="CP388" s="236"/>
    </row>
    <row r="389" spans="47:94" s="240" customFormat="1" ht="10.7" customHeight="1" x14ac:dyDescent="0.25">
      <c r="AU389" s="262"/>
      <c r="BK389" s="293"/>
      <c r="CG389" s="293"/>
      <c r="CJ389" s="236"/>
      <c r="CM389" s="236"/>
      <c r="CP389" s="236"/>
    </row>
    <row r="390" spans="47:94" s="240" customFormat="1" ht="10.7" customHeight="1" x14ac:dyDescent="0.25">
      <c r="AU390" s="262"/>
      <c r="BK390" s="293"/>
      <c r="CG390" s="293"/>
      <c r="CJ390" s="236"/>
      <c r="CM390" s="236"/>
      <c r="CP390" s="236"/>
    </row>
    <row r="391" spans="47:94" s="240" customFormat="1" ht="10.7" customHeight="1" x14ac:dyDescent="0.25">
      <c r="AU391" s="262"/>
      <c r="BK391" s="293"/>
      <c r="CG391" s="293"/>
      <c r="CJ391" s="236"/>
      <c r="CM391" s="236"/>
      <c r="CP391" s="236"/>
    </row>
    <row r="392" spans="47:94" s="240" customFormat="1" ht="10.7" customHeight="1" x14ac:dyDescent="0.25">
      <c r="AU392" s="262"/>
      <c r="BK392" s="293"/>
      <c r="CG392" s="293"/>
      <c r="CJ392" s="236"/>
      <c r="CM392" s="236"/>
      <c r="CP392" s="236"/>
    </row>
    <row r="393" spans="47:94" s="240" customFormat="1" ht="10.7" customHeight="1" x14ac:dyDescent="0.25">
      <c r="AU393" s="262"/>
      <c r="BK393" s="293"/>
      <c r="CG393" s="293"/>
      <c r="CJ393" s="236"/>
      <c r="CM393" s="236"/>
      <c r="CP393" s="236"/>
    </row>
    <row r="394" spans="47:94" s="240" customFormat="1" ht="10.7" customHeight="1" x14ac:dyDescent="0.25">
      <c r="AU394" s="262"/>
      <c r="BK394" s="293"/>
      <c r="CG394" s="293"/>
      <c r="CJ394" s="236"/>
      <c r="CM394" s="236"/>
      <c r="CP394" s="236"/>
    </row>
    <row r="395" spans="47:94" s="240" customFormat="1" ht="10.7" customHeight="1" x14ac:dyDescent="0.25">
      <c r="AU395" s="262"/>
      <c r="BK395" s="293"/>
      <c r="CG395" s="293"/>
      <c r="CJ395" s="236"/>
      <c r="CM395" s="236"/>
      <c r="CP395" s="236"/>
    </row>
    <row r="396" spans="47:94" s="240" customFormat="1" ht="10.7" customHeight="1" x14ac:dyDescent="0.25">
      <c r="AU396" s="262"/>
      <c r="BK396" s="293"/>
      <c r="CG396" s="293"/>
      <c r="CJ396" s="236"/>
      <c r="CM396" s="236"/>
      <c r="CP396" s="236"/>
    </row>
    <row r="397" spans="47:94" s="240" customFormat="1" ht="10.7" customHeight="1" x14ac:dyDescent="0.25">
      <c r="AU397" s="262"/>
      <c r="BK397" s="293"/>
      <c r="CG397" s="293"/>
      <c r="CJ397" s="236"/>
      <c r="CM397" s="236"/>
      <c r="CP397" s="236"/>
    </row>
    <row r="398" spans="47:94" s="240" customFormat="1" ht="10.7" customHeight="1" x14ac:dyDescent="0.25">
      <c r="AU398" s="262"/>
      <c r="BK398" s="293"/>
      <c r="CG398" s="293"/>
      <c r="CJ398" s="236"/>
      <c r="CM398" s="236"/>
      <c r="CP398" s="236"/>
    </row>
    <row r="399" spans="47:94" s="240" customFormat="1" ht="10.7" customHeight="1" x14ac:dyDescent="0.25">
      <c r="AU399" s="262"/>
      <c r="BK399" s="293"/>
      <c r="CG399" s="293"/>
      <c r="CJ399" s="236"/>
      <c r="CM399" s="236"/>
      <c r="CP399" s="236"/>
    </row>
    <row r="400" spans="47:94" s="240" customFormat="1" ht="10.7" customHeight="1" x14ac:dyDescent="0.25">
      <c r="AU400" s="262"/>
      <c r="BK400" s="293"/>
      <c r="CG400" s="293"/>
      <c r="CJ400" s="236"/>
      <c r="CM400" s="236"/>
      <c r="CP400" s="236"/>
    </row>
    <row r="401" spans="47:94" s="240" customFormat="1" ht="10.7" customHeight="1" x14ac:dyDescent="0.25">
      <c r="AU401" s="262"/>
      <c r="BK401" s="293"/>
      <c r="CG401" s="293"/>
      <c r="CJ401" s="236"/>
      <c r="CM401" s="236"/>
      <c r="CP401" s="236"/>
    </row>
    <row r="402" spans="47:94" s="240" customFormat="1" ht="10.7" customHeight="1" x14ac:dyDescent="0.25">
      <c r="AU402" s="262"/>
      <c r="BK402" s="293"/>
      <c r="CG402" s="293"/>
      <c r="CJ402" s="236"/>
      <c r="CM402" s="236"/>
      <c r="CP402" s="236"/>
    </row>
    <row r="403" spans="47:94" s="240" customFormat="1" ht="10.7" customHeight="1" x14ac:dyDescent="0.25">
      <c r="AU403" s="262"/>
      <c r="BK403" s="293"/>
      <c r="CG403" s="293"/>
      <c r="CJ403" s="236"/>
      <c r="CM403" s="236"/>
      <c r="CP403" s="236"/>
    </row>
    <row r="404" spans="47:94" s="240" customFormat="1" ht="10.7" customHeight="1" x14ac:dyDescent="0.25">
      <c r="AU404" s="262"/>
      <c r="BK404" s="293"/>
      <c r="CG404" s="293"/>
      <c r="CJ404" s="236"/>
      <c r="CM404" s="236"/>
      <c r="CP404" s="236"/>
    </row>
    <row r="405" spans="47:94" s="240" customFormat="1" ht="10.7" customHeight="1" x14ac:dyDescent="0.25">
      <c r="AU405" s="262"/>
      <c r="BK405" s="293"/>
      <c r="CG405" s="293"/>
      <c r="CJ405" s="236"/>
      <c r="CM405" s="236"/>
      <c r="CP405" s="236"/>
    </row>
    <row r="406" spans="47:94" s="240" customFormat="1" ht="10.7" customHeight="1" x14ac:dyDescent="0.25">
      <c r="AU406" s="262"/>
      <c r="BK406" s="293"/>
      <c r="CG406" s="293"/>
      <c r="CJ406" s="236"/>
      <c r="CM406" s="236"/>
      <c r="CP406" s="236"/>
    </row>
    <row r="407" spans="47:94" s="240" customFormat="1" ht="10.7" customHeight="1" x14ac:dyDescent="0.25">
      <c r="AU407" s="262"/>
      <c r="BK407" s="293"/>
      <c r="CG407" s="293"/>
      <c r="CJ407" s="236"/>
      <c r="CM407" s="236"/>
      <c r="CP407" s="236"/>
    </row>
    <row r="408" spans="47:94" s="240" customFormat="1" ht="10.7" customHeight="1" x14ac:dyDescent="0.25">
      <c r="AU408" s="262"/>
      <c r="BK408" s="293"/>
      <c r="CG408" s="293"/>
      <c r="CJ408" s="236"/>
      <c r="CM408" s="236"/>
      <c r="CP408" s="236"/>
    </row>
    <row r="409" spans="47:94" s="240" customFormat="1" ht="10.7" customHeight="1" x14ac:dyDescent="0.25">
      <c r="AU409" s="262"/>
      <c r="BK409" s="293"/>
      <c r="CG409" s="293"/>
      <c r="CJ409" s="236"/>
      <c r="CM409" s="236"/>
      <c r="CP409" s="236"/>
    </row>
    <row r="410" spans="47:94" s="240" customFormat="1" ht="10.7" customHeight="1" x14ac:dyDescent="0.25">
      <c r="AU410" s="262"/>
      <c r="BK410" s="293"/>
      <c r="CG410" s="293"/>
      <c r="CJ410" s="236"/>
      <c r="CM410" s="236"/>
      <c r="CP410" s="236"/>
    </row>
    <row r="411" spans="47:94" s="240" customFormat="1" ht="10.7" customHeight="1" x14ac:dyDescent="0.25">
      <c r="AU411" s="262"/>
      <c r="BK411" s="293"/>
      <c r="CG411" s="293"/>
      <c r="CJ411" s="236"/>
      <c r="CM411" s="236"/>
      <c r="CP411" s="236"/>
    </row>
    <row r="412" spans="47:94" s="240" customFormat="1" ht="10.7" customHeight="1" x14ac:dyDescent="0.25">
      <c r="AU412" s="262"/>
      <c r="BK412" s="293"/>
      <c r="CG412" s="293"/>
      <c r="CJ412" s="236"/>
      <c r="CM412" s="236"/>
      <c r="CP412" s="236"/>
    </row>
    <row r="413" spans="47:94" s="240" customFormat="1" ht="10.7" customHeight="1" x14ac:dyDescent="0.25">
      <c r="AU413" s="262"/>
      <c r="BK413" s="293"/>
      <c r="CG413" s="293"/>
      <c r="CJ413" s="236"/>
      <c r="CM413" s="236"/>
      <c r="CP413" s="236"/>
    </row>
    <row r="414" spans="47:94" s="240" customFormat="1" ht="10.7" customHeight="1" x14ac:dyDescent="0.25">
      <c r="AU414" s="262"/>
      <c r="BK414" s="293"/>
      <c r="CG414" s="293"/>
      <c r="CJ414" s="236"/>
      <c r="CM414" s="236"/>
      <c r="CP414" s="236"/>
    </row>
    <row r="415" spans="47:94" s="240" customFormat="1" ht="10.7" customHeight="1" x14ac:dyDescent="0.25">
      <c r="AU415" s="262"/>
      <c r="BK415" s="293"/>
      <c r="CG415" s="293"/>
      <c r="CJ415" s="236"/>
      <c r="CM415" s="236"/>
      <c r="CP415" s="236"/>
    </row>
    <row r="416" spans="47:94" s="240" customFormat="1" ht="10.7" customHeight="1" x14ac:dyDescent="0.25">
      <c r="AU416" s="262"/>
      <c r="BK416" s="293"/>
      <c r="CG416" s="293"/>
      <c r="CJ416" s="236"/>
      <c r="CM416" s="236"/>
      <c r="CP416" s="236"/>
    </row>
    <row r="417" spans="47:94" s="240" customFormat="1" ht="10.7" customHeight="1" x14ac:dyDescent="0.25">
      <c r="AU417" s="262"/>
      <c r="BK417" s="293"/>
      <c r="CG417" s="293"/>
      <c r="CJ417" s="236"/>
      <c r="CM417" s="236"/>
      <c r="CP417" s="236"/>
    </row>
    <row r="418" spans="47:94" s="240" customFormat="1" ht="10.7" customHeight="1" x14ac:dyDescent="0.25">
      <c r="AU418" s="262"/>
      <c r="BK418" s="293"/>
      <c r="CG418" s="293"/>
      <c r="CJ418" s="236"/>
      <c r="CM418" s="236"/>
      <c r="CP418" s="236"/>
    </row>
    <row r="419" spans="47:94" s="240" customFormat="1" ht="10.7" customHeight="1" x14ac:dyDescent="0.25">
      <c r="AU419" s="262"/>
      <c r="BK419" s="293"/>
      <c r="CG419" s="293"/>
      <c r="CJ419" s="236"/>
      <c r="CM419" s="236"/>
      <c r="CP419" s="236"/>
    </row>
    <row r="420" spans="47:94" s="240" customFormat="1" ht="10.7" customHeight="1" x14ac:dyDescent="0.25">
      <c r="AU420" s="262"/>
      <c r="BK420" s="293"/>
      <c r="CG420" s="293"/>
      <c r="CJ420" s="236"/>
      <c r="CM420" s="236"/>
      <c r="CP420" s="236"/>
    </row>
    <row r="421" spans="47:94" s="240" customFormat="1" ht="10.7" customHeight="1" x14ac:dyDescent="0.25">
      <c r="AU421" s="262"/>
      <c r="BK421" s="293"/>
      <c r="CG421" s="293"/>
      <c r="CJ421" s="236"/>
      <c r="CM421" s="236"/>
      <c r="CP421" s="236"/>
    </row>
    <row r="422" spans="47:94" s="240" customFormat="1" ht="10.7" customHeight="1" x14ac:dyDescent="0.25">
      <c r="AU422" s="262"/>
      <c r="BK422" s="293"/>
      <c r="CG422" s="293"/>
      <c r="CJ422" s="236"/>
      <c r="CM422" s="236"/>
      <c r="CP422" s="236"/>
    </row>
    <row r="423" spans="47:94" s="240" customFormat="1" ht="10.7" customHeight="1" x14ac:dyDescent="0.25">
      <c r="AU423" s="262"/>
      <c r="BK423" s="293"/>
      <c r="CG423" s="293"/>
      <c r="CJ423" s="236"/>
      <c r="CM423" s="236"/>
      <c r="CP423" s="236"/>
    </row>
    <row r="424" spans="47:94" s="240" customFormat="1" ht="10.7" customHeight="1" x14ac:dyDescent="0.25">
      <c r="AU424" s="262"/>
      <c r="BK424" s="293"/>
      <c r="CG424" s="293"/>
      <c r="CJ424" s="236"/>
      <c r="CM424" s="236"/>
      <c r="CP424" s="236"/>
    </row>
    <row r="425" spans="47:94" s="240" customFormat="1" ht="10.7" customHeight="1" x14ac:dyDescent="0.25">
      <c r="AU425" s="262"/>
      <c r="BK425" s="293"/>
      <c r="CG425" s="293"/>
      <c r="CJ425" s="236"/>
      <c r="CM425" s="236"/>
      <c r="CP425" s="236"/>
    </row>
    <row r="426" spans="47:94" s="240" customFormat="1" ht="10.7" customHeight="1" x14ac:dyDescent="0.25">
      <c r="AU426" s="262"/>
      <c r="BK426" s="293"/>
      <c r="CG426" s="293"/>
      <c r="CJ426" s="236"/>
      <c r="CM426" s="236"/>
      <c r="CP426" s="236"/>
    </row>
    <row r="427" spans="47:94" s="240" customFormat="1" ht="10.7" customHeight="1" x14ac:dyDescent="0.25">
      <c r="AU427" s="262"/>
      <c r="BK427" s="293"/>
      <c r="CE427" s="262"/>
      <c r="CF427" s="263"/>
      <c r="CG427" s="293"/>
      <c r="CJ427" s="236"/>
      <c r="CM427" s="236"/>
      <c r="CP427" s="236"/>
    </row>
  </sheetData>
  <mergeCells count="2352">
    <mergeCell ref="W217:W218"/>
    <mergeCell ref="X217:X218"/>
    <mergeCell ref="A219:A220"/>
    <mergeCell ref="B219:B220"/>
    <mergeCell ref="C219:C220"/>
    <mergeCell ref="D219:D220"/>
    <mergeCell ref="E219:E220"/>
    <mergeCell ref="K219:X219"/>
    <mergeCell ref="K220:X220"/>
    <mergeCell ref="Q217:Q218"/>
    <mergeCell ref="R217:R218"/>
    <mergeCell ref="S217:S218"/>
    <mergeCell ref="T217:T218"/>
    <mergeCell ref="U217:U218"/>
    <mergeCell ref="V217:V218"/>
    <mergeCell ref="K217:K218"/>
    <mergeCell ref="L217:L218"/>
    <mergeCell ref="M217:M218"/>
    <mergeCell ref="N217:N218"/>
    <mergeCell ref="O217:O218"/>
    <mergeCell ref="P217:P218"/>
    <mergeCell ref="A217:A218"/>
    <mergeCell ref="B217:B218"/>
    <mergeCell ref="C217:C218"/>
    <mergeCell ref="D217:D218"/>
    <mergeCell ref="E217:E218"/>
    <mergeCell ref="H217:H218"/>
    <mergeCell ref="W213:W214"/>
    <mergeCell ref="X213:X214"/>
    <mergeCell ref="A215:A216"/>
    <mergeCell ref="B215:B216"/>
    <mergeCell ref="C215:C216"/>
    <mergeCell ref="D215:D216"/>
    <mergeCell ref="E215:E216"/>
    <mergeCell ref="K215:X215"/>
    <mergeCell ref="K216:X216"/>
    <mergeCell ref="Q213:Q214"/>
    <mergeCell ref="R213:R214"/>
    <mergeCell ref="S213:S214"/>
    <mergeCell ref="T213:T214"/>
    <mergeCell ref="U213:U214"/>
    <mergeCell ref="V213:V214"/>
    <mergeCell ref="K213:K214"/>
    <mergeCell ref="L213:L214"/>
    <mergeCell ref="M213:M214"/>
    <mergeCell ref="N213:N214"/>
    <mergeCell ref="O213:O214"/>
    <mergeCell ref="P213:P214"/>
    <mergeCell ref="A213:A214"/>
    <mergeCell ref="B213:B214"/>
    <mergeCell ref="C213:C214"/>
    <mergeCell ref="D213:D214"/>
    <mergeCell ref="E213:E214"/>
    <mergeCell ref="H213:H214"/>
    <mergeCell ref="S211:S212"/>
    <mergeCell ref="T211:T212"/>
    <mergeCell ref="U211:U212"/>
    <mergeCell ref="V211:V212"/>
    <mergeCell ref="W211:W212"/>
    <mergeCell ref="X211:X212"/>
    <mergeCell ref="M211:M212"/>
    <mergeCell ref="N211:N212"/>
    <mergeCell ref="O211:O212"/>
    <mergeCell ref="P211:P212"/>
    <mergeCell ref="Q211:Q212"/>
    <mergeCell ref="R211:R212"/>
    <mergeCell ref="W209:W210"/>
    <mergeCell ref="X209:X210"/>
    <mergeCell ref="A211:A212"/>
    <mergeCell ref="B211:B212"/>
    <mergeCell ref="C211:C212"/>
    <mergeCell ref="D211:D212"/>
    <mergeCell ref="E211:E212"/>
    <mergeCell ref="H211:H212"/>
    <mergeCell ref="K211:K212"/>
    <mergeCell ref="L211:L212"/>
    <mergeCell ref="Q209:Q210"/>
    <mergeCell ref="R209:R210"/>
    <mergeCell ref="S209:S210"/>
    <mergeCell ref="T209:T210"/>
    <mergeCell ref="U209:U210"/>
    <mergeCell ref="V209:V210"/>
    <mergeCell ref="K209:K210"/>
    <mergeCell ref="L209:L210"/>
    <mergeCell ref="M209:M210"/>
    <mergeCell ref="N209:N210"/>
    <mergeCell ref="O209:O210"/>
    <mergeCell ref="P209:P210"/>
    <mergeCell ref="A209:A210"/>
    <mergeCell ref="B209:B210"/>
    <mergeCell ref="C209:C210"/>
    <mergeCell ref="D209:D210"/>
    <mergeCell ref="E209:E210"/>
    <mergeCell ref="H209:H210"/>
    <mergeCell ref="W205:W206"/>
    <mergeCell ref="X205:X206"/>
    <mergeCell ref="A207:A208"/>
    <mergeCell ref="B207:B208"/>
    <mergeCell ref="C207:C208"/>
    <mergeCell ref="D207:D208"/>
    <mergeCell ref="E207:E208"/>
    <mergeCell ref="K207:X207"/>
    <mergeCell ref="K208:X208"/>
    <mergeCell ref="Q205:Q206"/>
    <mergeCell ref="R205:R206"/>
    <mergeCell ref="S205:S206"/>
    <mergeCell ref="T205:T206"/>
    <mergeCell ref="U205:U206"/>
    <mergeCell ref="V205:V206"/>
    <mergeCell ref="K205:K206"/>
    <mergeCell ref="L205:L206"/>
    <mergeCell ref="M205:M206"/>
    <mergeCell ref="N205:N206"/>
    <mergeCell ref="O205:O206"/>
    <mergeCell ref="P205:P206"/>
    <mergeCell ref="A205:A206"/>
    <mergeCell ref="B205:B206"/>
    <mergeCell ref="C205:C206"/>
    <mergeCell ref="D205:D206"/>
    <mergeCell ref="E205:E206"/>
    <mergeCell ref="H205:H206"/>
    <mergeCell ref="W201:W202"/>
    <mergeCell ref="X201:X202"/>
    <mergeCell ref="A203:A204"/>
    <mergeCell ref="B203:B204"/>
    <mergeCell ref="C203:C204"/>
    <mergeCell ref="D203:D204"/>
    <mergeCell ref="E203:E204"/>
    <mergeCell ref="K203:X203"/>
    <mergeCell ref="K204:X204"/>
    <mergeCell ref="Q201:Q202"/>
    <mergeCell ref="R201:R202"/>
    <mergeCell ref="S201:S202"/>
    <mergeCell ref="T201:T202"/>
    <mergeCell ref="U201:U202"/>
    <mergeCell ref="V201:V202"/>
    <mergeCell ref="K201:K202"/>
    <mergeCell ref="L201:L202"/>
    <mergeCell ref="M201:M202"/>
    <mergeCell ref="N201:N202"/>
    <mergeCell ref="O201:O202"/>
    <mergeCell ref="P201:P202"/>
    <mergeCell ref="A201:A202"/>
    <mergeCell ref="B201:B202"/>
    <mergeCell ref="C201:C202"/>
    <mergeCell ref="D201:D202"/>
    <mergeCell ref="E201:E202"/>
    <mergeCell ref="H201:H202"/>
    <mergeCell ref="S199:S200"/>
    <mergeCell ref="T199:T200"/>
    <mergeCell ref="U199:U200"/>
    <mergeCell ref="V199:V200"/>
    <mergeCell ref="W199:W200"/>
    <mergeCell ref="X199:X200"/>
    <mergeCell ref="M199:M200"/>
    <mergeCell ref="N199:N200"/>
    <mergeCell ref="O199:O200"/>
    <mergeCell ref="P199:P200"/>
    <mergeCell ref="Q199:Q200"/>
    <mergeCell ref="R199:R200"/>
    <mergeCell ref="W197:W198"/>
    <mergeCell ref="X197:X198"/>
    <mergeCell ref="A199:A200"/>
    <mergeCell ref="B199:B200"/>
    <mergeCell ref="C199:C200"/>
    <mergeCell ref="D199:D200"/>
    <mergeCell ref="E199:E200"/>
    <mergeCell ref="H199:H200"/>
    <mergeCell ref="K199:K200"/>
    <mergeCell ref="L199:L200"/>
    <mergeCell ref="Q197:Q198"/>
    <mergeCell ref="R197:R198"/>
    <mergeCell ref="S197:S198"/>
    <mergeCell ref="T197:T198"/>
    <mergeCell ref="U197:U198"/>
    <mergeCell ref="V197:V198"/>
    <mergeCell ref="K197:K198"/>
    <mergeCell ref="L197:L198"/>
    <mergeCell ref="M197:M198"/>
    <mergeCell ref="N197:N198"/>
    <mergeCell ref="O197:O198"/>
    <mergeCell ref="P197:P198"/>
    <mergeCell ref="A197:A198"/>
    <mergeCell ref="B197:B198"/>
    <mergeCell ref="C197:C198"/>
    <mergeCell ref="D197:D198"/>
    <mergeCell ref="E197:E198"/>
    <mergeCell ref="H197:H198"/>
    <mergeCell ref="S195:S196"/>
    <mergeCell ref="T195:T196"/>
    <mergeCell ref="U195:U196"/>
    <mergeCell ref="V195:V196"/>
    <mergeCell ref="W195:W196"/>
    <mergeCell ref="X195:X196"/>
    <mergeCell ref="M195:M196"/>
    <mergeCell ref="N195:N196"/>
    <mergeCell ref="O195:O196"/>
    <mergeCell ref="P195:P196"/>
    <mergeCell ref="Q195:Q196"/>
    <mergeCell ref="R195:R196"/>
    <mergeCell ref="W193:W194"/>
    <mergeCell ref="X193:X194"/>
    <mergeCell ref="A195:A196"/>
    <mergeCell ref="B195:B196"/>
    <mergeCell ref="C195:C196"/>
    <mergeCell ref="D195:D196"/>
    <mergeCell ref="E195:E196"/>
    <mergeCell ref="H195:H196"/>
    <mergeCell ref="K195:K196"/>
    <mergeCell ref="L195:L196"/>
    <mergeCell ref="Q193:Q194"/>
    <mergeCell ref="R193:R194"/>
    <mergeCell ref="S193:S194"/>
    <mergeCell ref="T193:T194"/>
    <mergeCell ref="U193:U194"/>
    <mergeCell ref="V193:V194"/>
    <mergeCell ref="K193:K194"/>
    <mergeCell ref="L193:L194"/>
    <mergeCell ref="M193:M194"/>
    <mergeCell ref="N193:N194"/>
    <mergeCell ref="O193:O194"/>
    <mergeCell ref="P193:P194"/>
    <mergeCell ref="A193:A194"/>
    <mergeCell ref="B193:B194"/>
    <mergeCell ref="C193:C194"/>
    <mergeCell ref="D193:D194"/>
    <mergeCell ref="E193:E194"/>
    <mergeCell ref="H193:H194"/>
    <mergeCell ref="S191:S192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R191:R192"/>
    <mergeCell ref="W189:W190"/>
    <mergeCell ref="X189:X190"/>
    <mergeCell ref="A191:A192"/>
    <mergeCell ref="B191:B192"/>
    <mergeCell ref="C191:C192"/>
    <mergeCell ref="D191:D192"/>
    <mergeCell ref="E191:E192"/>
    <mergeCell ref="H191:H192"/>
    <mergeCell ref="K191:K192"/>
    <mergeCell ref="L191:L192"/>
    <mergeCell ref="Q189:Q190"/>
    <mergeCell ref="R189:R190"/>
    <mergeCell ref="S189:S190"/>
    <mergeCell ref="T189:T190"/>
    <mergeCell ref="U189:U190"/>
    <mergeCell ref="V189:V190"/>
    <mergeCell ref="K189:K190"/>
    <mergeCell ref="L189:L190"/>
    <mergeCell ref="M189:M190"/>
    <mergeCell ref="N189:N190"/>
    <mergeCell ref="O189:O190"/>
    <mergeCell ref="P189:P190"/>
    <mergeCell ref="A189:A190"/>
    <mergeCell ref="B189:B190"/>
    <mergeCell ref="C189:C190"/>
    <mergeCell ref="D189:D190"/>
    <mergeCell ref="E189:E190"/>
    <mergeCell ref="H189:H190"/>
    <mergeCell ref="W185:W186"/>
    <mergeCell ref="X185:X186"/>
    <mergeCell ref="A187:A188"/>
    <mergeCell ref="B187:B188"/>
    <mergeCell ref="C187:C188"/>
    <mergeCell ref="D187:D188"/>
    <mergeCell ref="E187:E188"/>
    <mergeCell ref="K187:X187"/>
    <mergeCell ref="K188:X188"/>
    <mergeCell ref="Q185:Q186"/>
    <mergeCell ref="R185:R186"/>
    <mergeCell ref="S185:S186"/>
    <mergeCell ref="T185:T186"/>
    <mergeCell ref="U185:U186"/>
    <mergeCell ref="V185:V186"/>
    <mergeCell ref="K185:K186"/>
    <mergeCell ref="L185:L186"/>
    <mergeCell ref="M185:M186"/>
    <mergeCell ref="N185:N186"/>
    <mergeCell ref="O185:O186"/>
    <mergeCell ref="P185:P186"/>
    <mergeCell ref="A185:A186"/>
    <mergeCell ref="B185:B186"/>
    <mergeCell ref="C185:C186"/>
    <mergeCell ref="D185:D186"/>
    <mergeCell ref="E185:E186"/>
    <mergeCell ref="H185:H186"/>
    <mergeCell ref="W181:W182"/>
    <mergeCell ref="X181:X182"/>
    <mergeCell ref="A183:A184"/>
    <mergeCell ref="B183:B184"/>
    <mergeCell ref="C183:C184"/>
    <mergeCell ref="D183:D184"/>
    <mergeCell ref="E183:E184"/>
    <mergeCell ref="K183:X183"/>
    <mergeCell ref="K184:X184"/>
    <mergeCell ref="Q181:Q182"/>
    <mergeCell ref="R181:R182"/>
    <mergeCell ref="S181:S182"/>
    <mergeCell ref="T181:T182"/>
    <mergeCell ref="U181:U182"/>
    <mergeCell ref="V181:V182"/>
    <mergeCell ref="K181:K182"/>
    <mergeCell ref="L181:L182"/>
    <mergeCell ref="M181:M182"/>
    <mergeCell ref="N181:N182"/>
    <mergeCell ref="O181:O182"/>
    <mergeCell ref="P181:P182"/>
    <mergeCell ref="A181:A182"/>
    <mergeCell ref="B181:B182"/>
    <mergeCell ref="C181:C182"/>
    <mergeCell ref="D181:D182"/>
    <mergeCell ref="E181:E182"/>
    <mergeCell ref="H181:H182"/>
    <mergeCell ref="S179:S180"/>
    <mergeCell ref="T179:T180"/>
    <mergeCell ref="U179:U180"/>
    <mergeCell ref="V179:V180"/>
    <mergeCell ref="W179:W180"/>
    <mergeCell ref="X179:X180"/>
    <mergeCell ref="M179:M180"/>
    <mergeCell ref="N179:N180"/>
    <mergeCell ref="O179:O180"/>
    <mergeCell ref="P179:P180"/>
    <mergeCell ref="Q179:Q180"/>
    <mergeCell ref="R179:R180"/>
    <mergeCell ref="W177:W178"/>
    <mergeCell ref="X177:X178"/>
    <mergeCell ref="A179:A180"/>
    <mergeCell ref="B179:B180"/>
    <mergeCell ref="C179:C180"/>
    <mergeCell ref="D179:D180"/>
    <mergeCell ref="E179:E180"/>
    <mergeCell ref="H179:H180"/>
    <mergeCell ref="K179:K180"/>
    <mergeCell ref="L179:L180"/>
    <mergeCell ref="Q177:Q178"/>
    <mergeCell ref="R177:R178"/>
    <mergeCell ref="S177:S178"/>
    <mergeCell ref="T177:T178"/>
    <mergeCell ref="U177:U178"/>
    <mergeCell ref="V177:V178"/>
    <mergeCell ref="K177:K178"/>
    <mergeCell ref="L177:L178"/>
    <mergeCell ref="M177:M178"/>
    <mergeCell ref="N177:N178"/>
    <mergeCell ref="O177:O178"/>
    <mergeCell ref="P177:P178"/>
    <mergeCell ref="A177:A178"/>
    <mergeCell ref="B177:B178"/>
    <mergeCell ref="C177:C178"/>
    <mergeCell ref="D177:D178"/>
    <mergeCell ref="E177:E178"/>
    <mergeCell ref="H177:H178"/>
    <mergeCell ref="W173:W174"/>
    <mergeCell ref="X173:X174"/>
    <mergeCell ref="A175:A176"/>
    <mergeCell ref="B175:B176"/>
    <mergeCell ref="C175:C176"/>
    <mergeCell ref="D175:D176"/>
    <mergeCell ref="E175:E176"/>
    <mergeCell ref="K175:X175"/>
    <mergeCell ref="K176:X176"/>
    <mergeCell ref="Q173:Q174"/>
    <mergeCell ref="R173:R174"/>
    <mergeCell ref="S173:S174"/>
    <mergeCell ref="T173:T174"/>
    <mergeCell ref="U173:U174"/>
    <mergeCell ref="V173:V174"/>
    <mergeCell ref="K173:K174"/>
    <mergeCell ref="L173:L174"/>
    <mergeCell ref="M173:M174"/>
    <mergeCell ref="N173:N174"/>
    <mergeCell ref="O173:O174"/>
    <mergeCell ref="P173:P174"/>
    <mergeCell ref="A173:A174"/>
    <mergeCell ref="B173:B174"/>
    <mergeCell ref="C173:C174"/>
    <mergeCell ref="D173:D174"/>
    <mergeCell ref="E173:E174"/>
    <mergeCell ref="H173:H174"/>
    <mergeCell ref="W169:W170"/>
    <mergeCell ref="X169:X170"/>
    <mergeCell ref="A171:A172"/>
    <mergeCell ref="B171:B172"/>
    <mergeCell ref="C171:C172"/>
    <mergeCell ref="D171:D172"/>
    <mergeCell ref="E171:E172"/>
    <mergeCell ref="K171:X171"/>
    <mergeCell ref="K172:X172"/>
    <mergeCell ref="Q169:Q170"/>
    <mergeCell ref="R169:R170"/>
    <mergeCell ref="S169:S170"/>
    <mergeCell ref="T169:T170"/>
    <mergeCell ref="U169:U170"/>
    <mergeCell ref="V169:V170"/>
    <mergeCell ref="K169:K170"/>
    <mergeCell ref="L169:L170"/>
    <mergeCell ref="M169:M170"/>
    <mergeCell ref="N169:N170"/>
    <mergeCell ref="O169:O170"/>
    <mergeCell ref="P169:P170"/>
    <mergeCell ref="A169:A170"/>
    <mergeCell ref="B169:B170"/>
    <mergeCell ref="C169:C170"/>
    <mergeCell ref="D169:D170"/>
    <mergeCell ref="E169:E170"/>
    <mergeCell ref="H169:H170"/>
    <mergeCell ref="S167:S168"/>
    <mergeCell ref="T167:T168"/>
    <mergeCell ref="U167:U168"/>
    <mergeCell ref="V167:V168"/>
    <mergeCell ref="W167:W168"/>
    <mergeCell ref="X167:X168"/>
    <mergeCell ref="M167:M168"/>
    <mergeCell ref="N167:N168"/>
    <mergeCell ref="O167:O168"/>
    <mergeCell ref="P167:P168"/>
    <mergeCell ref="Q167:Q168"/>
    <mergeCell ref="R167:R168"/>
    <mergeCell ref="W165:W166"/>
    <mergeCell ref="X165:X166"/>
    <mergeCell ref="A167:A168"/>
    <mergeCell ref="B167:B168"/>
    <mergeCell ref="C167:C168"/>
    <mergeCell ref="D167:D168"/>
    <mergeCell ref="E167:E168"/>
    <mergeCell ref="H167:H168"/>
    <mergeCell ref="K167:K168"/>
    <mergeCell ref="L167:L168"/>
    <mergeCell ref="Q165:Q166"/>
    <mergeCell ref="R165:R166"/>
    <mergeCell ref="S165:S166"/>
    <mergeCell ref="T165:T166"/>
    <mergeCell ref="U165:U166"/>
    <mergeCell ref="V165:V166"/>
    <mergeCell ref="K165:K166"/>
    <mergeCell ref="L165:L166"/>
    <mergeCell ref="M165:M166"/>
    <mergeCell ref="N165:N166"/>
    <mergeCell ref="O165:O166"/>
    <mergeCell ref="P165:P166"/>
    <mergeCell ref="A165:A166"/>
    <mergeCell ref="B165:B166"/>
    <mergeCell ref="C165:C166"/>
    <mergeCell ref="D165:D166"/>
    <mergeCell ref="E165:E166"/>
    <mergeCell ref="H165:H166"/>
    <mergeCell ref="S163:S164"/>
    <mergeCell ref="T163:T164"/>
    <mergeCell ref="U163:U164"/>
    <mergeCell ref="V163:V164"/>
    <mergeCell ref="W163:W164"/>
    <mergeCell ref="X163:X164"/>
    <mergeCell ref="M163:M164"/>
    <mergeCell ref="N163:N164"/>
    <mergeCell ref="O163:O164"/>
    <mergeCell ref="P163:P164"/>
    <mergeCell ref="Q163:Q164"/>
    <mergeCell ref="R163:R164"/>
    <mergeCell ref="W161:W162"/>
    <mergeCell ref="X161:X162"/>
    <mergeCell ref="A163:A164"/>
    <mergeCell ref="B163:B164"/>
    <mergeCell ref="C163:C164"/>
    <mergeCell ref="D163:D164"/>
    <mergeCell ref="E163:E164"/>
    <mergeCell ref="H163:H164"/>
    <mergeCell ref="K163:K164"/>
    <mergeCell ref="L163:L164"/>
    <mergeCell ref="Q161:Q162"/>
    <mergeCell ref="R161:R162"/>
    <mergeCell ref="S161:S162"/>
    <mergeCell ref="T161:T162"/>
    <mergeCell ref="U161:U162"/>
    <mergeCell ref="V161:V162"/>
    <mergeCell ref="K161:K162"/>
    <mergeCell ref="L161:L162"/>
    <mergeCell ref="M161:M162"/>
    <mergeCell ref="N161:N162"/>
    <mergeCell ref="O161:O162"/>
    <mergeCell ref="P161:P162"/>
    <mergeCell ref="A161:A162"/>
    <mergeCell ref="B161:B162"/>
    <mergeCell ref="C161:C162"/>
    <mergeCell ref="D161:D162"/>
    <mergeCell ref="E161:E162"/>
    <mergeCell ref="H161:H162"/>
    <mergeCell ref="S159:S160"/>
    <mergeCell ref="T159:T160"/>
    <mergeCell ref="U159:U160"/>
    <mergeCell ref="V159:V160"/>
    <mergeCell ref="W159:W160"/>
    <mergeCell ref="X159:X160"/>
    <mergeCell ref="M159:M160"/>
    <mergeCell ref="N159:N160"/>
    <mergeCell ref="O159:O160"/>
    <mergeCell ref="P159:P160"/>
    <mergeCell ref="Q159:Q160"/>
    <mergeCell ref="R159:R160"/>
    <mergeCell ref="W157:W158"/>
    <mergeCell ref="X157:X158"/>
    <mergeCell ref="A159:A160"/>
    <mergeCell ref="B159:B160"/>
    <mergeCell ref="C159:C160"/>
    <mergeCell ref="D159:D160"/>
    <mergeCell ref="E159:E160"/>
    <mergeCell ref="H159:H160"/>
    <mergeCell ref="K159:K160"/>
    <mergeCell ref="L159:L160"/>
    <mergeCell ref="Q157:Q158"/>
    <mergeCell ref="R157:R158"/>
    <mergeCell ref="S157:S158"/>
    <mergeCell ref="T157:T158"/>
    <mergeCell ref="U157:U158"/>
    <mergeCell ref="V157:V158"/>
    <mergeCell ref="K157:K158"/>
    <mergeCell ref="L157:L158"/>
    <mergeCell ref="M157:M158"/>
    <mergeCell ref="N157:N158"/>
    <mergeCell ref="O157:O158"/>
    <mergeCell ref="P157:P158"/>
    <mergeCell ref="A157:A158"/>
    <mergeCell ref="B157:B158"/>
    <mergeCell ref="C157:C158"/>
    <mergeCell ref="D157:D158"/>
    <mergeCell ref="E157:E158"/>
    <mergeCell ref="H157:H158"/>
    <mergeCell ref="W153:W154"/>
    <mergeCell ref="X153:X154"/>
    <mergeCell ref="A155:A156"/>
    <mergeCell ref="B155:B156"/>
    <mergeCell ref="C155:C156"/>
    <mergeCell ref="D155:D156"/>
    <mergeCell ref="E155:E156"/>
    <mergeCell ref="K155:X155"/>
    <mergeCell ref="K156:X156"/>
    <mergeCell ref="Q153:Q154"/>
    <mergeCell ref="R153:R154"/>
    <mergeCell ref="S153:S154"/>
    <mergeCell ref="T153:T154"/>
    <mergeCell ref="U153:U154"/>
    <mergeCell ref="V153:V154"/>
    <mergeCell ref="K153:K154"/>
    <mergeCell ref="L153:L154"/>
    <mergeCell ref="M153:M154"/>
    <mergeCell ref="N153:N154"/>
    <mergeCell ref="O153:O154"/>
    <mergeCell ref="P153:P154"/>
    <mergeCell ref="A153:A154"/>
    <mergeCell ref="B153:B154"/>
    <mergeCell ref="C153:C154"/>
    <mergeCell ref="D153:D154"/>
    <mergeCell ref="E153:E154"/>
    <mergeCell ref="H153:H154"/>
    <mergeCell ref="W149:W150"/>
    <mergeCell ref="X149:X150"/>
    <mergeCell ref="A151:A152"/>
    <mergeCell ref="B151:B152"/>
    <mergeCell ref="C151:C152"/>
    <mergeCell ref="D151:D152"/>
    <mergeCell ref="E151:E152"/>
    <mergeCell ref="K151:X151"/>
    <mergeCell ref="K152:X152"/>
    <mergeCell ref="Q149:Q150"/>
    <mergeCell ref="R149:R150"/>
    <mergeCell ref="S149:S150"/>
    <mergeCell ref="T149:T150"/>
    <mergeCell ref="U149:U150"/>
    <mergeCell ref="V149:V150"/>
    <mergeCell ref="K149:K150"/>
    <mergeCell ref="L149:L150"/>
    <mergeCell ref="M149:M150"/>
    <mergeCell ref="N149:N150"/>
    <mergeCell ref="O149:O150"/>
    <mergeCell ref="P149:P150"/>
    <mergeCell ref="A149:A150"/>
    <mergeCell ref="B149:B150"/>
    <mergeCell ref="C149:C150"/>
    <mergeCell ref="D149:D150"/>
    <mergeCell ref="E149:E150"/>
    <mergeCell ref="H149:H150"/>
    <mergeCell ref="S147:S148"/>
    <mergeCell ref="T147:T148"/>
    <mergeCell ref="U147:U148"/>
    <mergeCell ref="V147:V148"/>
    <mergeCell ref="W147:W148"/>
    <mergeCell ref="X147:X148"/>
    <mergeCell ref="M147:M148"/>
    <mergeCell ref="N147:N148"/>
    <mergeCell ref="O147:O148"/>
    <mergeCell ref="P147:P148"/>
    <mergeCell ref="Q147:Q148"/>
    <mergeCell ref="R147:R148"/>
    <mergeCell ref="W145:W146"/>
    <mergeCell ref="X145:X146"/>
    <mergeCell ref="A147:A148"/>
    <mergeCell ref="B147:B148"/>
    <mergeCell ref="C147:C148"/>
    <mergeCell ref="D147:D148"/>
    <mergeCell ref="E147:E148"/>
    <mergeCell ref="H147:H148"/>
    <mergeCell ref="K147:K148"/>
    <mergeCell ref="L147:L148"/>
    <mergeCell ref="Q145:Q146"/>
    <mergeCell ref="R145:R146"/>
    <mergeCell ref="S145:S146"/>
    <mergeCell ref="T145:T146"/>
    <mergeCell ref="U145:U146"/>
    <mergeCell ref="V145:V146"/>
    <mergeCell ref="K145:K146"/>
    <mergeCell ref="L145:L146"/>
    <mergeCell ref="M145:M146"/>
    <mergeCell ref="N145:N146"/>
    <mergeCell ref="O145:O146"/>
    <mergeCell ref="P145:P146"/>
    <mergeCell ref="A145:A146"/>
    <mergeCell ref="B145:B146"/>
    <mergeCell ref="C145:C146"/>
    <mergeCell ref="D145:D146"/>
    <mergeCell ref="E145:E146"/>
    <mergeCell ref="H145:H146"/>
    <mergeCell ref="W141:W142"/>
    <mergeCell ref="X141:X142"/>
    <mergeCell ref="A143:A144"/>
    <mergeCell ref="B143:B144"/>
    <mergeCell ref="C143:C144"/>
    <mergeCell ref="D143:D144"/>
    <mergeCell ref="E143:E144"/>
    <mergeCell ref="K143:X143"/>
    <mergeCell ref="K144:X144"/>
    <mergeCell ref="Q141:Q142"/>
    <mergeCell ref="R141:R142"/>
    <mergeCell ref="S141:S142"/>
    <mergeCell ref="T141:T142"/>
    <mergeCell ref="U141:U142"/>
    <mergeCell ref="V141:V142"/>
    <mergeCell ref="K141:K142"/>
    <mergeCell ref="L141:L142"/>
    <mergeCell ref="M141:M142"/>
    <mergeCell ref="N141:N142"/>
    <mergeCell ref="O141:O142"/>
    <mergeCell ref="P141:P142"/>
    <mergeCell ref="A141:A142"/>
    <mergeCell ref="B141:B142"/>
    <mergeCell ref="C141:C142"/>
    <mergeCell ref="D141:D142"/>
    <mergeCell ref="E141:E142"/>
    <mergeCell ref="H141:H142"/>
    <mergeCell ref="W137:W138"/>
    <mergeCell ref="X137:X138"/>
    <mergeCell ref="A139:A140"/>
    <mergeCell ref="B139:B140"/>
    <mergeCell ref="C139:C140"/>
    <mergeCell ref="D139:D140"/>
    <mergeCell ref="E139:E140"/>
    <mergeCell ref="K139:X139"/>
    <mergeCell ref="K140:X140"/>
    <mergeCell ref="Q137:Q138"/>
    <mergeCell ref="R137:R138"/>
    <mergeCell ref="S137:S138"/>
    <mergeCell ref="T137:T138"/>
    <mergeCell ref="U137:U138"/>
    <mergeCell ref="V137:V138"/>
    <mergeCell ref="K137:K138"/>
    <mergeCell ref="L137:L138"/>
    <mergeCell ref="M137:M138"/>
    <mergeCell ref="N137:N138"/>
    <mergeCell ref="O137:O138"/>
    <mergeCell ref="P137:P138"/>
    <mergeCell ref="A137:A138"/>
    <mergeCell ref="B137:B138"/>
    <mergeCell ref="C137:C138"/>
    <mergeCell ref="D137:D138"/>
    <mergeCell ref="E137:E138"/>
    <mergeCell ref="H137:H138"/>
    <mergeCell ref="S135:S136"/>
    <mergeCell ref="T135:T136"/>
    <mergeCell ref="U135:U136"/>
    <mergeCell ref="V135:V136"/>
    <mergeCell ref="W135:W136"/>
    <mergeCell ref="X135:X136"/>
    <mergeCell ref="M135:M136"/>
    <mergeCell ref="N135:N136"/>
    <mergeCell ref="O135:O136"/>
    <mergeCell ref="P135:P136"/>
    <mergeCell ref="Q135:Q136"/>
    <mergeCell ref="R135:R136"/>
    <mergeCell ref="W133:W134"/>
    <mergeCell ref="X133:X134"/>
    <mergeCell ref="A135:A136"/>
    <mergeCell ref="B135:B136"/>
    <mergeCell ref="C135:C136"/>
    <mergeCell ref="D135:D136"/>
    <mergeCell ref="E135:E136"/>
    <mergeCell ref="H135:H136"/>
    <mergeCell ref="K135:K136"/>
    <mergeCell ref="L135:L136"/>
    <mergeCell ref="Q133:Q134"/>
    <mergeCell ref="R133:R134"/>
    <mergeCell ref="S133:S134"/>
    <mergeCell ref="T133:T134"/>
    <mergeCell ref="U133:U134"/>
    <mergeCell ref="V133:V134"/>
    <mergeCell ref="K133:K134"/>
    <mergeCell ref="L133:L134"/>
    <mergeCell ref="M133:M134"/>
    <mergeCell ref="N133:N134"/>
    <mergeCell ref="O133:O134"/>
    <mergeCell ref="P133:P134"/>
    <mergeCell ref="A133:A134"/>
    <mergeCell ref="B133:B134"/>
    <mergeCell ref="C133:C134"/>
    <mergeCell ref="D133:D134"/>
    <mergeCell ref="E133:E134"/>
    <mergeCell ref="H133:H134"/>
    <mergeCell ref="W129:W130"/>
    <mergeCell ref="X129:X130"/>
    <mergeCell ref="A131:A132"/>
    <mergeCell ref="B131:B132"/>
    <mergeCell ref="C131:C132"/>
    <mergeCell ref="D131:D132"/>
    <mergeCell ref="E131:E132"/>
    <mergeCell ref="K131:X131"/>
    <mergeCell ref="K132:X132"/>
    <mergeCell ref="Q129:Q130"/>
    <mergeCell ref="R129:R130"/>
    <mergeCell ref="S129:S130"/>
    <mergeCell ref="T129:T130"/>
    <mergeCell ref="U129:U130"/>
    <mergeCell ref="V129:V130"/>
    <mergeCell ref="K129:K130"/>
    <mergeCell ref="L129:L130"/>
    <mergeCell ref="M129:M130"/>
    <mergeCell ref="N129:N130"/>
    <mergeCell ref="O129:O130"/>
    <mergeCell ref="P129:P130"/>
    <mergeCell ref="A129:A130"/>
    <mergeCell ref="B129:B130"/>
    <mergeCell ref="C129:C130"/>
    <mergeCell ref="D129:D130"/>
    <mergeCell ref="E129:E130"/>
    <mergeCell ref="H129:H130"/>
    <mergeCell ref="A127:A128"/>
    <mergeCell ref="B127:B128"/>
    <mergeCell ref="C127:C128"/>
    <mergeCell ref="D127:D128"/>
    <mergeCell ref="E127:E128"/>
    <mergeCell ref="K127:X127"/>
    <mergeCell ref="K128:X128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K123:X123"/>
    <mergeCell ref="K124:X124"/>
    <mergeCell ref="A125:A126"/>
    <mergeCell ref="B125:B126"/>
    <mergeCell ref="C125:C126"/>
    <mergeCell ref="D125:D126"/>
    <mergeCell ref="E125:E126"/>
    <mergeCell ref="H125:H126"/>
    <mergeCell ref="K125:K126"/>
    <mergeCell ref="L125:L126"/>
    <mergeCell ref="T121:T122"/>
    <mergeCell ref="U121:U122"/>
    <mergeCell ref="V121:V122"/>
    <mergeCell ref="W121:W122"/>
    <mergeCell ref="X121:X122"/>
    <mergeCell ref="A123:A124"/>
    <mergeCell ref="B123:B124"/>
    <mergeCell ref="C123:C124"/>
    <mergeCell ref="D123:D124"/>
    <mergeCell ref="E123:E124"/>
    <mergeCell ref="N121:N122"/>
    <mergeCell ref="O121:O122"/>
    <mergeCell ref="P121:P122"/>
    <mergeCell ref="Q121:Q122"/>
    <mergeCell ref="R121:R122"/>
    <mergeCell ref="S121:S122"/>
    <mergeCell ref="A121:A122"/>
    <mergeCell ref="B121:B122"/>
    <mergeCell ref="C121:C122"/>
    <mergeCell ref="D121:D122"/>
    <mergeCell ref="E121:E122"/>
    <mergeCell ref="H121:H122"/>
    <mergeCell ref="K121:K122"/>
    <mergeCell ref="L121:L122"/>
    <mergeCell ref="M121:M122"/>
    <mergeCell ref="R119:R120"/>
    <mergeCell ref="S119:S120"/>
    <mergeCell ref="T119:T120"/>
    <mergeCell ref="U119:U120"/>
    <mergeCell ref="V119:V120"/>
    <mergeCell ref="W119:W120"/>
    <mergeCell ref="L119:L120"/>
    <mergeCell ref="M119:M120"/>
    <mergeCell ref="N119:N120"/>
    <mergeCell ref="O119:O120"/>
    <mergeCell ref="P119:P120"/>
    <mergeCell ref="Q119:Q120"/>
    <mergeCell ref="V117:V118"/>
    <mergeCell ref="W117:W118"/>
    <mergeCell ref="X117:X118"/>
    <mergeCell ref="A119:A120"/>
    <mergeCell ref="B119:B120"/>
    <mergeCell ref="C119:C120"/>
    <mergeCell ref="D119:D120"/>
    <mergeCell ref="E119:E120"/>
    <mergeCell ref="H119:H120"/>
    <mergeCell ref="K119:K120"/>
    <mergeCell ref="P117:P118"/>
    <mergeCell ref="Q117:Q118"/>
    <mergeCell ref="R117:R118"/>
    <mergeCell ref="S117:S118"/>
    <mergeCell ref="T117:T118"/>
    <mergeCell ref="U117:U118"/>
    <mergeCell ref="H117:H118"/>
    <mergeCell ref="K117:K118"/>
    <mergeCell ref="L117:L118"/>
    <mergeCell ref="M117:M118"/>
    <mergeCell ref="N117:N118"/>
    <mergeCell ref="O117:O118"/>
    <mergeCell ref="X119:X120"/>
    <mergeCell ref="T115:T116"/>
    <mergeCell ref="U115:U116"/>
    <mergeCell ref="V115:V116"/>
    <mergeCell ref="W115:W116"/>
    <mergeCell ref="X115:X116"/>
    <mergeCell ref="A117:A118"/>
    <mergeCell ref="B117:B118"/>
    <mergeCell ref="C117:C118"/>
    <mergeCell ref="D117:D118"/>
    <mergeCell ref="E117:E118"/>
    <mergeCell ref="N115:N116"/>
    <mergeCell ref="O115:O116"/>
    <mergeCell ref="P115:P116"/>
    <mergeCell ref="Q115:Q116"/>
    <mergeCell ref="R115:R116"/>
    <mergeCell ref="S115:S116"/>
    <mergeCell ref="X113:X114"/>
    <mergeCell ref="A115:A116"/>
    <mergeCell ref="B115:B116"/>
    <mergeCell ref="C115:C116"/>
    <mergeCell ref="D115:D116"/>
    <mergeCell ref="E115:E116"/>
    <mergeCell ref="H115:H116"/>
    <mergeCell ref="K115:K116"/>
    <mergeCell ref="L115:L116"/>
    <mergeCell ref="M115:M116"/>
    <mergeCell ref="R113:R114"/>
    <mergeCell ref="S113:S114"/>
    <mergeCell ref="T113:T114"/>
    <mergeCell ref="U113:U114"/>
    <mergeCell ref="V113:V114"/>
    <mergeCell ref="W113:W114"/>
    <mergeCell ref="L113:L114"/>
    <mergeCell ref="M113:M114"/>
    <mergeCell ref="N113:N114"/>
    <mergeCell ref="O113:O114"/>
    <mergeCell ref="P113:P114"/>
    <mergeCell ref="Q113:Q114"/>
    <mergeCell ref="V111:V112"/>
    <mergeCell ref="W111:W112"/>
    <mergeCell ref="X111:X112"/>
    <mergeCell ref="A113:A114"/>
    <mergeCell ref="B113:B114"/>
    <mergeCell ref="C113:C114"/>
    <mergeCell ref="D113:D114"/>
    <mergeCell ref="E113:E114"/>
    <mergeCell ref="H113:H114"/>
    <mergeCell ref="K113:K114"/>
    <mergeCell ref="P111:P112"/>
    <mergeCell ref="Q111:Q112"/>
    <mergeCell ref="R111:R112"/>
    <mergeCell ref="S111:S112"/>
    <mergeCell ref="T111:T112"/>
    <mergeCell ref="U111:U112"/>
    <mergeCell ref="H111:H112"/>
    <mergeCell ref="K111:K112"/>
    <mergeCell ref="L111:L112"/>
    <mergeCell ref="M111:M112"/>
    <mergeCell ref="N111:N112"/>
    <mergeCell ref="O111:O112"/>
    <mergeCell ref="T109:T110"/>
    <mergeCell ref="U109:U110"/>
    <mergeCell ref="V109:V110"/>
    <mergeCell ref="W109:W110"/>
    <mergeCell ref="X109:X110"/>
    <mergeCell ref="A111:A112"/>
    <mergeCell ref="B111:B112"/>
    <mergeCell ref="C111:C112"/>
    <mergeCell ref="D111:D112"/>
    <mergeCell ref="E111:E112"/>
    <mergeCell ref="N109:N110"/>
    <mergeCell ref="O109:O110"/>
    <mergeCell ref="P109:P110"/>
    <mergeCell ref="Q109:Q110"/>
    <mergeCell ref="R109:R110"/>
    <mergeCell ref="S109:S110"/>
    <mergeCell ref="X107:X108"/>
    <mergeCell ref="A109:A110"/>
    <mergeCell ref="B109:B110"/>
    <mergeCell ref="C109:C110"/>
    <mergeCell ref="D109:D110"/>
    <mergeCell ref="E109:E110"/>
    <mergeCell ref="H109:H110"/>
    <mergeCell ref="K109:K110"/>
    <mergeCell ref="L109:L110"/>
    <mergeCell ref="M109:M110"/>
    <mergeCell ref="R107:R108"/>
    <mergeCell ref="S107:S108"/>
    <mergeCell ref="T107:T108"/>
    <mergeCell ref="U107:U108"/>
    <mergeCell ref="V107:V108"/>
    <mergeCell ref="W107:W108"/>
    <mergeCell ref="L107:L108"/>
    <mergeCell ref="M107:M108"/>
    <mergeCell ref="N107:N108"/>
    <mergeCell ref="O107:O108"/>
    <mergeCell ref="P107:P108"/>
    <mergeCell ref="Q107:Q108"/>
    <mergeCell ref="V105:V106"/>
    <mergeCell ref="W105:W106"/>
    <mergeCell ref="X105:X106"/>
    <mergeCell ref="A107:A108"/>
    <mergeCell ref="B107:B108"/>
    <mergeCell ref="C107:C108"/>
    <mergeCell ref="D107:D108"/>
    <mergeCell ref="E107:E108"/>
    <mergeCell ref="H107:H108"/>
    <mergeCell ref="K107:K108"/>
    <mergeCell ref="P105:P106"/>
    <mergeCell ref="Q105:Q106"/>
    <mergeCell ref="R105:R106"/>
    <mergeCell ref="S105:S106"/>
    <mergeCell ref="T105:T106"/>
    <mergeCell ref="U105:U106"/>
    <mergeCell ref="H105:H106"/>
    <mergeCell ref="K105:K106"/>
    <mergeCell ref="L105:L106"/>
    <mergeCell ref="M105:M106"/>
    <mergeCell ref="N105:N106"/>
    <mergeCell ref="O105:O106"/>
    <mergeCell ref="T103:T104"/>
    <mergeCell ref="U103:U104"/>
    <mergeCell ref="V103:V104"/>
    <mergeCell ref="W103:W104"/>
    <mergeCell ref="X103:X104"/>
    <mergeCell ref="A105:A106"/>
    <mergeCell ref="B105:B106"/>
    <mergeCell ref="C105:C106"/>
    <mergeCell ref="D105:D106"/>
    <mergeCell ref="E105:E106"/>
    <mergeCell ref="N103:N104"/>
    <mergeCell ref="O103:O104"/>
    <mergeCell ref="P103:P104"/>
    <mergeCell ref="Q103:Q104"/>
    <mergeCell ref="R103:R104"/>
    <mergeCell ref="S103:S104"/>
    <mergeCell ref="X101:X102"/>
    <mergeCell ref="A103:A104"/>
    <mergeCell ref="B103:B104"/>
    <mergeCell ref="C103:C104"/>
    <mergeCell ref="D103:D104"/>
    <mergeCell ref="E103:E104"/>
    <mergeCell ref="H103:H104"/>
    <mergeCell ref="K103:K104"/>
    <mergeCell ref="L103:L104"/>
    <mergeCell ref="M103:M104"/>
    <mergeCell ref="R101:R102"/>
    <mergeCell ref="S101:S102"/>
    <mergeCell ref="T101:T102"/>
    <mergeCell ref="U101:U102"/>
    <mergeCell ref="V101:V102"/>
    <mergeCell ref="W101:W102"/>
    <mergeCell ref="L101:L102"/>
    <mergeCell ref="M101:M102"/>
    <mergeCell ref="N101:N102"/>
    <mergeCell ref="O101:O102"/>
    <mergeCell ref="P101:P102"/>
    <mergeCell ref="Q101:Q102"/>
    <mergeCell ref="V99:V100"/>
    <mergeCell ref="W99:W100"/>
    <mergeCell ref="X99:X100"/>
    <mergeCell ref="A101:A102"/>
    <mergeCell ref="B101:B102"/>
    <mergeCell ref="C101:C102"/>
    <mergeCell ref="D101:D102"/>
    <mergeCell ref="E101:E102"/>
    <mergeCell ref="H101:H102"/>
    <mergeCell ref="K101:K102"/>
    <mergeCell ref="P99:P100"/>
    <mergeCell ref="Q99:Q100"/>
    <mergeCell ref="R99:R100"/>
    <mergeCell ref="S99:S100"/>
    <mergeCell ref="T99:T100"/>
    <mergeCell ref="U99:U100"/>
    <mergeCell ref="H99:H100"/>
    <mergeCell ref="K99:K100"/>
    <mergeCell ref="L99:L100"/>
    <mergeCell ref="M99:M100"/>
    <mergeCell ref="N99:N100"/>
    <mergeCell ref="O99:O100"/>
    <mergeCell ref="T97:T98"/>
    <mergeCell ref="U97:U98"/>
    <mergeCell ref="V97:V98"/>
    <mergeCell ref="W97:W98"/>
    <mergeCell ref="X97:X98"/>
    <mergeCell ref="A99:A100"/>
    <mergeCell ref="B99:B100"/>
    <mergeCell ref="C99:C100"/>
    <mergeCell ref="D99:D100"/>
    <mergeCell ref="E99:E100"/>
    <mergeCell ref="N97:N98"/>
    <mergeCell ref="O97:O98"/>
    <mergeCell ref="P97:P98"/>
    <mergeCell ref="Q97:Q98"/>
    <mergeCell ref="R97:R98"/>
    <mergeCell ref="S97:S98"/>
    <mergeCell ref="X95:X96"/>
    <mergeCell ref="A97:A98"/>
    <mergeCell ref="B97:B98"/>
    <mergeCell ref="C97:C98"/>
    <mergeCell ref="D97:D98"/>
    <mergeCell ref="E97:E98"/>
    <mergeCell ref="H97:H98"/>
    <mergeCell ref="K97:K98"/>
    <mergeCell ref="L97:L98"/>
    <mergeCell ref="M97:M98"/>
    <mergeCell ref="R95:R96"/>
    <mergeCell ref="S95:S96"/>
    <mergeCell ref="T95:T96"/>
    <mergeCell ref="U95:U96"/>
    <mergeCell ref="V95:V96"/>
    <mergeCell ref="W95:W96"/>
    <mergeCell ref="L95:L96"/>
    <mergeCell ref="M95:M96"/>
    <mergeCell ref="N95:N96"/>
    <mergeCell ref="O95:O96"/>
    <mergeCell ref="P95:P96"/>
    <mergeCell ref="Q95:Q96"/>
    <mergeCell ref="V93:V94"/>
    <mergeCell ref="W93:W94"/>
    <mergeCell ref="X93:X94"/>
    <mergeCell ref="A95:A96"/>
    <mergeCell ref="B95:B96"/>
    <mergeCell ref="C95:C96"/>
    <mergeCell ref="D95:D96"/>
    <mergeCell ref="E95:E96"/>
    <mergeCell ref="H95:H96"/>
    <mergeCell ref="K95:K96"/>
    <mergeCell ref="P93:P94"/>
    <mergeCell ref="Q93:Q94"/>
    <mergeCell ref="R93:R94"/>
    <mergeCell ref="S93:S94"/>
    <mergeCell ref="T93:T94"/>
    <mergeCell ref="U93:U94"/>
    <mergeCell ref="H93:H94"/>
    <mergeCell ref="K93:K94"/>
    <mergeCell ref="L93:L94"/>
    <mergeCell ref="M93:M94"/>
    <mergeCell ref="N93:N94"/>
    <mergeCell ref="O93:O94"/>
    <mergeCell ref="T91:T92"/>
    <mergeCell ref="U91:U92"/>
    <mergeCell ref="V91:V92"/>
    <mergeCell ref="W91:W92"/>
    <mergeCell ref="X91:X92"/>
    <mergeCell ref="A93:A94"/>
    <mergeCell ref="B93:B94"/>
    <mergeCell ref="C93:C94"/>
    <mergeCell ref="D93:D94"/>
    <mergeCell ref="E93:E94"/>
    <mergeCell ref="N91:N92"/>
    <mergeCell ref="O91:O92"/>
    <mergeCell ref="P91:P92"/>
    <mergeCell ref="Q91:Q92"/>
    <mergeCell ref="R91:R92"/>
    <mergeCell ref="S91:S92"/>
    <mergeCell ref="X89:X90"/>
    <mergeCell ref="A91:A92"/>
    <mergeCell ref="B91:B92"/>
    <mergeCell ref="C91:C92"/>
    <mergeCell ref="D91:D92"/>
    <mergeCell ref="E91:E92"/>
    <mergeCell ref="H91:H92"/>
    <mergeCell ref="K91:K92"/>
    <mergeCell ref="L91:L92"/>
    <mergeCell ref="M91:M92"/>
    <mergeCell ref="R89:R90"/>
    <mergeCell ref="S89:S90"/>
    <mergeCell ref="T89:T90"/>
    <mergeCell ref="U89:U90"/>
    <mergeCell ref="V89:V90"/>
    <mergeCell ref="W89:W90"/>
    <mergeCell ref="L89:L90"/>
    <mergeCell ref="M89:M90"/>
    <mergeCell ref="N89:N90"/>
    <mergeCell ref="O89:O90"/>
    <mergeCell ref="P89:P90"/>
    <mergeCell ref="Q89:Q90"/>
    <mergeCell ref="V87:V88"/>
    <mergeCell ref="W87:W88"/>
    <mergeCell ref="X87:X88"/>
    <mergeCell ref="A89:A90"/>
    <mergeCell ref="B89:B90"/>
    <mergeCell ref="C89:C90"/>
    <mergeCell ref="D89:D90"/>
    <mergeCell ref="E89:E90"/>
    <mergeCell ref="H89:H90"/>
    <mergeCell ref="K89:K90"/>
    <mergeCell ref="P87:P88"/>
    <mergeCell ref="Q87:Q88"/>
    <mergeCell ref="R87:R88"/>
    <mergeCell ref="S87:S88"/>
    <mergeCell ref="T87:T88"/>
    <mergeCell ref="U87:U88"/>
    <mergeCell ref="H87:H88"/>
    <mergeCell ref="K87:K88"/>
    <mergeCell ref="L87:L88"/>
    <mergeCell ref="M87:M88"/>
    <mergeCell ref="N87:N88"/>
    <mergeCell ref="O87:O88"/>
    <mergeCell ref="T85:T86"/>
    <mergeCell ref="U85:U86"/>
    <mergeCell ref="V85:V86"/>
    <mergeCell ref="W85:W86"/>
    <mergeCell ref="X85:X86"/>
    <mergeCell ref="A87:A88"/>
    <mergeCell ref="B87:B88"/>
    <mergeCell ref="C87:C88"/>
    <mergeCell ref="D87:D88"/>
    <mergeCell ref="E87:E88"/>
    <mergeCell ref="N85:N86"/>
    <mergeCell ref="O85:O86"/>
    <mergeCell ref="P85:P86"/>
    <mergeCell ref="Q85:Q86"/>
    <mergeCell ref="R85:R86"/>
    <mergeCell ref="S85:S86"/>
    <mergeCell ref="X83:X84"/>
    <mergeCell ref="A85:A86"/>
    <mergeCell ref="B85:B86"/>
    <mergeCell ref="C85:C86"/>
    <mergeCell ref="D85:D86"/>
    <mergeCell ref="E85:E86"/>
    <mergeCell ref="H85:H86"/>
    <mergeCell ref="K85:K86"/>
    <mergeCell ref="L85:L86"/>
    <mergeCell ref="M85:M86"/>
    <mergeCell ref="R83:R84"/>
    <mergeCell ref="S83:S84"/>
    <mergeCell ref="T83:T84"/>
    <mergeCell ref="U83:U84"/>
    <mergeCell ref="V83:V84"/>
    <mergeCell ref="W83:W84"/>
    <mergeCell ref="L83:L84"/>
    <mergeCell ref="M83:M84"/>
    <mergeCell ref="N83:N84"/>
    <mergeCell ref="O83:O84"/>
    <mergeCell ref="P83:P84"/>
    <mergeCell ref="Q83:Q84"/>
    <mergeCell ref="V81:V82"/>
    <mergeCell ref="W81:W82"/>
    <mergeCell ref="X81:X82"/>
    <mergeCell ref="A83:A84"/>
    <mergeCell ref="B83:B84"/>
    <mergeCell ref="C83:C84"/>
    <mergeCell ref="D83:D84"/>
    <mergeCell ref="E83:E84"/>
    <mergeCell ref="H83:H84"/>
    <mergeCell ref="K83:K84"/>
    <mergeCell ref="P81:P82"/>
    <mergeCell ref="Q81:Q82"/>
    <mergeCell ref="R81:R82"/>
    <mergeCell ref="S81:S82"/>
    <mergeCell ref="T81:T82"/>
    <mergeCell ref="U81:U82"/>
    <mergeCell ref="H81:H82"/>
    <mergeCell ref="K81:K82"/>
    <mergeCell ref="L81:L82"/>
    <mergeCell ref="M81:M82"/>
    <mergeCell ref="N81:N82"/>
    <mergeCell ref="O81:O82"/>
    <mergeCell ref="T79:T80"/>
    <mergeCell ref="U79:U80"/>
    <mergeCell ref="V79:V80"/>
    <mergeCell ref="W79:W80"/>
    <mergeCell ref="X79:X80"/>
    <mergeCell ref="A81:A82"/>
    <mergeCell ref="B81:B82"/>
    <mergeCell ref="C81:C82"/>
    <mergeCell ref="D81:D82"/>
    <mergeCell ref="E81:E82"/>
    <mergeCell ref="N79:N80"/>
    <mergeCell ref="O79:O80"/>
    <mergeCell ref="P79:P80"/>
    <mergeCell ref="Q79:Q80"/>
    <mergeCell ref="R79:R80"/>
    <mergeCell ref="S79:S80"/>
    <mergeCell ref="X77:X78"/>
    <mergeCell ref="A79:A80"/>
    <mergeCell ref="B79:B80"/>
    <mergeCell ref="C79:C80"/>
    <mergeCell ref="D79:D80"/>
    <mergeCell ref="E79:E80"/>
    <mergeCell ref="H79:H80"/>
    <mergeCell ref="K79:K80"/>
    <mergeCell ref="L79:L80"/>
    <mergeCell ref="M79:M80"/>
    <mergeCell ref="R77:R78"/>
    <mergeCell ref="S77:S78"/>
    <mergeCell ref="T77:T78"/>
    <mergeCell ref="U77:U78"/>
    <mergeCell ref="V77:V78"/>
    <mergeCell ref="W77:W78"/>
    <mergeCell ref="L77:L78"/>
    <mergeCell ref="M77:M78"/>
    <mergeCell ref="N77:N78"/>
    <mergeCell ref="O77:O78"/>
    <mergeCell ref="P77:P78"/>
    <mergeCell ref="Q77:Q78"/>
    <mergeCell ref="V75:V76"/>
    <mergeCell ref="W75:W76"/>
    <mergeCell ref="X75:X76"/>
    <mergeCell ref="A77:A78"/>
    <mergeCell ref="B77:B78"/>
    <mergeCell ref="C77:C78"/>
    <mergeCell ref="D77:D78"/>
    <mergeCell ref="E77:E78"/>
    <mergeCell ref="H77:H78"/>
    <mergeCell ref="K77:K78"/>
    <mergeCell ref="P75:P76"/>
    <mergeCell ref="Q75:Q76"/>
    <mergeCell ref="R75:R76"/>
    <mergeCell ref="S75:S76"/>
    <mergeCell ref="T75:T76"/>
    <mergeCell ref="U75:U76"/>
    <mergeCell ref="H75:H76"/>
    <mergeCell ref="K75:K76"/>
    <mergeCell ref="L75:L76"/>
    <mergeCell ref="M75:M76"/>
    <mergeCell ref="N75:N76"/>
    <mergeCell ref="O75:O76"/>
    <mergeCell ref="T73:T74"/>
    <mergeCell ref="U73:U74"/>
    <mergeCell ref="V73:V74"/>
    <mergeCell ref="W73:W74"/>
    <mergeCell ref="X73:X74"/>
    <mergeCell ref="A75:A76"/>
    <mergeCell ref="B75:B76"/>
    <mergeCell ref="C75:C76"/>
    <mergeCell ref="D75:D76"/>
    <mergeCell ref="E75:E76"/>
    <mergeCell ref="N73:N74"/>
    <mergeCell ref="O73:O74"/>
    <mergeCell ref="P73:P74"/>
    <mergeCell ref="Q73:Q74"/>
    <mergeCell ref="R73:R74"/>
    <mergeCell ref="S73:S74"/>
    <mergeCell ref="X71:X72"/>
    <mergeCell ref="A73:A74"/>
    <mergeCell ref="B73:B74"/>
    <mergeCell ref="C73:C74"/>
    <mergeCell ref="D73:D74"/>
    <mergeCell ref="E73:E74"/>
    <mergeCell ref="H73:H74"/>
    <mergeCell ref="K73:K74"/>
    <mergeCell ref="L73:L74"/>
    <mergeCell ref="M73:M74"/>
    <mergeCell ref="R71:R72"/>
    <mergeCell ref="S71:S72"/>
    <mergeCell ref="T71:T72"/>
    <mergeCell ref="U71:U72"/>
    <mergeCell ref="V71:V72"/>
    <mergeCell ref="W71:W72"/>
    <mergeCell ref="L71:L72"/>
    <mergeCell ref="M71:M72"/>
    <mergeCell ref="N71:N72"/>
    <mergeCell ref="O71:O72"/>
    <mergeCell ref="P71:P72"/>
    <mergeCell ref="Q71:Q72"/>
    <mergeCell ref="W69:W70"/>
    <mergeCell ref="X69:X70"/>
    <mergeCell ref="CB69:CC69"/>
    <mergeCell ref="A71:A72"/>
    <mergeCell ref="B71:B72"/>
    <mergeCell ref="C71:C72"/>
    <mergeCell ref="D71:D72"/>
    <mergeCell ref="E71:E72"/>
    <mergeCell ref="H71:H72"/>
    <mergeCell ref="K71:K72"/>
    <mergeCell ref="Q69:Q70"/>
    <mergeCell ref="R69:R70"/>
    <mergeCell ref="S69:S70"/>
    <mergeCell ref="T69:T70"/>
    <mergeCell ref="U69:U70"/>
    <mergeCell ref="V69:V70"/>
    <mergeCell ref="K69:K70"/>
    <mergeCell ref="L69:L70"/>
    <mergeCell ref="M69:M70"/>
    <mergeCell ref="N69:N70"/>
    <mergeCell ref="O69:O70"/>
    <mergeCell ref="P69:P70"/>
    <mergeCell ref="A69:A70"/>
    <mergeCell ref="B69:B70"/>
    <mergeCell ref="C69:C70"/>
    <mergeCell ref="D69:D70"/>
    <mergeCell ref="E69:E70"/>
    <mergeCell ref="H69:H70"/>
    <mergeCell ref="W67:W68"/>
    <mergeCell ref="X67:X68"/>
    <mergeCell ref="AV67:AX67"/>
    <mergeCell ref="BY67:BZ67"/>
    <mergeCell ref="CA67:CC67"/>
    <mergeCell ref="CU67:CV67"/>
    <mergeCell ref="CB68:CC68"/>
    <mergeCell ref="CU68:CV68"/>
    <mergeCell ref="Q67:Q68"/>
    <mergeCell ref="R67:R68"/>
    <mergeCell ref="S67:S68"/>
    <mergeCell ref="T67:T68"/>
    <mergeCell ref="U67:U68"/>
    <mergeCell ref="V67:V68"/>
    <mergeCell ref="K67:K68"/>
    <mergeCell ref="L67:L68"/>
    <mergeCell ref="M67:M68"/>
    <mergeCell ref="N67:N68"/>
    <mergeCell ref="O67:O68"/>
    <mergeCell ref="P67:P68"/>
    <mergeCell ref="A67:A68"/>
    <mergeCell ref="B67:B68"/>
    <mergeCell ref="C67:C68"/>
    <mergeCell ref="D67:D68"/>
    <mergeCell ref="E67:E68"/>
    <mergeCell ref="H67:H68"/>
    <mergeCell ref="BY65:BZ65"/>
    <mergeCell ref="CB65:CC65"/>
    <mergeCell ref="CU65:CV65"/>
    <mergeCell ref="K66:X66"/>
    <mergeCell ref="AS66:AT66"/>
    <mergeCell ref="AW66:AX66"/>
    <mergeCell ref="BX66:BY66"/>
    <mergeCell ref="CB66:CC66"/>
    <mergeCell ref="CR66:CS66"/>
    <mergeCell ref="CT66:CV66"/>
    <mergeCell ref="CR64:CS64"/>
    <mergeCell ref="CU64:CV64"/>
    <mergeCell ref="A65:A66"/>
    <mergeCell ref="B65:B66"/>
    <mergeCell ref="C65:C66"/>
    <mergeCell ref="D65:D66"/>
    <mergeCell ref="E65:E66"/>
    <mergeCell ref="K65:X65"/>
    <mergeCell ref="AY65:BA65"/>
    <mergeCell ref="BI65:BJ65"/>
    <mergeCell ref="W63:W64"/>
    <mergeCell ref="X63:X64"/>
    <mergeCell ref="AV63:AX63"/>
    <mergeCell ref="BV63:BW63"/>
    <mergeCell ref="AZ64:BA64"/>
    <mergeCell ref="BI64:BJ64"/>
    <mergeCell ref="Q63:Q64"/>
    <mergeCell ref="R63:R64"/>
    <mergeCell ref="S63:S64"/>
    <mergeCell ref="T63:T64"/>
    <mergeCell ref="U63:U64"/>
    <mergeCell ref="V63:V64"/>
    <mergeCell ref="K63:K64"/>
    <mergeCell ref="L63:L64"/>
    <mergeCell ref="M63:M64"/>
    <mergeCell ref="N63:N64"/>
    <mergeCell ref="O63:O64"/>
    <mergeCell ref="P63:P64"/>
    <mergeCell ref="A63:A64"/>
    <mergeCell ref="B63:B64"/>
    <mergeCell ref="C63:C64"/>
    <mergeCell ref="D63:D64"/>
    <mergeCell ref="E63:E64"/>
    <mergeCell ref="H63:H64"/>
    <mergeCell ref="CK61:CM61"/>
    <mergeCell ref="CO61:CP61"/>
    <mergeCell ref="AS62:AT62"/>
    <mergeCell ref="AW62:AX62"/>
    <mergeCell ref="BP62:BQ62"/>
    <mergeCell ref="BR62:BT62"/>
    <mergeCell ref="BV62:BW62"/>
    <mergeCell ref="CO62:CP62"/>
    <mergeCell ref="W61:W62"/>
    <mergeCell ref="X61:X62"/>
    <mergeCell ref="BB61:BD61"/>
    <mergeCell ref="BO61:BP61"/>
    <mergeCell ref="BS61:BT61"/>
    <mergeCell ref="CI61:CJ61"/>
    <mergeCell ref="Q61:Q62"/>
    <mergeCell ref="R61:R62"/>
    <mergeCell ref="S61:S62"/>
    <mergeCell ref="T61:T62"/>
    <mergeCell ref="U61:U62"/>
    <mergeCell ref="V61:V62"/>
    <mergeCell ref="K61:K62"/>
    <mergeCell ref="L61:L62"/>
    <mergeCell ref="M61:M62"/>
    <mergeCell ref="N61:N62"/>
    <mergeCell ref="O61:O62"/>
    <mergeCell ref="P61:P62"/>
    <mergeCell ref="A61:A62"/>
    <mergeCell ref="B61:B62"/>
    <mergeCell ref="C61:C62"/>
    <mergeCell ref="D61:D62"/>
    <mergeCell ref="E61:E62"/>
    <mergeCell ref="H61:H62"/>
    <mergeCell ref="CN59:CP59"/>
    <mergeCell ref="BC60:BD60"/>
    <mergeCell ref="BP60:BQ60"/>
    <mergeCell ref="BU60:BW60"/>
    <mergeCell ref="CH60:CI60"/>
    <mergeCell ref="CL60:CM60"/>
    <mergeCell ref="V59:V60"/>
    <mergeCell ref="W59:W60"/>
    <mergeCell ref="X59:X60"/>
    <mergeCell ref="AV59:AX59"/>
    <mergeCell ref="BV59:BW59"/>
    <mergeCell ref="CI59:CJ59"/>
    <mergeCell ref="P59:P60"/>
    <mergeCell ref="Q59:Q60"/>
    <mergeCell ref="R59:R60"/>
    <mergeCell ref="S59:S60"/>
    <mergeCell ref="T59:T60"/>
    <mergeCell ref="U59:U60"/>
    <mergeCell ref="H59:H60"/>
    <mergeCell ref="K59:K60"/>
    <mergeCell ref="L59:L60"/>
    <mergeCell ref="M59:M60"/>
    <mergeCell ref="N59:N60"/>
    <mergeCell ref="O59:O60"/>
    <mergeCell ref="BP58:BQ58"/>
    <mergeCell ref="BR58:BT58"/>
    <mergeCell ref="BV58:BW58"/>
    <mergeCell ref="CK58:CL58"/>
    <mergeCell ref="CO58:CP58"/>
    <mergeCell ref="A59:A60"/>
    <mergeCell ref="B59:B60"/>
    <mergeCell ref="C59:C60"/>
    <mergeCell ref="D59:D60"/>
    <mergeCell ref="E59:E60"/>
    <mergeCell ref="BO57:BP57"/>
    <mergeCell ref="BS57:BT57"/>
    <mergeCell ref="CB57:CC57"/>
    <mergeCell ref="CI57:CJ57"/>
    <mergeCell ref="CK57:CM57"/>
    <mergeCell ref="CO57:CP57"/>
    <mergeCell ref="T57:T58"/>
    <mergeCell ref="U57:U58"/>
    <mergeCell ref="V57:V58"/>
    <mergeCell ref="W57:W58"/>
    <mergeCell ref="X57:X58"/>
    <mergeCell ref="AY57:BA57"/>
    <mergeCell ref="AS58:AT58"/>
    <mergeCell ref="AW58:AX58"/>
    <mergeCell ref="N57:N58"/>
    <mergeCell ref="O57:O58"/>
    <mergeCell ref="P57:P58"/>
    <mergeCell ref="Q57:Q58"/>
    <mergeCell ref="R57:R58"/>
    <mergeCell ref="S57:S58"/>
    <mergeCell ref="CU56:CV56"/>
    <mergeCell ref="A57:A58"/>
    <mergeCell ref="B57:B58"/>
    <mergeCell ref="C57:C58"/>
    <mergeCell ref="D57:D58"/>
    <mergeCell ref="E57:E58"/>
    <mergeCell ref="H57:H58"/>
    <mergeCell ref="K57:K58"/>
    <mergeCell ref="L57:L58"/>
    <mergeCell ref="M57:M58"/>
    <mergeCell ref="AV55:AX55"/>
    <mergeCell ref="BY55:BZ55"/>
    <mergeCell ref="CA55:CC55"/>
    <mergeCell ref="CI55:CJ55"/>
    <mergeCell ref="CU55:CV55"/>
    <mergeCell ref="AZ56:BA56"/>
    <mergeCell ref="BP56:BQ56"/>
    <mergeCell ref="CB56:CC56"/>
    <mergeCell ref="CH56:CI56"/>
    <mergeCell ref="CL56:CM56"/>
    <mergeCell ref="S55:S56"/>
    <mergeCell ref="T55:T56"/>
    <mergeCell ref="U55:U56"/>
    <mergeCell ref="V55:V56"/>
    <mergeCell ref="W55:W56"/>
    <mergeCell ref="X55:X56"/>
    <mergeCell ref="M55:M56"/>
    <mergeCell ref="N55:N56"/>
    <mergeCell ref="O55:O56"/>
    <mergeCell ref="P55:P56"/>
    <mergeCell ref="Q55:Q56"/>
    <mergeCell ref="R55:R56"/>
    <mergeCell ref="CR54:CS54"/>
    <mergeCell ref="CT54:CV54"/>
    <mergeCell ref="A55:A56"/>
    <mergeCell ref="B55:B56"/>
    <mergeCell ref="C55:C56"/>
    <mergeCell ref="D55:D56"/>
    <mergeCell ref="E55:E56"/>
    <mergeCell ref="H55:H56"/>
    <mergeCell ref="K55:K56"/>
    <mergeCell ref="L55:L56"/>
    <mergeCell ref="W53:W54"/>
    <mergeCell ref="X53:X54"/>
    <mergeCell ref="BE53:BG53"/>
    <mergeCell ref="BY53:BZ53"/>
    <mergeCell ref="CB53:CC53"/>
    <mergeCell ref="CU53:CV53"/>
    <mergeCell ref="AS54:AT54"/>
    <mergeCell ref="AW54:AX54"/>
    <mergeCell ref="BX54:BY54"/>
    <mergeCell ref="CB54:CC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BV51:BW51"/>
    <mergeCell ref="BF52:BG52"/>
    <mergeCell ref="CR52:CS52"/>
    <mergeCell ref="CU52:CV52"/>
    <mergeCell ref="A53:A54"/>
    <mergeCell ref="B53:B54"/>
    <mergeCell ref="C53:C54"/>
    <mergeCell ref="D53:D54"/>
    <mergeCell ref="E53:E54"/>
    <mergeCell ref="H53:H54"/>
    <mergeCell ref="T51:T52"/>
    <mergeCell ref="U51:U52"/>
    <mergeCell ref="V51:V52"/>
    <mergeCell ref="W51:W52"/>
    <mergeCell ref="X51:X52"/>
    <mergeCell ref="AV51:AX51"/>
    <mergeCell ref="N51:N52"/>
    <mergeCell ref="O51:O52"/>
    <mergeCell ref="P51:P52"/>
    <mergeCell ref="Q51:Q52"/>
    <mergeCell ref="R51:R52"/>
    <mergeCell ref="S51:S52"/>
    <mergeCell ref="CK50:CM50"/>
    <mergeCell ref="A51:A52"/>
    <mergeCell ref="B51:B52"/>
    <mergeCell ref="C51:C52"/>
    <mergeCell ref="D51:D52"/>
    <mergeCell ref="E51:E52"/>
    <mergeCell ref="H51:H52"/>
    <mergeCell ref="K51:K52"/>
    <mergeCell ref="L51:L52"/>
    <mergeCell ref="M51:M52"/>
    <mergeCell ref="AS50:AT50"/>
    <mergeCell ref="AW50:AX50"/>
    <mergeCell ref="BP50:BQ50"/>
    <mergeCell ref="BR50:BT50"/>
    <mergeCell ref="BV50:BW50"/>
    <mergeCell ref="CI50:CJ50"/>
    <mergeCell ref="AY49:BA49"/>
    <mergeCell ref="BO49:BP49"/>
    <mergeCell ref="BS49:BT49"/>
    <mergeCell ref="CH49:CI49"/>
    <mergeCell ref="CL49:CM49"/>
    <mergeCell ref="CR49:CS49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CN48:CP48"/>
    <mergeCell ref="CR48:CS48"/>
    <mergeCell ref="A49:A50"/>
    <mergeCell ref="B49:B50"/>
    <mergeCell ref="C49:C50"/>
    <mergeCell ref="D49:D50"/>
    <mergeCell ref="E49:E50"/>
    <mergeCell ref="H49:H50"/>
    <mergeCell ref="K49:K50"/>
    <mergeCell ref="L49:L50"/>
    <mergeCell ref="W47:W48"/>
    <mergeCell ref="X47:X48"/>
    <mergeCell ref="AV47:AX47"/>
    <mergeCell ref="BV47:BW47"/>
    <mergeCell ref="CK47:CL47"/>
    <mergeCell ref="CO47:CP47"/>
    <mergeCell ref="AZ48:BA48"/>
    <mergeCell ref="BP48:BQ48"/>
    <mergeCell ref="BU48:BW48"/>
    <mergeCell ref="CI48:CJ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47:A48"/>
    <mergeCell ref="B47:B48"/>
    <mergeCell ref="C47:C48"/>
    <mergeCell ref="D47:D48"/>
    <mergeCell ref="E47:E48"/>
    <mergeCell ref="H47:H48"/>
    <mergeCell ref="CH45:CI45"/>
    <mergeCell ref="CL45:CM45"/>
    <mergeCell ref="AS46:AT46"/>
    <mergeCell ref="AW46:AX46"/>
    <mergeCell ref="BP46:BQ46"/>
    <mergeCell ref="BR46:BT46"/>
    <mergeCell ref="BV46:BW46"/>
    <mergeCell ref="CI46:CJ46"/>
    <mergeCell ref="CK46:CM46"/>
    <mergeCell ref="W45:W46"/>
    <mergeCell ref="X45:X46"/>
    <mergeCell ref="BB45:BD45"/>
    <mergeCell ref="BO45:BP45"/>
    <mergeCell ref="BS45:BT45"/>
    <mergeCell ref="CB45:CC45"/>
    <mergeCell ref="Q45:Q46"/>
    <mergeCell ref="R45:R46"/>
    <mergeCell ref="S45:S46"/>
    <mergeCell ref="T45:T46"/>
    <mergeCell ref="U45:U46"/>
    <mergeCell ref="V45:V46"/>
    <mergeCell ref="K45:K46"/>
    <mergeCell ref="L45:L46"/>
    <mergeCell ref="M45:M46"/>
    <mergeCell ref="N45:N46"/>
    <mergeCell ref="O45:O46"/>
    <mergeCell ref="P45:P46"/>
    <mergeCell ref="A45:A46"/>
    <mergeCell ref="B45:B46"/>
    <mergeCell ref="C45:C46"/>
    <mergeCell ref="D45:D46"/>
    <mergeCell ref="E45:E46"/>
    <mergeCell ref="H45:H46"/>
    <mergeCell ref="BY43:BZ43"/>
    <mergeCell ref="CA43:CC43"/>
    <mergeCell ref="CN43:CO43"/>
    <mergeCell ref="CR43:CS43"/>
    <mergeCell ref="BC44:BD44"/>
    <mergeCell ref="BP44:BQ44"/>
    <mergeCell ref="CB44:CC44"/>
    <mergeCell ref="CI44:CJ44"/>
    <mergeCell ref="CQ44:CS44"/>
    <mergeCell ref="T43:T44"/>
    <mergeCell ref="U43:U44"/>
    <mergeCell ref="V43:V44"/>
    <mergeCell ref="W43:W44"/>
    <mergeCell ref="X43:X44"/>
    <mergeCell ref="AV43:AX43"/>
    <mergeCell ref="N43:N44"/>
    <mergeCell ref="O43:O44"/>
    <mergeCell ref="P43:P44"/>
    <mergeCell ref="Q43:Q44"/>
    <mergeCell ref="R43:R44"/>
    <mergeCell ref="S43:S44"/>
    <mergeCell ref="CR42:CS42"/>
    <mergeCell ref="A43:A44"/>
    <mergeCell ref="B43:B44"/>
    <mergeCell ref="C43:C44"/>
    <mergeCell ref="D43:D44"/>
    <mergeCell ref="E43:E44"/>
    <mergeCell ref="H43:H44"/>
    <mergeCell ref="K43:K44"/>
    <mergeCell ref="L43:L44"/>
    <mergeCell ref="M43:M44"/>
    <mergeCell ref="CL41:CM41"/>
    <mergeCell ref="AS42:AT42"/>
    <mergeCell ref="AW42:AX42"/>
    <mergeCell ref="BX42:BY42"/>
    <mergeCell ref="CB42:CC42"/>
    <mergeCell ref="CI42:CJ42"/>
    <mergeCell ref="CK42:CM42"/>
    <mergeCell ref="W41:W42"/>
    <mergeCell ref="X41:X42"/>
    <mergeCell ref="AY41:BA41"/>
    <mergeCell ref="BY41:BZ41"/>
    <mergeCell ref="CB41:CC41"/>
    <mergeCell ref="CH41:CI41"/>
    <mergeCell ref="Q41:Q42"/>
    <mergeCell ref="R41:R42"/>
    <mergeCell ref="S41:S42"/>
    <mergeCell ref="T41:T42"/>
    <mergeCell ref="U41:U42"/>
    <mergeCell ref="V41:V42"/>
    <mergeCell ref="K41:K42"/>
    <mergeCell ref="L41:L42"/>
    <mergeCell ref="M41:M42"/>
    <mergeCell ref="N41:N42"/>
    <mergeCell ref="O41:O42"/>
    <mergeCell ref="P41:P42"/>
    <mergeCell ref="A41:A42"/>
    <mergeCell ref="B41:B42"/>
    <mergeCell ref="C41:C42"/>
    <mergeCell ref="D41:D42"/>
    <mergeCell ref="E41:E42"/>
    <mergeCell ref="H41:H42"/>
    <mergeCell ref="X39:X40"/>
    <mergeCell ref="AV39:AX39"/>
    <mergeCell ref="CB39:CC39"/>
    <mergeCell ref="CK39:CL39"/>
    <mergeCell ref="CO39:CP39"/>
    <mergeCell ref="AZ40:BA40"/>
    <mergeCell ref="CB40:CC40"/>
    <mergeCell ref="CI40:CJ40"/>
    <mergeCell ref="CN40:CP40"/>
    <mergeCell ref="R39:R40"/>
    <mergeCell ref="S39:S40"/>
    <mergeCell ref="T39:T40"/>
    <mergeCell ref="U39:U40"/>
    <mergeCell ref="V39:V40"/>
    <mergeCell ref="W39:W40"/>
    <mergeCell ref="L39:L40"/>
    <mergeCell ref="M39:M40"/>
    <mergeCell ref="N39:N40"/>
    <mergeCell ref="O39:O40"/>
    <mergeCell ref="P39:P40"/>
    <mergeCell ref="Q39:Q40"/>
    <mergeCell ref="CA38:CC38"/>
    <mergeCell ref="CI38:CJ38"/>
    <mergeCell ref="CK38:CM38"/>
    <mergeCell ref="A39:A40"/>
    <mergeCell ref="B39:B40"/>
    <mergeCell ref="C39:C40"/>
    <mergeCell ref="D39:D40"/>
    <mergeCell ref="E39:E40"/>
    <mergeCell ref="H39:H40"/>
    <mergeCell ref="K39:K40"/>
    <mergeCell ref="BX37:BY37"/>
    <mergeCell ref="CB37:CC37"/>
    <mergeCell ref="CH37:CI37"/>
    <mergeCell ref="CL37:CM37"/>
    <mergeCell ref="CU37:CV37"/>
    <mergeCell ref="AS38:AT38"/>
    <mergeCell ref="AW38:AX38"/>
    <mergeCell ref="BM38:BN38"/>
    <mergeCell ref="BO38:BQ38"/>
    <mergeCell ref="BY38:BZ38"/>
    <mergeCell ref="W37:W38"/>
    <mergeCell ref="X37:X38"/>
    <mergeCell ref="BH37:BJ37"/>
    <mergeCell ref="BL37:BM37"/>
    <mergeCell ref="BP37:BQ37"/>
    <mergeCell ref="BR37:BT37"/>
    <mergeCell ref="Q37:Q38"/>
    <mergeCell ref="R37:R38"/>
    <mergeCell ref="S37:S38"/>
    <mergeCell ref="T37:T38"/>
    <mergeCell ref="U37:U38"/>
    <mergeCell ref="V37:V38"/>
    <mergeCell ref="K37:K38"/>
    <mergeCell ref="L37:L38"/>
    <mergeCell ref="M37:M38"/>
    <mergeCell ref="N37:N38"/>
    <mergeCell ref="O37:O38"/>
    <mergeCell ref="P37:P38"/>
    <mergeCell ref="A37:A38"/>
    <mergeCell ref="B37:B38"/>
    <mergeCell ref="C37:C38"/>
    <mergeCell ref="D37:D38"/>
    <mergeCell ref="E37:E38"/>
    <mergeCell ref="H37:H38"/>
    <mergeCell ref="CR35:CS35"/>
    <mergeCell ref="CT35:CV35"/>
    <mergeCell ref="BI36:BJ36"/>
    <mergeCell ref="BM36:BN36"/>
    <mergeCell ref="BO36:BP36"/>
    <mergeCell ref="BS36:BT36"/>
    <mergeCell ref="BY36:BZ36"/>
    <mergeCell ref="CB36:CC36"/>
    <mergeCell ref="CI36:CJ36"/>
    <mergeCell ref="CU36:CV36"/>
    <mergeCell ref="W35:W36"/>
    <mergeCell ref="X35:X36"/>
    <mergeCell ref="AV35:AX35"/>
    <mergeCell ref="BI35:BJ35"/>
    <mergeCell ref="BP35:BQ35"/>
    <mergeCell ref="BU35:BW35"/>
    <mergeCell ref="Q35:Q36"/>
    <mergeCell ref="R35:R36"/>
    <mergeCell ref="S35:S36"/>
    <mergeCell ref="T35:T36"/>
    <mergeCell ref="U35:U36"/>
    <mergeCell ref="V35:V36"/>
    <mergeCell ref="K35:K36"/>
    <mergeCell ref="L35:L36"/>
    <mergeCell ref="M35:M36"/>
    <mergeCell ref="N35:N36"/>
    <mergeCell ref="O35:O36"/>
    <mergeCell ref="P35:P36"/>
    <mergeCell ref="A35:A36"/>
    <mergeCell ref="B35:B36"/>
    <mergeCell ref="C35:C36"/>
    <mergeCell ref="D35:D36"/>
    <mergeCell ref="E35:E36"/>
    <mergeCell ref="H35:H36"/>
    <mergeCell ref="BX33:BZ33"/>
    <mergeCell ref="CR33:CS33"/>
    <mergeCell ref="CU33:CV33"/>
    <mergeCell ref="AS34:AT34"/>
    <mergeCell ref="AW34:AX34"/>
    <mergeCell ref="BM34:BN34"/>
    <mergeCell ref="BO34:BQ34"/>
    <mergeCell ref="BV34:BW34"/>
    <mergeCell ref="CQ34:CR34"/>
    <mergeCell ref="CU34:CV34"/>
    <mergeCell ref="W33:W34"/>
    <mergeCell ref="X33:X34"/>
    <mergeCell ref="AY33:BA33"/>
    <mergeCell ref="BL33:BM33"/>
    <mergeCell ref="BP33:BQ33"/>
    <mergeCell ref="BR33:BT33"/>
    <mergeCell ref="Q33:Q34"/>
    <mergeCell ref="R33:R34"/>
    <mergeCell ref="S33:S34"/>
    <mergeCell ref="T33:T34"/>
    <mergeCell ref="U33:U34"/>
    <mergeCell ref="V33:V34"/>
    <mergeCell ref="K33:K34"/>
    <mergeCell ref="L33:L34"/>
    <mergeCell ref="M33:M34"/>
    <mergeCell ref="N33:N34"/>
    <mergeCell ref="O33:O34"/>
    <mergeCell ref="P33:P34"/>
    <mergeCell ref="A33:A34"/>
    <mergeCell ref="B33:B34"/>
    <mergeCell ref="C33:C34"/>
    <mergeCell ref="D33:D34"/>
    <mergeCell ref="E33:E34"/>
    <mergeCell ref="H33:H34"/>
    <mergeCell ref="BP31:BQ31"/>
    <mergeCell ref="AZ32:BA32"/>
    <mergeCell ref="BM32:BN32"/>
    <mergeCell ref="BO32:BP32"/>
    <mergeCell ref="BS32:BT32"/>
    <mergeCell ref="BY32:BZ32"/>
    <mergeCell ref="T31:T32"/>
    <mergeCell ref="U31:U32"/>
    <mergeCell ref="V31:V32"/>
    <mergeCell ref="W31:W32"/>
    <mergeCell ref="X31:X32"/>
    <mergeCell ref="AV31:AX31"/>
    <mergeCell ref="N31:N32"/>
    <mergeCell ref="O31:O32"/>
    <mergeCell ref="P31:P32"/>
    <mergeCell ref="Q31:Q32"/>
    <mergeCell ref="R31:R32"/>
    <mergeCell ref="S31:S32"/>
    <mergeCell ref="CO30:CP30"/>
    <mergeCell ref="A31:A32"/>
    <mergeCell ref="B31:B32"/>
    <mergeCell ref="C31:C32"/>
    <mergeCell ref="D31:D32"/>
    <mergeCell ref="E31:E32"/>
    <mergeCell ref="H31:H32"/>
    <mergeCell ref="K31:K32"/>
    <mergeCell ref="L31:L32"/>
    <mergeCell ref="M31:M32"/>
    <mergeCell ref="M29:M30"/>
    <mergeCell ref="N29:N30"/>
    <mergeCell ref="O29:O30"/>
    <mergeCell ref="P29:P30"/>
    <mergeCell ref="Q29:Q30"/>
    <mergeCell ref="R29:R30"/>
    <mergeCell ref="CK29:CM29"/>
    <mergeCell ref="AS30:AT30"/>
    <mergeCell ref="AW30:AX30"/>
    <mergeCell ref="BM30:BN30"/>
    <mergeCell ref="BO30:BQ30"/>
    <mergeCell ref="BV30:BW30"/>
    <mergeCell ref="BB29:BD29"/>
    <mergeCell ref="BL29:BM29"/>
    <mergeCell ref="BP29:BQ29"/>
    <mergeCell ref="BR29:BT29"/>
    <mergeCell ref="CA29:CC29"/>
    <mergeCell ref="CI29:CJ29"/>
    <mergeCell ref="S29:S30"/>
    <mergeCell ref="T29:T30"/>
    <mergeCell ref="U29:U30"/>
    <mergeCell ref="V29:V30"/>
    <mergeCell ref="W29:W30"/>
    <mergeCell ref="X29:X30"/>
    <mergeCell ref="CH28:CI28"/>
    <mergeCell ref="CL28:CM28"/>
    <mergeCell ref="A29:A30"/>
    <mergeCell ref="B29:B30"/>
    <mergeCell ref="C29:C30"/>
    <mergeCell ref="D29:D30"/>
    <mergeCell ref="E29:E30"/>
    <mergeCell ref="H29:H30"/>
    <mergeCell ref="K29:K30"/>
    <mergeCell ref="L29:L30"/>
    <mergeCell ref="AV27:AX27"/>
    <mergeCell ref="BP27:BQ27"/>
    <mergeCell ref="BU27:BW27"/>
    <mergeCell ref="CI27:CJ27"/>
    <mergeCell ref="CN27:CP27"/>
    <mergeCell ref="BC28:BD28"/>
    <mergeCell ref="BM28:BN28"/>
    <mergeCell ref="BO28:BP28"/>
    <mergeCell ref="BS28:BT28"/>
    <mergeCell ref="CB28:CC28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CK26:CL26"/>
    <mergeCell ref="CO26:CP26"/>
    <mergeCell ref="A27:A28"/>
    <mergeCell ref="B27:B28"/>
    <mergeCell ref="C27:C28"/>
    <mergeCell ref="D27:D28"/>
    <mergeCell ref="E27:E28"/>
    <mergeCell ref="H27:H28"/>
    <mergeCell ref="K27:K28"/>
    <mergeCell ref="L27:L28"/>
    <mergeCell ref="BR25:BT25"/>
    <mergeCell ref="BX25:BZ25"/>
    <mergeCell ref="CD25:CF25"/>
    <mergeCell ref="CI25:CJ25"/>
    <mergeCell ref="CK25:CM25"/>
    <mergeCell ref="AS26:AT26"/>
    <mergeCell ref="AW26:AX26"/>
    <mergeCell ref="BM26:BN26"/>
    <mergeCell ref="BO26:BQ26"/>
    <mergeCell ref="BV26:BW26"/>
    <mergeCell ref="V25:V26"/>
    <mergeCell ref="W25:W26"/>
    <mergeCell ref="X25:X26"/>
    <mergeCell ref="AY25:BA25"/>
    <mergeCell ref="BL25:BM25"/>
    <mergeCell ref="BP25:BQ25"/>
    <mergeCell ref="P25:P26"/>
    <mergeCell ref="Q25:Q26"/>
    <mergeCell ref="R25:R26"/>
    <mergeCell ref="S25:S26"/>
    <mergeCell ref="T25:T26"/>
    <mergeCell ref="U25:U26"/>
    <mergeCell ref="H25:H26"/>
    <mergeCell ref="K25:K26"/>
    <mergeCell ref="L25:L26"/>
    <mergeCell ref="M25:M26"/>
    <mergeCell ref="N25:N26"/>
    <mergeCell ref="O25:O26"/>
    <mergeCell ref="BY24:BZ24"/>
    <mergeCell ref="CE24:CF24"/>
    <mergeCell ref="CH24:CI24"/>
    <mergeCell ref="CL24:CM24"/>
    <mergeCell ref="CU24:CV24"/>
    <mergeCell ref="A25:A26"/>
    <mergeCell ref="B25:B26"/>
    <mergeCell ref="C25:C26"/>
    <mergeCell ref="D25:D26"/>
    <mergeCell ref="E25:E26"/>
    <mergeCell ref="X23:X24"/>
    <mergeCell ref="AV23:AX23"/>
    <mergeCell ref="BP23:BQ23"/>
    <mergeCell ref="CE23:CF23"/>
    <mergeCell ref="CI23:CJ23"/>
    <mergeCell ref="CU23:CV23"/>
    <mergeCell ref="AZ24:BA24"/>
    <mergeCell ref="BM24:BN24"/>
    <mergeCell ref="BO24:BP24"/>
    <mergeCell ref="BS24:BT24"/>
    <mergeCell ref="R23:R24"/>
    <mergeCell ref="S23:S24"/>
    <mergeCell ref="T23:T24"/>
    <mergeCell ref="U23:U24"/>
    <mergeCell ref="V23:V24"/>
    <mergeCell ref="W23:W24"/>
    <mergeCell ref="L23:L24"/>
    <mergeCell ref="M23:M24"/>
    <mergeCell ref="N23:N24"/>
    <mergeCell ref="O23:O24"/>
    <mergeCell ref="P23:P24"/>
    <mergeCell ref="Q23:Q24"/>
    <mergeCell ref="BV22:BW22"/>
    <mergeCell ref="CR22:CS22"/>
    <mergeCell ref="CT22:CV22"/>
    <mergeCell ref="A23:A24"/>
    <mergeCell ref="B23:B24"/>
    <mergeCell ref="C23:C24"/>
    <mergeCell ref="D23:D24"/>
    <mergeCell ref="E23:E24"/>
    <mergeCell ref="H23:H24"/>
    <mergeCell ref="K23:K24"/>
    <mergeCell ref="X21:X22"/>
    <mergeCell ref="BE21:BG21"/>
    <mergeCell ref="BL21:BM21"/>
    <mergeCell ref="BP21:BQ21"/>
    <mergeCell ref="BR21:BT21"/>
    <mergeCell ref="CU21:CV21"/>
    <mergeCell ref="AS22:AT22"/>
    <mergeCell ref="AW22:AX22"/>
    <mergeCell ref="BM22:BN22"/>
    <mergeCell ref="BO22:BQ22"/>
    <mergeCell ref="R21:R22"/>
    <mergeCell ref="S21:S22"/>
    <mergeCell ref="T21:T22"/>
    <mergeCell ref="U21:U22"/>
    <mergeCell ref="V21:V22"/>
    <mergeCell ref="W21:W22"/>
    <mergeCell ref="L21:L22"/>
    <mergeCell ref="M21:M22"/>
    <mergeCell ref="N21:N22"/>
    <mergeCell ref="O21:O22"/>
    <mergeCell ref="P21:P22"/>
    <mergeCell ref="Q21:Q22"/>
    <mergeCell ref="CB20:CC20"/>
    <mergeCell ref="CR20:CS20"/>
    <mergeCell ref="CU20:CV20"/>
    <mergeCell ref="A21:A22"/>
    <mergeCell ref="B21:B22"/>
    <mergeCell ref="C21:C22"/>
    <mergeCell ref="D21:D22"/>
    <mergeCell ref="E21:E22"/>
    <mergeCell ref="H21:H22"/>
    <mergeCell ref="K21:K22"/>
    <mergeCell ref="W19:W20"/>
    <mergeCell ref="X19:X20"/>
    <mergeCell ref="AV19:AX19"/>
    <mergeCell ref="BP19:BQ19"/>
    <mergeCell ref="BU19:BW19"/>
    <mergeCell ref="BF20:BG20"/>
    <mergeCell ref="BM20:BN20"/>
    <mergeCell ref="BO20:BP20"/>
    <mergeCell ref="BS20:BT20"/>
    <mergeCell ref="Q19:Q20"/>
    <mergeCell ref="R19:R20"/>
    <mergeCell ref="S19:S20"/>
    <mergeCell ref="T19:T20"/>
    <mergeCell ref="U19:U20"/>
    <mergeCell ref="V19:V20"/>
    <mergeCell ref="K19:K20"/>
    <mergeCell ref="L19:L20"/>
    <mergeCell ref="M19:M20"/>
    <mergeCell ref="N19:N20"/>
    <mergeCell ref="O19:O20"/>
    <mergeCell ref="P19:P20"/>
    <mergeCell ref="A19:A20"/>
    <mergeCell ref="B19:B20"/>
    <mergeCell ref="C19:C20"/>
    <mergeCell ref="D19:D20"/>
    <mergeCell ref="E19:E20"/>
    <mergeCell ref="H19:H20"/>
    <mergeCell ref="CR17:CS17"/>
    <mergeCell ref="AS18:AT18"/>
    <mergeCell ref="AW18:AX18"/>
    <mergeCell ref="BM18:BN18"/>
    <mergeCell ref="BO18:BQ18"/>
    <mergeCell ref="BV18:BW18"/>
    <mergeCell ref="CI18:CJ18"/>
    <mergeCell ref="CK18:CM18"/>
    <mergeCell ref="BL17:BM17"/>
    <mergeCell ref="BP17:BQ17"/>
    <mergeCell ref="BR17:BT17"/>
    <mergeCell ref="BX17:BZ17"/>
    <mergeCell ref="CH17:CI17"/>
    <mergeCell ref="CL17:CM17"/>
    <mergeCell ref="T17:T18"/>
    <mergeCell ref="U17:U18"/>
    <mergeCell ref="V17:V18"/>
    <mergeCell ref="W17:W18"/>
    <mergeCell ref="X17:X18"/>
    <mergeCell ref="AY17:BA17"/>
    <mergeCell ref="N17:N18"/>
    <mergeCell ref="O17:O18"/>
    <mergeCell ref="P17:P18"/>
    <mergeCell ref="Q17:Q18"/>
    <mergeCell ref="R17:R18"/>
    <mergeCell ref="S17:S18"/>
    <mergeCell ref="CR16:CS16"/>
    <mergeCell ref="A17:A18"/>
    <mergeCell ref="B17:B18"/>
    <mergeCell ref="C17:C18"/>
    <mergeCell ref="D17:D18"/>
    <mergeCell ref="E17:E18"/>
    <mergeCell ref="H17:H18"/>
    <mergeCell ref="K17:K18"/>
    <mergeCell ref="L17:L18"/>
    <mergeCell ref="M17:M18"/>
    <mergeCell ref="CO15:CP15"/>
    <mergeCell ref="AZ16:BA16"/>
    <mergeCell ref="BM16:BN16"/>
    <mergeCell ref="BO16:BP16"/>
    <mergeCell ref="BS16:BT16"/>
    <mergeCell ref="BY16:BZ16"/>
    <mergeCell ref="CI16:CJ16"/>
    <mergeCell ref="CN16:CP16"/>
    <mergeCell ref="V15:V16"/>
    <mergeCell ref="W15:W16"/>
    <mergeCell ref="X15:X16"/>
    <mergeCell ref="AV15:AX15"/>
    <mergeCell ref="BP15:BQ15"/>
    <mergeCell ref="CK15:CL15"/>
    <mergeCell ref="P15:P16"/>
    <mergeCell ref="Q15:Q16"/>
    <mergeCell ref="R15:R16"/>
    <mergeCell ref="S15:S16"/>
    <mergeCell ref="T15:T16"/>
    <mergeCell ref="U15:U16"/>
    <mergeCell ref="H15:H16"/>
    <mergeCell ref="K15:K16"/>
    <mergeCell ref="L15:L16"/>
    <mergeCell ref="M15:M16"/>
    <mergeCell ref="N15:N16"/>
    <mergeCell ref="O15:O16"/>
    <mergeCell ref="BM14:BN14"/>
    <mergeCell ref="BO14:BQ14"/>
    <mergeCell ref="BV14:BW14"/>
    <mergeCell ref="CI14:CJ14"/>
    <mergeCell ref="CK14:CM14"/>
    <mergeCell ref="A15:A16"/>
    <mergeCell ref="B15:B16"/>
    <mergeCell ref="C15:C16"/>
    <mergeCell ref="D15:D16"/>
    <mergeCell ref="E15:E16"/>
    <mergeCell ref="BL13:BM13"/>
    <mergeCell ref="BP13:BQ13"/>
    <mergeCell ref="BR13:BT13"/>
    <mergeCell ref="CA13:CC13"/>
    <mergeCell ref="CH13:CI13"/>
    <mergeCell ref="CL13:CM13"/>
    <mergeCell ref="T13:T14"/>
    <mergeCell ref="U13:U14"/>
    <mergeCell ref="V13:V14"/>
    <mergeCell ref="W13:W14"/>
    <mergeCell ref="X13:X14"/>
    <mergeCell ref="BB13:BD13"/>
    <mergeCell ref="AS14:AT14"/>
    <mergeCell ref="AW14:AX14"/>
    <mergeCell ref="N13:N14"/>
    <mergeCell ref="O13:O14"/>
    <mergeCell ref="P13:P14"/>
    <mergeCell ref="Q13:Q14"/>
    <mergeCell ref="R13:R14"/>
    <mergeCell ref="S13:S14"/>
    <mergeCell ref="CQ12:CS12"/>
    <mergeCell ref="A13:A14"/>
    <mergeCell ref="B13:B14"/>
    <mergeCell ref="C13:C14"/>
    <mergeCell ref="D13:D14"/>
    <mergeCell ref="E13:E14"/>
    <mergeCell ref="H13:H14"/>
    <mergeCell ref="K13:K14"/>
    <mergeCell ref="L13:L14"/>
    <mergeCell ref="M13:M14"/>
    <mergeCell ref="AV11:AX11"/>
    <mergeCell ref="BP11:BQ11"/>
    <mergeCell ref="BU11:BW11"/>
    <mergeCell ref="CR11:CS11"/>
    <mergeCell ref="BC12:BD12"/>
    <mergeCell ref="BM12:BN12"/>
    <mergeCell ref="BO12:BP12"/>
    <mergeCell ref="BS12:BT12"/>
    <mergeCell ref="CB12:CC12"/>
    <mergeCell ref="CI12:CJ12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CK10:CM10"/>
    <mergeCell ref="CR10:CS10"/>
    <mergeCell ref="A11:A12"/>
    <mergeCell ref="B11:B12"/>
    <mergeCell ref="C11:C12"/>
    <mergeCell ref="D11:D12"/>
    <mergeCell ref="E11:E12"/>
    <mergeCell ref="H11:H12"/>
    <mergeCell ref="K11:K12"/>
    <mergeCell ref="L11:L12"/>
    <mergeCell ref="BX9:BZ9"/>
    <mergeCell ref="CD9:CF9"/>
    <mergeCell ref="CH9:CI9"/>
    <mergeCell ref="CL9:CM9"/>
    <mergeCell ref="AS10:AT10"/>
    <mergeCell ref="AW10:AX10"/>
    <mergeCell ref="BM10:BN10"/>
    <mergeCell ref="BO10:BQ10"/>
    <mergeCell ref="BV10:BW10"/>
    <mergeCell ref="CI10:CJ10"/>
    <mergeCell ref="W9:W10"/>
    <mergeCell ref="X9:X10"/>
    <mergeCell ref="AY9:BA9"/>
    <mergeCell ref="BL9:BM9"/>
    <mergeCell ref="BP9:BQ9"/>
    <mergeCell ref="BR9:BT9"/>
    <mergeCell ref="Q9:Q10"/>
    <mergeCell ref="R9:R10"/>
    <mergeCell ref="S9:S10"/>
    <mergeCell ref="T9:T10"/>
    <mergeCell ref="U9:U10"/>
    <mergeCell ref="V9:V10"/>
    <mergeCell ref="K9:K10"/>
    <mergeCell ref="L9:L10"/>
    <mergeCell ref="M9:M10"/>
    <mergeCell ref="N9:N10"/>
    <mergeCell ref="O9:O10"/>
    <mergeCell ref="P9:P10"/>
    <mergeCell ref="A9:A10"/>
    <mergeCell ref="B9:B10"/>
    <mergeCell ref="C9:C10"/>
    <mergeCell ref="D9:D10"/>
    <mergeCell ref="E9:E10"/>
    <mergeCell ref="H9:H10"/>
    <mergeCell ref="CO7:CP7"/>
    <mergeCell ref="AZ8:BA8"/>
    <mergeCell ref="BM8:BN8"/>
    <mergeCell ref="BO8:BP8"/>
    <mergeCell ref="BS8:BT8"/>
    <mergeCell ref="BY8:BZ8"/>
    <mergeCell ref="CE8:CF8"/>
    <mergeCell ref="CI8:CJ8"/>
    <mergeCell ref="CN8:CP8"/>
    <mergeCell ref="W7:W8"/>
    <mergeCell ref="X7:X8"/>
    <mergeCell ref="AV7:AX7"/>
    <mergeCell ref="BP7:BQ7"/>
    <mergeCell ref="CE7:CF7"/>
    <mergeCell ref="CK7:CL7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A8"/>
    <mergeCell ref="B7:B8"/>
    <mergeCell ref="C7:C8"/>
    <mergeCell ref="D7:D8"/>
    <mergeCell ref="E7:E8"/>
    <mergeCell ref="H7:H8"/>
    <mergeCell ref="W5:W6"/>
    <mergeCell ref="X5:X6"/>
    <mergeCell ref="BC5:BJ7"/>
    <mergeCell ref="CH5:CI5"/>
    <mergeCell ref="A5:A6"/>
    <mergeCell ref="B5:B6"/>
    <mergeCell ref="C5:C6"/>
    <mergeCell ref="D5:D6"/>
    <mergeCell ref="E5:E6"/>
    <mergeCell ref="H5:H6"/>
    <mergeCell ref="CL5:CM5"/>
    <mergeCell ref="AS6:AT6"/>
    <mergeCell ref="AW6:AX6"/>
    <mergeCell ref="BV6:BW6"/>
    <mergeCell ref="CI6:CJ6"/>
    <mergeCell ref="CK6:CM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A3:A4"/>
    <mergeCell ref="B3:B4"/>
    <mergeCell ref="C3:C4"/>
    <mergeCell ref="D3:D4"/>
    <mergeCell ref="E3:E4"/>
    <mergeCell ref="H3:H4"/>
    <mergeCell ref="Y1:Z1"/>
    <mergeCell ref="AR1:BJ1"/>
    <mergeCell ref="BK1:CF1"/>
    <mergeCell ref="CG1:CV1"/>
    <mergeCell ref="AR2:BJ2"/>
    <mergeCell ref="BK2:CF2"/>
    <mergeCell ref="CG2:CV2"/>
    <mergeCell ref="W3:W4"/>
    <mergeCell ref="X3:X4"/>
    <mergeCell ref="AR3:BJ3"/>
    <mergeCell ref="BK3:CF3"/>
    <mergeCell ref="CG3:CV3"/>
    <mergeCell ref="CB4:CC4"/>
    <mergeCell ref="CI4:CJ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P3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9"/>
  <sheetViews>
    <sheetView workbookViewId="0"/>
  </sheetViews>
  <sheetFormatPr defaultColWidth="9.140625" defaultRowHeight="15" x14ac:dyDescent="0.25"/>
  <cols>
    <col min="1" max="1" width="2.85546875" customWidth="1"/>
    <col min="2" max="2" width="18.140625" customWidth="1"/>
    <col min="3" max="3" width="2.85546875" customWidth="1"/>
    <col min="4" max="4" width="17.5703125" customWidth="1"/>
    <col min="5" max="5" width="2.85546875" customWidth="1"/>
    <col min="6" max="6" width="2.42578125" customWidth="1"/>
    <col min="7" max="7" width="17.7109375" customWidth="1"/>
    <col min="8" max="8" width="2.85546875" customWidth="1"/>
    <col min="9" max="9" width="18.7109375" customWidth="1"/>
    <col min="10" max="10" width="2.85546875" customWidth="1"/>
    <col min="11" max="11" width="2.42578125" customWidth="1"/>
  </cols>
  <sheetData>
    <row r="1" spans="1:11" ht="15" customHeight="1" x14ac:dyDescent="0.25">
      <c r="B1" s="420" t="s">
        <v>21</v>
      </c>
      <c r="C1" s="420"/>
      <c r="D1" s="420"/>
      <c r="E1" s="420"/>
      <c r="F1" s="420"/>
      <c r="G1" s="420"/>
      <c r="H1" s="420"/>
      <c r="I1" s="420"/>
    </row>
    <row r="2" spans="1:11" ht="15" customHeight="1" x14ac:dyDescent="0.25">
      <c r="B2" s="421" t="s">
        <v>22</v>
      </c>
      <c r="C2" s="421"/>
      <c r="D2" s="421"/>
      <c r="E2" s="421"/>
      <c r="F2" s="421"/>
      <c r="G2" s="421"/>
      <c r="H2" s="421"/>
      <c r="I2" s="421"/>
    </row>
    <row r="3" spans="1:11" ht="15" customHeight="1" x14ac:dyDescent="0.25">
      <c r="B3" s="437" t="s">
        <v>23</v>
      </c>
      <c r="C3" s="437"/>
      <c r="D3" s="437"/>
      <c r="E3" s="437"/>
      <c r="F3" s="437"/>
      <c r="G3" s="437"/>
      <c r="H3" s="437"/>
      <c r="I3" s="437"/>
    </row>
    <row r="4" spans="1:11" ht="11.1" customHeight="1" x14ac:dyDescent="0.25">
      <c r="B4" s="226"/>
    </row>
    <row r="5" spans="1:11" ht="11.1" customHeight="1" x14ac:dyDescent="0.25">
      <c r="A5" s="96">
        <v>1</v>
      </c>
      <c r="B5" s="212" t="s">
        <v>199</v>
      </c>
      <c r="C5" s="98"/>
      <c r="D5" s="96"/>
      <c r="E5" s="98"/>
      <c r="F5" s="98"/>
      <c r="G5" s="98" t="s">
        <v>200</v>
      </c>
      <c r="H5" s="589">
        <v>1</v>
      </c>
      <c r="I5" s="96"/>
      <c r="J5" s="101"/>
      <c r="K5" s="38"/>
    </row>
    <row r="6" spans="1:11" ht="11.1" customHeight="1" x14ac:dyDescent="0.25">
      <c r="A6" s="96"/>
      <c r="B6" s="207"/>
      <c r="C6" s="438">
        <v>1</v>
      </c>
      <c r="D6" s="212" t="s">
        <v>199</v>
      </c>
      <c r="E6" s="98"/>
      <c r="F6" s="98"/>
      <c r="G6" s="103"/>
      <c r="H6" s="589"/>
      <c r="I6" s="96"/>
      <c r="J6" s="101"/>
      <c r="K6" s="38"/>
    </row>
    <row r="7" spans="1:11" ht="11.1" customHeight="1" x14ac:dyDescent="0.25">
      <c r="A7" s="96">
        <v>2</v>
      </c>
      <c r="B7" s="203" t="s">
        <v>42</v>
      </c>
      <c r="C7" s="439"/>
      <c r="D7" s="110"/>
      <c r="E7" s="438">
        <v>5</v>
      </c>
      <c r="F7" s="105"/>
      <c r="G7" s="103"/>
      <c r="H7" s="105"/>
      <c r="I7" s="96"/>
      <c r="J7" s="101"/>
      <c r="K7" s="38"/>
    </row>
    <row r="8" spans="1:11" ht="11.1" customHeight="1" x14ac:dyDescent="0.25">
      <c r="A8" s="96"/>
      <c r="B8" s="212"/>
      <c r="C8" s="98"/>
      <c r="D8" s="103"/>
      <c r="E8" s="440"/>
      <c r="F8" s="105"/>
      <c r="G8" s="212" t="s">
        <v>199</v>
      </c>
      <c r="H8" s="105"/>
      <c r="I8" s="96"/>
      <c r="J8" s="101"/>
      <c r="K8" s="38"/>
    </row>
    <row r="9" spans="1:11" ht="11.1" customHeight="1" x14ac:dyDescent="0.25">
      <c r="A9" s="96">
        <v>3</v>
      </c>
      <c r="B9" s="203" t="s">
        <v>201</v>
      </c>
      <c r="C9" s="105"/>
      <c r="D9" s="103"/>
      <c r="E9" s="440"/>
      <c r="F9" s="229"/>
      <c r="G9" s="110"/>
      <c r="H9" s="438">
        <v>7</v>
      </c>
      <c r="I9" s="96"/>
      <c r="J9" s="101"/>
      <c r="K9" s="38"/>
    </row>
    <row r="10" spans="1:11" ht="11.1" customHeight="1" x14ac:dyDescent="0.25">
      <c r="A10" s="96"/>
      <c r="B10" s="207"/>
      <c r="C10" s="438">
        <v>2</v>
      </c>
      <c r="D10" s="203" t="s">
        <v>201</v>
      </c>
      <c r="E10" s="439"/>
      <c r="F10" s="105"/>
      <c r="G10" s="103"/>
      <c r="H10" s="440"/>
      <c r="I10" s="96"/>
      <c r="J10" s="101"/>
      <c r="K10" s="38"/>
    </row>
    <row r="11" spans="1:11" ht="11.1" customHeight="1" x14ac:dyDescent="0.25">
      <c r="A11" s="96">
        <v>4</v>
      </c>
      <c r="B11" s="203" t="s">
        <v>202</v>
      </c>
      <c r="C11" s="439"/>
      <c r="D11" s="96"/>
      <c r="E11" s="98"/>
      <c r="F11" s="105"/>
      <c r="G11" s="103"/>
      <c r="H11" s="440"/>
      <c r="I11" s="96"/>
      <c r="J11" s="101"/>
      <c r="K11" s="38"/>
    </row>
    <row r="12" spans="1:11" ht="11.1" customHeight="1" x14ac:dyDescent="0.25">
      <c r="A12" s="96"/>
      <c r="B12" s="212"/>
      <c r="C12" s="98"/>
      <c r="D12" s="96"/>
      <c r="E12" s="98"/>
      <c r="F12" s="105"/>
      <c r="G12" s="103"/>
      <c r="H12" s="440"/>
      <c r="I12" s="230" t="s">
        <v>199</v>
      </c>
      <c r="J12" s="441">
        <v>1</v>
      </c>
      <c r="K12" s="38"/>
    </row>
    <row r="13" spans="1:11" ht="11.1" customHeight="1" x14ac:dyDescent="0.25">
      <c r="A13" s="96">
        <v>5</v>
      </c>
      <c r="B13" s="212" t="s">
        <v>203</v>
      </c>
      <c r="C13" s="98"/>
      <c r="D13" s="96"/>
      <c r="E13" s="98"/>
      <c r="F13" s="105"/>
      <c r="G13" s="103"/>
      <c r="H13" s="440"/>
      <c r="I13" s="96"/>
      <c r="J13" s="441"/>
      <c r="K13" s="38"/>
    </row>
    <row r="14" spans="1:11" ht="11.1" customHeight="1" x14ac:dyDescent="0.25">
      <c r="A14" s="96"/>
      <c r="B14" s="207"/>
      <c r="C14" s="438">
        <v>3</v>
      </c>
      <c r="D14" s="212" t="s">
        <v>203</v>
      </c>
      <c r="E14" s="98"/>
      <c r="F14" s="105"/>
      <c r="G14" s="103"/>
      <c r="H14" s="440"/>
      <c r="I14" s="103"/>
      <c r="J14" s="101"/>
      <c r="K14" s="38"/>
    </row>
    <row r="15" spans="1:11" ht="11.1" customHeight="1" x14ac:dyDescent="0.25">
      <c r="A15" s="96">
        <v>6</v>
      </c>
      <c r="B15" s="203" t="s">
        <v>204</v>
      </c>
      <c r="C15" s="439"/>
      <c r="D15" s="110"/>
      <c r="E15" s="438">
        <v>6</v>
      </c>
      <c r="F15" s="105"/>
      <c r="G15" s="103"/>
      <c r="H15" s="440"/>
      <c r="I15" s="103"/>
      <c r="J15" s="101"/>
      <c r="K15" s="38"/>
    </row>
    <row r="16" spans="1:11" ht="11.1" customHeight="1" x14ac:dyDescent="0.25">
      <c r="A16" s="96"/>
      <c r="B16" s="212"/>
      <c r="C16" s="98"/>
      <c r="D16" s="103"/>
      <c r="E16" s="440"/>
      <c r="F16" s="231"/>
      <c r="G16" s="203" t="s">
        <v>205</v>
      </c>
      <c r="H16" s="439"/>
      <c r="I16" s="103"/>
      <c r="J16" s="101"/>
      <c r="K16" s="38"/>
    </row>
    <row r="17" spans="1:11" ht="11.1" customHeight="1" x14ac:dyDescent="0.25">
      <c r="A17" s="96">
        <v>7</v>
      </c>
      <c r="B17" s="203" t="s">
        <v>206</v>
      </c>
      <c r="C17" s="105"/>
      <c r="D17" s="103"/>
      <c r="E17" s="440"/>
      <c r="F17" s="105"/>
      <c r="G17" s="96"/>
      <c r="H17" s="98"/>
      <c r="I17" s="96"/>
      <c r="J17" s="101"/>
      <c r="K17" s="38"/>
    </row>
    <row r="18" spans="1:11" ht="11.1" customHeight="1" x14ac:dyDescent="0.25">
      <c r="A18" s="96"/>
      <c r="B18" s="207"/>
      <c r="C18" s="438">
        <v>4</v>
      </c>
      <c r="D18" s="203" t="s">
        <v>205</v>
      </c>
      <c r="E18" s="439"/>
      <c r="F18" s="105"/>
      <c r="G18" s="96"/>
      <c r="H18" s="98">
        <v>-7</v>
      </c>
      <c r="I18" s="203" t="s">
        <v>205</v>
      </c>
      <c r="J18" s="441">
        <v>2</v>
      </c>
      <c r="K18" s="38"/>
    </row>
    <row r="19" spans="1:11" ht="11.1" customHeight="1" x14ac:dyDescent="0.25">
      <c r="A19" s="96">
        <v>8</v>
      </c>
      <c r="B19" s="203" t="s">
        <v>205</v>
      </c>
      <c r="C19" s="439"/>
      <c r="D19" s="96"/>
      <c r="E19" s="98"/>
      <c r="F19" s="98"/>
      <c r="G19" s="96"/>
      <c r="H19" s="98"/>
      <c r="I19" s="96"/>
      <c r="J19" s="441"/>
      <c r="K19" s="38"/>
    </row>
    <row r="20" spans="1:11" ht="11.1" customHeight="1" x14ac:dyDescent="0.25">
      <c r="A20" s="96"/>
      <c r="B20" s="209"/>
      <c r="C20" s="105"/>
      <c r="D20" s="96"/>
      <c r="E20" s="98"/>
      <c r="F20" s="98"/>
      <c r="G20" s="96"/>
      <c r="H20" s="98"/>
      <c r="I20" s="96"/>
      <c r="J20" s="101"/>
      <c r="K20" s="38"/>
    </row>
    <row r="21" spans="1:11" ht="11.1" customHeight="1" x14ac:dyDescent="0.25">
      <c r="A21" s="96"/>
      <c r="B21" s="212"/>
      <c r="C21" s="98">
        <v>-6</v>
      </c>
      <c r="D21" s="212" t="s">
        <v>203</v>
      </c>
      <c r="E21" s="98"/>
      <c r="F21" s="98"/>
      <c r="G21" s="96"/>
      <c r="H21" s="98"/>
      <c r="I21" s="96"/>
      <c r="J21" s="101"/>
      <c r="K21" s="38"/>
    </row>
    <row r="22" spans="1:11" ht="11.1" customHeight="1" x14ac:dyDescent="0.25">
      <c r="A22" s="111">
        <v>-1</v>
      </c>
      <c r="B22" s="203" t="s">
        <v>42</v>
      </c>
      <c r="C22" s="98"/>
      <c r="D22" s="110"/>
      <c r="E22" s="438">
        <v>10</v>
      </c>
      <c r="F22" s="105"/>
      <c r="G22" s="212" t="s">
        <v>203</v>
      </c>
      <c r="H22" s="98"/>
      <c r="I22" s="96"/>
      <c r="J22" s="101"/>
      <c r="K22" s="38"/>
    </row>
    <row r="23" spans="1:11" ht="11.1" customHeight="1" x14ac:dyDescent="0.25">
      <c r="A23" s="111"/>
      <c r="B23" s="207"/>
      <c r="C23" s="438">
        <v>8</v>
      </c>
      <c r="D23" s="203" t="s">
        <v>202</v>
      </c>
      <c r="E23" s="439"/>
      <c r="F23" s="229"/>
      <c r="G23" s="110"/>
      <c r="H23" s="438">
        <v>12</v>
      </c>
      <c r="I23" s="96"/>
      <c r="J23" s="101"/>
      <c r="K23" s="38"/>
    </row>
    <row r="24" spans="1:11" ht="11.1" customHeight="1" x14ac:dyDescent="0.25">
      <c r="A24" s="111">
        <v>-2</v>
      </c>
      <c r="B24" s="203" t="s">
        <v>202</v>
      </c>
      <c r="C24" s="439"/>
      <c r="D24" s="96"/>
      <c r="E24" s="98"/>
      <c r="F24" s="105"/>
      <c r="G24" s="103"/>
      <c r="H24" s="440"/>
      <c r="I24" s="203" t="s">
        <v>201</v>
      </c>
      <c r="J24" s="441">
        <v>3</v>
      </c>
      <c r="K24" s="38"/>
    </row>
    <row r="25" spans="1:11" ht="11.1" customHeight="1" x14ac:dyDescent="0.25">
      <c r="A25" s="111"/>
      <c r="B25" s="212"/>
      <c r="C25" s="98">
        <v>-5</v>
      </c>
      <c r="D25" s="203" t="s">
        <v>201</v>
      </c>
      <c r="E25" s="98"/>
      <c r="F25" s="105"/>
      <c r="G25" s="103"/>
      <c r="H25" s="440"/>
      <c r="I25" s="96"/>
      <c r="J25" s="441"/>
      <c r="K25" s="38"/>
    </row>
    <row r="26" spans="1:11" ht="11.1" customHeight="1" x14ac:dyDescent="0.25">
      <c r="A26" s="111">
        <v>-3</v>
      </c>
      <c r="B26" s="203" t="s">
        <v>204</v>
      </c>
      <c r="C26" s="98"/>
      <c r="D26" s="110"/>
      <c r="E26" s="438">
        <v>11</v>
      </c>
      <c r="F26" s="231"/>
      <c r="G26" s="203" t="s">
        <v>201</v>
      </c>
      <c r="H26" s="439"/>
      <c r="I26" s="96"/>
      <c r="J26" s="101"/>
      <c r="K26" s="38"/>
    </row>
    <row r="27" spans="1:11" ht="11.1" customHeight="1" x14ac:dyDescent="0.25">
      <c r="A27" s="111"/>
      <c r="B27" s="207"/>
      <c r="C27" s="438">
        <v>9</v>
      </c>
      <c r="D27" s="203" t="s">
        <v>204</v>
      </c>
      <c r="E27" s="439"/>
      <c r="F27" s="105"/>
      <c r="G27" s="96"/>
      <c r="H27" s="98">
        <v>-12</v>
      </c>
      <c r="I27" s="203" t="s">
        <v>203</v>
      </c>
      <c r="J27" s="441">
        <v>4</v>
      </c>
      <c r="K27" s="38"/>
    </row>
    <row r="28" spans="1:11" ht="11.1" customHeight="1" x14ac:dyDescent="0.25">
      <c r="A28" s="111">
        <v>-4</v>
      </c>
      <c r="B28" s="203" t="s">
        <v>206</v>
      </c>
      <c r="C28" s="439"/>
      <c r="D28" s="96"/>
      <c r="E28" s="98"/>
      <c r="F28" s="98"/>
      <c r="G28" s="96"/>
      <c r="H28" s="98"/>
      <c r="I28" s="96"/>
      <c r="J28" s="441"/>
      <c r="K28" s="38"/>
    </row>
    <row r="29" spans="1:11" ht="11.1" customHeight="1" x14ac:dyDescent="0.25">
      <c r="A29" s="116"/>
      <c r="B29" s="212"/>
      <c r="C29" s="98"/>
      <c r="D29" s="96"/>
      <c r="E29" s="98"/>
      <c r="F29" s="98"/>
      <c r="G29" s="96"/>
      <c r="H29" s="98"/>
      <c r="I29" s="96"/>
      <c r="J29" s="101"/>
      <c r="K29" s="38"/>
    </row>
    <row r="30" spans="1:11" ht="11.1" customHeight="1" x14ac:dyDescent="0.25">
      <c r="A30" s="111">
        <v>-10</v>
      </c>
      <c r="B30" s="203" t="s">
        <v>202</v>
      </c>
      <c r="C30" s="98"/>
      <c r="D30" s="96"/>
      <c r="E30" s="98"/>
      <c r="F30" s="98">
        <v>-8</v>
      </c>
      <c r="G30" s="203" t="s">
        <v>42</v>
      </c>
      <c r="H30" s="98"/>
      <c r="I30" s="103"/>
      <c r="J30" s="101"/>
      <c r="K30" s="38"/>
    </row>
    <row r="31" spans="1:11" ht="11.1" customHeight="1" x14ac:dyDescent="0.25">
      <c r="A31" s="117"/>
      <c r="B31" s="207"/>
      <c r="C31" s="438">
        <v>13</v>
      </c>
      <c r="D31" s="203" t="s">
        <v>202</v>
      </c>
      <c r="E31" s="441">
        <v>5</v>
      </c>
      <c r="F31" s="98"/>
      <c r="G31" s="110"/>
      <c r="H31" s="438">
        <v>14</v>
      </c>
      <c r="I31" s="203" t="s">
        <v>206</v>
      </c>
      <c r="J31" s="441">
        <v>7</v>
      </c>
      <c r="K31" s="38"/>
    </row>
    <row r="32" spans="1:11" ht="11.1" customHeight="1" x14ac:dyDescent="0.25">
      <c r="A32" s="111">
        <v>-11</v>
      </c>
      <c r="B32" s="203" t="s">
        <v>204</v>
      </c>
      <c r="C32" s="439"/>
      <c r="D32" s="96"/>
      <c r="E32" s="441"/>
      <c r="F32" s="98">
        <v>-9</v>
      </c>
      <c r="G32" s="203" t="s">
        <v>206</v>
      </c>
      <c r="H32" s="439"/>
      <c r="I32" s="96"/>
      <c r="J32" s="441"/>
      <c r="K32" s="38"/>
    </row>
    <row r="33" spans="1:11" ht="11.1" customHeight="1" x14ac:dyDescent="0.25">
      <c r="A33" s="116"/>
      <c r="B33" s="212"/>
      <c r="C33" s="98">
        <v>-13</v>
      </c>
      <c r="D33" s="203" t="s">
        <v>204</v>
      </c>
      <c r="E33" s="441">
        <v>6</v>
      </c>
      <c r="F33" s="98"/>
      <c r="G33" s="96"/>
      <c r="H33" s="98">
        <v>-14</v>
      </c>
      <c r="I33" s="203" t="s">
        <v>42</v>
      </c>
      <c r="J33" s="441">
        <v>8</v>
      </c>
      <c r="K33" s="38"/>
    </row>
    <row r="34" spans="1:11" ht="11.1" customHeight="1" x14ac:dyDescent="0.25">
      <c r="A34" s="116"/>
      <c r="B34" s="212"/>
      <c r="C34" s="98"/>
      <c r="D34" s="103"/>
      <c r="E34" s="441"/>
      <c r="F34" s="98"/>
      <c r="G34" s="96"/>
      <c r="H34" s="98"/>
      <c r="I34" s="103"/>
      <c r="J34" s="441"/>
      <c r="K34" s="38"/>
    </row>
    <row r="35" spans="1:11" ht="11.1" customHeight="1" x14ac:dyDescent="0.25">
      <c r="A35" s="117"/>
      <c r="B35" s="212"/>
      <c r="C35" s="98"/>
      <c r="D35" s="205"/>
      <c r="E35" s="98"/>
      <c r="F35" s="98"/>
      <c r="G35" s="96"/>
      <c r="H35" s="98"/>
      <c r="I35" s="96"/>
      <c r="J35" s="101"/>
      <c r="K35" s="38"/>
    </row>
    <row r="36" spans="1:11" ht="11.1" customHeight="1" x14ac:dyDescent="0.25">
      <c r="A36" s="96">
        <v>1</v>
      </c>
      <c r="B36" s="212" t="s">
        <v>207</v>
      </c>
      <c r="C36" s="98"/>
      <c r="D36" s="96"/>
      <c r="E36" s="98"/>
      <c r="F36" s="98"/>
      <c r="G36" s="98" t="s">
        <v>200</v>
      </c>
      <c r="H36" s="589">
        <v>2</v>
      </c>
      <c r="I36" s="96"/>
      <c r="J36" s="101"/>
      <c r="K36" s="38"/>
    </row>
    <row r="37" spans="1:11" ht="11.1" customHeight="1" x14ac:dyDescent="0.25">
      <c r="A37" s="96"/>
      <c r="B37" s="207"/>
      <c r="C37" s="438">
        <v>1</v>
      </c>
      <c r="D37" s="212" t="s">
        <v>207</v>
      </c>
      <c r="E37" s="98"/>
      <c r="F37" s="98"/>
      <c r="G37" s="103"/>
      <c r="H37" s="589"/>
      <c r="I37" s="96"/>
      <c r="J37" s="101"/>
      <c r="K37" s="38"/>
    </row>
    <row r="38" spans="1:11" ht="11.1" customHeight="1" x14ac:dyDescent="0.25">
      <c r="A38" s="96">
        <v>2</v>
      </c>
      <c r="B38" s="203" t="s">
        <v>42</v>
      </c>
      <c r="C38" s="439"/>
      <c r="D38" s="110"/>
      <c r="E38" s="438">
        <v>5</v>
      </c>
      <c r="F38" s="105"/>
      <c r="G38" s="103"/>
      <c r="H38" s="105"/>
      <c r="I38" s="96"/>
      <c r="J38" s="101"/>
      <c r="K38" s="38"/>
    </row>
    <row r="39" spans="1:11" ht="11.1" customHeight="1" x14ac:dyDescent="0.25">
      <c r="A39" s="96"/>
      <c r="B39" s="212"/>
      <c r="C39" s="98"/>
      <c r="D39" s="103"/>
      <c r="E39" s="440"/>
      <c r="F39" s="105"/>
      <c r="G39" s="212" t="s">
        <v>207</v>
      </c>
      <c r="H39" s="105"/>
      <c r="I39" s="96"/>
      <c r="J39" s="101"/>
      <c r="K39" s="38"/>
    </row>
    <row r="40" spans="1:11" ht="11.1" customHeight="1" x14ac:dyDescent="0.25">
      <c r="A40" s="96">
        <v>3</v>
      </c>
      <c r="B40" s="203" t="s">
        <v>208</v>
      </c>
      <c r="C40" s="105"/>
      <c r="D40" s="103"/>
      <c r="E40" s="440"/>
      <c r="F40" s="229"/>
      <c r="G40" s="110"/>
      <c r="H40" s="438">
        <v>7</v>
      </c>
      <c r="I40" s="96"/>
      <c r="J40" s="101"/>
      <c r="K40" s="38"/>
    </row>
    <row r="41" spans="1:11" ht="11.1" customHeight="1" x14ac:dyDescent="0.25">
      <c r="A41" s="96"/>
      <c r="B41" s="207"/>
      <c r="C41" s="438">
        <v>2</v>
      </c>
      <c r="D41" s="203" t="s">
        <v>209</v>
      </c>
      <c r="E41" s="439"/>
      <c r="F41" s="105"/>
      <c r="G41" s="103"/>
      <c r="H41" s="440"/>
      <c r="I41" s="96"/>
      <c r="J41" s="101"/>
      <c r="K41" s="38"/>
    </row>
    <row r="42" spans="1:11" ht="11.1" customHeight="1" x14ac:dyDescent="0.25">
      <c r="A42" s="96">
        <v>4</v>
      </c>
      <c r="B42" s="203" t="s">
        <v>209</v>
      </c>
      <c r="C42" s="439"/>
      <c r="D42" s="96"/>
      <c r="E42" s="98"/>
      <c r="F42" s="105"/>
      <c r="G42" s="103"/>
      <c r="H42" s="440"/>
      <c r="I42" s="96"/>
      <c r="J42" s="101"/>
      <c r="K42" s="38"/>
    </row>
    <row r="43" spans="1:11" ht="11.1" customHeight="1" x14ac:dyDescent="0.25">
      <c r="A43" s="96"/>
      <c r="B43" s="212"/>
      <c r="C43" s="98"/>
      <c r="D43" s="96"/>
      <c r="E43" s="98"/>
      <c r="F43" s="105"/>
      <c r="G43" s="103"/>
      <c r="H43" s="440"/>
      <c r="I43" s="203" t="s">
        <v>210</v>
      </c>
      <c r="J43" s="441">
        <v>1</v>
      </c>
      <c r="K43" s="38"/>
    </row>
    <row r="44" spans="1:11" ht="11.1" customHeight="1" x14ac:dyDescent="0.25">
      <c r="A44" s="96">
        <v>5</v>
      </c>
      <c r="B44" s="212" t="s">
        <v>211</v>
      </c>
      <c r="C44" s="98"/>
      <c r="D44" s="96"/>
      <c r="E44" s="98"/>
      <c r="F44" s="105"/>
      <c r="G44" s="103"/>
      <c r="H44" s="440"/>
      <c r="I44" s="96"/>
      <c r="J44" s="441"/>
      <c r="K44" s="38"/>
    </row>
    <row r="45" spans="1:11" ht="11.1" customHeight="1" x14ac:dyDescent="0.25">
      <c r="A45" s="96"/>
      <c r="B45" s="207"/>
      <c r="C45" s="438">
        <v>3</v>
      </c>
      <c r="D45" s="212" t="s">
        <v>211</v>
      </c>
      <c r="E45" s="98"/>
      <c r="F45" s="105"/>
      <c r="G45" s="103"/>
      <c r="H45" s="440"/>
      <c r="I45" s="103"/>
      <c r="J45" s="101"/>
      <c r="K45" s="38"/>
    </row>
    <row r="46" spans="1:11" ht="11.1" customHeight="1" x14ac:dyDescent="0.25">
      <c r="A46" s="96">
        <v>6</v>
      </c>
      <c r="B46" s="203" t="s">
        <v>212</v>
      </c>
      <c r="C46" s="439"/>
      <c r="D46" s="110"/>
      <c r="E46" s="438">
        <v>6</v>
      </c>
      <c r="F46" s="105"/>
      <c r="G46" s="103"/>
      <c r="H46" s="440"/>
      <c r="I46" s="103"/>
      <c r="J46" s="101"/>
      <c r="K46" s="38"/>
    </row>
    <row r="47" spans="1:11" ht="11.1" customHeight="1" x14ac:dyDescent="0.25">
      <c r="A47" s="96"/>
      <c r="B47" s="212"/>
      <c r="C47" s="98"/>
      <c r="D47" s="103"/>
      <c r="E47" s="440"/>
      <c r="F47" s="231"/>
      <c r="G47" s="203" t="s">
        <v>210</v>
      </c>
      <c r="H47" s="439"/>
      <c r="I47" s="103"/>
      <c r="J47" s="101"/>
      <c r="K47" s="38"/>
    </row>
    <row r="48" spans="1:11" ht="11.1" customHeight="1" x14ac:dyDescent="0.25">
      <c r="A48" s="96">
        <v>7</v>
      </c>
      <c r="B48" s="203" t="s">
        <v>213</v>
      </c>
      <c r="C48" s="105"/>
      <c r="D48" s="103"/>
      <c r="E48" s="440"/>
      <c r="F48" s="105"/>
      <c r="G48" s="96"/>
      <c r="H48" s="98"/>
      <c r="I48" s="96"/>
      <c r="J48" s="101"/>
      <c r="K48" s="38"/>
    </row>
    <row r="49" spans="1:12" ht="11.1" customHeight="1" x14ac:dyDescent="0.25">
      <c r="A49" s="96"/>
      <c r="B49" s="207"/>
      <c r="C49" s="438">
        <v>4</v>
      </c>
      <c r="D49" s="203" t="s">
        <v>210</v>
      </c>
      <c r="E49" s="439"/>
      <c r="F49" s="105"/>
      <c r="G49" s="96"/>
      <c r="H49" s="98">
        <v>-7</v>
      </c>
      <c r="I49" s="203" t="s">
        <v>207</v>
      </c>
      <c r="J49" s="441">
        <v>2</v>
      </c>
      <c r="K49" s="38"/>
    </row>
    <row r="50" spans="1:12" ht="11.1" customHeight="1" x14ac:dyDescent="0.25">
      <c r="A50" s="96">
        <v>8</v>
      </c>
      <c r="B50" s="203" t="s">
        <v>210</v>
      </c>
      <c r="C50" s="439"/>
      <c r="D50" s="96"/>
      <c r="E50" s="98"/>
      <c r="F50" s="98"/>
      <c r="G50" s="96"/>
      <c r="H50" s="98"/>
      <c r="I50" s="96"/>
      <c r="J50" s="441"/>
      <c r="K50" s="38"/>
    </row>
    <row r="51" spans="1:12" ht="11.1" customHeight="1" x14ac:dyDescent="0.25">
      <c r="A51" s="96"/>
      <c r="B51" s="209"/>
      <c r="C51" s="105"/>
      <c r="D51" s="96"/>
      <c r="E51" s="98"/>
      <c r="F51" s="98"/>
      <c r="G51" s="96"/>
      <c r="H51" s="98"/>
      <c r="I51" s="96"/>
      <c r="J51" s="101"/>
      <c r="K51" s="38"/>
    </row>
    <row r="52" spans="1:12" ht="11.1" customHeight="1" x14ac:dyDescent="0.25">
      <c r="A52" s="96"/>
      <c r="B52" s="212"/>
      <c r="C52" s="98">
        <v>-6</v>
      </c>
      <c r="D52" s="212" t="s">
        <v>211</v>
      </c>
      <c r="E52" s="98"/>
      <c r="F52" s="98"/>
      <c r="G52" s="96"/>
      <c r="H52" s="98"/>
      <c r="I52" s="96"/>
      <c r="J52" s="101"/>
      <c r="K52" s="38"/>
    </row>
    <row r="53" spans="1:12" ht="11.1" customHeight="1" x14ac:dyDescent="0.25">
      <c r="A53" s="111">
        <v>-1</v>
      </c>
      <c r="B53" s="203" t="s">
        <v>42</v>
      </c>
      <c r="C53" s="98"/>
      <c r="D53" s="110"/>
      <c r="E53" s="438">
        <v>10</v>
      </c>
      <c r="F53" s="105"/>
      <c r="G53" s="212" t="s">
        <v>211</v>
      </c>
      <c r="H53" s="98"/>
      <c r="I53" s="96"/>
      <c r="J53" s="101"/>
      <c r="K53" s="38"/>
    </row>
    <row r="54" spans="1:12" ht="11.1" customHeight="1" x14ac:dyDescent="0.25">
      <c r="A54" s="111"/>
      <c r="B54" s="207"/>
      <c r="C54" s="438">
        <v>8</v>
      </c>
      <c r="D54" s="203" t="s">
        <v>208</v>
      </c>
      <c r="E54" s="439"/>
      <c r="F54" s="229"/>
      <c r="G54" s="110"/>
      <c r="H54" s="438">
        <v>12</v>
      </c>
      <c r="I54" s="96"/>
      <c r="J54" s="101"/>
      <c r="K54" s="38"/>
      <c r="L54" s="205"/>
    </row>
    <row r="55" spans="1:12" ht="11.1" customHeight="1" x14ac:dyDescent="0.25">
      <c r="A55" s="111">
        <v>-2</v>
      </c>
      <c r="B55" s="203" t="s">
        <v>208</v>
      </c>
      <c r="C55" s="439"/>
      <c r="D55" s="96"/>
      <c r="E55" s="98"/>
      <c r="F55" s="105"/>
      <c r="G55" s="103"/>
      <c r="H55" s="440"/>
      <c r="I55" s="230" t="s">
        <v>211</v>
      </c>
      <c r="J55" s="441">
        <v>3</v>
      </c>
      <c r="K55" s="38"/>
    </row>
    <row r="56" spans="1:12" ht="11.1" customHeight="1" x14ac:dyDescent="0.25">
      <c r="A56" s="111"/>
      <c r="B56" s="212"/>
      <c r="C56" s="98">
        <v>-5</v>
      </c>
      <c r="D56" s="203" t="s">
        <v>209</v>
      </c>
      <c r="E56" s="98"/>
      <c r="F56" s="105"/>
      <c r="G56" s="103"/>
      <c r="H56" s="440"/>
      <c r="I56" s="96"/>
      <c r="J56" s="441"/>
      <c r="K56" s="38"/>
    </row>
    <row r="57" spans="1:12" ht="11.1" customHeight="1" x14ac:dyDescent="0.25">
      <c r="A57" s="111">
        <v>-3</v>
      </c>
      <c r="B57" s="203" t="s">
        <v>212</v>
      </c>
      <c r="C57" s="98"/>
      <c r="D57" s="110"/>
      <c r="E57" s="438">
        <v>11</v>
      </c>
      <c r="F57" s="231"/>
      <c r="G57" s="203" t="s">
        <v>213</v>
      </c>
      <c r="H57" s="439"/>
      <c r="I57" s="103"/>
      <c r="J57" s="101"/>
      <c r="K57" s="38"/>
    </row>
    <row r="58" spans="1:12" ht="11.1" customHeight="1" x14ac:dyDescent="0.25">
      <c r="A58" s="111"/>
      <c r="B58" s="207"/>
      <c r="C58" s="438">
        <v>9</v>
      </c>
      <c r="D58" s="203" t="s">
        <v>213</v>
      </c>
      <c r="E58" s="439"/>
      <c r="F58" s="105"/>
      <c r="G58" s="96"/>
      <c r="H58" s="98">
        <v>-12</v>
      </c>
      <c r="I58" s="203" t="s">
        <v>213</v>
      </c>
      <c r="J58" s="441">
        <v>4</v>
      </c>
      <c r="K58" s="38"/>
    </row>
    <row r="59" spans="1:12" ht="11.1" customHeight="1" x14ac:dyDescent="0.25">
      <c r="A59" s="111">
        <v>-4</v>
      </c>
      <c r="B59" s="203" t="s">
        <v>213</v>
      </c>
      <c r="C59" s="439"/>
      <c r="D59" s="96"/>
      <c r="E59" s="98"/>
      <c r="F59" s="98"/>
      <c r="G59" s="96"/>
      <c r="H59" s="98"/>
      <c r="I59" s="96"/>
      <c r="J59" s="441"/>
      <c r="K59" s="38"/>
    </row>
    <row r="60" spans="1:12" ht="11.1" customHeight="1" x14ac:dyDescent="0.25">
      <c r="A60" s="116"/>
      <c r="B60" s="212"/>
      <c r="C60" s="98"/>
      <c r="D60" s="96"/>
      <c r="E60" s="98"/>
      <c r="F60" s="98"/>
      <c r="G60" s="96"/>
      <c r="H60" s="98"/>
      <c r="I60" s="96"/>
      <c r="J60" s="101"/>
      <c r="K60" s="38"/>
    </row>
    <row r="61" spans="1:12" ht="11.1" customHeight="1" x14ac:dyDescent="0.25">
      <c r="A61" s="111">
        <v>-10</v>
      </c>
      <c r="B61" s="203" t="s">
        <v>208</v>
      </c>
      <c r="C61" s="98"/>
      <c r="D61" s="96"/>
      <c r="E61" s="98"/>
      <c r="F61" s="98">
        <v>-8</v>
      </c>
      <c r="G61" s="203" t="s">
        <v>42</v>
      </c>
      <c r="H61" s="98"/>
      <c r="I61" s="103"/>
      <c r="J61" s="101"/>
      <c r="K61" s="38"/>
    </row>
    <row r="62" spans="1:12" ht="11.1" customHeight="1" x14ac:dyDescent="0.25">
      <c r="A62" s="201"/>
      <c r="B62" s="207"/>
      <c r="C62" s="438">
        <v>13</v>
      </c>
      <c r="D62" s="203" t="s">
        <v>209</v>
      </c>
      <c r="E62" s="441">
        <v>5</v>
      </c>
      <c r="F62" s="98"/>
      <c r="G62" s="110"/>
      <c r="H62" s="438">
        <v>14</v>
      </c>
      <c r="I62" s="203" t="s">
        <v>212</v>
      </c>
      <c r="J62" s="441">
        <v>7</v>
      </c>
      <c r="K62" s="38"/>
    </row>
    <row r="63" spans="1:12" ht="11.1" customHeight="1" x14ac:dyDescent="0.25">
      <c r="A63" s="111">
        <v>-11</v>
      </c>
      <c r="B63" s="203" t="s">
        <v>209</v>
      </c>
      <c r="C63" s="439"/>
      <c r="D63" s="96"/>
      <c r="E63" s="441"/>
      <c r="F63" s="98">
        <v>-9</v>
      </c>
      <c r="G63" s="203" t="s">
        <v>212</v>
      </c>
      <c r="H63" s="439"/>
      <c r="I63" s="96"/>
      <c r="J63" s="441"/>
      <c r="K63" s="38"/>
    </row>
    <row r="64" spans="1:12" ht="11.1" customHeight="1" x14ac:dyDescent="0.25">
      <c r="A64" s="111"/>
      <c r="B64" s="212"/>
      <c r="C64" s="98">
        <v>-13</v>
      </c>
      <c r="D64" s="203" t="s">
        <v>208</v>
      </c>
      <c r="E64" s="441">
        <v>6</v>
      </c>
      <c r="F64" s="98"/>
      <c r="G64" s="96"/>
      <c r="H64" s="98">
        <v>-14</v>
      </c>
      <c r="I64" s="203" t="s">
        <v>42</v>
      </c>
      <c r="J64" s="441">
        <v>8</v>
      </c>
      <c r="K64" s="38"/>
    </row>
    <row r="65" spans="1:11" ht="11.1" customHeight="1" x14ac:dyDescent="0.25">
      <c r="B65" s="212"/>
      <c r="E65" s="441"/>
      <c r="G65" s="205"/>
      <c r="I65" s="205"/>
      <c r="J65" s="441"/>
    </row>
    <row r="66" spans="1:11" ht="11.1" customHeight="1" x14ac:dyDescent="0.25">
      <c r="A66" s="587" t="s">
        <v>39</v>
      </c>
      <c r="B66" s="587"/>
      <c r="C66" s="587"/>
      <c r="D66" s="587"/>
      <c r="E66" s="587"/>
      <c r="F66" s="587"/>
      <c r="G66" s="587"/>
      <c r="H66" s="587"/>
      <c r="I66" s="587"/>
      <c r="J66" s="587"/>
    </row>
    <row r="67" spans="1:11" ht="11.1" customHeight="1" x14ac:dyDescent="0.25">
      <c r="A67" s="588" t="s">
        <v>40</v>
      </c>
      <c r="B67" s="588"/>
      <c r="C67" s="588"/>
      <c r="D67" s="588"/>
      <c r="E67" s="588"/>
      <c r="F67" s="588"/>
      <c r="G67" s="588"/>
      <c r="H67" s="588"/>
      <c r="I67" s="588"/>
      <c r="J67" s="588"/>
    </row>
    <row r="68" spans="1:11" ht="15" customHeight="1" x14ac:dyDescent="0.25">
      <c r="B68" s="420" t="s">
        <v>21</v>
      </c>
      <c r="C68" s="420"/>
      <c r="D68" s="420"/>
      <c r="E68" s="420"/>
      <c r="F68" s="420"/>
      <c r="G68" s="420"/>
      <c r="H68" s="420"/>
      <c r="I68" s="420"/>
    </row>
    <row r="69" spans="1:11" ht="15" customHeight="1" x14ac:dyDescent="0.25">
      <c r="B69" s="421" t="s">
        <v>22</v>
      </c>
      <c r="C69" s="421"/>
      <c r="D69" s="421"/>
      <c r="E69" s="421"/>
      <c r="F69" s="421"/>
      <c r="G69" s="421"/>
      <c r="H69" s="421"/>
      <c r="I69" s="421"/>
    </row>
    <row r="70" spans="1:11" ht="15" customHeight="1" x14ac:dyDescent="0.25">
      <c r="B70" s="437" t="s">
        <v>23</v>
      </c>
      <c r="C70" s="437"/>
      <c r="D70" s="437"/>
      <c r="E70" s="437"/>
      <c r="F70" s="437"/>
      <c r="G70" s="437"/>
      <c r="H70" s="437"/>
      <c r="I70" s="437"/>
    </row>
    <row r="71" spans="1:11" ht="11.1" customHeight="1" x14ac:dyDescent="0.25">
      <c r="B71" s="226"/>
    </row>
    <row r="72" spans="1:11" ht="11.1" customHeight="1" x14ac:dyDescent="0.25">
      <c r="A72" s="96">
        <v>1</v>
      </c>
      <c r="B72" s="212" t="s">
        <v>214</v>
      </c>
      <c r="C72" s="98"/>
      <c r="D72" s="96"/>
      <c r="E72" s="98"/>
      <c r="F72" s="98"/>
      <c r="G72" s="98" t="s">
        <v>200</v>
      </c>
      <c r="H72" s="589">
        <v>3</v>
      </c>
      <c r="I72" s="96"/>
      <c r="J72" s="101"/>
      <c r="K72" s="38"/>
    </row>
    <row r="73" spans="1:11" ht="11.1" customHeight="1" x14ac:dyDescent="0.25">
      <c r="A73" s="96"/>
      <c r="B73" s="207"/>
      <c r="C73" s="438">
        <v>1</v>
      </c>
      <c r="D73" s="212" t="s">
        <v>214</v>
      </c>
      <c r="E73" s="98"/>
      <c r="F73" s="98"/>
      <c r="G73" s="103"/>
      <c r="H73" s="589"/>
      <c r="I73" s="96"/>
      <c r="J73" s="101"/>
      <c r="K73" s="38"/>
    </row>
    <row r="74" spans="1:11" ht="11.1" customHeight="1" x14ac:dyDescent="0.25">
      <c r="A74" s="96">
        <v>2</v>
      </c>
      <c r="B74" s="203" t="s">
        <v>42</v>
      </c>
      <c r="C74" s="439"/>
      <c r="D74" s="110"/>
      <c r="E74" s="438">
        <v>5</v>
      </c>
      <c r="F74" s="105"/>
      <c r="G74" s="103"/>
      <c r="H74" s="105"/>
      <c r="I74" s="96"/>
      <c r="J74" s="101"/>
      <c r="K74" s="38"/>
    </row>
    <row r="75" spans="1:11" ht="11.1" customHeight="1" x14ac:dyDescent="0.25">
      <c r="A75" s="96"/>
      <c r="B75" s="212"/>
      <c r="C75" s="98"/>
      <c r="D75" s="103"/>
      <c r="E75" s="440"/>
      <c r="F75" s="105"/>
      <c r="G75" s="212" t="s">
        <v>214</v>
      </c>
      <c r="H75" s="105"/>
      <c r="I75" s="96"/>
      <c r="J75" s="101"/>
      <c r="K75" s="38"/>
    </row>
    <row r="76" spans="1:11" ht="11.1" customHeight="1" x14ac:dyDescent="0.25">
      <c r="A76" s="96">
        <v>3</v>
      </c>
      <c r="B76" s="203" t="s">
        <v>215</v>
      </c>
      <c r="C76" s="105"/>
      <c r="D76" s="103"/>
      <c r="E76" s="440"/>
      <c r="F76" s="229"/>
      <c r="G76" s="110"/>
      <c r="H76" s="438">
        <v>7</v>
      </c>
      <c r="I76" s="96"/>
      <c r="J76" s="101"/>
      <c r="K76" s="38"/>
    </row>
    <row r="77" spans="1:11" ht="11.1" customHeight="1" x14ac:dyDescent="0.25">
      <c r="A77" s="96"/>
      <c r="B77" s="207"/>
      <c r="C77" s="438">
        <v>2</v>
      </c>
      <c r="D77" s="203" t="s">
        <v>216</v>
      </c>
      <c r="E77" s="439"/>
      <c r="F77" s="105"/>
      <c r="G77" s="103"/>
      <c r="H77" s="440"/>
      <c r="I77" s="96"/>
      <c r="J77" s="101"/>
      <c r="K77" s="38"/>
    </row>
    <row r="78" spans="1:11" ht="11.1" customHeight="1" x14ac:dyDescent="0.25">
      <c r="A78" s="96">
        <v>4</v>
      </c>
      <c r="B78" s="203" t="s">
        <v>216</v>
      </c>
      <c r="C78" s="439"/>
      <c r="D78" s="96"/>
      <c r="E78" s="98"/>
      <c r="F78" s="105"/>
      <c r="G78" s="103"/>
      <c r="H78" s="440"/>
      <c r="I78" s="96"/>
      <c r="J78" s="101"/>
      <c r="K78" s="38"/>
    </row>
    <row r="79" spans="1:11" ht="11.1" customHeight="1" x14ac:dyDescent="0.25">
      <c r="A79" s="96"/>
      <c r="B79" s="212"/>
      <c r="C79" s="98"/>
      <c r="D79" s="96"/>
      <c r="E79" s="98"/>
      <c r="F79" s="105"/>
      <c r="G79" s="103"/>
      <c r="H79" s="440"/>
      <c r="I79" s="203" t="s">
        <v>217</v>
      </c>
      <c r="J79" s="441">
        <v>1</v>
      </c>
      <c r="K79" s="38"/>
    </row>
    <row r="80" spans="1:11" ht="11.1" customHeight="1" x14ac:dyDescent="0.25">
      <c r="A80" s="96">
        <v>5</v>
      </c>
      <c r="B80" s="212" t="s">
        <v>218</v>
      </c>
      <c r="C80" s="98"/>
      <c r="D80" s="96"/>
      <c r="E80" s="98"/>
      <c r="F80" s="105"/>
      <c r="G80" s="103"/>
      <c r="H80" s="440"/>
      <c r="I80" s="96"/>
      <c r="J80" s="441"/>
      <c r="K80" s="38"/>
    </row>
    <row r="81" spans="1:11" ht="11.1" customHeight="1" x14ac:dyDescent="0.25">
      <c r="A81" s="96"/>
      <c r="B81" s="207"/>
      <c r="C81" s="438">
        <v>3</v>
      </c>
      <c r="D81" s="212" t="s">
        <v>218</v>
      </c>
      <c r="E81" s="98"/>
      <c r="F81" s="105"/>
      <c r="G81" s="103"/>
      <c r="H81" s="440"/>
      <c r="I81" s="103"/>
      <c r="J81" s="101"/>
      <c r="K81" s="38"/>
    </row>
    <row r="82" spans="1:11" ht="11.1" customHeight="1" x14ac:dyDescent="0.25">
      <c r="A82" s="96">
        <v>6</v>
      </c>
      <c r="B82" s="203" t="s">
        <v>219</v>
      </c>
      <c r="C82" s="439"/>
      <c r="D82" s="110"/>
      <c r="E82" s="438">
        <v>6</v>
      </c>
      <c r="F82" s="105"/>
      <c r="G82" s="103"/>
      <c r="H82" s="440"/>
      <c r="I82" s="103"/>
      <c r="J82" s="101"/>
      <c r="K82" s="38"/>
    </row>
    <row r="83" spans="1:11" ht="11.1" customHeight="1" x14ac:dyDescent="0.25">
      <c r="A83" s="96"/>
      <c r="B83" s="212"/>
      <c r="C83" s="98"/>
      <c r="D83" s="103"/>
      <c r="E83" s="440"/>
      <c r="F83" s="231"/>
      <c r="G83" s="203" t="s">
        <v>217</v>
      </c>
      <c r="H83" s="439"/>
      <c r="I83" s="103"/>
      <c r="J83" s="101"/>
      <c r="K83" s="38"/>
    </row>
    <row r="84" spans="1:11" ht="11.1" customHeight="1" x14ac:dyDescent="0.25">
      <c r="A84" s="96">
        <v>7</v>
      </c>
      <c r="B84" s="203" t="s">
        <v>220</v>
      </c>
      <c r="C84" s="105"/>
      <c r="D84" s="103"/>
      <c r="E84" s="440"/>
      <c r="F84" s="105"/>
      <c r="G84" s="96"/>
      <c r="H84" s="98"/>
      <c r="I84" s="96"/>
      <c r="J84" s="101"/>
      <c r="K84" s="38"/>
    </row>
    <row r="85" spans="1:11" ht="11.1" customHeight="1" x14ac:dyDescent="0.25">
      <c r="A85" s="96"/>
      <c r="B85" s="207"/>
      <c r="C85" s="438">
        <v>4</v>
      </c>
      <c r="D85" s="203" t="s">
        <v>217</v>
      </c>
      <c r="E85" s="439"/>
      <c r="F85" s="105"/>
      <c r="G85" s="96"/>
      <c r="H85" s="98">
        <v>-7</v>
      </c>
      <c r="I85" s="203" t="s">
        <v>214</v>
      </c>
      <c r="J85" s="441">
        <v>2</v>
      </c>
      <c r="K85" s="38"/>
    </row>
    <row r="86" spans="1:11" ht="11.1" customHeight="1" x14ac:dyDescent="0.25">
      <c r="A86" s="96">
        <v>8</v>
      </c>
      <c r="B86" s="203" t="s">
        <v>217</v>
      </c>
      <c r="C86" s="439"/>
      <c r="D86" s="96"/>
      <c r="E86" s="98"/>
      <c r="F86" s="98"/>
      <c r="G86" s="96"/>
      <c r="H86" s="98"/>
      <c r="I86" s="96"/>
      <c r="J86" s="441"/>
      <c r="K86" s="38"/>
    </row>
    <row r="87" spans="1:11" ht="11.1" customHeight="1" x14ac:dyDescent="0.25">
      <c r="A87" s="96"/>
      <c r="B87" s="209"/>
      <c r="C87" s="105"/>
      <c r="D87" s="96"/>
      <c r="E87" s="98"/>
      <c r="F87" s="98"/>
      <c r="G87" s="96"/>
      <c r="H87" s="98"/>
      <c r="I87" s="96"/>
      <c r="J87" s="101"/>
      <c r="K87" s="38"/>
    </row>
    <row r="88" spans="1:11" ht="11.1" customHeight="1" x14ac:dyDescent="0.25">
      <c r="A88" s="96"/>
      <c r="B88" s="212"/>
      <c r="C88" s="98">
        <v>-6</v>
      </c>
      <c r="D88" s="212" t="s">
        <v>218</v>
      </c>
      <c r="E88" s="98"/>
      <c r="F88" s="98"/>
      <c r="G88" s="96"/>
      <c r="H88" s="98"/>
      <c r="I88" s="96"/>
      <c r="J88" s="101"/>
      <c r="K88" s="38"/>
    </row>
    <row r="89" spans="1:11" ht="11.1" customHeight="1" x14ac:dyDescent="0.25">
      <c r="A89" s="111">
        <v>-1</v>
      </c>
      <c r="B89" s="203" t="s">
        <v>42</v>
      </c>
      <c r="C89" s="98"/>
      <c r="D89" s="110"/>
      <c r="E89" s="438">
        <v>10</v>
      </c>
      <c r="F89" s="105"/>
      <c r="G89" s="212" t="s">
        <v>218</v>
      </c>
      <c r="H89" s="98"/>
      <c r="I89" s="96"/>
      <c r="J89" s="101"/>
      <c r="K89" s="38"/>
    </row>
    <row r="90" spans="1:11" ht="11.1" customHeight="1" x14ac:dyDescent="0.25">
      <c r="A90" s="111"/>
      <c r="B90" s="207"/>
      <c r="C90" s="438">
        <v>8</v>
      </c>
      <c r="D90" s="203" t="s">
        <v>215</v>
      </c>
      <c r="E90" s="439"/>
      <c r="F90" s="229"/>
      <c r="G90" s="110"/>
      <c r="H90" s="438">
        <v>12</v>
      </c>
      <c r="I90" s="96"/>
      <c r="J90" s="101"/>
      <c r="K90" s="38"/>
    </row>
    <row r="91" spans="1:11" ht="11.1" customHeight="1" x14ac:dyDescent="0.25">
      <c r="A91" s="111">
        <v>-2</v>
      </c>
      <c r="B91" s="203" t="s">
        <v>215</v>
      </c>
      <c r="C91" s="439"/>
      <c r="D91" s="96"/>
      <c r="E91" s="98"/>
      <c r="F91" s="105"/>
      <c r="G91" s="103"/>
      <c r="H91" s="440"/>
      <c r="I91" s="212" t="s">
        <v>218</v>
      </c>
      <c r="J91" s="441">
        <v>3</v>
      </c>
      <c r="K91" s="38"/>
    </row>
    <row r="92" spans="1:11" ht="11.1" customHeight="1" x14ac:dyDescent="0.25">
      <c r="A92" s="111"/>
      <c r="B92" s="212"/>
      <c r="C92" s="98">
        <v>-5</v>
      </c>
      <c r="D92" s="203" t="s">
        <v>216</v>
      </c>
      <c r="E92" s="98"/>
      <c r="F92" s="105"/>
      <c r="G92" s="103"/>
      <c r="H92" s="440"/>
      <c r="I92" s="96"/>
      <c r="J92" s="441"/>
      <c r="K92" s="38"/>
    </row>
    <row r="93" spans="1:11" ht="11.1" customHeight="1" x14ac:dyDescent="0.25">
      <c r="A93" s="111">
        <v>-3</v>
      </c>
      <c r="B93" s="203" t="s">
        <v>219</v>
      </c>
      <c r="C93" s="98"/>
      <c r="D93" s="110"/>
      <c r="E93" s="438">
        <v>11</v>
      </c>
      <c r="F93" s="231"/>
      <c r="G93" s="203" t="s">
        <v>216</v>
      </c>
      <c r="H93" s="439"/>
      <c r="I93" s="96"/>
      <c r="J93" s="101"/>
      <c r="K93" s="38"/>
    </row>
    <row r="94" spans="1:11" ht="11.1" customHeight="1" x14ac:dyDescent="0.25">
      <c r="A94" s="111"/>
      <c r="B94" s="207"/>
      <c r="C94" s="438">
        <v>9</v>
      </c>
      <c r="D94" s="203" t="s">
        <v>220</v>
      </c>
      <c r="E94" s="439"/>
      <c r="F94" s="105"/>
      <c r="G94" s="96"/>
      <c r="H94" s="98">
        <v>-12</v>
      </c>
      <c r="I94" s="203" t="s">
        <v>216</v>
      </c>
      <c r="J94" s="441">
        <v>4</v>
      </c>
      <c r="K94" s="38"/>
    </row>
    <row r="95" spans="1:11" ht="11.1" customHeight="1" x14ac:dyDescent="0.25">
      <c r="A95" s="111">
        <v>-4</v>
      </c>
      <c r="B95" s="203" t="s">
        <v>220</v>
      </c>
      <c r="C95" s="439"/>
      <c r="D95" s="96"/>
      <c r="E95" s="98"/>
      <c r="F95" s="98"/>
      <c r="G95" s="96"/>
      <c r="H95" s="98"/>
      <c r="I95" s="96"/>
      <c r="J95" s="441"/>
      <c r="K95" s="38"/>
    </row>
    <row r="96" spans="1:11" ht="11.1" customHeight="1" x14ac:dyDescent="0.25">
      <c r="A96" s="116"/>
      <c r="B96" s="212"/>
      <c r="C96" s="98"/>
      <c r="D96" s="96"/>
      <c r="E96" s="98"/>
      <c r="F96" s="98"/>
      <c r="G96" s="96"/>
      <c r="H96" s="98"/>
      <c r="I96" s="96"/>
      <c r="J96" s="101"/>
      <c r="K96" s="38"/>
    </row>
    <row r="97" spans="1:11" ht="11.1" customHeight="1" x14ac:dyDescent="0.25">
      <c r="A97" s="111">
        <v>-10</v>
      </c>
      <c r="B97" s="203" t="s">
        <v>215</v>
      </c>
      <c r="C97" s="98"/>
      <c r="D97" s="96"/>
      <c r="E97" s="98"/>
      <c r="F97" s="98">
        <v>-8</v>
      </c>
      <c r="G97" s="203" t="s">
        <v>42</v>
      </c>
      <c r="H97" s="98"/>
      <c r="I97" s="103"/>
      <c r="J97" s="101"/>
      <c r="K97" s="38"/>
    </row>
    <row r="98" spans="1:11" ht="11.1" customHeight="1" x14ac:dyDescent="0.25">
      <c r="A98" s="117"/>
      <c r="B98" s="207"/>
      <c r="C98" s="438">
        <v>13</v>
      </c>
      <c r="D98" s="203" t="s">
        <v>215</v>
      </c>
      <c r="E98" s="441">
        <v>5</v>
      </c>
      <c r="F98" s="98"/>
      <c r="G98" s="110"/>
      <c r="H98" s="438">
        <v>14</v>
      </c>
      <c r="I98" s="203" t="s">
        <v>219</v>
      </c>
      <c r="J98" s="441">
        <v>7</v>
      </c>
      <c r="K98" s="38"/>
    </row>
    <row r="99" spans="1:11" ht="11.1" customHeight="1" x14ac:dyDescent="0.25">
      <c r="A99" s="111">
        <v>-11</v>
      </c>
      <c r="B99" s="203" t="s">
        <v>220</v>
      </c>
      <c r="C99" s="439"/>
      <c r="D99" s="96"/>
      <c r="E99" s="441"/>
      <c r="F99" s="98">
        <v>-9</v>
      </c>
      <c r="G99" s="203" t="s">
        <v>219</v>
      </c>
      <c r="H99" s="439"/>
      <c r="I99" s="96"/>
      <c r="J99" s="441"/>
      <c r="K99" s="38"/>
    </row>
    <row r="100" spans="1:11" ht="11.1" customHeight="1" x14ac:dyDescent="0.25">
      <c r="A100" s="116"/>
      <c r="B100" s="212"/>
      <c r="C100" s="98">
        <v>-13</v>
      </c>
      <c r="D100" s="203" t="s">
        <v>220</v>
      </c>
      <c r="E100" s="441">
        <v>6</v>
      </c>
      <c r="F100" s="98"/>
      <c r="G100" s="96"/>
      <c r="H100" s="98">
        <v>-14</v>
      </c>
      <c r="I100" s="203" t="s">
        <v>42</v>
      </c>
      <c r="J100" s="441">
        <v>8</v>
      </c>
      <c r="K100" s="38"/>
    </row>
    <row r="101" spans="1:11" ht="11.1" customHeight="1" x14ac:dyDescent="0.25">
      <c r="A101" s="116"/>
      <c r="B101" s="212"/>
      <c r="C101" s="98"/>
      <c r="D101" s="103"/>
      <c r="E101" s="441"/>
      <c r="F101" s="98"/>
      <c r="G101" s="96"/>
      <c r="H101" s="98"/>
      <c r="I101" s="103"/>
      <c r="J101" s="441"/>
      <c r="K101" s="38"/>
    </row>
    <row r="102" spans="1:11" ht="11.1" customHeight="1" x14ac:dyDescent="0.25">
      <c r="A102" s="117"/>
      <c r="B102" s="212"/>
      <c r="C102" s="98"/>
      <c r="D102" s="205"/>
      <c r="E102" s="98"/>
      <c r="F102" s="98"/>
      <c r="G102" s="96"/>
      <c r="H102" s="98"/>
      <c r="I102" s="96"/>
      <c r="J102" s="101"/>
      <c r="K102" s="38"/>
    </row>
    <row r="103" spans="1:11" ht="11.1" customHeight="1" x14ac:dyDescent="0.25">
      <c r="A103" s="96">
        <v>1</v>
      </c>
      <c r="B103" s="212" t="s">
        <v>221</v>
      </c>
      <c r="C103" s="98"/>
      <c r="D103" s="96"/>
      <c r="E103" s="98"/>
      <c r="F103" s="98"/>
      <c r="G103" s="98" t="s">
        <v>200</v>
      </c>
      <c r="H103" s="589">
        <v>4</v>
      </c>
      <c r="I103" s="96"/>
      <c r="J103" s="101"/>
      <c r="K103" s="38"/>
    </row>
    <row r="104" spans="1:11" ht="11.1" customHeight="1" x14ac:dyDescent="0.25">
      <c r="A104" s="96"/>
      <c r="B104" s="207"/>
      <c r="C104" s="438">
        <v>1</v>
      </c>
      <c r="D104" s="212" t="s">
        <v>221</v>
      </c>
      <c r="E104" s="98"/>
      <c r="F104" s="98"/>
      <c r="G104" s="103"/>
      <c r="H104" s="589"/>
      <c r="I104" s="96"/>
      <c r="J104" s="101"/>
      <c r="K104" s="38"/>
    </row>
    <row r="105" spans="1:11" ht="11.1" customHeight="1" x14ac:dyDescent="0.25">
      <c r="A105" s="96">
        <v>2</v>
      </c>
      <c r="B105" s="203" t="s">
        <v>42</v>
      </c>
      <c r="C105" s="439"/>
      <c r="D105" s="110"/>
      <c r="E105" s="438">
        <v>5</v>
      </c>
      <c r="F105" s="105"/>
      <c r="G105" s="103"/>
      <c r="H105" s="105"/>
      <c r="I105" s="96"/>
      <c r="J105" s="101"/>
      <c r="K105" s="38"/>
    </row>
    <row r="106" spans="1:11" ht="11.1" customHeight="1" x14ac:dyDescent="0.25">
      <c r="A106" s="96"/>
      <c r="B106" s="212"/>
      <c r="C106" s="98"/>
      <c r="D106" s="103"/>
      <c r="E106" s="440"/>
      <c r="F106" s="105"/>
      <c r="G106" s="212" t="s">
        <v>221</v>
      </c>
      <c r="H106" s="105"/>
      <c r="I106" s="96"/>
      <c r="J106" s="101"/>
      <c r="K106" s="38"/>
    </row>
    <row r="107" spans="1:11" ht="11.1" customHeight="1" x14ac:dyDescent="0.25">
      <c r="A107" s="96">
        <v>3</v>
      </c>
      <c r="B107" s="203" t="s">
        <v>222</v>
      </c>
      <c r="C107" s="105"/>
      <c r="D107" s="103"/>
      <c r="E107" s="440"/>
      <c r="F107" s="229"/>
      <c r="G107" s="110"/>
      <c r="H107" s="438">
        <v>7</v>
      </c>
      <c r="I107" s="96"/>
      <c r="J107" s="101"/>
      <c r="K107" s="38"/>
    </row>
    <row r="108" spans="1:11" ht="11.1" customHeight="1" x14ac:dyDescent="0.25">
      <c r="A108" s="96"/>
      <c r="B108" s="207"/>
      <c r="C108" s="438">
        <v>2</v>
      </c>
      <c r="D108" s="203" t="s">
        <v>223</v>
      </c>
      <c r="E108" s="439"/>
      <c r="F108" s="105"/>
      <c r="G108" s="103"/>
      <c r="H108" s="440"/>
      <c r="I108" s="96"/>
      <c r="J108" s="101"/>
      <c r="K108" s="38"/>
    </row>
    <row r="109" spans="1:11" ht="11.1" customHeight="1" x14ac:dyDescent="0.25">
      <c r="A109" s="96">
        <v>4</v>
      </c>
      <c r="B109" s="203" t="s">
        <v>223</v>
      </c>
      <c r="C109" s="439"/>
      <c r="D109" s="96"/>
      <c r="E109" s="98"/>
      <c r="F109" s="105"/>
      <c r="G109" s="103"/>
      <c r="H109" s="440"/>
      <c r="I109" s="96"/>
      <c r="J109" s="101"/>
      <c r="K109" s="38"/>
    </row>
    <row r="110" spans="1:11" ht="11.1" customHeight="1" x14ac:dyDescent="0.25">
      <c r="A110" s="96"/>
      <c r="B110" s="212"/>
      <c r="C110" s="98"/>
      <c r="D110" s="96"/>
      <c r="E110" s="98"/>
      <c r="F110" s="105"/>
      <c r="G110" s="103"/>
      <c r="H110" s="440"/>
      <c r="I110" s="203" t="s">
        <v>224</v>
      </c>
      <c r="J110" s="441">
        <v>1</v>
      </c>
      <c r="K110" s="38"/>
    </row>
    <row r="111" spans="1:11" ht="11.1" customHeight="1" x14ac:dyDescent="0.25">
      <c r="A111" s="96">
        <v>5</v>
      </c>
      <c r="B111" s="212" t="s">
        <v>225</v>
      </c>
      <c r="C111" s="98"/>
      <c r="D111" s="96"/>
      <c r="E111" s="98"/>
      <c r="F111" s="105"/>
      <c r="G111" s="103"/>
      <c r="H111" s="440"/>
      <c r="I111" s="96"/>
      <c r="J111" s="441"/>
      <c r="K111" s="38"/>
    </row>
    <row r="112" spans="1:11" ht="11.1" customHeight="1" x14ac:dyDescent="0.25">
      <c r="A112" s="96"/>
      <c r="B112" s="207"/>
      <c r="C112" s="438">
        <v>3</v>
      </c>
      <c r="D112" s="212" t="s">
        <v>225</v>
      </c>
      <c r="E112" s="98"/>
      <c r="F112" s="105"/>
      <c r="G112" s="103"/>
      <c r="H112" s="440"/>
      <c r="I112" s="103"/>
      <c r="J112" s="101"/>
      <c r="K112" s="38"/>
    </row>
    <row r="113" spans="1:11" ht="11.1" customHeight="1" x14ac:dyDescent="0.25">
      <c r="A113" s="96">
        <v>6</v>
      </c>
      <c r="B113" s="203" t="s">
        <v>226</v>
      </c>
      <c r="C113" s="439"/>
      <c r="D113" s="110"/>
      <c r="E113" s="438">
        <v>6</v>
      </c>
      <c r="F113" s="105"/>
      <c r="G113" s="103"/>
      <c r="H113" s="440"/>
      <c r="I113" s="103"/>
      <c r="J113" s="101"/>
      <c r="K113" s="38"/>
    </row>
    <row r="114" spans="1:11" ht="11.1" customHeight="1" x14ac:dyDescent="0.25">
      <c r="A114" s="96"/>
      <c r="B114" s="212"/>
      <c r="C114" s="98"/>
      <c r="D114" s="103"/>
      <c r="E114" s="440"/>
      <c r="F114" s="231"/>
      <c r="G114" s="203" t="s">
        <v>224</v>
      </c>
      <c r="H114" s="439"/>
      <c r="I114" s="103"/>
      <c r="J114" s="101"/>
      <c r="K114" s="38"/>
    </row>
    <row r="115" spans="1:11" ht="11.1" customHeight="1" x14ac:dyDescent="0.25">
      <c r="A115" s="96">
        <v>7</v>
      </c>
      <c r="B115" s="203" t="s">
        <v>227</v>
      </c>
      <c r="C115" s="105"/>
      <c r="D115" s="103"/>
      <c r="E115" s="440"/>
      <c r="F115" s="105"/>
      <c r="G115" s="96"/>
      <c r="H115" s="98"/>
      <c r="I115" s="96"/>
      <c r="J115" s="101"/>
      <c r="K115" s="38"/>
    </row>
    <row r="116" spans="1:11" ht="11.1" customHeight="1" x14ac:dyDescent="0.25">
      <c r="A116" s="96"/>
      <c r="B116" s="207"/>
      <c r="C116" s="438">
        <v>4</v>
      </c>
      <c r="D116" s="203" t="s">
        <v>224</v>
      </c>
      <c r="E116" s="439"/>
      <c r="F116" s="105"/>
      <c r="G116" s="96"/>
      <c r="H116" s="98">
        <v>-7</v>
      </c>
      <c r="I116" s="203" t="s">
        <v>221</v>
      </c>
      <c r="J116" s="441">
        <v>2</v>
      </c>
      <c r="K116" s="38"/>
    </row>
    <row r="117" spans="1:11" ht="11.1" customHeight="1" x14ac:dyDescent="0.25">
      <c r="A117" s="96">
        <v>8</v>
      </c>
      <c r="B117" s="203" t="s">
        <v>224</v>
      </c>
      <c r="C117" s="439"/>
      <c r="D117" s="96"/>
      <c r="E117" s="98"/>
      <c r="F117" s="98"/>
      <c r="G117" s="96"/>
      <c r="H117" s="98"/>
      <c r="I117" s="96"/>
      <c r="J117" s="441"/>
      <c r="K117" s="38"/>
    </row>
    <row r="118" spans="1:11" ht="11.1" customHeight="1" x14ac:dyDescent="0.25">
      <c r="A118" s="96"/>
      <c r="B118" s="209"/>
      <c r="C118" s="105"/>
      <c r="D118" s="96"/>
      <c r="E118" s="98"/>
      <c r="F118" s="98"/>
      <c r="G118" s="96"/>
      <c r="H118" s="98"/>
      <c r="I118" s="96"/>
      <c r="J118" s="101"/>
      <c r="K118" s="38"/>
    </row>
    <row r="119" spans="1:11" ht="11.1" customHeight="1" x14ac:dyDescent="0.25">
      <c r="A119" s="96"/>
      <c r="B119" s="212"/>
      <c r="C119" s="98">
        <v>-6</v>
      </c>
      <c r="D119" s="212" t="s">
        <v>225</v>
      </c>
      <c r="E119" s="98"/>
      <c r="F119" s="98"/>
      <c r="G119" s="96"/>
      <c r="H119" s="98"/>
      <c r="I119" s="96"/>
      <c r="J119" s="101"/>
      <c r="K119" s="38"/>
    </row>
    <row r="120" spans="1:11" ht="11.1" customHeight="1" x14ac:dyDescent="0.25">
      <c r="A120" s="111">
        <v>-1</v>
      </c>
      <c r="B120" s="203" t="s">
        <v>42</v>
      </c>
      <c r="C120" s="98"/>
      <c r="D120" s="110"/>
      <c r="E120" s="438">
        <v>10</v>
      </c>
      <c r="F120" s="105"/>
      <c r="G120" s="212" t="s">
        <v>225</v>
      </c>
      <c r="H120" s="98"/>
      <c r="I120" s="96"/>
      <c r="J120" s="101"/>
      <c r="K120" s="38"/>
    </row>
    <row r="121" spans="1:11" ht="11.1" customHeight="1" x14ac:dyDescent="0.25">
      <c r="A121" s="111"/>
      <c r="B121" s="207"/>
      <c r="C121" s="438">
        <v>8</v>
      </c>
      <c r="D121" s="203" t="s">
        <v>222</v>
      </c>
      <c r="E121" s="439"/>
      <c r="F121" s="229"/>
      <c r="G121" s="110"/>
      <c r="H121" s="438">
        <v>12</v>
      </c>
      <c r="I121" s="96"/>
      <c r="J121" s="101"/>
      <c r="K121" s="38"/>
    </row>
    <row r="122" spans="1:11" ht="11.1" customHeight="1" x14ac:dyDescent="0.25">
      <c r="A122" s="111">
        <v>-2</v>
      </c>
      <c r="B122" s="203" t="s">
        <v>222</v>
      </c>
      <c r="C122" s="439"/>
      <c r="D122" s="96"/>
      <c r="E122" s="98"/>
      <c r="F122" s="105"/>
      <c r="G122" s="103"/>
      <c r="H122" s="440"/>
      <c r="I122" s="230" t="s">
        <v>225</v>
      </c>
      <c r="J122" s="441">
        <v>3</v>
      </c>
      <c r="K122" s="38"/>
    </row>
    <row r="123" spans="1:11" ht="11.1" customHeight="1" x14ac:dyDescent="0.25">
      <c r="A123" s="111"/>
      <c r="B123" s="212"/>
      <c r="C123" s="98">
        <v>-5</v>
      </c>
      <c r="D123" s="203" t="s">
        <v>223</v>
      </c>
      <c r="E123" s="98"/>
      <c r="F123" s="105"/>
      <c r="G123" s="103"/>
      <c r="H123" s="440"/>
      <c r="I123" s="96"/>
      <c r="J123" s="441"/>
      <c r="K123" s="38"/>
    </row>
    <row r="124" spans="1:11" ht="11.1" customHeight="1" x14ac:dyDescent="0.25">
      <c r="A124" s="111">
        <v>-3</v>
      </c>
      <c r="B124" s="203" t="s">
        <v>226</v>
      </c>
      <c r="C124" s="98"/>
      <c r="D124" s="110"/>
      <c r="E124" s="438">
        <v>11</v>
      </c>
      <c r="F124" s="231"/>
      <c r="G124" s="203" t="s">
        <v>227</v>
      </c>
      <c r="H124" s="439"/>
      <c r="I124" s="103"/>
      <c r="J124" s="101"/>
      <c r="K124" s="38"/>
    </row>
    <row r="125" spans="1:11" ht="11.1" customHeight="1" x14ac:dyDescent="0.25">
      <c r="A125" s="111"/>
      <c r="B125" s="207"/>
      <c r="C125" s="438">
        <v>9</v>
      </c>
      <c r="D125" s="203" t="s">
        <v>227</v>
      </c>
      <c r="E125" s="439"/>
      <c r="F125" s="105"/>
      <c r="G125" s="96"/>
      <c r="H125" s="98">
        <v>-12</v>
      </c>
      <c r="I125" s="203" t="s">
        <v>227</v>
      </c>
      <c r="J125" s="441">
        <v>4</v>
      </c>
      <c r="K125" s="38"/>
    </row>
    <row r="126" spans="1:11" ht="11.1" customHeight="1" x14ac:dyDescent="0.25">
      <c r="A126" s="111">
        <v>-4</v>
      </c>
      <c r="B126" s="203" t="s">
        <v>227</v>
      </c>
      <c r="C126" s="439"/>
      <c r="D126" s="96"/>
      <c r="E126" s="98"/>
      <c r="F126" s="98"/>
      <c r="G126" s="96"/>
      <c r="H126" s="98"/>
      <c r="I126" s="96"/>
      <c r="J126" s="441"/>
      <c r="K126" s="38"/>
    </row>
    <row r="127" spans="1:11" ht="11.1" customHeight="1" x14ac:dyDescent="0.25">
      <c r="A127" s="116"/>
      <c r="B127" s="212"/>
      <c r="C127" s="98"/>
      <c r="D127" s="96"/>
      <c r="E127" s="98"/>
      <c r="F127" s="98"/>
      <c r="G127" s="96"/>
      <c r="H127" s="98"/>
      <c r="I127" s="96"/>
      <c r="J127" s="101"/>
      <c r="K127" s="38"/>
    </row>
    <row r="128" spans="1:11" ht="11.1" customHeight="1" x14ac:dyDescent="0.25">
      <c r="A128" s="111">
        <v>-10</v>
      </c>
      <c r="B128" s="203" t="s">
        <v>222</v>
      </c>
      <c r="C128" s="98"/>
      <c r="D128" s="96"/>
      <c r="E128" s="98"/>
      <c r="F128" s="98">
        <v>-8</v>
      </c>
      <c r="G128" s="203" t="s">
        <v>42</v>
      </c>
      <c r="H128" s="98"/>
      <c r="I128" s="103"/>
      <c r="J128" s="101"/>
      <c r="K128" s="38"/>
    </row>
    <row r="129" spans="1:11" ht="11.1" customHeight="1" x14ac:dyDescent="0.25">
      <c r="A129" s="201"/>
      <c r="B129" s="207"/>
      <c r="C129" s="438">
        <v>13</v>
      </c>
      <c r="D129" s="203" t="s">
        <v>222</v>
      </c>
      <c r="E129" s="441">
        <v>5</v>
      </c>
      <c r="F129" s="98"/>
      <c r="G129" s="110"/>
      <c r="H129" s="438">
        <v>14</v>
      </c>
      <c r="I129" s="203" t="s">
        <v>226</v>
      </c>
      <c r="J129" s="441">
        <v>7</v>
      </c>
      <c r="K129" s="38"/>
    </row>
    <row r="130" spans="1:11" ht="11.1" customHeight="1" x14ac:dyDescent="0.25">
      <c r="A130" s="111">
        <v>-11</v>
      </c>
      <c r="B130" s="203" t="s">
        <v>223</v>
      </c>
      <c r="C130" s="439"/>
      <c r="D130" s="96"/>
      <c r="E130" s="441"/>
      <c r="F130" s="98">
        <v>-9</v>
      </c>
      <c r="G130" s="203" t="s">
        <v>226</v>
      </c>
      <c r="H130" s="439"/>
      <c r="I130" s="96"/>
      <c r="J130" s="441"/>
      <c r="K130" s="38"/>
    </row>
    <row r="131" spans="1:11" ht="11.1" customHeight="1" x14ac:dyDescent="0.25">
      <c r="A131" s="111"/>
      <c r="B131" s="212"/>
      <c r="C131" s="98">
        <v>-13</v>
      </c>
      <c r="D131" s="203" t="s">
        <v>223</v>
      </c>
      <c r="E131" s="441">
        <v>6</v>
      </c>
      <c r="F131" s="98"/>
      <c r="G131" s="96"/>
      <c r="H131" s="98">
        <v>-14</v>
      </c>
      <c r="I131" s="203" t="s">
        <v>42</v>
      </c>
      <c r="J131" s="441">
        <v>8</v>
      </c>
      <c r="K131" s="38"/>
    </row>
    <row r="132" spans="1:11" ht="11.1" customHeight="1" x14ac:dyDescent="0.25">
      <c r="B132" s="212"/>
      <c r="E132" s="441"/>
      <c r="G132" s="205"/>
      <c r="I132" s="205"/>
      <c r="J132" s="441"/>
    </row>
    <row r="133" spans="1:11" ht="11.1" customHeight="1" x14ac:dyDescent="0.25">
      <c r="A133" s="587" t="s">
        <v>39</v>
      </c>
      <c r="B133" s="587"/>
      <c r="C133" s="587"/>
      <c r="D133" s="587"/>
      <c r="E133" s="587"/>
      <c r="F133" s="587"/>
      <c r="G133" s="587"/>
      <c r="H133" s="587"/>
      <c r="I133" s="587"/>
      <c r="J133" s="587"/>
    </row>
    <row r="134" spans="1:11" ht="11.1" customHeight="1" x14ac:dyDescent="0.25">
      <c r="A134" s="588" t="s">
        <v>40</v>
      </c>
      <c r="B134" s="588"/>
      <c r="C134" s="588"/>
      <c r="D134" s="588"/>
      <c r="E134" s="588"/>
      <c r="F134" s="588"/>
      <c r="G134" s="588"/>
      <c r="H134" s="588"/>
      <c r="I134" s="588"/>
      <c r="J134" s="588"/>
    </row>
    <row r="135" spans="1:11" ht="15" customHeight="1" x14ac:dyDescent="0.25">
      <c r="B135" s="420" t="s">
        <v>21</v>
      </c>
      <c r="C135" s="420"/>
      <c r="D135" s="420"/>
      <c r="E135" s="420"/>
      <c r="F135" s="420"/>
      <c r="G135" s="420"/>
      <c r="H135" s="420"/>
      <c r="I135" s="420"/>
    </row>
    <row r="136" spans="1:11" ht="15" customHeight="1" x14ac:dyDescent="0.25">
      <c r="B136" s="421" t="s">
        <v>22</v>
      </c>
      <c r="C136" s="421"/>
      <c r="D136" s="421"/>
      <c r="E136" s="421"/>
      <c r="F136" s="421"/>
      <c r="G136" s="421"/>
      <c r="H136" s="421"/>
      <c r="I136" s="421"/>
    </row>
    <row r="137" spans="1:11" ht="15" customHeight="1" x14ac:dyDescent="0.25">
      <c r="B137" s="437" t="s">
        <v>23</v>
      </c>
      <c r="C137" s="437"/>
      <c r="D137" s="437"/>
      <c r="E137" s="437"/>
      <c r="F137" s="437"/>
      <c r="G137" s="437"/>
      <c r="H137" s="437"/>
      <c r="I137" s="437"/>
    </row>
    <row r="138" spans="1:11" ht="11.1" customHeight="1" x14ac:dyDescent="0.25">
      <c r="B138" s="226"/>
    </row>
    <row r="139" spans="1:11" ht="11.1" customHeight="1" x14ac:dyDescent="0.25">
      <c r="A139" s="96">
        <v>1</v>
      </c>
      <c r="B139" s="212" t="s">
        <v>228</v>
      </c>
      <c r="C139" s="98"/>
      <c r="D139" s="96"/>
      <c r="E139" s="98"/>
      <c r="F139" s="98"/>
      <c r="G139" s="98" t="s">
        <v>200</v>
      </c>
      <c r="H139" s="589">
        <v>5</v>
      </c>
      <c r="I139" s="96"/>
      <c r="J139" s="101"/>
      <c r="K139" s="38"/>
    </row>
    <row r="140" spans="1:11" ht="11.1" customHeight="1" x14ac:dyDescent="0.25">
      <c r="A140" s="96"/>
      <c r="B140" s="207"/>
      <c r="C140" s="438">
        <v>1</v>
      </c>
      <c r="D140" s="212" t="s">
        <v>228</v>
      </c>
      <c r="E140" s="98"/>
      <c r="F140" s="98"/>
      <c r="G140" s="103"/>
      <c r="H140" s="589"/>
      <c r="I140" s="96"/>
      <c r="J140" s="101"/>
      <c r="K140" s="38"/>
    </row>
    <row r="141" spans="1:11" ht="11.1" customHeight="1" x14ac:dyDescent="0.25">
      <c r="A141" s="96">
        <v>2</v>
      </c>
      <c r="B141" s="203" t="s">
        <v>42</v>
      </c>
      <c r="C141" s="439"/>
      <c r="D141" s="110"/>
      <c r="E141" s="438">
        <v>5</v>
      </c>
      <c r="F141" s="105"/>
      <c r="G141" s="103"/>
      <c r="H141" s="105"/>
      <c r="I141" s="96"/>
      <c r="J141" s="101"/>
      <c r="K141" s="38"/>
    </row>
    <row r="142" spans="1:11" ht="11.1" customHeight="1" x14ac:dyDescent="0.25">
      <c r="A142" s="96"/>
      <c r="B142" s="212"/>
      <c r="C142" s="98"/>
      <c r="D142" s="103"/>
      <c r="E142" s="440"/>
      <c r="F142" s="105"/>
      <c r="G142" s="212" t="s">
        <v>228</v>
      </c>
      <c r="H142" s="105"/>
      <c r="I142" s="96"/>
      <c r="J142" s="101"/>
      <c r="K142" s="38"/>
    </row>
    <row r="143" spans="1:11" ht="11.1" customHeight="1" x14ac:dyDescent="0.25">
      <c r="A143" s="96">
        <v>3</v>
      </c>
      <c r="B143" s="203" t="s">
        <v>229</v>
      </c>
      <c r="C143" s="105"/>
      <c r="D143" s="103"/>
      <c r="E143" s="440"/>
      <c r="F143" s="229"/>
      <c r="G143" s="110"/>
      <c r="H143" s="438">
        <v>7</v>
      </c>
      <c r="I143" s="96"/>
      <c r="J143" s="101"/>
      <c r="K143" s="38"/>
    </row>
    <row r="144" spans="1:11" ht="11.1" customHeight="1" x14ac:dyDescent="0.25">
      <c r="A144" s="96"/>
      <c r="B144" s="207"/>
      <c r="C144" s="438">
        <v>2</v>
      </c>
      <c r="D144" s="203" t="s">
        <v>230</v>
      </c>
      <c r="E144" s="439"/>
      <c r="F144" s="105"/>
      <c r="G144" s="103"/>
      <c r="H144" s="440"/>
      <c r="I144" s="96"/>
      <c r="J144" s="101"/>
      <c r="K144" s="38"/>
    </row>
    <row r="145" spans="1:11" ht="11.1" customHeight="1" x14ac:dyDescent="0.25">
      <c r="A145" s="96">
        <v>4</v>
      </c>
      <c r="B145" s="203" t="s">
        <v>230</v>
      </c>
      <c r="C145" s="439"/>
      <c r="D145" s="96"/>
      <c r="E145" s="98"/>
      <c r="F145" s="105"/>
      <c r="G145" s="103"/>
      <c r="H145" s="440"/>
      <c r="I145" s="96"/>
      <c r="J145" s="101"/>
      <c r="K145" s="38"/>
    </row>
    <row r="146" spans="1:11" ht="11.1" customHeight="1" x14ac:dyDescent="0.25">
      <c r="A146" s="96"/>
      <c r="B146" s="212"/>
      <c r="C146" s="98"/>
      <c r="D146" s="96"/>
      <c r="E146" s="98"/>
      <c r="F146" s="105"/>
      <c r="G146" s="103"/>
      <c r="H146" s="440"/>
      <c r="I146" s="230" t="s">
        <v>228</v>
      </c>
      <c r="J146" s="441">
        <v>1</v>
      </c>
      <c r="K146" s="38"/>
    </row>
    <row r="147" spans="1:11" ht="11.1" customHeight="1" x14ac:dyDescent="0.25">
      <c r="A147" s="96">
        <v>5</v>
      </c>
      <c r="B147" s="212" t="s">
        <v>231</v>
      </c>
      <c r="C147" s="98"/>
      <c r="D147" s="96"/>
      <c r="E147" s="98"/>
      <c r="F147" s="105"/>
      <c r="G147" s="103"/>
      <c r="H147" s="440"/>
      <c r="I147" s="96"/>
      <c r="J147" s="441"/>
      <c r="K147" s="38"/>
    </row>
    <row r="148" spans="1:11" ht="11.1" customHeight="1" x14ac:dyDescent="0.25">
      <c r="A148" s="96"/>
      <c r="B148" s="207"/>
      <c r="C148" s="438">
        <v>3</v>
      </c>
      <c r="D148" s="212" t="s">
        <v>231</v>
      </c>
      <c r="E148" s="98"/>
      <c r="F148" s="105"/>
      <c r="G148" s="103"/>
      <c r="H148" s="440"/>
      <c r="I148" s="103"/>
      <c r="J148" s="101"/>
      <c r="K148" s="38"/>
    </row>
    <row r="149" spans="1:11" ht="11.1" customHeight="1" x14ac:dyDescent="0.25">
      <c r="A149" s="96">
        <v>6</v>
      </c>
      <c r="B149" s="203" t="s">
        <v>232</v>
      </c>
      <c r="C149" s="439"/>
      <c r="D149" s="110"/>
      <c r="E149" s="438">
        <v>6</v>
      </c>
      <c r="F149" s="105"/>
      <c r="G149" s="103"/>
      <c r="H149" s="440"/>
      <c r="I149" s="103"/>
      <c r="J149" s="101"/>
      <c r="K149" s="38"/>
    </row>
    <row r="150" spans="1:11" ht="11.1" customHeight="1" x14ac:dyDescent="0.25">
      <c r="A150" s="96"/>
      <c r="B150" s="212"/>
      <c r="C150" s="98"/>
      <c r="D150" s="103"/>
      <c r="E150" s="440"/>
      <c r="F150" s="231"/>
      <c r="G150" s="203" t="s">
        <v>233</v>
      </c>
      <c r="H150" s="439"/>
      <c r="I150" s="103"/>
      <c r="J150" s="101"/>
      <c r="K150" s="38"/>
    </row>
    <row r="151" spans="1:11" ht="11.1" customHeight="1" x14ac:dyDescent="0.25">
      <c r="A151" s="96">
        <v>7</v>
      </c>
      <c r="B151" s="203" t="s">
        <v>234</v>
      </c>
      <c r="C151" s="105"/>
      <c r="D151" s="103"/>
      <c r="E151" s="440"/>
      <c r="F151" s="105"/>
      <c r="G151" s="96"/>
      <c r="H151" s="98"/>
      <c r="I151" s="96"/>
      <c r="J151" s="101"/>
      <c r="K151" s="38"/>
    </row>
    <row r="152" spans="1:11" ht="11.1" customHeight="1" x14ac:dyDescent="0.25">
      <c r="A152" s="96"/>
      <c r="B152" s="207"/>
      <c r="C152" s="438">
        <v>4</v>
      </c>
      <c r="D152" s="203" t="s">
        <v>233</v>
      </c>
      <c r="E152" s="439"/>
      <c r="F152" s="105"/>
      <c r="G152" s="96"/>
      <c r="H152" s="98">
        <v>-7</v>
      </c>
      <c r="I152" s="203" t="s">
        <v>233</v>
      </c>
      <c r="J152" s="441">
        <v>2</v>
      </c>
      <c r="K152" s="38"/>
    </row>
    <row r="153" spans="1:11" ht="11.1" customHeight="1" x14ac:dyDescent="0.25">
      <c r="A153" s="96">
        <v>8</v>
      </c>
      <c r="B153" s="203" t="s">
        <v>233</v>
      </c>
      <c r="C153" s="439"/>
      <c r="D153" s="96"/>
      <c r="E153" s="98"/>
      <c r="F153" s="98"/>
      <c r="G153" s="96"/>
      <c r="H153" s="98"/>
      <c r="I153" s="96"/>
      <c r="J153" s="441"/>
      <c r="K153" s="38"/>
    </row>
    <row r="154" spans="1:11" ht="11.1" customHeight="1" x14ac:dyDescent="0.25">
      <c r="A154" s="96"/>
      <c r="B154" s="209"/>
      <c r="C154" s="105"/>
      <c r="D154" s="96"/>
      <c r="E154" s="98"/>
      <c r="F154" s="98"/>
      <c r="G154" s="96"/>
      <c r="H154" s="98"/>
      <c r="I154" s="96"/>
      <c r="J154" s="101"/>
      <c r="K154" s="38"/>
    </row>
    <row r="155" spans="1:11" ht="11.1" customHeight="1" x14ac:dyDescent="0.25">
      <c r="A155" s="96"/>
      <c r="B155" s="212"/>
      <c r="C155" s="98">
        <v>-6</v>
      </c>
      <c r="D155" s="212" t="s">
        <v>231</v>
      </c>
      <c r="E155" s="98"/>
      <c r="F155" s="98"/>
      <c r="G155" s="96"/>
      <c r="H155" s="98"/>
      <c r="I155" s="96"/>
      <c r="J155" s="101"/>
      <c r="K155" s="38"/>
    </row>
    <row r="156" spans="1:11" ht="11.1" customHeight="1" x14ac:dyDescent="0.25">
      <c r="A156" s="111">
        <v>-1</v>
      </c>
      <c r="B156" s="203" t="s">
        <v>42</v>
      </c>
      <c r="C156" s="98"/>
      <c r="D156" s="110"/>
      <c r="E156" s="438">
        <v>10</v>
      </c>
      <c r="F156" s="105"/>
      <c r="G156" s="212" t="s">
        <v>231</v>
      </c>
      <c r="H156" s="98"/>
      <c r="I156" s="96"/>
      <c r="J156" s="101"/>
      <c r="K156" s="38"/>
    </row>
    <row r="157" spans="1:11" ht="11.1" customHeight="1" x14ac:dyDescent="0.25">
      <c r="A157" s="111"/>
      <c r="B157" s="207"/>
      <c r="C157" s="438">
        <v>8</v>
      </c>
      <c r="D157" s="203" t="s">
        <v>229</v>
      </c>
      <c r="E157" s="439"/>
      <c r="F157" s="229"/>
      <c r="G157" s="110"/>
      <c r="H157" s="438">
        <v>12</v>
      </c>
      <c r="I157" s="96"/>
      <c r="J157" s="101"/>
      <c r="K157" s="38"/>
    </row>
    <row r="158" spans="1:11" ht="11.1" customHeight="1" x14ac:dyDescent="0.25">
      <c r="A158" s="111">
        <v>-2</v>
      </c>
      <c r="B158" s="203" t="s">
        <v>229</v>
      </c>
      <c r="C158" s="439"/>
      <c r="D158" s="96"/>
      <c r="E158" s="98"/>
      <c r="F158" s="105"/>
      <c r="G158" s="103"/>
      <c r="H158" s="440"/>
      <c r="I158" s="203" t="s">
        <v>232</v>
      </c>
      <c r="J158" s="441">
        <v>3</v>
      </c>
      <c r="K158" s="38"/>
    </row>
    <row r="159" spans="1:11" ht="11.1" customHeight="1" x14ac:dyDescent="0.25">
      <c r="A159" s="111"/>
      <c r="B159" s="212"/>
      <c r="C159" s="98">
        <v>-5</v>
      </c>
      <c r="D159" s="203" t="s">
        <v>230</v>
      </c>
      <c r="E159" s="98"/>
      <c r="F159" s="105"/>
      <c r="G159" s="103"/>
      <c r="H159" s="440"/>
      <c r="I159" s="96"/>
      <c r="J159" s="441"/>
      <c r="K159" s="38"/>
    </row>
    <row r="160" spans="1:11" ht="11.1" customHeight="1" x14ac:dyDescent="0.25">
      <c r="A160" s="111">
        <v>-3</v>
      </c>
      <c r="B160" s="203" t="s">
        <v>232</v>
      </c>
      <c r="C160" s="98"/>
      <c r="D160" s="110"/>
      <c r="E160" s="438">
        <v>11</v>
      </c>
      <c r="F160" s="231"/>
      <c r="G160" s="203" t="s">
        <v>232</v>
      </c>
      <c r="H160" s="439"/>
      <c r="I160" s="96"/>
      <c r="J160" s="101"/>
      <c r="K160" s="38"/>
    </row>
    <row r="161" spans="1:11" ht="11.1" customHeight="1" x14ac:dyDescent="0.25">
      <c r="A161" s="111"/>
      <c r="B161" s="207"/>
      <c r="C161" s="438">
        <v>9</v>
      </c>
      <c r="D161" s="203" t="s">
        <v>232</v>
      </c>
      <c r="E161" s="439"/>
      <c r="F161" s="105"/>
      <c r="G161" s="96"/>
      <c r="H161" s="98">
        <v>-12</v>
      </c>
      <c r="I161" s="203" t="s">
        <v>231</v>
      </c>
      <c r="J161" s="441">
        <v>4</v>
      </c>
      <c r="K161" s="38"/>
    </row>
    <row r="162" spans="1:11" ht="11.1" customHeight="1" x14ac:dyDescent="0.25">
      <c r="A162" s="111">
        <v>-4</v>
      </c>
      <c r="B162" s="203" t="s">
        <v>234</v>
      </c>
      <c r="C162" s="439"/>
      <c r="D162" s="96"/>
      <c r="E162" s="98"/>
      <c r="F162" s="98"/>
      <c r="G162" s="96"/>
      <c r="H162" s="98"/>
      <c r="I162" s="96"/>
      <c r="J162" s="441"/>
      <c r="K162" s="38"/>
    </row>
    <row r="163" spans="1:11" ht="11.1" customHeight="1" x14ac:dyDescent="0.25">
      <c r="A163" s="116"/>
      <c r="B163" s="212"/>
      <c r="C163" s="98"/>
      <c r="D163" s="96"/>
      <c r="E163" s="98"/>
      <c r="F163" s="98"/>
      <c r="G163" s="96"/>
      <c r="H163" s="98"/>
      <c r="I163" s="96"/>
      <c r="J163" s="101"/>
      <c r="K163" s="38"/>
    </row>
    <row r="164" spans="1:11" ht="11.1" customHeight="1" x14ac:dyDescent="0.25">
      <c r="A164" s="111">
        <v>-10</v>
      </c>
      <c r="B164" s="203" t="s">
        <v>229</v>
      </c>
      <c r="C164" s="98"/>
      <c r="D164" s="96"/>
      <c r="E164" s="98"/>
      <c r="F164" s="98">
        <v>-8</v>
      </c>
      <c r="G164" s="203" t="s">
        <v>42</v>
      </c>
      <c r="H164" s="98"/>
      <c r="I164" s="103"/>
      <c r="J164" s="101"/>
      <c r="K164" s="38"/>
    </row>
    <row r="165" spans="1:11" ht="11.1" customHeight="1" x14ac:dyDescent="0.25">
      <c r="A165" s="117"/>
      <c r="B165" s="207"/>
      <c r="C165" s="438">
        <v>13</v>
      </c>
      <c r="D165" s="203" t="s">
        <v>230</v>
      </c>
      <c r="E165" s="441">
        <v>5</v>
      </c>
      <c r="F165" s="98"/>
      <c r="G165" s="110"/>
      <c r="H165" s="438">
        <v>14</v>
      </c>
      <c r="I165" s="203" t="s">
        <v>234</v>
      </c>
      <c r="J165" s="441">
        <v>7</v>
      </c>
      <c r="K165" s="38"/>
    </row>
    <row r="166" spans="1:11" ht="11.1" customHeight="1" x14ac:dyDescent="0.25">
      <c r="A166" s="111">
        <v>-11</v>
      </c>
      <c r="B166" s="203" t="s">
        <v>230</v>
      </c>
      <c r="C166" s="439"/>
      <c r="D166" s="96"/>
      <c r="E166" s="441"/>
      <c r="F166" s="98">
        <v>-9</v>
      </c>
      <c r="G166" s="203" t="s">
        <v>234</v>
      </c>
      <c r="H166" s="439"/>
      <c r="I166" s="96"/>
      <c r="J166" s="441"/>
      <c r="K166" s="38"/>
    </row>
    <row r="167" spans="1:11" ht="11.1" customHeight="1" x14ac:dyDescent="0.25">
      <c r="A167" s="116"/>
      <c r="B167" s="212"/>
      <c r="C167" s="98">
        <v>-13</v>
      </c>
      <c r="D167" s="203" t="s">
        <v>229</v>
      </c>
      <c r="E167" s="441">
        <v>6</v>
      </c>
      <c r="F167" s="98"/>
      <c r="G167" s="96"/>
      <c r="H167" s="98">
        <v>-14</v>
      </c>
      <c r="I167" s="203" t="s">
        <v>42</v>
      </c>
      <c r="J167" s="441">
        <v>8</v>
      </c>
      <c r="K167" s="38"/>
    </row>
    <row r="168" spans="1:11" ht="11.1" customHeight="1" x14ac:dyDescent="0.25">
      <c r="A168" s="116"/>
      <c r="B168" s="212"/>
      <c r="C168" s="98"/>
      <c r="D168" s="103"/>
      <c r="E168" s="441"/>
      <c r="F168" s="98"/>
      <c r="G168" s="96"/>
      <c r="H168" s="98"/>
      <c r="I168" s="103"/>
      <c r="J168" s="441"/>
      <c r="K168" s="38"/>
    </row>
    <row r="169" spans="1:11" ht="11.1" customHeight="1" x14ac:dyDescent="0.25">
      <c r="A169" s="117"/>
      <c r="B169" s="212"/>
      <c r="C169" s="98"/>
      <c r="D169" s="205"/>
      <c r="E169" s="98"/>
      <c r="F169" s="98"/>
      <c r="G169" s="96"/>
      <c r="H169" s="98"/>
      <c r="I169" s="96"/>
      <c r="J169" s="101"/>
      <c r="K169" s="38"/>
    </row>
    <row r="170" spans="1:11" ht="11.1" customHeight="1" x14ac:dyDescent="0.25">
      <c r="A170" s="96">
        <v>1</v>
      </c>
      <c r="B170" s="212" t="s">
        <v>235</v>
      </c>
      <c r="C170" s="98"/>
      <c r="D170" s="96"/>
      <c r="E170" s="98"/>
      <c r="F170" s="98"/>
      <c r="G170" s="98" t="s">
        <v>200</v>
      </c>
      <c r="H170" s="589">
        <v>6</v>
      </c>
      <c r="I170" s="96"/>
      <c r="J170" s="101"/>
      <c r="K170" s="38"/>
    </row>
    <row r="171" spans="1:11" ht="11.1" customHeight="1" x14ac:dyDescent="0.25">
      <c r="A171" s="96"/>
      <c r="B171" s="207"/>
      <c r="C171" s="438">
        <v>1</v>
      </c>
      <c r="D171" s="212" t="s">
        <v>235</v>
      </c>
      <c r="E171" s="98"/>
      <c r="F171" s="98"/>
      <c r="G171" s="103"/>
      <c r="H171" s="589"/>
      <c r="I171" s="96"/>
      <c r="J171" s="101"/>
      <c r="K171" s="38"/>
    </row>
    <row r="172" spans="1:11" ht="11.1" customHeight="1" x14ac:dyDescent="0.25">
      <c r="A172" s="96">
        <v>2</v>
      </c>
      <c r="B172" s="203" t="s">
        <v>42</v>
      </c>
      <c r="C172" s="439"/>
      <c r="D172" s="110"/>
      <c r="E172" s="438">
        <v>5</v>
      </c>
      <c r="F172" s="105"/>
      <c r="G172" s="103"/>
      <c r="H172" s="105"/>
      <c r="I172" s="96"/>
      <c r="J172" s="101"/>
      <c r="K172" s="38"/>
    </row>
    <row r="173" spans="1:11" ht="11.1" customHeight="1" x14ac:dyDescent="0.25">
      <c r="A173" s="96"/>
      <c r="B173" s="212"/>
      <c r="C173" s="98"/>
      <c r="D173" s="103"/>
      <c r="E173" s="440"/>
      <c r="F173" s="105"/>
      <c r="G173" s="212" t="s">
        <v>235</v>
      </c>
      <c r="H173" s="105"/>
      <c r="I173" s="96"/>
      <c r="J173" s="101"/>
      <c r="K173" s="38"/>
    </row>
    <row r="174" spans="1:11" ht="11.1" customHeight="1" x14ac:dyDescent="0.25">
      <c r="A174" s="96">
        <v>3</v>
      </c>
      <c r="B174" s="203" t="s">
        <v>236</v>
      </c>
      <c r="C174" s="105"/>
      <c r="D174" s="103"/>
      <c r="E174" s="440"/>
      <c r="F174" s="229"/>
      <c r="G174" s="110"/>
      <c r="H174" s="438">
        <v>7</v>
      </c>
      <c r="I174" s="96"/>
      <c r="J174" s="101"/>
      <c r="K174" s="38"/>
    </row>
    <row r="175" spans="1:11" ht="11.1" customHeight="1" x14ac:dyDescent="0.25">
      <c r="A175" s="96"/>
      <c r="B175" s="207"/>
      <c r="C175" s="438">
        <v>2</v>
      </c>
      <c r="D175" s="203" t="s">
        <v>236</v>
      </c>
      <c r="E175" s="439"/>
      <c r="F175" s="105"/>
      <c r="G175" s="103"/>
      <c r="H175" s="440"/>
      <c r="I175" s="96"/>
      <c r="J175" s="101"/>
      <c r="K175" s="38"/>
    </row>
    <row r="176" spans="1:11" ht="11.1" customHeight="1" x14ac:dyDescent="0.25">
      <c r="A176" s="96">
        <v>4</v>
      </c>
      <c r="B176" s="203" t="s">
        <v>237</v>
      </c>
      <c r="C176" s="439"/>
      <c r="D176" s="96"/>
      <c r="E176" s="98"/>
      <c r="F176" s="105"/>
      <c r="G176" s="103"/>
      <c r="H176" s="440"/>
      <c r="I176" s="96"/>
      <c r="J176" s="101"/>
      <c r="K176" s="38"/>
    </row>
    <row r="177" spans="1:11" ht="11.1" customHeight="1" x14ac:dyDescent="0.25">
      <c r="A177" s="96"/>
      <c r="B177" s="212"/>
      <c r="C177" s="98"/>
      <c r="D177" s="96"/>
      <c r="E177" s="98"/>
      <c r="F177" s="105"/>
      <c r="G177" s="103"/>
      <c r="H177" s="440"/>
      <c r="I177" s="230" t="s">
        <v>235</v>
      </c>
      <c r="J177" s="441">
        <v>1</v>
      </c>
      <c r="K177" s="38"/>
    </row>
    <row r="178" spans="1:11" ht="11.1" customHeight="1" x14ac:dyDescent="0.25">
      <c r="A178" s="96">
        <v>5</v>
      </c>
      <c r="B178" s="212" t="s">
        <v>238</v>
      </c>
      <c r="C178" s="98"/>
      <c r="D178" s="96"/>
      <c r="E178" s="98"/>
      <c r="F178" s="105"/>
      <c r="G178" s="103"/>
      <c r="H178" s="440"/>
      <c r="I178" s="96"/>
      <c r="J178" s="441"/>
      <c r="K178" s="38"/>
    </row>
    <row r="179" spans="1:11" ht="11.1" customHeight="1" x14ac:dyDescent="0.25">
      <c r="A179" s="96"/>
      <c r="B179" s="207"/>
      <c r="C179" s="438">
        <v>3</v>
      </c>
      <c r="D179" s="212" t="s">
        <v>238</v>
      </c>
      <c r="E179" s="98"/>
      <c r="F179" s="105"/>
      <c r="G179" s="103"/>
      <c r="H179" s="440"/>
      <c r="I179" s="103"/>
      <c r="J179" s="101"/>
      <c r="K179" s="38"/>
    </row>
    <row r="180" spans="1:11" ht="11.1" customHeight="1" x14ac:dyDescent="0.25">
      <c r="A180" s="96">
        <v>6</v>
      </c>
      <c r="B180" s="203" t="s">
        <v>239</v>
      </c>
      <c r="C180" s="439"/>
      <c r="D180" s="110"/>
      <c r="E180" s="438">
        <v>6</v>
      </c>
      <c r="F180" s="105"/>
      <c r="G180" s="103"/>
      <c r="H180" s="440"/>
      <c r="I180" s="103"/>
      <c r="J180" s="101"/>
      <c r="K180" s="38"/>
    </row>
    <row r="181" spans="1:11" ht="11.1" customHeight="1" x14ac:dyDescent="0.25">
      <c r="A181" s="96"/>
      <c r="B181" s="212"/>
      <c r="C181" s="98"/>
      <c r="D181" s="103"/>
      <c r="E181" s="440"/>
      <c r="F181" s="231"/>
      <c r="G181" s="203" t="s">
        <v>240</v>
      </c>
      <c r="H181" s="439"/>
      <c r="I181" s="103"/>
      <c r="J181" s="101"/>
      <c r="K181" s="38"/>
    </row>
    <row r="182" spans="1:11" ht="11.1" customHeight="1" x14ac:dyDescent="0.25">
      <c r="A182" s="96">
        <v>7</v>
      </c>
      <c r="B182" s="203" t="s">
        <v>241</v>
      </c>
      <c r="C182" s="105"/>
      <c r="D182" s="103"/>
      <c r="E182" s="440"/>
      <c r="F182" s="105"/>
      <c r="G182" s="96"/>
      <c r="H182" s="98"/>
      <c r="I182" s="96"/>
      <c r="J182" s="101"/>
      <c r="K182" s="38"/>
    </row>
    <row r="183" spans="1:11" ht="11.1" customHeight="1" x14ac:dyDescent="0.25">
      <c r="A183" s="96"/>
      <c r="B183" s="207"/>
      <c r="C183" s="438">
        <v>4</v>
      </c>
      <c r="D183" s="203" t="s">
        <v>240</v>
      </c>
      <c r="E183" s="439"/>
      <c r="F183" s="105"/>
      <c r="G183" s="96"/>
      <c r="H183" s="98">
        <v>-7</v>
      </c>
      <c r="I183" s="203" t="s">
        <v>240</v>
      </c>
      <c r="J183" s="441">
        <v>2</v>
      </c>
      <c r="K183" s="38"/>
    </row>
    <row r="184" spans="1:11" ht="11.1" customHeight="1" x14ac:dyDescent="0.25">
      <c r="A184" s="96">
        <v>8</v>
      </c>
      <c r="B184" s="203" t="s">
        <v>240</v>
      </c>
      <c r="C184" s="439"/>
      <c r="D184" s="96"/>
      <c r="E184" s="98"/>
      <c r="F184" s="98"/>
      <c r="G184" s="96"/>
      <c r="H184" s="98"/>
      <c r="I184" s="96"/>
      <c r="J184" s="441"/>
      <c r="K184" s="38"/>
    </row>
    <row r="185" spans="1:11" ht="11.1" customHeight="1" x14ac:dyDescent="0.25">
      <c r="A185" s="96"/>
      <c r="B185" s="209"/>
      <c r="C185" s="105"/>
      <c r="D185" s="96"/>
      <c r="E185" s="98"/>
      <c r="F185" s="98"/>
      <c r="G185" s="96"/>
      <c r="H185" s="98"/>
      <c r="I185" s="96"/>
      <c r="J185" s="101"/>
      <c r="K185" s="38"/>
    </row>
    <row r="186" spans="1:11" ht="11.1" customHeight="1" x14ac:dyDescent="0.25">
      <c r="A186" s="96"/>
      <c r="B186" s="212"/>
      <c r="C186" s="98">
        <v>-6</v>
      </c>
      <c r="D186" s="212" t="s">
        <v>238</v>
      </c>
      <c r="E186" s="98"/>
      <c r="F186" s="98"/>
      <c r="G186" s="96"/>
      <c r="H186" s="98"/>
      <c r="I186" s="96"/>
      <c r="J186" s="101"/>
      <c r="K186" s="38"/>
    </row>
    <row r="187" spans="1:11" ht="11.1" customHeight="1" x14ac:dyDescent="0.25">
      <c r="A187" s="111">
        <v>-1</v>
      </c>
      <c r="B187" s="203" t="s">
        <v>42</v>
      </c>
      <c r="C187" s="98"/>
      <c r="D187" s="110"/>
      <c r="E187" s="438">
        <v>10</v>
      </c>
      <c r="F187" s="105"/>
      <c r="G187" s="203" t="s">
        <v>237</v>
      </c>
      <c r="H187" s="98"/>
      <c r="I187" s="96"/>
      <c r="J187" s="101"/>
      <c r="K187" s="38"/>
    </row>
    <row r="188" spans="1:11" ht="11.1" customHeight="1" x14ac:dyDescent="0.25">
      <c r="A188" s="111"/>
      <c r="B188" s="207"/>
      <c r="C188" s="438">
        <v>8</v>
      </c>
      <c r="D188" s="203" t="s">
        <v>237</v>
      </c>
      <c r="E188" s="439"/>
      <c r="F188" s="229"/>
      <c r="G188" s="110"/>
      <c r="H188" s="438">
        <v>12</v>
      </c>
      <c r="I188" s="96"/>
      <c r="J188" s="101"/>
      <c r="K188" s="38"/>
    </row>
    <row r="189" spans="1:11" ht="11.1" customHeight="1" x14ac:dyDescent="0.25">
      <c r="A189" s="111">
        <v>-2</v>
      </c>
      <c r="B189" s="203" t="s">
        <v>237</v>
      </c>
      <c r="C189" s="439"/>
      <c r="D189" s="96"/>
      <c r="E189" s="98"/>
      <c r="F189" s="105"/>
      <c r="G189" s="103"/>
      <c r="H189" s="440"/>
      <c r="I189" s="203" t="s">
        <v>237</v>
      </c>
      <c r="J189" s="441">
        <v>3</v>
      </c>
      <c r="K189" s="38"/>
    </row>
    <row r="190" spans="1:11" ht="11.1" customHeight="1" x14ac:dyDescent="0.25">
      <c r="A190" s="111"/>
      <c r="B190" s="212"/>
      <c r="C190" s="98">
        <v>-5</v>
      </c>
      <c r="D190" s="203" t="s">
        <v>236</v>
      </c>
      <c r="E190" s="98"/>
      <c r="F190" s="105"/>
      <c r="G190" s="103"/>
      <c r="H190" s="440"/>
      <c r="I190" s="96"/>
      <c r="J190" s="441"/>
      <c r="K190" s="38"/>
    </row>
    <row r="191" spans="1:11" ht="11.1" customHeight="1" x14ac:dyDescent="0.25">
      <c r="A191" s="111">
        <v>-3</v>
      </c>
      <c r="B191" s="203" t="s">
        <v>239</v>
      </c>
      <c r="C191" s="98"/>
      <c r="D191" s="110"/>
      <c r="E191" s="438">
        <v>11</v>
      </c>
      <c r="F191" s="231"/>
      <c r="G191" s="203" t="s">
        <v>241</v>
      </c>
      <c r="H191" s="439"/>
      <c r="I191" s="103"/>
      <c r="J191" s="101"/>
      <c r="K191" s="38"/>
    </row>
    <row r="192" spans="1:11" ht="11.1" customHeight="1" x14ac:dyDescent="0.25">
      <c r="A192" s="111"/>
      <c r="B192" s="207"/>
      <c r="C192" s="438">
        <v>9</v>
      </c>
      <c r="D192" s="203" t="s">
        <v>241</v>
      </c>
      <c r="E192" s="439"/>
      <c r="F192" s="105"/>
      <c r="G192" s="96"/>
      <c r="H192" s="98">
        <v>-12</v>
      </c>
      <c r="I192" s="203" t="s">
        <v>241</v>
      </c>
      <c r="J192" s="441">
        <v>4</v>
      </c>
      <c r="K192" s="38"/>
    </row>
    <row r="193" spans="1:11" ht="11.1" customHeight="1" x14ac:dyDescent="0.25">
      <c r="A193" s="111">
        <v>-4</v>
      </c>
      <c r="B193" s="203" t="s">
        <v>241</v>
      </c>
      <c r="C193" s="439"/>
      <c r="D193" s="96"/>
      <c r="E193" s="98"/>
      <c r="F193" s="98"/>
      <c r="G193" s="96"/>
      <c r="H193" s="98"/>
      <c r="I193" s="96"/>
      <c r="J193" s="441"/>
      <c r="K193" s="38"/>
    </row>
    <row r="194" spans="1:11" ht="11.1" customHeight="1" x14ac:dyDescent="0.25">
      <c r="A194" s="116"/>
      <c r="B194" s="212"/>
      <c r="C194" s="98"/>
      <c r="D194" s="96"/>
      <c r="E194" s="98"/>
      <c r="F194" s="98"/>
      <c r="G194" s="96"/>
      <c r="H194" s="98"/>
      <c r="I194" s="96"/>
      <c r="J194" s="101"/>
      <c r="K194" s="38"/>
    </row>
    <row r="195" spans="1:11" ht="11.1" customHeight="1" x14ac:dyDescent="0.25">
      <c r="A195" s="111">
        <v>-10</v>
      </c>
      <c r="B195" s="212" t="s">
        <v>238</v>
      </c>
      <c r="C195" s="98"/>
      <c r="D195" s="96"/>
      <c r="E195" s="98"/>
      <c r="F195" s="98">
        <v>-8</v>
      </c>
      <c r="G195" s="203" t="s">
        <v>42</v>
      </c>
      <c r="H195" s="98"/>
      <c r="I195" s="103"/>
      <c r="J195" s="101"/>
      <c r="K195" s="38"/>
    </row>
    <row r="196" spans="1:11" ht="11.1" customHeight="1" x14ac:dyDescent="0.25">
      <c r="A196" s="201"/>
      <c r="B196" s="207"/>
      <c r="C196" s="438">
        <v>13</v>
      </c>
      <c r="D196" s="203" t="s">
        <v>236</v>
      </c>
      <c r="E196" s="441">
        <v>5</v>
      </c>
      <c r="F196" s="98"/>
      <c r="G196" s="110"/>
      <c r="H196" s="438">
        <v>14</v>
      </c>
      <c r="I196" s="203" t="s">
        <v>239</v>
      </c>
      <c r="J196" s="441">
        <v>7</v>
      </c>
      <c r="K196" s="38"/>
    </row>
    <row r="197" spans="1:11" ht="11.1" customHeight="1" x14ac:dyDescent="0.25">
      <c r="A197" s="111">
        <v>-11</v>
      </c>
      <c r="B197" s="203" t="s">
        <v>236</v>
      </c>
      <c r="C197" s="439"/>
      <c r="D197" s="96"/>
      <c r="E197" s="441"/>
      <c r="F197" s="98">
        <v>-9</v>
      </c>
      <c r="G197" s="203" t="s">
        <v>239</v>
      </c>
      <c r="H197" s="439"/>
      <c r="I197" s="96"/>
      <c r="J197" s="441"/>
      <c r="K197" s="38"/>
    </row>
    <row r="198" spans="1:11" ht="11.1" customHeight="1" x14ac:dyDescent="0.25">
      <c r="A198" s="111"/>
      <c r="B198" s="212"/>
      <c r="C198" s="98">
        <v>-13</v>
      </c>
      <c r="D198" s="203" t="s">
        <v>238</v>
      </c>
      <c r="E198" s="441">
        <v>6</v>
      </c>
      <c r="F198" s="98"/>
      <c r="G198" s="96"/>
      <c r="H198" s="98">
        <v>-14</v>
      </c>
      <c r="I198" s="203" t="s">
        <v>42</v>
      </c>
      <c r="J198" s="441">
        <v>8</v>
      </c>
      <c r="K198" s="38"/>
    </row>
    <row r="199" spans="1:11" ht="11.1" customHeight="1" x14ac:dyDescent="0.25">
      <c r="B199" s="212"/>
      <c r="E199" s="441"/>
      <c r="G199" s="205"/>
      <c r="I199" s="205"/>
      <c r="J199" s="441"/>
    </row>
    <row r="200" spans="1:11" ht="11.1" customHeight="1" x14ac:dyDescent="0.25">
      <c r="A200" s="587" t="s">
        <v>39</v>
      </c>
      <c r="B200" s="587"/>
      <c r="C200" s="587"/>
      <c r="D200" s="587"/>
      <c r="E200" s="587"/>
      <c r="F200" s="587"/>
      <c r="G200" s="587"/>
      <c r="H200" s="587"/>
      <c r="I200" s="587"/>
      <c r="J200" s="587"/>
    </row>
    <row r="201" spans="1:11" ht="11.1" customHeight="1" x14ac:dyDescent="0.25">
      <c r="A201" s="588" t="s">
        <v>40</v>
      </c>
      <c r="B201" s="588"/>
      <c r="C201" s="588"/>
      <c r="D201" s="588"/>
      <c r="E201" s="588"/>
      <c r="F201" s="588"/>
      <c r="G201" s="588"/>
      <c r="H201" s="588"/>
      <c r="I201" s="588"/>
      <c r="J201" s="588"/>
    </row>
    <row r="202" spans="1:11" ht="15" customHeight="1" x14ac:dyDescent="0.25">
      <c r="B202" s="420" t="s">
        <v>21</v>
      </c>
      <c r="C202" s="420"/>
      <c r="D202" s="420"/>
      <c r="E202" s="420"/>
      <c r="F202" s="420"/>
      <c r="G202" s="420"/>
      <c r="H202" s="420"/>
      <c r="I202" s="420"/>
    </row>
    <row r="203" spans="1:11" ht="15" customHeight="1" x14ac:dyDescent="0.25">
      <c r="B203" s="421" t="s">
        <v>22</v>
      </c>
      <c r="C203" s="421"/>
      <c r="D203" s="421"/>
      <c r="E203" s="421"/>
      <c r="F203" s="421"/>
      <c r="G203" s="421"/>
      <c r="H203" s="421"/>
      <c r="I203" s="421"/>
    </row>
    <row r="204" spans="1:11" ht="15" customHeight="1" x14ac:dyDescent="0.25">
      <c r="B204" s="437" t="s">
        <v>23</v>
      </c>
      <c r="C204" s="437"/>
      <c r="D204" s="437"/>
      <c r="E204" s="437"/>
      <c r="F204" s="437"/>
      <c r="G204" s="437"/>
      <c r="H204" s="437"/>
      <c r="I204" s="437"/>
    </row>
    <row r="205" spans="1:11" ht="11.1" customHeight="1" x14ac:dyDescent="0.25">
      <c r="B205" s="226"/>
    </row>
    <row r="206" spans="1:11" ht="11.1" customHeight="1" x14ac:dyDescent="0.25">
      <c r="A206" s="96">
        <v>1</v>
      </c>
      <c r="B206" s="212" t="s">
        <v>242</v>
      </c>
      <c r="C206" s="98"/>
      <c r="D206" s="96"/>
      <c r="E206" s="98"/>
      <c r="F206" s="98"/>
      <c r="G206" s="98" t="s">
        <v>200</v>
      </c>
      <c r="H206" s="589">
        <v>7</v>
      </c>
      <c r="I206" s="96"/>
      <c r="J206" s="101"/>
      <c r="K206" s="38"/>
    </row>
    <row r="207" spans="1:11" ht="11.1" customHeight="1" x14ac:dyDescent="0.25">
      <c r="A207" s="96"/>
      <c r="B207" s="207"/>
      <c r="C207" s="438">
        <v>1</v>
      </c>
      <c r="D207" s="212" t="s">
        <v>242</v>
      </c>
      <c r="E207" s="98"/>
      <c r="F207" s="98"/>
      <c r="G207" s="103"/>
      <c r="H207" s="589"/>
      <c r="I207" s="96"/>
      <c r="J207" s="101"/>
      <c r="K207" s="38"/>
    </row>
    <row r="208" spans="1:11" ht="11.1" customHeight="1" x14ac:dyDescent="0.25">
      <c r="A208" s="96">
        <v>2</v>
      </c>
      <c r="B208" s="203" t="s">
        <v>243</v>
      </c>
      <c r="C208" s="439"/>
      <c r="D208" s="110"/>
      <c r="E208" s="438">
        <v>5</v>
      </c>
      <c r="F208" s="105"/>
      <c r="G208" s="103"/>
      <c r="H208" s="105"/>
      <c r="I208" s="96"/>
      <c r="J208" s="101"/>
      <c r="K208" s="38"/>
    </row>
    <row r="209" spans="1:11" ht="11.1" customHeight="1" x14ac:dyDescent="0.25">
      <c r="A209" s="96"/>
      <c r="B209" s="212"/>
      <c r="C209" s="98"/>
      <c r="D209" s="103"/>
      <c r="E209" s="440"/>
      <c r="F209" s="105"/>
      <c r="G209" s="212" t="s">
        <v>242</v>
      </c>
      <c r="H209" s="105"/>
      <c r="I209" s="96"/>
      <c r="J209" s="101"/>
      <c r="K209" s="38"/>
    </row>
    <row r="210" spans="1:11" ht="11.1" customHeight="1" x14ac:dyDescent="0.25">
      <c r="A210" s="96">
        <v>3</v>
      </c>
      <c r="B210" s="203" t="s">
        <v>244</v>
      </c>
      <c r="C210" s="105"/>
      <c r="D210" s="103"/>
      <c r="E210" s="440"/>
      <c r="F210" s="229"/>
      <c r="G210" s="110"/>
      <c r="H210" s="438">
        <v>7</v>
      </c>
      <c r="I210" s="96"/>
      <c r="J210" s="101"/>
      <c r="K210" s="38"/>
    </row>
    <row r="211" spans="1:11" ht="11.1" customHeight="1" x14ac:dyDescent="0.25">
      <c r="A211" s="96"/>
      <c r="B211" s="207"/>
      <c r="C211" s="438">
        <v>2</v>
      </c>
      <c r="D211" s="203" t="s">
        <v>245</v>
      </c>
      <c r="E211" s="439"/>
      <c r="F211" s="105"/>
      <c r="G211" s="103"/>
      <c r="H211" s="440"/>
      <c r="I211" s="96"/>
      <c r="J211" s="101"/>
      <c r="K211" s="38"/>
    </row>
    <row r="212" spans="1:11" ht="11.1" customHeight="1" x14ac:dyDescent="0.25">
      <c r="A212" s="96">
        <v>4</v>
      </c>
      <c r="B212" s="203" t="s">
        <v>245</v>
      </c>
      <c r="C212" s="439"/>
      <c r="D212" s="96"/>
      <c r="E212" s="98"/>
      <c r="F212" s="105"/>
      <c r="G212" s="103"/>
      <c r="H212" s="440"/>
      <c r="I212" s="96"/>
      <c r="J212" s="101"/>
      <c r="K212" s="38"/>
    </row>
    <row r="213" spans="1:11" ht="11.1" customHeight="1" x14ac:dyDescent="0.25">
      <c r="A213" s="96"/>
      <c r="B213" s="212"/>
      <c r="C213" s="98"/>
      <c r="D213" s="96"/>
      <c r="E213" s="98"/>
      <c r="F213" s="105"/>
      <c r="G213" s="103"/>
      <c r="H213" s="440"/>
      <c r="I213" s="230">
        <v>2</v>
      </c>
      <c r="J213" s="441">
        <v>1</v>
      </c>
      <c r="K213" s="38"/>
    </row>
    <row r="214" spans="1:11" ht="11.1" customHeight="1" x14ac:dyDescent="0.25">
      <c r="A214" s="96">
        <v>5</v>
      </c>
      <c r="B214" s="212" t="s">
        <v>246</v>
      </c>
      <c r="C214" s="98"/>
      <c r="D214" s="96"/>
      <c r="E214" s="98"/>
      <c r="F214" s="105"/>
      <c r="G214" s="103"/>
      <c r="H214" s="440"/>
      <c r="I214" s="96"/>
      <c r="J214" s="441"/>
      <c r="K214" s="38"/>
    </row>
    <row r="215" spans="1:11" ht="11.1" customHeight="1" x14ac:dyDescent="0.25">
      <c r="A215" s="96"/>
      <c r="B215" s="207"/>
      <c r="C215" s="438">
        <v>3</v>
      </c>
      <c r="D215" s="212" t="s">
        <v>246</v>
      </c>
      <c r="E215" s="98"/>
      <c r="F215" s="105"/>
      <c r="G215" s="103"/>
      <c r="H215" s="440"/>
      <c r="I215" s="103"/>
      <c r="J215" s="101"/>
      <c r="K215" s="38"/>
    </row>
    <row r="216" spans="1:11" ht="11.1" customHeight="1" x14ac:dyDescent="0.25">
      <c r="A216" s="96">
        <v>6</v>
      </c>
      <c r="B216" s="203" t="s">
        <v>247</v>
      </c>
      <c r="C216" s="439"/>
      <c r="D216" s="110"/>
      <c r="E216" s="438">
        <v>6</v>
      </c>
      <c r="F216" s="105"/>
      <c r="G216" s="103"/>
      <c r="H216" s="440"/>
      <c r="I216" s="103"/>
      <c r="J216" s="101"/>
      <c r="K216" s="38"/>
    </row>
    <row r="217" spans="1:11" ht="11.1" customHeight="1" x14ac:dyDescent="0.25">
      <c r="A217" s="96"/>
      <c r="B217" s="212"/>
      <c r="C217" s="98"/>
      <c r="D217" s="103"/>
      <c r="E217" s="440"/>
      <c r="F217" s="231"/>
      <c r="G217" s="203" t="s">
        <v>248</v>
      </c>
      <c r="H217" s="439"/>
      <c r="I217" s="103"/>
      <c r="J217" s="101"/>
      <c r="K217" s="38"/>
    </row>
    <row r="218" spans="1:11" ht="11.1" customHeight="1" x14ac:dyDescent="0.25">
      <c r="A218" s="96">
        <v>7</v>
      </c>
      <c r="B218" s="203" t="s">
        <v>249</v>
      </c>
      <c r="C218" s="105"/>
      <c r="D218" s="103"/>
      <c r="E218" s="440"/>
      <c r="F218" s="105"/>
      <c r="G218" s="96"/>
      <c r="H218" s="98"/>
      <c r="I218" s="96"/>
      <c r="J218" s="101"/>
      <c r="K218" s="38"/>
    </row>
    <row r="219" spans="1:11" ht="11.1" customHeight="1" x14ac:dyDescent="0.25">
      <c r="A219" s="96"/>
      <c r="B219" s="207"/>
      <c r="C219" s="438">
        <v>4</v>
      </c>
      <c r="D219" s="203" t="s">
        <v>248</v>
      </c>
      <c r="E219" s="439"/>
      <c r="F219" s="105"/>
      <c r="G219" s="96"/>
      <c r="H219" s="98">
        <v>-7</v>
      </c>
      <c r="I219" s="203" t="s">
        <v>248</v>
      </c>
      <c r="J219" s="441">
        <v>2</v>
      </c>
      <c r="K219" s="38"/>
    </row>
    <row r="220" spans="1:11" ht="11.1" customHeight="1" x14ac:dyDescent="0.25">
      <c r="A220" s="96">
        <v>8</v>
      </c>
      <c r="B220" s="203" t="s">
        <v>248</v>
      </c>
      <c r="C220" s="439"/>
      <c r="D220" s="96"/>
      <c r="E220" s="98"/>
      <c r="F220" s="98"/>
      <c r="G220" s="96"/>
      <c r="H220" s="98"/>
      <c r="I220" s="96"/>
      <c r="J220" s="441"/>
      <c r="K220" s="38"/>
    </row>
    <row r="221" spans="1:11" ht="11.1" customHeight="1" x14ac:dyDescent="0.25">
      <c r="A221" s="96"/>
      <c r="B221" s="209"/>
      <c r="C221" s="105"/>
      <c r="D221" s="96"/>
      <c r="E221" s="98"/>
      <c r="F221" s="98"/>
      <c r="G221" s="96"/>
      <c r="H221" s="98"/>
      <c r="I221" s="96"/>
      <c r="J221" s="101"/>
      <c r="K221" s="38"/>
    </row>
    <row r="222" spans="1:11" ht="11.1" customHeight="1" x14ac:dyDescent="0.25">
      <c r="A222" s="96"/>
      <c r="B222" s="212"/>
      <c r="C222" s="98">
        <v>-6</v>
      </c>
      <c r="D222" s="212" t="s">
        <v>246</v>
      </c>
      <c r="E222" s="98"/>
      <c r="F222" s="98"/>
      <c r="G222" s="96"/>
      <c r="H222" s="98"/>
      <c r="I222" s="96"/>
      <c r="J222" s="101"/>
      <c r="K222" s="38"/>
    </row>
    <row r="223" spans="1:11" ht="11.1" customHeight="1" x14ac:dyDescent="0.25">
      <c r="A223" s="111">
        <v>-1</v>
      </c>
      <c r="B223" s="203" t="s">
        <v>243</v>
      </c>
      <c r="C223" s="98"/>
      <c r="D223" s="110"/>
      <c r="E223" s="438">
        <v>10</v>
      </c>
      <c r="F223" s="105"/>
      <c r="G223" s="212" t="s">
        <v>246</v>
      </c>
      <c r="H223" s="98"/>
      <c r="I223" s="96"/>
      <c r="J223" s="101"/>
      <c r="K223" s="38"/>
    </row>
    <row r="224" spans="1:11" ht="11.1" customHeight="1" x14ac:dyDescent="0.25">
      <c r="A224" s="111"/>
      <c r="B224" s="207"/>
      <c r="C224" s="438">
        <v>8</v>
      </c>
      <c r="D224" s="203" t="s">
        <v>244</v>
      </c>
      <c r="E224" s="439"/>
      <c r="F224" s="229"/>
      <c r="G224" s="110"/>
      <c r="H224" s="438">
        <v>12</v>
      </c>
      <c r="I224" s="96"/>
      <c r="J224" s="101"/>
      <c r="K224" s="38"/>
    </row>
    <row r="225" spans="1:11" ht="11.1" customHeight="1" x14ac:dyDescent="0.25">
      <c r="A225" s="111">
        <v>-2</v>
      </c>
      <c r="B225" s="203" t="s">
        <v>244</v>
      </c>
      <c r="C225" s="439"/>
      <c r="D225" s="96"/>
      <c r="E225" s="98"/>
      <c r="F225" s="105"/>
      <c r="G225" s="103"/>
      <c r="H225" s="440"/>
      <c r="I225" s="203" t="s">
        <v>245</v>
      </c>
      <c r="J225" s="441">
        <v>3</v>
      </c>
      <c r="K225" s="38"/>
    </row>
    <row r="226" spans="1:11" ht="11.1" customHeight="1" x14ac:dyDescent="0.25">
      <c r="A226" s="111"/>
      <c r="B226" s="212"/>
      <c r="C226" s="98">
        <v>-5</v>
      </c>
      <c r="D226" s="203" t="s">
        <v>245</v>
      </c>
      <c r="E226" s="98"/>
      <c r="F226" s="105"/>
      <c r="G226" s="103"/>
      <c r="H226" s="440"/>
      <c r="I226" s="96"/>
      <c r="J226" s="441"/>
      <c r="K226" s="38"/>
    </row>
    <row r="227" spans="1:11" ht="11.1" customHeight="1" x14ac:dyDescent="0.25">
      <c r="A227" s="111">
        <v>-3</v>
      </c>
      <c r="B227" s="203" t="s">
        <v>247</v>
      </c>
      <c r="C227" s="98"/>
      <c r="D227" s="110"/>
      <c r="E227" s="438">
        <v>11</v>
      </c>
      <c r="F227" s="231"/>
      <c r="G227" s="203" t="s">
        <v>245</v>
      </c>
      <c r="H227" s="439"/>
      <c r="I227" s="96"/>
      <c r="J227" s="101"/>
      <c r="K227" s="38"/>
    </row>
    <row r="228" spans="1:11" ht="11.1" customHeight="1" x14ac:dyDescent="0.25">
      <c r="A228" s="111"/>
      <c r="B228" s="207"/>
      <c r="C228" s="438">
        <v>9</v>
      </c>
      <c r="D228" s="203" t="s">
        <v>247</v>
      </c>
      <c r="E228" s="439"/>
      <c r="F228" s="105"/>
      <c r="G228" s="96"/>
      <c r="H228" s="98">
        <v>-12</v>
      </c>
      <c r="I228" s="212" t="s">
        <v>246</v>
      </c>
      <c r="J228" s="441">
        <v>4</v>
      </c>
      <c r="K228" s="38"/>
    </row>
    <row r="229" spans="1:11" ht="11.1" customHeight="1" x14ac:dyDescent="0.25">
      <c r="A229" s="111">
        <v>-4</v>
      </c>
      <c r="B229" s="203" t="s">
        <v>249</v>
      </c>
      <c r="C229" s="439"/>
      <c r="D229" s="96"/>
      <c r="E229" s="98"/>
      <c r="F229" s="98"/>
      <c r="G229" s="96"/>
      <c r="H229" s="98"/>
      <c r="I229" s="96"/>
      <c r="J229" s="441"/>
      <c r="K229" s="38"/>
    </row>
    <row r="230" spans="1:11" ht="11.1" customHeight="1" x14ac:dyDescent="0.25">
      <c r="A230" s="116"/>
      <c r="B230" s="212"/>
      <c r="C230" s="98"/>
      <c r="D230" s="96"/>
      <c r="E230" s="98"/>
      <c r="F230" s="98"/>
      <c r="G230" s="96"/>
      <c r="H230" s="98"/>
      <c r="I230" s="96"/>
      <c r="J230" s="101"/>
      <c r="K230" s="38"/>
    </row>
    <row r="231" spans="1:11" ht="11.1" customHeight="1" x14ac:dyDescent="0.25">
      <c r="A231" s="111">
        <v>-10</v>
      </c>
      <c r="B231" s="203" t="s">
        <v>244</v>
      </c>
      <c r="C231" s="98"/>
      <c r="D231" s="96"/>
      <c r="E231" s="98"/>
      <c r="F231" s="98">
        <v>-8</v>
      </c>
      <c r="G231" s="203" t="s">
        <v>243</v>
      </c>
      <c r="H231" s="98"/>
      <c r="I231" s="103"/>
      <c r="J231" s="101"/>
      <c r="K231" s="38"/>
    </row>
    <row r="232" spans="1:11" ht="11.1" customHeight="1" x14ac:dyDescent="0.25">
      <c r="A232" s="117"/>
      <c r="B232" s="207"/>
      <c r="C232" s="438">
        <v>13</v>
      </c>
      <c r="D232" s="203" t="s">
        <v>244</v>
      </c>
      <c r="E232" s="441">
        <v>5</v>
      </c>
      <c r="F232" s="98"/>
      <c r="G232" s="110"/>
      <c r="H232" s="438">
        <v>14</v>
      </c>
      <c r="I232" s="203" t="s">
        <v>249</v>
      </c>
      <c r="J232" s="441">
        <v>7</v>
      </c>
      <c r="K232" s="38"/>
    </row>
    <row r="233" spans="1:11" ht="11.1" customHeight="1" x14ac:dyDescent="0.25">
      <c r="A233" s="111">
        <v>-11</v>
      </c>
      <c r="B233" s="203" t="s">
        <v>247</v>
      </c>
      <c r="C233" s="439"/>
      <c r="D233" s="96"/>
      <c r="E233" s="441"/>
      <c r="F233" s="98">
        <v>-9</v>
      </c>
      <c r="G233" s="203" t="s">
        <v>249</v>
      </c>
      <c r="H233" s="439"/>
      <c r="I233" s="96"/>
      <c r="J233" s="441"/>
      <c r="K233" s="38"/>
    </row>
    <row r="234" spans="1:11" ht="11.1" customHeight="1" x14ac:dyDescent="0.25">
      <c r="A234" s="116"/>
      <c r="B234" s="212"/>
      <c r="C234" s="98">
        <v>-13</v>
      </c>
      <c r="D234" s="203" t="s">
        <v>247</v>
      </c>
      <c r="E234" s="441">
        <v>6</v>
      </c>
      <c r="F234" s="98"/>
      <c r="G234" s="96"/>
      <c r="H234" s="98">
        <v>-14</v>
      </c>
      <c r="I234" s="203" t="s">
        <v>243</v>
      </c>
      <c r="J234" s="441">
        <v>8</v>
      </c>
      <c r="K234" s="38"/>
    </row>
    <row r="235" spans="1:11" ht="11.1" customHeight="1" x14ac:dyDescent="0.25">
      <c r="A235" s="116"/>
      <c r="B235" s="212"/>
      <c r="C235" s="98"/>
      <c r="D235" s="103"/>
      <c r="E235" s="441"/>
      <c r="F235" s="98"/>
      <c r="G235" s="96"/>
      <c r="H235" s="98"/>
      <c r="I235" s="103"/>
      <c r="J235" s="441"/>
      <c r="K235" s="38"/>
    </row>
    <row r="236" spans="1:11" ht="11.1" customHeight="1" x14ac:dyDescent="0.25">
      <c r="A236" s="117"/>
      <c r="B236" s="212"/>
      <c r="C236" s="98"/>
      <c r="D236" s="205"/>
      <c r="E236" s="98"/>
      <c r="F236" s="98"/>
      <c r="G236" s="96"/>
      <c r="H236" s="98"/>
      <c r="I236" s="96"/>
      <c r="J236" s="101"/>
      <c r="K236" s="38"/>
    </row>
    <row r="237" spans="1:11" ht="11.1" customHeight="1" x14ac:dyDescent="0.25">
      <c r="A237" s="96">
        <v>1</v>
      </c>
      <c r="B237" s="212" t="s">
        <v>250</v>
      </c>
      <c r="C237" s="98"/>
      <c r="D237" s="96"/>
      <c r="E237" s="98"/>
      <c r="F237" s="98"/>
      <c r="G237" s="98" t="s">
        <v>200</v>
      </c>
      <c r="H237" s="589">
        <v>8</v>
      </c>
      <c r="I237" s="96"/>
      <c r="J237" s="101"/>
      <c r="K237" s="38"/>
    </row>
    <row r="238" spans="1:11" ht="11.1" customHeight="1" x14ac:dyDescent="0.25">
      <c r="A238" s="96"/>
      <c r="B238" s="207"/>
      <c r="C238" s="438">
        <v>1</v>
      </c>
      <c r="D238" s="212" t="s">
        <v>250</v>
      </c>
      <c r="E238" s="98"/>
      <c r="F238" s="98"/>
      <c r="G238" s="103"/>
      <c r="H238" s="589"/>
      <c r="I238" s="96"/>
      <c r="J238" s="101"/>
      <c r="K238" s="38"/>
    </row>
    <row r="239" spans="1:11" ht="11.1" customHeight="1" x14ac:dyDescent="0.25">
      <c r="A239" s="96">
        <v>2</v>
      </c>
      <c r="B239" s="203" t="s">
        <v>251</v>
      </c>
      <c r="C239" s="439"/>
      <c r="D239" s="110"/>
      <c r="E239" s="438">
        <v>5</v>
      </c>
      <c r="F239" s="105"/>
      <c r="G239" s="103"/>
      <c r="H239" s="105"/>
      <c r="I239" s="96"/>
      <c r="J239" s="101"/>
      <c r="K239" s="38"/>
    </row>
    <row r="240" spans="1:11" ht="11.1" customHeight="1" x14ac:dyDescent="0.25">
      <c r="A240" s="96"/>
      <c r="B240" s="212"/>
      <c r="C240" s="98"/>
      <c r="D240" s="103"/>
      <c r="E240" s="440"/>
      <c r="F240" s="105"/>
      <c r="G240" s="212" t="s">
        <v>250</v>
      </c>
      <c r="H240" s="105"/>
      <c r="I240" s="96"/>
      <c r="J240" s="101"/>
      <c r="K240" s="38"/>
    </row>
    <row r="241" spans="1:11" ht="11.1" customHeight="1" x14ac:dyDescent="0.25">
      <c r="A241" s="96">
        <v>3</v>
      </c>
      <c r="B241" s="203" t="s">
        <v>252</v>
      </c>
      <c r="C241" s="105"/>
      <c r="D241" s="103"/>
      <c r="E241" s="440"/>
      <c r="F241" s="229"/>
      <c r="G241" s="110"/>
      <c r="H241" s="438">
        <v>7</v>
      </c>
      <c r="I241" s="96"/>
      <c r="J241" s="101"/>
      <c r="K241" s="38"/>
    </row>
    <row r="242" spans="1:11" ht="11.1" customHeight="1" x14ac:dyDescent="0.25">
      <c r="A242" s="96"/>
      <c r="B242" s="207"/>
      <c r="C242" s="438">
        <v>2</v>
      </c>
      <c r="D242" s="203" t="s">
        <v>253</v>
      </c>
      <c r="E242" s="439"/>
      <c r="F242" s="105"/>
      <c r="G242" s="103"/>
      <c r="H242" s="440"/>
      <c r="I242" s="96"/>
      <c r="J242" s="101"/>
      <c r="K242" s="38"/>
    </row>
    <row r="243" spans="1:11" ht="11.1" customHeight="1" x14ac:dyDescent="0.25">
      <c r="A243" s="96">
        <v>4</v>
      </c>
      <c r="B243" s="203" t="s">
        <v>253</v>
      </c>
      <c r="C243" s="439"/>
      <c r="D243" s="96"/>
      <c r="E243" s="98"/>
      <c r="F243" s="105"/>
      <c r="G243" s="103"/>
      <c r="H243" s="440"/>
      <c r="I243" s="96"/>
      <c r="J243" s="101"/>
      <c r="K243" s="38"/>
    </row>
    <row r="244" spans="1:11" ht="11.1" customHeight="1" x14ac:dyDescent="0.25">
      <c r="A244" s="96"/>
      <c r="B244" s="212"/>
      <c r="C244" s="98"/>
      <c r="D244" s="96"/>
      <c r="E244" s="98"/>
      <c r="F244" s="105"/>
      <c r="G244" s="103"/>
      <c r="H244" s="440"/>
      <c r="I244" s="230" t="s">
        <v>250</v>
      </c>
      <c r="J244" s="441">
        <v>1</v>
      </c>
      <c r="K244" s="38"/>
    </row>
    <row r="245" spans="1:11" ht="11.1" customHeight="1" x14ac:dyDescent="0.25">
      <c r="A245" s="96">
        <v>5</v>
      </c>
      <c r="B245" s="212" t="s">
        <v>254</v>
      </c>
      <c r="C245" s="98"/>
      <c r="D245" s="96"/>
      <c r="E245" s="98"/>
      <c r="F245" s="105"/>
      <c r="G245" s="103"/>
      <c r="H245" s="440"/>
      <c r="I245" s="96"/>
      <c r="J245" s="441"/>
      <c r="K245" s="38"/>
    </row>
    <row r="246" spans="1:11" ht="11.1" customHeight="1" x14ac:dyDescent="0.25">
      <c r="A246" s="96"/>
      <c r="B246" s="207"/>
      <c r="C246" s="438">
        <v>3</v>
      </c>
      <c r="D246" s="212" t="s">
        <v>254</v>
      </c>
      <c r="E246" s="98"/>
      <c r="F246" s="105"/>
      <c r="G246" s="103"/>
      <c r="H246" s="440"/>
      <c r="I246" s="103"/>
      <c r="J246" s="101"/>
      <c r="K246" s="38"/>
    </row>
    <row r="247" spans="1:11" ht="11.1" customHeight="1" x14ac:dyDescent="0.25">
      <c r="A247" s="96">
        <v>6</v>
      </c>
      <c r="B247" s="203" t="s">
        <v>255</v>
      </c>
      <c r="C247" s="439"/>
      <c r="D247" s="110"/>
      <c r="E247" s="438">
        <v>6</v>
      </c>
      <c r="F247" s="105"/>
      <c r="G247" s="103"/>
      <c r="H247" s="440"/>
      <c r="I247" s="103"/>
      <c r="J247" s="101"/>
      <c r="K247" s="38"/>
    </row>
    <row r="248" spans="1:11" ht="11.1" customHeight="1" x14ac:dyDescent="0.25">
      <c r="A248" s="96"/>
      <c r="B248" s="212"/>
      <c r="C248" s="98"/>
      <c r="D248" s="103"/>
      <c r="E248" s="440"/>
      <c r="F248" s="231"/>
      <c r="G248" s="203" t="s">
        <v>256</v>
      </c>
      <c r="H248" s="439"/>
      <c r="I248" s="103"/>
      <c r="J248" s="101"/>
      <c r="K248" s="38"/>
    </row>
    <row r="249" spans="1:11" ht="11.1" customHeight="1" x14ac:dyDescent="0.25">
      <c r="A249" s="96">
        <v>7</v>
      </c>
      <c r="B249" s="203" t="s">
        <v>257</v>
      </c>
      <c r="C249" s="105"/>
      <c r="D249" s="103"/>
      <c r="E249" s="440"/>
      <c r="F249" s="105"/>
      <c r="G249" s="96"/>
      <c r="H249" s="98"/>
      <c r="I249" s="96"/>
      <c r="J249" s="101"/>
      <c r="K249" s="38"/>
    </row>
    <row r="250" spans="1:11" ht="11.1" customHeight="1" x14ac:dyDescent="0.25">
      <c r="A250" s="96"/>
      <c r="B250" s="207"/>
      <c r="C250" s="438">
        <v>4</v>
      </c>
      <c r="D250" s="203" t="s">
        <v>256</v>
      </c>
      <c r="E250" s="439"/>
      <c r="F250" s="105"/>
      <c r="G250" s="96"/>
      <c r="H250" s="98">
        <v>-7</v>
      </c>
      <c r="I250" s="203" t="s">
        <v>256</v>
      </c>
      <c r="J250" s="441">
        <v>2</v>
      </c>
      <c r="K250" s="38"/>
    </row>
    <row r="251" spans="1:11" ht="11.1" customHeight="1" x14ac:dyDescent="0.25">
      <c r="A251" s="96">
        <v>8</v>
      </c>
      <c r="B251" s="203" t="s">
        <v>256</v>
      </c>
      <c r="C251" s="439"/>
      <c r="D251" s="96"/>
      <c r="E251" s="98"/>
      <c r="F251" s="98"/>
      <c r="G251" s="96"/>
      <c r="H251" s="98"/>
      <c r="I251" s="96"/>
      <c r="J251" s="441"/>
      <c r="K251" s="38"/>
    </row>
    <row r="252" spans="1:11" ht="11.1" customHeight="1" x14ac:dyDescent="0.25">
      <c r="A252" s="96"/>
      <c r="B252" s="209"/>
      <c r="C252" s="105"/>
      <c r="D252" s="96"/>
      <c r="E252" s="98"/>
      <c r="F252" s="98"/>
      <c r="G252" s="96"/>
      <c r="H252" s="98"/>
      <c r="I252" s="96"/>
      <c r="J252" s="101"/>
      <c r="K252" s="38"/>
    </row>
    <row r="253" spans="1:11" ht="11.1" customHeight="1" x14ac:dyDescent="0.25">
      <c r="A253" s="96"/>
      <c r="B253" s="212"/>
      <c r="C253" s="98">
        <v>-6</v>
      </c>
      <c r="D253" s="212" t="s">
        <v>254</v>
      </c>
      <c r="E253" s="98"/>
      <c r="F253" s="98"/>
      <c r="G253" s="96"/>
      <c r="H253" s="98"/>
      <c r="I253" s="96"/>
      <c r="J253" s="101"/>
      <c r="K253" s="38"/>
    </row>
    <row r="254" spans="1:11" ht="11.1" customHeight="1" x14ac:dyDescent="0.25">
      <c r="A254" s="111">
        <v>-1</v>
      </c>
      <c r="B254" s="203" t="s">
        <v>251</v>
      </c>
      <c r="C254" s="98"/>
      <c r="D254" s="110"/>
      <c r="E254" s="438">
        <v>10</v>
      </c>
      <c r="F254" s="105"/>
      <c r="G254" s="212" t="s">
        <v>254</v>
      </c>
      <c r="H254" s="98"/>
      <c r="I254" s="96"/>
      <c r="J254" s="101"/>
      <c r="K254" s="38"/>
    </row>
    <row r="255" spans="1:11" ht="11.1" customHeight="1" x14ac:dyDescent="0.25">
      <c r="A255" s="111"/>
      <c r="B255" s="207"/>
      <c r="C255" s="438">
        <v>8</v>
      </c>
      <c r="D255" s="203" t="s">
        <v>252</v>
      </c>
      <c r="E255" s="439"/>
      <c r="F255" s="229"/>
      <c r="G255" s="110"/>
      <c r="H255" s="438">
        <v>12</v>
      </c>
      <c r="I255" s="96"/>
      <c r="J255" s="101"/>
      <c r="K255" s="38"/>
    </row>
    <row r="256" spans="1:11" ht="11.1" customHeight="1" x14ac:dyDescent="0.25">
      <c r="A256" s="111">
        <v>-2</v>
      </c>
      <c r="B256" s="203" t="s">
        <v>252</v>
      </c>
      <c r="C256" s="439"/>
      <c r="D256" s="96"/>
      <c r="E256" s="98"/>
      <c r="F256" s="105"/>
      <c r="G256" s="103"/>
      <c r="H256" s="440"/>
      <c r="I256" s="203" t="s">
        <v>253</v>
      </c>
      <c r="J256" s="441">
        <v>3</v>
      </c>
      <c r="K256" s="38"/>
    </row>
    <row r="257" spans="1:11" ht="11.1" customHeight="1" x14ac:dyDescent="0.25">
      <c r="A257" s="111"/>
      <c r="B257" s="212"/>
      <c r="C257" s="98">
        <v>-5</v>
      </c>
      <c r="D257" s="203" t="s">
        <v>253</v>
      </c>
      <c r="E257" s="98"/>
      <c r="F257" s="105"/>
      <c r="G257" s="103"/>
      <c r="H257" s="440"/>
      <c r="I257" s="96"/>
      <c r="J257" s="441"/>
      <c r="K257" s="38"/>
    </row>
    <row r="258" spans="1:11" ht="11.1" customHeight="1" x14ac:dyDescent="0.25">
      <c r="A258" s="111">
        <v>-3</v>
      </c>
      <c r="B258" s="203" t="s">
        <v>255</v>
      </c>
      <c r="C258" s="98"/>
      <c r="D258" s="110"/>
      <c r="E258" s="438">
        <v>11</v>
      </c>
      <c r="F258" s="231"/>
      <c r="G258" s="203" t="s">
        <v>253</v>
      </c>
      <c r="H258" s="439"/>
      <c r="I258" s="103"/>
      <c r="J258" s="101"/>
      <c r="K258" s="38"/>
    </row>
    <row r="259" spans="1:11" ht="11.1" customHeight="1" x14ac:dyDescent="0.25">
      <c r="A259" s="111"/>
      <c r="B259" s="207"/>
      <c r="C259" s="438">
        <v>9</v>
      </c>
      <c r="D259" s="203" t="s">
        <v>257</v>
      </c>
      <c r="E259" s="439"/>
      <c r="F259" s="105"/>
      <c r="G259" s="96"/>
      <c r="H259" s="98">
        <v>-12</v>
      </c>
      <c r="I259" s="203" t="s">
        <v>254</v>
      </c>
      <c r="J259" s="441">
        <v>4</v>
      </c>
      <c r="K259" s="38"/>
    </row>
    <row r="260" spans="1:11" ht="11.1" customHeight="1" x14ac:dyDescent="0.25">
      <c r="A260" s="111">
        <v>-4</v>
      </c>
      <c r="B260" s="203" t="s">
        <v>257</v>
      </c>
      <c r="C260" s="439"/>
      <c r="D260" s="96"/>
      <c r="E260" s="98"/>
      <c r="F260" s="98"/>
      <c r="G260" s="96"/>
      <c r="H260" s="98"/>
      <c r="I260" s="96"/>
      <c r="J260" s="441"/>
      <c r="K260" s="38"/>
    </row>
    <row r="261" spans="1:11" ht="11.1" customHeight="1" x14ac:dyDescent="0.25">
      <c r="A261" s="116"/>
      <c r="B261" s="212"/>
      <c r="C261" s="98"/>
      <c r="D261" s="96"/>
      <c r="E261" s="98"/>
      <c r="F261" s="98"/>
      <c r="G261" s="96"/>
      <c r="H261" s="98"/>
      <c r="I261" s="96"/>
      <c r="J261" s="101"/>
      <c r="K261" s="38"/>
    </row>
    <row r="262" spans="1:11" ht="11.1" customHeight="1" x14ac:dyDescent="0.25">
      <c r="A262" s="111">
        <v>-10</v>
      </c>
      <c r="B262" s="203" t="s">
        <v>252</v>
      </c>
      <c r="C262" s="98"/>
      <c r="D262" s="96"/>
      <c r="E262" s="98"/>
      <c r="F262" s="98">
        <v>-8</v>
      </c>
      <c r="G262" s="203" t="s">
        <v>251</v>
      </c>
      <c r="H262" s="98"/>
      <c r="I262" s="103"/>
      <c r="J262" s="101"/>
      <c r="K262" s="38"/>
    </row>
    <row r="263" spans="1:11" ht="11.1" customHeight="1" x14ac:dyDescent="0.25">
      <c r="A263" s="201"/>
      <c r="B263" s="207"/>
      <c r="C263" s="438">
        <v>13</v>
      </c>
      <c r="D263" s="203" t="s">
        <v>252</v>
      </c>
      <c r="E263" s="441">
        <v>5</v>
      </c>
      <c r="F263" s="98"/>
      <c r="G263" s="110"/>
      <c r="H263" s="438">
        <v>14</v>
      </c>
      <c r="I263" s="203" t="s">
        <v>251</v>
      </c>
      <c r="J263" s="441">
        <v>7</v>
      </c>
      <c r="K263" s="38"/>
    </row>
    <row r="264" spans="1:11" ht="11.1" customHeight="1" x14ac:dyDescent="0.25">
      <c r="A264" s="111">
        <v>-11</v>
      </c>
      <c r="B264" s="203" t="s">
        <v>257</v>
      </c>
      <c r="C264" s="439"/>
      <c r="D264" s="96"/>
      <c r="E264" s="441"/>
      <c r="F264" s="98">
        <v>-9</v>
      </c>
      <c r="G264" s="203" t="s">
        <v>255</v>
      </c>
      <c r="H264" s="439"/>
      <c r="I264" s="96"/>
      <c r="J264" s="441"/>
      <c r="K264" s="38"/>
    </row>
    <row r="265" spans="1:11" ht="11.1" customHeight="1" x14ac:dyDescent="0.25">
      <c r="A265" s="111"/>
      <c r="B265" s="212"/>
      <c r="C265" s="98">
        <v>-13</v>
      </c>
      <c r="D265" s="203" t="s">
        <v>257</v>
      </c>
      <c r="E265" s="441">
        <v>6</v>
      </c>
      <c r="F265" s="98"/>
      <c r="G265" s="96"/>
      <c r="H265" s="98">
        <v>-14</v>
      </c>
      <c r="I265" s="203" t="s">
        <v>255</v>
      </c>
      <c r="J265" s="441">
        <v>8</v>
      </c>
      <c r="K265" s="38"/>
    </row>
    <row r="266" spans="1:11" ht="11.1" customHeight="1" x14ac:dyDescent="0.25">
      <c r="B266" s="212"/>
      <c r="E266" s="441"/>
      <c r="G266" s="205"/>
      <c r="I266" s="205"/>
      <c r="J266" s="441"/>
    </row>
    <row r="267" spans="1:11" ht="11.1" customHeight="1" x14ac:dyDescent="0.25">
      <c r="A267" s="587" t="s">
        <v>39</v>
      </c>
      <c r="B267" s="587"/>
      <c r="C267" s="587"/>
      <c r="D267" s="587"/>
      <c r="E267" s="587"/>
      <c r="F267" s="587"/>
      <c r="G267" s="587"/>
      <c r="H267" s="587"/>
      <c r="I267" s="587"/>
      <c r="J267" s="587"/>
    </row>
    <row r="268" spans="1:11" ht="11.1" customHeight="1" x14ac:dyDescent="0.25">
      <c r="A268" s="588" t="s">
        <v>40</v>
      </c>
      <c r="B268" s="588"/>
      <c r="C268" s="588"/>
      <c r="D268" s="588"/>
      <c r="E268" s="588"/>
      <c r="F268" s="588"/>
      <c r="G268" s="588"/>
      <c r="H268" s="588"/>
      <c r="I268" s="588"/>
      <c r="J268" s="588"/>
    </row>
    <row r="269" spans="1:11" ht="11.1" customHeight="1" x14ac:dyDescent="0.25">
      <c r="B269" s="226"/>
    </row>
    <row r="270" spans="1:11" ht="11.1" customHeight="1" x14ac:dyDescent="0.25">
      <c r="B270" s="226"/>
    </row>
    <row r="271" spans="1:11" ht="11.1" customHeight="1" x14ac:dyDescent="0.25">
      <c r="B271" s="226"/>
    </row>
    <row r="272" spans="1:11" ht="11.1" customHeight="1" x14ac:dyDescent="0.25">
      <c r="B272" s="226"/>
    </row>
    <row r="273" spans="2:2" ht="11.1" customHeight="1" x14ac:dyDescent="0.25">
      <c r="B273" s="226"/>
    </row>
    <row r="274" spans="2:2" ht="11.1" customHeight="1" x14ac:dyDescent="0.25">
      <c r="B274" s="226"/>
    </row>
    <row r="275" spans="2:2" ht="11.1" customHeight="1" x14ac:dyDescent="0.25">
      <c r="B275" s="226"/>
    </row>
    <row r="276" spans="2:2" ht="11.1" customHeight="1" x14ac:dyDescent="0.25">
      <c r="B276" s="226"/>
    </row>
    <row r="277" spans="2:2" ht="11.1" customHeight="1" x14ac:dyDescent="0.25">
      <c r="B277" s="226"/>
    </row>
    <row r="278" spans="2:2" ht="11.1" customHeight="1" x14ac:dyDescent="0.25">
      <c r="B278" s="226"/>
    </row>
    <row r="279" spans="2:2" ht="11.1" customHeight="1" x14ac:dyDescent="0.25">
      <c r="B279" s="226"/>
    </row>
    <row r="280" spans="2:2" ht="11.1" customHeight="1" x14ac:dyDescent="0.25">
      <c r="B280" s="226"/>
    </row>
    <row r="281" spans="2:2" ht="11.1" customHeight="1" x14ac:dyDescent="0.25">
      <c r="B281" s="226"/>
    </row>
    <row r="282" spans="2:2" ht="11.1" customHeight="1" x14ac:dyDescent="0.25">
      <c r="B282" s="226"/>
    </row>
    <row r="283" spans="2:2" ht="11.1" customHeight="1" x14ac:dyDescent="0.25">
      <c r="B283" s="226"/>
    </row>
    <row r="284" spans="2:2" ht="11.1" customHeight="1" x14ac:dyDescent="0.25">
      <c r="B284" s="226"/>
    </row>
    <row r="285" spans="2:2" ht="11.1" customHeight="1" x14ac:dyDescent="0.25">
      <c r="B285" s="226"/>
    </row>
    <row r="286" spans="2:2" ht="11.1" customHeight="1" x14ac:dyDescent="0.25">
      <c r="B286" s="226"/>
    </row>
    <row r="287" spans="2:2" ht="11.1" customHeight="1" x14ac:dyDescent="0.25">
      <c r="B287" s="226"/>
    </row>
    <row r="288" spans="2:2" ht="11.1" customHeight="1" x14ac:dyDescent="0.25">
      <c r="B288" s="226"/>
    </row>
    <row r="289" spans="2:2" ht="11.1" customHeight="1" x14ac:dyDescent="0.25">
      <c r="B289" s="226"/>
    </row>
    <row r="290" spans="2:2" ht="11.1" customHeight="1" x14ac:dyDescent="0.25">
      <c r="B290" s="226"/>
    </row>
    <row r="291" spans="2:2" ht="11.1" customHeight="1" x14ac:dyDescent="0.25">
      <c r="B291" s="226"/>
    </row>
    <row r="292" spans="2:2" ht="11.1" customHeight="1" x14ac:dyDescent="0.25">
      <c r="B292" s="226"/>
    </row>
    <row r="293" spans="2:2" ht="11.1" customHeight="1" x14ac:dyDescent="0.25">
      <c r="B293" s="226"/>
    </row>
    <row r="294" spans="2:2" ht="11.1" customHeight="1" x14ac:dyDescent="0.25">
      <c r="B294" s="226"/>
    </row>
    <row r="295" spans="2:2" ht="11.1" customHeight="1" x14ac:dyDescent="0.25">
      <c r="B295" s="226"/>
    </row>
    <row r="296" spans="2:2" ht="11.1" customHeight="1" x14ac:dyDescent="0.25">
      <c r="B296" s="226"/>
    </row>
    <row r="297" spans="2:2" x14ac:dyDescent="0.25">
      <c r="B297" s="226"/>
    </row>
    <row r="298" spans="2:2" x14ac:dyDescent="0.25">
      <c r="B298" s="226"/>
    </row>
    <row r="299" spans="2:2" x14ac:dyDescent="0.25">
      <c r="B299" s="226"/>
    </row>
    <row r="300" spans="2:2" x14ac:dyDescent="0.25">
      <c r="B300" s="226"/>
    </row>
    <row r="301" spans="2:2" x14ac:dyDescent="0.25">
      <c r="B301" s="226"/>
    </row>
    <row r="302" spans="2:2" x14ac:dyDescent="0.25">
      <c r="B302" s="226"/>
    </row>
    <row r="303" spans="2:2" x14ac:dyDescent="0.25">
      <c r="B303" s="226"/>
    </row>
    <row r="304" spans="2:2" x14ac:dyDescent="0.25">
      <c r="B304" s="226"/>
    </row>
    <row r="305" spans="2:2" x14ac:dyDescent="0.25">
      <c r="B305" s="226"/>
    </row>
    <row r="306" spans="2:2" x14ac:dyDescent="0.25">
      <c r="B306" s="226"/>
    </row>
    <row r="307" spans="2:2" x14ac:dyDescent="0.25">
      <c r="B307" s="226"/>
    </row>
    <row r="308" spans="2:2" x14ac:dyDescent="0.25">
      <c r="B308" s="226"/>
    </row>
    <row r="309" spans="2:2" x14ac:dyDescent="0.25">
      <c r="B309" s="226"/>
    </row>
    <row r="310" spans="2:2" x14ac:dyDescent="0.25">
      <c r="B310" s="226"/>
    </row>
    <row r="311" spans="2:2" x14ac:dyDescent="0.25">
      <c r="B311" s="226"/>
    </row>
    <row r="312" spans="2:2" x14ac:dyDescent="0.25">
      <c r="B312" s="226"/>
    </row>
    <row r="313" spans="2:2" x14ac:dyDescent="0.25">
      <c r="B313" s="226"/>
    </row>
    <row r="314" spans="2:2" x14ac:dyDescent="0.25">
      <c r="B314" s="226"/>
    </row>
    <row r="315" spans="2:2" x14ac:dyDescent="0.25">
      <c r="B315" s="226"/>
    </row>
    <row r="316" spans="2:2" x14ac:dyDescent="0.25">
      <c r="B316" s="226"/>
    </row>
    <row r="317" spans="2:2" x14ac:dyDescent="0.25">
      <c r="B317" s="226"/>
    </row>
    <row r="318" spans="2:2" x14ac:dyDescent="0.25">
      <c r="B318" s="226"/>
    </row>
    <row r="319" spans="2:2" x14ac:dyDescent="0.25">
      <c r="B319" s="226"/>
    </row>
    <row r="320" spans="2:2" x14ac:dyDescent="0.25">
      <c r="B320" s="226"/>
    </row>
    <row r="321" spans="2:2" x14ac:dyDescent="0.25">
      <c r="B321" s="226"/>
    </row>
    <row r="322" spans="2:2" x14ac:dyDescent="0.25">
      <c r="B322" s="226"/>
    </row>
    <row r="323" spans="2:2" x14ac:dyDescent="0.25">
      <c r="B323" s="226"/>
    </row>
    <row r="324" spans="2:2" x14ac:dyDescent="0.25">
      <c r="B324" s="226"/>
    </row>
    <row r="325" spans="2:2" x14ac:dyDescent="0.25">
      <c r="B325" s="226"/>
    </row>
    <row r="326" spans="2:2" x14ac:dyDescent="0.25">
      <c r="B326" s="226"/>
    </row>
    <row r="327" spans="2:2" x14ac:dyDescent="0.25">
      <c r="B327" s="226"/>
    </row>
    <row r="328" spans="2:2" x14ac:dyDescent="0.25">
      <c r="B328" s="226"/>
    </row>
    <row r="329" spans="2:2" x14ac:dyDescent="0.25">
      <c r="B329" s="226"/>
    </row>
    <row r="330" spans="2:2" x14ac:dyDescent="0.25">
      <c r="B330" s="226"/>
    </row>
    <row r="331" spans="2:2" x14ac:dyDescent="0.25">
      <c r="B331" s="226"/>
    </row>
    <row r="332" spans="2:2" x14ac:dyDescent="0.25">
      <c r="B332" s="226"/>
    </row>
    <row r="333" spans="2:2" x14ac:dyDescent="0.25">
      <c r="B333" s="226"/>
    </row>
    <row r="334" spans="2:2" x14ac:dyDescent="0.25">
      <c r="B334" s="226"/>
    </row>
    <row r="335" spans="2:2" x14ac:dyDescent="0.25">
      <c r="B335" s="226"/>
    </row>
    <row r="336" spans="2:2" x14ac:dyDescent="0.25">
      <c r="B336" s="226"/>
    </row>
    <row r="337" spans="2:2" x14ac:dyDescent="0.25">
      <c r="B337" s="226"/>
    </row>
    <row r="338" spans="2:2" x14ac:dyDescent="0.25">
      <c r="B338" s="226"/>
    </row>
    <row r="339" spans="2:2" x14ac:dyDescent="0.25">
      <c r="B339" s="226"/>
    </row>
    <row r="340" spans="2:2" x14ac:dyDescent="0.25">
      <c r="B340" s="226"/>
    </row>
    <row r="341" spans="2:2" x14ac:dyDescent="0.25">
      <c r="B341" s="226"/>
    </row>
    <row r="342" spans="2:2" x14ac:dyDescent="0.25">
      <c r="B342" s="226"/>
    </row>
    <row r="343" spans="2:2" x14ac:dyDescent="0.25">
      <c r="B343" s="226"/>
    </row>
    <row r="344" spans="2:2" x14ac:dyDescent="0.25">
      <c r="B344" s="226"/>
    </row>
    <row r="345" spans="2:2" x14ac:dyDescent="0.25">
      <c r="B345" s="226"/>
    </row>
    <row r="346" spans="2:2" x14ac:dyDescent="0.25">
      <c r="B346" s="226"/>
    </row>
    <row r="347" spans="2:2" x14ac:dyDescent="0.25">
      <c r="B347" s="226"/>
    </row>
    <row r="348" spans="2:2" x14ac:dyDescent="0.25">
      <c r="B348" s="226"/>
    </row>
    <row r="349" spans="2:2" x14ac:dyDescent="0.25">
      <c r="B349" s="226"/>
    </row>
    <row r="350" spans="2:2" x14ac:dyDescent="0.25">
      <c r="B350" s="226"/>
    </row>
    <row r="351" spans="2:2" x14ac:dyDescent="0.25">
      <c r="B351" s="226"/>
    </row>
    <row r="352" spans="2:2" x14ac:dyDescent="0.25">
      <c r="B352" s="226"/>
    </row>
    <row r="353" spans="2:2" x14ac:dyDescent="0.25">
      <c r="B353" s="226"/>
    </row>
    <row r="354" spans="2:2" x14ac:dyDescent="0.25">
      <c r="B354" s="226"/>
    </row>
    <row r="355" spans="2:2" x14ac:dyDescent="0.25">
      <c r="B355" s="226"/>
    </row>
    <row r="356" spans="2:2" x14ac:dyDescent="0.25">
      <c r="B356" s="226"/>
    </row>
    <row r="357" spans="2:2" x14ac:dyDescent="0.25">
      <c r="B357" s="226"/>
    </row>
    <row r="358" spans="2:2" x14ac:dyDescent="0.25">
      <c r="B358" s="226"/>
    </row>
    <row r="359" spans="2:2" x14ac:dyDescent="0.25">
      <c r="B359" s="226"/>
    </row>
  </sheetData>
  <mergeCells count="204">
    <mergeCell ref="A267:J267"/>
    <mergeCell ref="A268:J268"/>
    <mergeCell ref="C263:C264"/>
    <mergeCell ref="E263:E264"/>
    <mergeCell ref="H263:H264"/>
    <mergeCell ref="J263:J264"/>
    <mergeCell ref="E265:E266"/>
    <mergeCell ref="J265:J266"/>
    <mergeCell ref="C250:C251"/>
    <mergeCell ref="J250:J251"/>
    <mergeCell ref="E254:E255"/>
    <mergeCell ref="C255:C256"/>
    <mergeCell ref="H255:H258"/>
    <mergeCell ref="J256:J257"/>
    <mergeCell ref="E258:E259"/>
    <mergeCell ref="C259:C260"/>
    <mergeCell ref="J259:J260"/>
    <mergeCell ref="E234:E235"/>
    <mergeCell ref="J234:J235"/>
    <mergeCell ref="H237:H238"/>
    <mergeCell ref="C238:C239"/>
    <mergeCell ref="E239:E242"/>
    <mergeCell ref="H241:H248"/>
    <mergeCell ref="C242:C243"/>
    <mergeCell ref="J244:J245"/>
    <mergeCell ref="C246:C247"/>
    <mergeCell ref="E247:E250"/>
    <mergeCell ref="C228:C229"/>
    <mergeCell ref="J228:J229"/>
    <mergeCell ref="C232:C233"/>
    <mergeCell ref="E232:E233"/>
    <mergeCell ref="H232:H233"/>
    <mergeCell ref="J232:J233"/>
    <mergeCell ref="J213:J214"/>
    <mergeCell ref="C215:C216"/>
    <mergeCell ref="E216:E219"/>
    <mergeCell ref="C219:C220"/>
    <mergeCell ref="J219:J220"/>
    <mergeCell ref="E223:E224"/>
    <mergeCell ref="C224:C225"/>
    <mergeCell ref="H224:H227"/>
    <mergeCell ref="J225:J226"/>
    <mergeCell ref="E227:E228"/>
    <mergeCell ref="A200:J200"/>
    <mergeCell ref="A201:J201"/>
    <mergeCell ref="B202:I202"/>
    <mergeCell ref="B203:I203"/>
    <mergeCell ref="B204:I204"/>
    <mergeCell ref="H206:H207"/>
    <mergeCell ref="C207:C208"/>
    <mergeCell ref="E208:E211"/>
    <mergeCell ref="H210:H217"/>
    <mergeCell ref="C211:C212"/>
    <mergeCell ref="C196:C197"/>
    <mergeCell ref="E196:E197"/>
    <mergeCell ref="H196:H197"/>
    <mergeCell ref="J196:J197"/>
    <mergeCell ref="E198:E199"/>
    <mergeCell ref="J198:J199"/>
    <mergeCell ref="C183:C184"/>
    <mergeCell ref="J183:J184"/>
    <mergeCell ref="E187:E188"/>
    <mergeCell ref="C188:C189"/>
    <mergeCell ref="H188:H191"/>
    <mergeCell ref="J189:J190"/>
    <mergeCell ref="E191:E192"/>
    <mergeCell ref="C192:C193"/>
    <mergeCell ref="J192:J193"/>
    <mergeCell ref="E167:E168"/>
    <mergeCell ref="J167:J168"/>
    <mergeCell ref="H170:H171"/>
    <mergeCell ref="C171:C172"/>
    <mergeCell ref="E172:E175"/>
    <mergeCell ref="H174:H181"/>
    <mergeCell ref="C175:C176"/>
    <mergeCell ref="J177:J178"/>
    <mergeCell ref="C179:C180"/>
    <mergeCell ref="E180:E183"/>
    <mergeCell ref="C161:C162"/>
    <mergeCell ref="J161:J162"/>
    <mergeCell ref="C165:C166"/>
    <mergeCell ref="E165:E166"/>
    <mergeCell ref="H165:H166"/>
    <mergeCell ref="J165:J166"/>
    <mergeCell ref="J146:J147"/>
    <mergeCell ref="C148:C149"/>
    <mergeCell ref="E149:E152"/>
    <mergeCell ref="C152:C153"/>
    <mergeCell ref="J152:J153"/>
    <mergeCell ref="E156:E157"/>
    <mergeCell ref="C157:C158"/>
    <mergeCell ref="H157:H160"/>
    <mergeCell ref="J158:J159"/>
    <mergeCell ref="E160:E161"/>
    <mergeCell ref="A133:J133"/>
    <mergeCell ref="A134:J134"/>
    <mergeCell ref="B135:I135"/>
    <mergeCell ref="B136:I136"/>
    <mergeCell ref="B137:I137"/>
    <mergeCell ref="H139:H140"/>
    <mergeCell ref="C140:C141"/>
    <mergeCell ref="E141:E144"/>
    <mergeCell ref="H143:H150"/>
    <mergeCell ref="C144:C145"/>
    <mergeCell ref="C129:C130"/>
    <mergeCell ref="E129:E130"/>
    <mergeCell ref="H129:H130"/>
    <mergeCell ref="J129:J130"/>
    <mergeCell ref="E131:E132"/>
    <mergeCell ref="J131:J132"/>
    <mergeCell ref="C116:C117"/>
    <mergeCell ref="J116:J117"/>
    <mergeCell ref="E120:E121"/>
    <mergeCell ref="C121:C122"/>
    <mergeCell ref="H121:H124"/>
    <mergeCell ref="J122:J123"/>
    <mergeCell ref="E124:E125"/>
    <mergeCell ref="C125:C126"/>
    <mergeCell ref="J125:J126"/>
    <mergeCell ref="E100:E101"/>
    <mergeCell ref="J100:J101"/>
    <mergeCell ref="H103:H104"/>
    <mergeCell ref="C104:C105"/>
    <mergeCell ref="E105:E108"/>
    <mergeCell ref="H107:H114"/>
    <mergeCell ref="C108:C109"/>
    <mergeCell ref="J110:J111"/>
    <mergeCell ref="C112:C113"/>
    <mergeCell ref="E113:E116"/>
    <mergeCell ref="C94:C95"/>
    <mergeCell ref="J94:J95"/>
    <mergeCell ref="C98:C99"/>
    <mergeCell ref="E98:E99"/>
    <mergeCell ref="H98:H99"/>
    <mergeCell ref="J98:J99"/>
    <mergeCell ref="J79:J80"/>
    <mergeCell ref="C81:C82"/>
    <mergeCell ref="E82:E85"/>
    <mergeCell ref="C85:C86"/>
    <mergeCell ref="J85:J86"/>
    <mergeCell ref="E89:E90"/>
    <mergeCell ref="C90:C91"/>
    <mergeCell ref="H90:H93"/>
    <mergeCell ref="J91:J92"/>
    <mergeCell ref="E93:E94"/>
    <mergeCell ref="A66:J66"/>
    <mergeCell ref="A67:J67"/>
    <mergeCell ref="B68:I68"/>
    <mergeCell ref="B69:I69"/>
    <mergeCell ref="B70:I70"/>
    <mergeCell ref="H72:H73"/>
    <mergeCell ref="C73:C74"/>
    <mergeCell ref="E74:E77"/>
    <mergeCell ref="H76:H83"/>
    <mergeCell ref="C77:C78"/>
    <mergeCell ref="C62:C63"/>
    <mergeCell ref="E62:E63"/>
    <mergeCell ref="H62:H63"/>
    <mergeCell ref="J62:J63"/>
    <mergeCell ref="E64:E65"/>
    <mergeCell ref="J64:J65"/>
    <mergeCell ref="C49:C50"/>
    <mergeCell ref="J49:J50"/>
    <mergeCell ref="E53:E54"/>
    <mergeCell ref="C54:C55"/>
    <mergeCell ref="H54:H57"/>
    <mergeCell ref="J55:J56"/>
    <mergeCell ref="E57:E58"/>
    <mergeCell ref="C58:C59"/>
    <mergeCell ref="J58:J59"/>
    <mergeCell ref="E33:E34"/>
    <mergeCell ref="J33:J34"/>
    <mergeCell ref="H36:H37"/>
    <mergeCell ref="C37:C38"/>
    <mergeCell ref="E38:E41"/>
    <mergeCell ref="H40:H47"/>
    <mergeCell ref="C41:C42"/>
    <mergeCell ref="J43:J44"/>
    <mergeCell ref="C45:C46"/>
    <mergeCell ref="E46:E49"/>
    <mergeCell ref="J27:J28"/>
    <mergeCell ref="C31:C32"/>
    <mergeCell ref="E31:E32"/>
    <mergeCell ref="H31:H32"/>
    <mergeCell ref="J31:J32"/>
    <mergeCell ref="J12:J13"/>
    <mergeCell ref="C14:C15"/>
    <mergeCell ref="E15:E18"/>
    <mergeCell ref="C18:C19"/>
    <mergeCell ref="J18:J19"/>
    <mergeCell ref="E22:E23"/>
    <mergeCell ref="C23:C24"/>
    <mergeCell ref="H23:H26"/>
    <mergeCell ref="J24:J25"/>
    <mergeCell ref="E26:E27"/>
    <mergeCell ref="B1:I1"/>
    <mergeCell ref="B2:I2"/>
    <mergeCell ref="B3:I3"/>
    <mergeCell ref="H5:H6"/>
    <mergeCell ref="C6:C7"/>
    <mergeCell ref="E7:E10"/>
    <mergeCell ref="H9:H16"/>
    <mergeCell ref="C10:C11"/>
    <mergeCell ref="C27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ВК</vt:lpstr>
      <vt:lpstr>ВЛ</vt:lpstr>
      <vt:lpstr>ФКЮ</vt:lpstr>
      <vt:lpstr>ФКД</vt:lpstr>
      <vt:lpstr>ПКЮД</vt:lpstr>
      <vt:lpstr>ФЛЮ</vt:lpstr>
      <vt:lpstr>ПЛЮ</vt:lpstr>
      <vt:lpstr>ФЛД</vt:lpstr>
      <vt:lpstr>ПЛД</vt:lpstr>
      <vt:lpstr>ПД</vt:lpstr>
      <vt:lpstr>ПЮ</vt:lpstr>
      <vt:lpstr>ПС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2024-05-06T05:45:08Z</dcterms:modified>
</cp:coreProperties>
</file>