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155" tabRatio="602"/>
  </bookViews>
  <sheets>
    <sheet name="Вып.К," sheetId="41" r:id="rId1"/>
    <sheet name="ПодгМ.Ж." sheetId="28" r:id="rId2"/>
    <sheet name="ФМ" sheetId="50" r:id="rId3"/>
    <sheet name="2ФМ" sheetId="49" r:id="rId4"/>
    <sheet name="ФЖ" sheetId="48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52511"/>
</workbook>
</file>

<file path=xl/calcChain.xml><?xml version="1.0" encoding="utf-8"?>
<calcChain xmlns="http://schemas.openxmlformats.org/spreadsheetml/2006/main">
  <c r="BM175" i="49" l="1"/>
  <c r="BQ175" i="49" s="1"/>
  <c r="BI174" i="49"/>
  <c r="BH174" i="49"/>
  <c r="BE174" i="49"/>
  <c r="BC174" i="49"/>
  <c r="BB174" i="49"/>
  <c r="BA174" i="49"/>
  <c r="AZ174" i="49"/>
  <c r="AY174" i="49"/>
  <c r="AX174" i="49"/>
  <c r="AW174" i="49"/>
  <c r="AV174" i="49"/>
  <c r="AU174" i="49"/>
  <c r="AT174" i="49"/>
  <c r="AR174" i="49"/>
  <c r="AQ174" i="49"/>
  <c r="AP174" i="49"/>
  <c r="AO174" i="49"/>
  <c r="AN174" i="49"/>
  <c r="AM174" i="49"/>
  <c r="AL174" i="49"/>
  <c r="AK174" i="49"/>
  <c r="AJ174" i="49"/>
  <c r="AG174" i="49"/>
  <c r="AF174" i="49"/>
  <c r="AE174" i="49"/>
  <c r="AD174" i="49"/>
  <c r="AC174" i="49"/>
  <c r="AB174" i="49"/>
  <c r="AA174" i="49"/>
  <c r="Z174" i="49"/>
  <c r="Y174" i="49"/>
  <c r="X174" i="49"/>
  <c r="W174" i="49"/>
  <c r="V174" i="49"/>
  <c r="AH174" i="49" s="1"/>
  <c r="U174" i="49"/>
  <c r="T174" i="49"/>
  <c r="BM173" i="49"/>
  <c r="BQ173" i="49" s="1"/>
  <c r="BI173" i="49"/>
  <c r="BH173" i="49"/>
  <c r="BC173" i="49"/>
  <c r="BB173" i="49"/>
  <c r="BA173" i="49"/>
  <c r="AZ173" i="49"/>
  <c r="AY173" i="49"/>
  <c r="AX173" i="49"/>
  <c r="AW173" i="49"/>
  <c r="BE173" i="49" s="1"/>
  <c r="AR173" i="49"/>
  <c r="AQ173" i="49"/>
  <c r="AP173" i="49"/>
  <c r="AO173" i="49"/>
  <c r="AN173" i="49"/>
  <c r="AM173" i="49"/>
  <c r="AL173" i="49"/>
  <c r="AG173" i="49"/>
  <c r="AF173" i="49"/>
  <c r="AE173" i="49"/>
  <c r="AD173" i="49"/>
  <c r="AC173" i="49"/>
  <c r="AB173" i="49"/>
  <c r="AA173" i="49"/>
  <c r="Z173" i="49"/>
  <c r="Y173" i="49"/>
  <c r="X173" i="49"/>
  <c r="W173" i="49"/>
  <c r="V173" i="49"/>
  <c r="U173" i="49"/>
  <c r="T173" i="49"/>
  <c r="BI172" i="49"/>
  <c r="BH172" i="49"/>
  <c r="BC172" i="49"/>
  <c r="BB172" i="49"/>
  <c r="BA172" i="49"/>
  <c r="AZ172" i="49"/>
  <c r="AY172" i="49"/>
  <c r="AX172" i="49"/>
  <c r="AW172" i="49"/>
  <c r="AR172" i="49"/>
  <c r="AQ172" i="49"/>
  <c r="AP172" i="49"/>
  <c r="AO172" i="49"/>
  <c r="AN172" i="49"/>
  <c r="AM172" i="49"/>
  <c r="AL172" i="49"/>
  <c r="AG172" i="49"/>
  <c r="AF172" i="49"/>
  <c r="AE172" i="49"/>
  <c r="AD172" i="49"/>
  <c r="AC172" i="49"/>
  <c r="AB172" i="49"/>
  <c r="AA172" i="49"/>
  <c r="Z172" i="49"/>
  <c r="Y172" i="49"/>
  <c r="X172" i="49"/>
  <c r="W172" i="49"/>
  <c r="V172" i="49"/>
  <c r="U172" i="49"/>
  <c r="T172" i="49"/>
  <c r="BM171" i="49"/>
  <c r="BQ171" i="49" s="1"/>
  <c r="BI171" i="49"/>
  <c r="BH171" i="49"/>
  <c r="BE171" i="49"/>
  <c r="BC171" i="49"/>
  <c r="BB171" i="49"/>
  <c r="BA171" i="49"/>
  <c r="AZ171" i="49"/>
  <c r="AY171" i="49"/>
  <c r="AX171" i="49"/>
  <c r="AW171" i="49"/>
  <c r="AV171" i="49"/>
  <c r="AU171" i="49"/>
  <c r="AT171" i="49"/>
  <c r="AR171" i="49"/>
  <c r="AQ171" i="49"/>
  <c r="AP171" i="49"/>
  <c r="AO171" i="49"/>
  <c r="AN171" i="49"/>
  <c r="AM171" i="49"/>
  <c r="AL171" i="49"/>
  <c r="AK171" i="49"/>
  <c r="AJ171" i="49"/>
  <c r="AG171" i="49"/>
  <c r="AF171" i="49"/>
  <c r="AE171" i="49"/>
  <c r="AD171" i="49"/>
  <c r="AC171" i="49"/>
  <c r="AB171" i="49"/>
  <c r="AA171" i="49"/>
  <c r="Z171" i="49"/>
  <c r="Y171" i="49"/>
  <c r="X171" i="49"/>
  <c r="W171" i="49"/>
  <c r="V171" i="49"/>
  <c r="U171" i="49"/>
  <c r="T171" i="49"/>
  <c r="AH171" i="49" s="1"/>
  <c r="BI170" i="49"/>
  <c r="BH170" i="49"/>
  <c r="BE170" i="49"/>
  <c r="BC170" i="49"/>
  <c r="BB170" i="49"/>
  <c r="BA170" i="49"/>
  <c r="AZ170" i="49"/>
  <c r="AY170" i="49"/>
  <c r="AX170" i="49"/>
  <c r="AW170" i="49"/>
  <c r="AV170" i="49"/>
  <c r="AU170" i="49"/>
  <c r="AT170" i="49"/>
  <c r="AR170" i="49"/>
  <c r="AQ170" i="49"/>
  <c r="AP170" i="49"/>
  <c r="AO170" i="49"/>
  <c r="AN170" i="49"/>
  <c r="AM170" i="49"/>
  <c r="AL170" i="49"/>
  <c r="AK170" i="49"/>
  <c r="BF175" i="49" s="1"/>
  <c r="AJ170" i="49"/>
  <c r="AG170" i="49"/>
  <c r="AF170" i="49"/>
  <c r="AE170" i="49"/>
  <c r="AD170" i="49"/>
  <c r="AC170" i="49"/>
  <c r="AB170" i="49"/>
  <c r="AA170" i="49"/>
  <c r="Z170" i="49"/>
  <c r="Y170" i="49"/>
  <c r="X170" i="49"/>
  <c r="W170" i="49"/>
  <c r="V170" i="49"/>
  <c r="U170" i="49"/>
  <c r="T170" i="49"/>
  <c r="BM169" i="49"/>
  <c r="BQ169" i="49" s="1"/>
  <c r="BI169" i="49"/>
  <c r="BH169" i="49"/>
  <c r="BC169" i="49"/>
  <c r="BB169" i="49"/>
  <c r="BA169" i="49"/>
  <c r="AZ169" i="49"/>
  <c r="AY169" i="49"/>
  <c r="AX169" i="49"/>
  <c r="AW169" i="49"/>
  <c r="AR169" i="49"/>
  <c r="AQ169" i="49"/>
  <c r="AP169" i="49"/>
  <c r="AO169" i="49"/>
  <c r="AN169" i="49"/>
  <c r="AM169" i="49"/>
  <c r="AL169" i="49"/>
  <c r="AG169" i="49"/>
  <c r="AF169" i="49"/>
  <c r="AE169" i="49"/>
  <c r="AD169" i="49"/>
  <c r="AC169" i="49"/>
  <c r="AB169" i="49"/>
  <c r="AA169" i="49"/>
  <c r="Z169" i="49"/>
  <c r="Y169" i="49"/>
  <c r="X169" i="49"/>
  <c r="W169" i="49"/>
  <c r="V169" i="49"/>
  <c r="U169" i="49"/>
  <c r="T169" i="49"/>
  <c r="AS168" i="49"/>
  <c r="BM165" i="49"/>
  <c r="BR165" i="49" s="1"/>
  <c r="BI164" i="49"/>
  <c r="BH164" i="49"/>
  <c r="BE164" i="49"/>
  <c r="BC164" i="49"/>
  <c r="BB164" i="49"/>
  <c r="BA164" i="49"/>
  <c r="AZ164" i="49"/>
  <c r="AY164" i="49"/>
  <c r="AX164" i="49"/>
  <c r="AW164" i="49"/>
  <c r="AV164" i="49"/>
  <c r="AU164" i="49"/>
  <c r="AT164" i="49"/>
  <c r="AR164" i="49"/>
  <c r="AQ164" i="49"/>
  <c r="AP164" i="49"/>
  <c r="AO164" i="49"/>
  <c r="AN164" i="49"/>
  <c r="AM164" i="49"/>
  <c r="AL164" i="49"/>
  <c r="AK164" i="49"/>
  <c r="AJ164" i="49"/>
  <c r="AG164" i="49"/>
  <c r="AF164" i="49"/>
  <c r="AE164" i="49"/>
  <c r="AD164" i="49"/>
  <c r="AC164" i="49"/>
  <c r="AB164" i="49"/>
  <c r="AA164" i="49"/>
  <c r="Z164" i="49"/>
  <c r="Y164" i="49"/>
  <c r="X164" i="49"/>
  <c r="W164" i="49"/>
  <c r="V164" i="49"/>
  <c r="U164" i="49"/>
  <c r="T164" i="49"/>
  <c r="BM163" i="49"/>
  <c r="BQ164" i="49" s="1"/>
  <c r="BI163" i="49"/>
  <c r="BH163" i="49"/>
  <c r="BC163" i="49"/>
  <c r="BB163" i="49"/>
  <c r="BA163" i="49"/>
  <c r="AZ163" i="49"/>
  <c r="AY163" i="49"/>
  <c r="AX163" i="49"/>
  <c r="AW163" i="49"/>
  <c r="AR163" i="49"/>
  <c r="AQ163" i="49"/>
  <c r="AP163" i="49"/>
  <c r="AO163" i="49"/>
  <c r="AN163" i="49"/>
  <c r="AM163" i="49"/>
  <c r="AL163" i="49"/>
  <c r="AG163" i="49"/>
  <c r="AF163" i="49"/>
  <c r="AE163" i="49"/>
  <c r="AD163" i="49"/>
  <c r="AC163" i="49"/>
  <c r="AB163" i="49"/>
  <c r="AA163" i="49"/>
  <c r="Z163" i="49"/>
  <c r="Y163" i="49"/>
  <c r="X163" i="49"/>
  <c r="W163" i="49"/>
  <c r="V163" i="49"/>
  <c r="U163" i="49"/>
  <c r="T163" i="49"/>
  <c r="BI162" i="49"/>
  <c r="BH162" i="49"/>
  <c r="BC162" i="49"/>
  <c r="BB162" i="49"/>
  <c r="BA162" i="49"/>
  <c r="AZ162" i="49"/>
  <c r="AY162" i="49"/>
  <c r="AX162" i="49"/>
  <c r="AW162" i="49"/>
  <c r="AR162" i="49"/>
  <c r="AQ162" i="49"/>
  <c r="AP162" i="49"/>
  <c r="AO162" i="49"/>
  <c r="AN162" i="49"/>
  <c r="AM162" i="49"/>
  <c r="AL162" i="49"/>
  <c r="AG162" i="49"/>
  <c r="AF162" i="49"/>
  <c r="AE162" i="49"/>
  <c r="AD162" i="49"/>
  <c r="AC162" i="49"/>
  <c r="AB162" i="49"/>
  <c r="AA162" i="49"/>
  <c r="Z162" i="49"/>
  <c r="Y162" i="49"/>
  <c r="X162" i="49"/>
  <c r="W162" i="49"/>
  <c r="V162" i="49"/>
  <c r="U162" i="49"/>
  <c r="T162" i="49"/>
  <c r="BM161" i="49"/>
  <c r="BR161" i="49" s="1"/>
  <c r="BI161" i="49"/>
  <c r="BH161" i="49"/>
  <c r="BE161" i="49"/>
  <c r="BC161" i="49"/>
  <c r="BB161" i="49"/>
  <c r="BA161" i="49"/>
  <c r="AZ161" i="49"/>
  <c r="AY161" i="49"/>
  <c r="AX161" i="49"/>
  <c r="AW161" i="49"/>
  <c r="AV161" i="49"/>
  <c r="AU161" i="49"/>
  <c r="AT161" i="49"/>
  <c r="AR161" i="49"/>
  <c r="AQ161" i="49"/>
  <c r="AP161" i="49"/>
  <c r="AO161" i="49"/>
  <c r="AN161" i="49"/>
  <c r="AM161" i="49"/>
  <c r="AL161" i="49"/>
  <c r="AK161" i="49"/>
  <c r="AJ161" i="49"/>
  <c r="AG161" i="49"/>
  <c r="AF161" i="49"/>
  <c r="AE161" i="49"/>
  <c r="AD161" i="49"/>
  <c r="AC161" i="49"/>
  <c r="AB161" i="49"/>
  <c r="AA161" i="49"/>
  <c r="Z161" i="49"/>
  <c r="Y161" i="49"/>
  <c r="X161" i="49"/>
  <c r="W161" i="49"/>
  <c r="V161" i="49"/>
  <c r="U161" i="49"/>
  <c r="T161" i="49"/>
  <c r="BI160" i="49"/>
  <c r="BH160" i="49"/>
  <c r="BE160" i="49"/>
  <c r="BC160" i="49"/>
  <c r="BB160" i="49"/>
  <c r="BA160" i="49"/>
  <c r="AZ160" i="49"/>
  <c r="AY160" i="49"/>
  <c r="AX160" i="49"/>
  <c r="AW160" i="49"/>
  <c r="AV160" i="49"/>
  <c r="AU160" i="49"/>
  <c r="AT160" i="49"/>
  <c r="AR160" i="49"/>
  <c r="AQ160" i="49"/>
  <c r="AP160" i="49"/>
  <c r="AO160" i="49"/>
  <c r="AN160" i="49"/>
  <c r="AM160" i="49"/>
  <c r="AL160" i="49"/>
  <c r="AK160" i="49"/>
  <c r="BF165" i="49" s="1"/>
  <c r="AJ160" i="49"/>
  <c r="AG160" i="49"/>
  <c r="AF160" i="49"/>
  <c r="AE160" i="49"/>
  <c r="AD160" i="49"/>
  <c r="AC160" i="49"/>
  <c r="AB160" i="49"/>
  <c r="AA160" i="49"/>
  <c r="Z160" i="49"/>
  <c r="Y160" i="49"/>
  <c r="X160" i="49"/>
  <c r="W160" i="49"/>
  <c r="V160" i="49"/>
  <c r="AH160" i="49" s="1"/>
  <c r="U160" i="49"/>
  <c r="T160" i="49"/>
  <c r="BM159" i="49"/>
  <c r="BQ160" i="49" s="1"/>
  <c r="BI159" i="49"/>
  <c r="BH159" i="49"/>
  <c r="BC159" i="49"/>
  <c r="BB159" i="49"/>
  <c r="BA159" i="49"/>
  <c r="AZ159" i="49"/>
  <c r="AY159" i="49"/>
  <c r="AX159" i="49"/>
  <c r="AW159" i="49"/>
  <c r="AR159" i="49"/>
  <c r="AQ159" i="49"/>
  <c r="AP159" i="49"/>
  <c r="AO159" i="49"/>
  <c r="AN159" i="49"/>
  <c r="AM159" i="49"/>
  <c r="AL159" i="49"/>
  <c r="AT159" i="49" s="1"/>
  <c r="AG159" i="49"/>
  <c r="AF159" i="49"/>
  <c r="AE159" i="49"/>
  <c r="AD159" i="49"/>
  <c r="AC159" i="49"/>
  <c r="AB159" i="49"/>
  <c r="AA159" i="49"/>
  <c r="Z159" i="49"/>
  <c r="Y159" i="49"/>
  <c r="X159" i="49"/>
  <c r="W159" i="49"/>
  <c r="V159" i="49"/>
  <c r="AH159" i="49" s="1"/>
  <c r="U159" i="49"/>
  <c r="T159" i="49"/>
  <c r="AS158" i="49"/>
  <c r="BM155" i="49"/>
  <c r="BQ155" i="49" s="1"/>
  <c r="BJ154" i="49"/>
  <c r="BJ164" i="49" s="1"/>
  <c r="BJ174" i="49" s="1"/>
  <c r="BI154" i="49"/>
  <c r="BH154" i="49"/>
  <c r="BE154" i="49"/>
  <c r="BC154" i="49"/>
  <c r="BB154" i="49"/>
  <c r="BA154" i="49"/>
  <c r="AZ154" i="49"/>
  <c r="AY154" i="49"/>
  <c r="AX154" i="49"/>
  <c r="AW154" i="49"/>
  <c r="AV154" i="49"/>
  <c r="AU154" i="49"/>
  <c r="AT154" i="49"/>
  <c r="AR154" i="49"/>
  <c r="AQ154" i="49"/>
  <c r="AP154" i="49"/>
  <c r="AO154" i="49"/>
  <c r="AN154" i="49"/>
  <c r="AM154" i="49"/>
  <c r="AL154" i="49"/>
  <c r="AK154" i="49"/>
  <c r="AJ154" i="49"/>
  <c r="AG154" i="49"/>
  <c r="AF154" i="49"/>
  <c r="AE154" i="49"/>
  <c r="AD154" i="49"/>
  <c r="AC154" i="49"/>
  <c r="AB154" i="49"/>
  <c r="AA154" i="49"/>
  <c r="Z154" i="49"/>
  <c r="Y154" i="49"/>
  <c r="X154" i="49"/>
  <c r="W154" i="49"/>
  <c r="V154" i="49"/>
  <c r="U154" i="49"/>
  <c r="T154" i="49"/>
  <c r="BM153" i="49"/>
  <c r="BQ154" i="49" s="1"/>
  <c r="BJ153" i="49"/>
  <c r="BJ163" i="49" s="1"/>
  <c r="BJ173" i="49" s="1"/>
  <c r="BI153" i="49"/>
  <c r="BH153" i="49"/>
  <c r="BC153" i="49"/>
  <c r="BB153" i="49"/>
  <c r="BA153" i="49"/>
  <c r="AZ153" i="49"/>
  <c r="AY153" i="49"/>
  <c r="AX153" i="49"/>
  <c r="AW153" i="49"/>
  <c r="AR153" i="49"/>
  <c r="AQ153" i="49"/>
  <c r="AP153" i="49"/>
  <c r="AO153" i="49"/>
  <c r="AN153" i="49"/>
  <c r="AM153" i="49"/>
  <c r="AL153" i="49"/>
  <c r="AG153" i="49"/>
  <c r="AF153" i="49"/>
  <c r="AE153" i="49"/>
  <c r="AD153" i="49"/>
  <c r="AC153" i="49"/>
  <c r="AB153" i="49"/>
  <c r="AA153" i="49"/>
  <c r="Z153" i="49"/>
  <c r="Y153" i="49"/>
  <c r="X153" i="49"/>
  <c r="W153" i="49"/>
  <c r="V153" i="49"/>
  <c r="U153" i="49"/>
  <c r="T153" i="49"/>
  <c r="BJ152" i="49"/>
  <c r="BJ162" i="49" s="1"/>
  <c r="BJ172" i="49" s="1"/>
  <c r="BI152" i="49"/>
  <c r="BH152" i="49"/>
  <c r="BC152" i="49"/>
  <c r="BB152" i="49"/>
  <c r="BA152" i="49"/>
  <c r="AZ152" i="49"/>
  <c r="AY152" i="49"/>
  <c r="AX152" i="49"/>
  <c r="AW152" i="49"/>
  <c r="AR152" i="49"/>
  <c r="AQ152" i="49"/>
  <c r="AP152" i="49"/>
  <c r="AO152" i="49"/>
  <c r="AN152" i="49"/>
  <c r="AM152" i="49"/>
  <c r="AL152" i="49"/>
  <c r="AG152" i="49"/>
  <c r="AF152" i="49"/>
  <c r="AE152" i="49"/>
  <c r="AD152" i="49"/>
  <c r="AC152" i="49"/>
  <c r="AB152" i="49"/>
  <c r="AA152" i="49"/>
  <c r="Z152" i="49"/>
  <c r="Y152" i="49"/>
  <c r="X152" i="49"/>
  <c r="W152" i="49"/>
  <c r="V152" i="49"/>
  <c r="U152" i="49"/>
  <c r="T152" i="49"/>
  <c r="BM151" i="49"/>
  <c r="BQ152" i="49" s="1"/>
  <c r="BJ151" i="49"/>
  <c r="BJ161" i="49" s="1"/>
  <c r="BJ171" i="49" s="1"/>
  <c r="BI151" i="49"/>
  <c r="BH151" i="49"/>
  <c r="BE151" i="49"/>
  <c r="BC151" i="49"/>
  <c r="BB151" i="49"/>
  <c r="BA151" i="49"/>
  <c r="AZ151" i="49"/>
  <c r="AY151" i="49"/>
  <c r="AX151" i="49"/>
  <c r="AW151" i="49"/>
  <c r="AV151" i="49"/>
  <c r="AU151" i="49"/>
  <c r="AT151" i="49"/>
  <c r="AR151" i="49"/>
  <c r="AQ151" i="49"/>
  <c r="AP151" i="49"/>
  <c r="AO151" i="49"/>
  <c r="AN151" i="49"/>
  <c r="AM151" i="49"/>
  <c r="AL151" i="49"/>
  <c r="AK151" i="49"/>
  <c r="AJ151" i="49"/>
  <c r="AG151" i="49"/>
  <c r="AF151" i="49"/>
  <c r="AE151" i="49"/>
  <c r="AD151" i="49"/>
  <c r="AC151" i="49"/>
  <c r="AB151" i="49"/>
  <c r="AA151" i="49"/>
  <c r="Z151" i="49"/>
  <c r="Y151" i="49"/>
  <c r="X151" i="49"/>
  <c r="W151" i="49"/>
  <c r="V151" i="49"/>
  <c r="U151" i="49"/>
  <c r="T151" i="49"/>
  <c r="BJ150" i="49"/>
  <c r="BJ160" i="49" s="1"/>
  <c r="BJ170" i="49" s="1"/>
  <c r="BI150" i="49"/>
  <c r="BH150" i="49"/>
  <c r="BE150" i="49"/>
  <c r="BC150" i="49"/>
  <c r="BB150" i="49"/>
  <c r="BA150" i="49"/>
  <c r="AZ150" i="49"/>
  <c r="AY150" i="49"/>
  <c r="AX150" i="49"/>
  <c r="AW150" i="49"/>
  <c r="AV150" i="49"/>
  <c r="AU150" i="49"/>
  <c r="AT150" i="49"/>
  <c r="AR150" i="49"/>
  <c r="AQ150" i="49"/>
  <c r="AP150" i="49"/>
  <c r="AO150" i="49"/>
  <c r="AN150" i="49"/>
  <c r="AM150" i="49"/>
  <c r="AL150" i="49"/>
  <c r="AK150" i="49"/>
  <c r="AJ150" i="49"/>
  <c r="AG150" i="49"/>
  <c r="AF150" i="49"/>
  <c r="AE150" i="49"/>
  <c r="AD150" i="49"/>
  <c r="AC150" i="49"/>
  <c r="AB150" i="49"/>
  <c r="AA150" i="49"/>
  <c r="Z150" i="49"/>
  <c r="Y150" i="49"/>
  <c r="X150" i="49"/>
  <c r="W150" i="49"/>
  <c r="V150" i="49"/>
  <c r="U150" i="49"/>
  <c r="T150" i="49"/>
  <c r="BR149" i="49"/>
  <c r="BM149" i="49"/>
  <c r="BQ150" i="49" s="1"/>
  <c r="BJ149" i="49"/>
  <c r="BJ159" i="49" s="1"/>
  <c r="BJ169" i="49" s="1"/>
  <c r="BI149" i="49"/>
  <c r="BH149" i="49"/>
  <c r="BC149" i="49"/>
  <c r="BB149" i="49"/>
  <c r="BA149" i="49"/>
  <c r="AZ149" i="49"/>
  <c r="AY149" i="49"/>
  <c r="AX149" i="49"/>
  <c r="AW149" i="49"/>
  <c r="AR149" i="49"/>
  <c r="AQ149" i="49"/>
  <c r="AP149" i="49"/>
  <c r="AO149" i="49"/>
  <c r="AN149" i="49"/>
  <c r="AM149" i="49"/>
  <c r="AL149" i="49"/>
  <c r="AG149" i="49"/>
  <c r="AF149" i="49"/>
  <c r="AE149" i="49"/>
  <c r="AD149" i="49"/>
  <c r="AC149" i="49"/>
  <c r="AB149" i="49"/>
  <c r="AA149" i="49"/>
  <c r="Z149" i="49"/>
  <c r="Y149" i="49"/>
  <c r="X149" i="49"/>
  <c r="W149" i="49"/>
  <c r="V149" i="49"/>
  <c r="U149" i="49"/>
  <c r="T149" i="49"/>
  <c r="AS148" i="49"/>
  <c r="S148" i="49"/>
  <c r="S158" i="49" s="1"/>
  <c r="S168" i="49" s="1"/>
  <c r="B148" i="49"/>
  <c r="B158" i="49" s="1"/>
  <c r="B168" i="49" s="1"/>
  <c r="BM145" i="49"/>
  <c r="BQ146" i="49" s="1"/>
  <c r="BI144" i="49"/>
  <c r="BH144" i="49"/>
  <c r="BE144" i="49"/>
  <c r="BC144" i="49"/>
  <c r="BB144" i="49"/>
  <c r="BA144" i="49"/>
  <c r="AZ144" i="49"/>
  <c r="AY144" i="49"/>
  <c r="AX144" i="49"/>
  <c r="AW144" i="49"/>
  <c r="AV144" i="49"/>
  <c r="AU144" i="49"/>
  <c r="AT144" i="49"/>
  <c r="AR144" i="49"/>
  <c r="AQ144" i="49"/>
  <c r="AP144" i="49"/>
  <c r="AO144" i="49"/>
  <c r="AN144" i="49"/>
  <c r="AM144" i="49"/>
  <c r="AL144" i="49"/>
  <c r="AK144" i="49"/>
  <c r="AJ144" i="49"/>
  <c r="AG144" i="49"/>
  <c r="AF144" i="49"/>
  <c r="AE144" i="49"/>
  <c r="AD144" i="49"/>
  <c r="AC144" i="49"/>
  <c r="AB144" i="49"/>
  <c r="AA144" i="49"/>
  <c r="Z144" i="49"/>
  <c r="Y144" i="49"/>
  <c r="X144" i="49"/>
  <c r="W144" i="49"/>
  <c r="V144" i="49"/>
  <c r="U144" i="49"/>
  <c r="T144" i="49"/>
  <c r="BM143" i="49"/>
  <c r="BQ144" i="49" s="1"/>
  <c r="BI143" i="49"/>
  <c r="BH143" i="49"/>
  <c r="BC143" i="49"/>
  <c r="BB143" i="49"/>
  <c r="BA143" i="49"/>
  <c r="AZ143" i="49"/>
  <c r="AY143" i="49"/>
  <c r="AX143" i="49"/>
  <c r="AW143" i="49"/>
  <c r="AR143" i="49"/>
  <c r="AQ143" i="49"/>
  <c r="AP143" i="49"/>
  <c r="AO143" i="49"/>
  <c r="AN143" i="49"/>
  <c r="AM143" i="49"/>
  <c r="AL143" i="49"/>
  <c r="AG143" i="49"/>
  <c r="AF143" i="49"/>
  <c r="AE143" i="49"/>
  <c r="AD143" i="49"/>
  <c r="AC143" i="49"/>
  <c r="AB143" i="49"/>
  <c r="AA143" i="49"/>
  <c r="Z143" i="49"/>
  <c r="Y143" i="49"/>
  <c r="X143" i="49"/>
  <c r="W143" i="49"/>
  <c r="V143" i="49"/>
  <c r="U143" i="49"/>
  <c r="T143" i="49"/>
  <c r="BI142" i="49"/>
  <c r="BH142" i="49"/>
  <c r="BC142" i="49"/>
  <c r="BB142" i="49"/>
  <c r="BA142" i="49"/>
  <c r="AZ142" i="49"/>
  <c r="AY142" i="49"/>
  <c r="AX142" i="49"/>
  <c r="AW142" i="49"/>
  <c r="AR142" i="49"/>
  <c r="AQ142" i="49"/>
  <c r="AP142" i="49"/>
  <c r="AO142" i="49"/>
  <c r="AN142" i="49"/>
  <c r="AM142" i="49"/>
  <c r="AL142" i="49"/>
  <c r="AG142" i="49"/>
  <c r="AF142" i="49"/>
  <c r="AE142" i="49"/>
  <c r="AD142" i="49"/>
  <c r="AC142" i="49"/>
  <c r="AB142" i="49"/>
  <c r="AA142" i="49"/>
  <c r="Z142" i="49"/>
  <c r="Y142" i="49"/>
  <c r="X142" i="49"/>
  <c r="W142" i="49"/>
  <c r="V142" i="49"/>
  <c r="U142" i="49"/>
  <c r="T142" i="49"/>
  <c r="BM141" i="49"/>
  <c r="BQ142" i="49" s="1"/>
  <c r="BI141" i="49"/>
  <c r="BH141" i="49"/>
  <c r="BE141" i="49"/>
  <c r="BC141" i="49"/>
  <c r="BB141" i="49"/>
  <c r="BA141" i="49"/>
  <c r="AZ141" i="49"/>
  <c r="AY141" i="49"/>
  <c r="AX141" i="49"/>
  <c r="AW141" i="49"/>
  <c r="AV141" i="49"/>
  <c r="AU141" i="49"/>
  <c r="AT141" i="49"/>
  <c r="AR141" i="49"/>
  <c r="AQ141" i="49"/>
  <c r="AP141" i="49"/>
  <c r="AO141" i="49"/>
  <c r="AN141" i="49"/>
  <c r="AM141" i="49"/>
  <c r="AL141" i="49"/>
  <c r="AK141" i="49"/>
  <c r="AJ141" i="49"/>
  <c r="AG141" i="49"/>
  <c r="AF141" i="49"/>
  <c r="AE141" i="49"/>
  <c r="AD141" i="49"/>
  <c r="AC141" i="49"/>
  <c r="AB141" i="49"/>
  <c r="AA141" i="49"/>
  <c r="Z141" i="49"/>
  <c r="Y141" i="49"/>
  <c r="X141" i="49"/>
  <c r="W141" i="49"/>
  <c r="V141" i="49"/>
  <c r="U141" i="49"/>
  <c r="T141" i="49"/>
  <c r="BI140" i="49"/>
  <c r="BH140" i="49"/>
  <c r="BE140" i="49"/>
  <c r="BC140" i="49"/>
  <c r="BB140" i="49"/>
  <c r="BA140" i="49"/>
  <c r="AZ140" i="49"/>
  <c r="AY140" i="49"/>
  <c r="AX140" i="49"/>
  <c r="AW140" i="49"/>
  <c r="AV140" i="49"/>
  <c r="AU140" i="49"/>
  <c r="AT140" i="49"/>
  <c r="AR140" i="49"/>
  <c r="AQ140" i="49"/>
  <c r="AP140" i="49"/>
  <c r="AO140" i="49"/>
  <c r="AN140" i="49"/>
  <c r="AM140" i="49"/>
  <c r="AL140" i="49"/>
  <c r="AK140" i="49"/>
  <c r="AJ140" i="49"/>
  <c r="AG140" i="49"/>
  <c r="AF140" i="49"/>
  <c r="AE140" i="49"/>
  <c r="AD140" i="49"/>
  <c r="AC140" i="49"/>
  <c r="AB140" i="49"/>
  <c r="AA140" i="49"/>
  <c r="Z140" i="49"/>
  <c r="Y140" i="49"/>
  <c r="X140" i="49"/>
  <c r="W140" i="49"/>
  <c r="V140" i="49"/>
  <c r="U140" i="49"/>
  <c r="T140" i="49"/>
  <c r="BM139" i="49"/>
  <c r="BQ140" i="49" s="1"/>
  <c r="BI139" i="49"/>
  <c r="BH139" i="49"/>
  <c r="BC139" i="49"/>
  <c r="BB139" i="49"/>
  <c r="BA139" i="49"/>
  <c r="AZ139" i="49"/>
  <c r="AY139" i="49"/>
  <c r="AX139" i="49"/>
  <c r="AW139" i="49"/>
  <c r="AR139" i="49"/>
  <c r="AQ139" i="49"/>
  <c r="AP139" i="49"/>
  <c r="AO139" i="49"/>
  <c r="AN139" i="49"/>
  <c r="AM139" i="49"/>
  <c r="AL139" i="49"/>
  <c r="AG139" i="49"/>
  <c r="AF139" i="49"/>
  <c r="AE139" i="49"/>
  <c r="AD139" i="49"/>
  <c r="AC139" i="49"/>
  <c r="AB139" i="49"/>
  <c r="AA139" i="49"/>
  <c r="Z139" i="49"/>
  <c r="Y139" i="49"/>
  <c r="X139" i="49"/>
  <c r="W139" i="49"/>
  <c r="V139" i="49"/>
  <c r="U139" i="49"/>
  <c r="T139" i="49"/>
  <c r="AS138" i="49"/>
  <c r="BM129" i="49"/>
  <c r="BQ130" i="49" s="1"/>
  <c r="BI128" i="49"/>
  <c r="BH128" i="49"/>
  <c r="BE128" i="49"/>
  <c r="BC128" i="49"/>
  <c r="BB128" i="49"/>
  <c r="BA128" i="49"/>
  <c r="AZ128" i="49"/>
  <c r="AY128" i="49"/>
  <c r="AX128" i="49"/>
  <c r="AW128" i="49"/>
  <c r="AV128" i="49"/>
  <c r="AU128" i="49"/>
  <c r="AT128" i="49"/>
  <c r="AR128" i="49"/>
  <c r="AQ128" i="49"/>
  <c r="AP128" i="49"/>
  <c r="AO128" i="49"/>
  <c r="AN128" i="49"/>
  <c r="AM128" i="49"/>
  <c r="AL128" i="49"/>
  <c r="AK128" i="49"/>
  <c r="AJ128" i="49"/>
  <c r="AG128" i="49"/>
  <c r="AF128" i="49"/>
  <c r="AE128" i="49"/>
  <c r="AD128" i="49"/>
  <c r="AC128" i="49"/>
  <c r="AB128" i="49"/>
  <c r="AA128" i="49"/>
  <c r="Z128" i="49"/>
  <c r="Y128" i="49"/>
  <c r="X128" i="49"/>
  <c r="W128" i="49"/>
  <c r="V128" i="49"/>
  <c r="U128" i="49"/>
  <c r="T128" i="49"/>
  <c r="BM127" i="49"/>
  <c r="BI127" i="49"/>
  <c r="BH127" i="49"/>
  <c r="BE127" i="49"/>
  <c r="BC127" i="49"/>
  <c r="BB127" i="49"/>
  <c r="BA127" i="49"/>
  <c r="AZ127" i="49"/>
  <c r="AY127" i="49"/>
  <c r="AX127" i="49"/>
  <c r="AW127" i="49"/>
  <c r="AV127" i="49"/>
  <c r="AU127" i="49"/>
  <c r="AT127" i="49"/>
  <c r="AR127" i="49"/>
  <c r="AQ127" i="49"/>
  <c r="AP127" i="49"/>
  <c r="AO127" i="49"/>
  <c r="AN127" i="49"/>
  <c r="AM127" i="49"/>
  <c r="AL127" i="49"/>
  <c r="AK127" i="49"/>
  <c r="AJ127" i="49"/>
  <c r="AG127" i="49"/>
  <c r="AF127" i="49"/>
  <c r="AE127" i="49"/>
  <c r="AD127" i="49"/>
  <c r="AC127" i="49"/>
  <c r="AB127" i="49"/>
  <c r="AA127" i="49"/>
  <c r="Z127" i="49"/>
  <c r="Y127" i="49"/>
  <c r="X127" i="49"/>
  <c r="W127" i="49"/>
  <c r="V127" i="49"/>
  <c r="U127" i="49"/>
  <c r="T127" i="49"/>
  <c r="BI126" i="49"/>
  <c r="BH126" i="49"/>
  <c r="BE126" i="49"/>
  <c r="BC126" i="49"/>
  <c r="BB126" i="49"/>
  <c r="BA126" i="49"/>
  <c r="AZ126" i="49"/>
  <c r="AY126" i="49"/>
  <c r="AX126" i="49"/>
  <c r="AW126" i="49"/>
  <c r="AV126" i="49"/>
  <c r="AU126" i="49"/>
  <c r="AT126" i="49"/>
  <c r="AR126" i="49"/>
  <c r="AQ126" i="49"/>
  <c r="AP126" i="49"/>
  <c r="AO126" i="49"/>
  <c r="AN126" i="49"/>
  <c r="AM126" i="49"/>
  <c r="AL126" i="49"/>
  <c r="AK126" i="49"/>
  <c r="AJ126" i="49"/>
  <c r="AG126" i="49"/>
  <c r="AF126" i="49"/>
  <c r="AE126" i="49"/>
  <c r="AD126" i="49"/>
  <c r="AC126" i="49"/>
  <c r="AB126" i="49"/>
  <c r="AA126" i="49"/>
  <c r="Z126" i="49"/>
  <c r="Y126" i="49"/>
  <c r="X126" i="49"/>
  <c r="W126" i="49"/>
  <c r="V126" i="49"/>
  <c r="U126" i="49"/>
  <c r="T126" i="49"/>
  <c r="BM125" i="49"/>
  <c r="BQ125" i="49" s="1"/>
  <c r="BI125" i="49"/>
  <c r="BH125" i="49"/>
  <c r="BE125" i="49"/>
  <c r="BC125" i="49"/>
  <c r="BB125" i="49"/>
  <c r="BA125" i="49"/>
  <c r="AZ125" i="49"/>
  <c r="AY125" i="49"/>
  <c r="AX125" i="49"/>
  <c r="AW125" i="49"/>
  <c r="AV125" i="49"/>
  <c r="AU125" i="49"/>
  <c r="AT125" i="49"/>
  <c r="AR125" i="49"/>
  <c r="AQ125" i="49"/>
  <c r="AP125" i="49"/>
  <c r="AO125" i="49"/>
  <c r="AN125" i="49"/>
  <c r="AM125" i="49"/>
  <c r="AL125" i="49"/>
  <c r="AK125" i="49"/>
  <c r="AJ125" i="49"/>
  <c r="AG125" i="49"/>
  <c r="AF125" i="49"/>
  <c r="AE125" i="49"/>
  <c r="AD125" i="49"/>
  <c r="AC125" i="49"/>
  <c r="AB125" i="49"/>
  <c r="AA125" i="49"/>
  <c r="Z125" i="49"/>
  <c r="Y125" i="49"/>
  <c r="X125" i="49"/>
  <c r="W125" i="49"/>
  <c r="V125" i="49"/>
  <c r="U125" i="49"/>
  <c r="T125" i="49"/>
  <c r="BI124" i="49"/>
  <c r="BH124" i="49"/>
  <c r="BE124" i="49"/>
  <c r="BC124" i="49"/>
  <c r="BB124" i="49"/>
  <c r="BA124" i="49"/>
  <c r="AZ124" i="49"/>
  <c r="AY124" i="49"/>
  <c r="AX124" i="49"/>
  <c r="AW124" i="49"/>
  <c r="AV124" i="49"/>
  <c r="AU124" i="49"/>
  <c r="AT124" i="49"/>
  <c r="AR124" i="49"/>
  <c r="AQ124" i="49"/>
  <c r="AP124" i="49"/>
  <c r="AO124" i="49"/>
  <c r="AN124" i="49"/>
  <c r="AM124" i="49"/>
  <c r="AL124" i="49"/>
  <c r="AK124" i="49"/>
  <c r="AJ124" i="49"/>
  <c r="AG124" i="49"/>
  <c r="AF124" i="49"/>
  <c r="AE124" i="49"/>
  <c r="AD124" i="49"/>
  <c r="AC124" i="49"/>
  <c r="AB124" i="49"/>
  <c r="AA124" i="49"/>
  <c r="Z124" i="49"/>
  <c r="Y124" i="49"/>
  <c r="X124" i="49"/>
  <c r="W124" i="49"/>
  <c r="V124" i="49"/>
  <c r="U124" i="49"/>
  <c r="T124" i="49"/>
  <c r="BM123" i="49"/>
  <c r="BI123" i="49"/>
  <c r="BH123" i="49"/>
  <c r="BE123" i="49"/>
  <c r="BC123" i="49"/>
  <c r="BB123" i="49"/>
  <c r="BA123" i="49"/>
  <c r="AZ123" i="49"/>
  <c r="AY123" i="49"/>
  <c r="AX123" i="49"/>
  <c r="AW123" i="49"/>
  <c r="AV123" i="49"/>
  <c r="AU123" i="49"/>
  <c r="AT123" i="49"/>
  <c r="AR123" i="49"/>
  <c r="AQ123" i="49"/>
  <c r="AP123" i="49"/>
  <c r="AO123" i="49"/>
  <c r="AN123" i="49"/>
  <c r="AM123" i="49"/>
  <c r="AL123" i="49"/>
  <c r="AK123" i="49"/>
  <c r="AJ123" i="49"/>
  <c r="AG123" i="49"/>
  <c r="AF123" i="49"/>
  <c r="AE123" i="49"/>
  <c r="AD123" i="49"/>
  <c r="AC123" i="49"/>
  <c r="AB123" i="49"/>
  <c r="AA123" i="49"/>
  <c r="Z123" i="49"/>
  <c r="Y123" i="49"/>
  <c r="X123" i="49"/>
  <c r="W123" i="49"/>
  <c r="V123" i="49"/>
  <c r="U123" i="49"/>
  <c r="T123" i="49"/>
  <c r="AS122" i="49"/>
  <c r="BM119" i="49"/>
  <c r="BQ119" i="49" s="1"/>
  <c r="BI118" i="49"/>
  <c r="BH118" i="49"/>
  <c r="BE118" i="49"/>
  <c r="BC118" i="49"/>
  <c r="BB118" i="49"/>
  <c r="BA118" i="49"/>
  <c r="AZ118" i="49"/>
  <c r="AY118" i="49"/>
  <c r="AX118" i="49"/>
  <c r="AW118" i="49"/>
  <c r="AV118" i="49"/>
  <c r="AU118" i="49"/>
  <c r="AT118" i="49"/>
  <c r="AR118" i="49"/>
  <c r="AQ118" i="49"/>
  <c r="AP118" i="49"/>
  <c r="AO118" i="49"/>
  <c r="AN118" i="49"/>
  <c r="AM118" i="49"/>
  <c r="AL118" i="49"/>
  <c r="AK118" i="49"/>
  <c r="AJ118" i="49"/>
  <c r="AG118" i="49"/>
  <c r="AF118" i="49"/>
  <c r="AE118" i="49"/>
  <c r="AD118" i="49"/>
  <c r="AC118" i="49"/>
  <c r="AB118" i="49"/>
  <c r="AA118" i="49"/>
  <c r="Z118" i="49"/>
  <c r="Y118" i="49"/>
  <c r="X118" i="49"/>
  <c r="W118" i="49"/>
  <c r="V118" i="49"/>
  <c r="U118" i="49"/>
  <c r="T118" i="49"/>
  <c r="BM117" i="49"/>
  <c r="BQ118" i="49" s="1"/>
  <c r="BI117" i="49"/>
  <c r="BH117" i="49"/>
  <c r="BC117" i="49"/>
  <c r="BB117" i="49"/>
  <c r="BA117" i="49"/>
  <c r="AZ117" i="49"/>
  <c r="AY117" i="49"/>
  <c r="AX117" i="49"/>
  <c r="AW117" i="49"/>
  <c r="AR117" i="49"/>
  <c r="AQ117" i="49"/>
  <c r="AP117" i="49"/>
  <c r="AO117" i="49"/>
  <c r="AN117" i="49"/>
  <c r="AM117" i="49"/>
  <c r="AL117" i="49"/>
  <c r="AG117" i="49"/>
  <c r="AF117" i="49"/>
  <c r="AE117" i="49"/>
  <c r="AD117" i="49"/>
  <c r="AC117" i="49"/>
  <c r="AB117" i="49"/>
  <c r="AA117" i="49"/>
  <c r="Z117" i="49"/>
  <c r="Y117" i="49"/>
  <c r="X117" i="49"/>
  <c r="W117" i="49"/>
  <c r="V117" i="49"/>
  <c r="U117" i="49"/>
  <c r="T117" i="49"/>
  <c r="BI116" i="49"/>
  <c r="BH116" i="49"/>
  <c r="BC116" i="49"/>
  <c r="BB116" i="49"/>
  <c r="BA116" i="49"/>
  <c r="AZ116" i="49"/>
  <c r="AY116" i="49"/>
  <c r="AX116" i="49"/>
  <c r="AW116" i="49"/>
  <c r="AR116" i="49"/>
  <c r="AQ116" i="49"/>
  <c r="AP116" i="49"/>
  <c r="AO116" i="49"/>
  <c r="AN116" i="49"/>
  <c r="AM116" i="49"/>
  <c r="AL116" i="49"/>
  <c r="AG116" i="49"/>
  <c r="AF116" i="49"/>
  <c r="AE116" i="49"/>
  <c r="AD116" i="49"/>
  <c r="AC116" i="49"/>
  <c r="AB116" i="49"/>
  <c r="AA116" i="49"/>
  <c r="Z116" i="49"/>
  <c r="Y116" i="49"/>
  <c r="X116" i="49"/>
  <c r="W116" i="49"/>
  <c r="V116" i="49"/>
  <c r="U116" i="49"/>
  <c r="T116" i="49"/>
  <c r="BM115" i="49"/>
  <c r="BQ116" i="49" s="1"/>
  <c r="BI115" i="49"/>
  <c r="BH115" i="49"/>
  <c r="BE115" i="49"/>
  <c r="BC115" i="49"/>
  <c r="BB115" i="49"/>
  <c r="BA115" i="49"/>
  <c r="AZ115" i="49"/>
  <c r="AY115" i="49"/>
  <c r="AX115" i="49"/>
  <c r="AW115" i="49"/>
  <c r="AV115" i="49"/>
  <c r="AU115" i="49"/>
  <c r="AT115" i="49"/>
  <c r="AR115" i="49"/>
  <c r="AQ115" i="49"/>
  <c r="AP115" i="49"/>
  <c r="AO115" i="49"/>
  <c r="AN115" i="49"/>
  <c r="AM115" i="49"/>
  <c r="AL115" i="49"/>
  <c r="AK115" i="49"/>
  <c r="AJ115" i="49"/>
  <c r="AG115" i="49"/>
  <c r="AF115" i="49"/>
  <c r="AE115" i="49"/>
  <c r="AD115" i="49"/>
  <c r="AC115" i="49"/>
  <c r="AB115" i="49"/>
  <c r="AA115" i="49"/>
  <c r="Z115" i="49"/>
  <c r="Y115" i="49"/>
  <c r="X115" i="49"/>
  <c r="W115" i="49"/>
  <c r="V115" i="49"/>
  <c r="U115" i="49"/>
  <c r="T115" i="49"/>
  <c r="BI114" i="49"/>
  <c r="BH114" i="49"/>
  <c r="BE114" i="49"/>
  <c r="BC114" i="49"/>
  <c r="BB114" i="49"/>
  <c r="BA114" i="49"/>
  <c r="AZ114" i="49"/>
  <c r="AY114" i="49"/>
  <c r="AX114" i="49"/>
  <c r="AW114" i="49"/>
  <c r="AV114" i="49"/>
  <c r="AU114" i="49"/>
  <c r="AT114" i="49"/>
  <c r="AR114" i="49"/>
  <c r="AQ114" i="49"/>
  <c r="AP114" i="49"/>
  <c r="AO114" i="49"/>
  <c r="AN114" i="49"/>
  <c r="AM114" i="49"/>
  <c r="AL114" i="49"/>
  <c r="AK114" i="49"/>
  <c r="AJ114" i="49"/>
  <c r="AG114" i="49"/>
  <c r="AF114" i="49"/>
  <c r="AE114" i="49"/>
  <c r="AD114" i="49"/>
  <c r="AC114" i="49"/>
  <c r="AB114" i="49"/>
  <c r="AA114" i="49"/>
  <c r="Z114" i="49"/>
  <c r="Y114" i="49"/>
  <c r="X114" i="49"/>
  <c r="W114" i="49"/>
  <c r="V114" i="49"/>
  <c r="U114" i="49"/>
  <c r="T114" i="49"/>
  <c r="BM113" i="49"/>
  <c r="BI113" i="49"/>
  <c r="BH113" i="49"/>
  <c r="BC113" i="49"/>
  <c r="BB113" i="49"/>
  <c r="BA113" i="49"/>
  <c r="AZ113" i="49"/>
  <c r="AY113" i="49"/>
  <c r="AX113" i="49"/>
  <c r="AW113" i="49"/>
  <c r="AR113" i="49"/>
  <c r="AQ113" i="49"/>
  <c r="AP113" i="49"/>
  <c r="AO113" i="49"/>
  <c r="AN113" i="49"/>
  <c r="AM113" i="49"/>
  <c r="AL113" i="49"/>
  <c r="AG113" i="49"/>
  <c r="AF113" i="49"/>
  <c r="AE113" i="49"/>
  <c r="AD113" i="49"/>
  <c r="AC113" i="49"/>
  <c r="AB113" i="49"/>
  <c r="AA113" i="49"/>
  <c r="Z113" i="49"/>
  <c r="Y113" i="49"/>
  <c r="X113" i="49"/>
  <c r="W113" i="49"/>
  <c r="V113" i="49"/>
  <c r="U113" i="49"/>
  <c r="T113" i="49"/>
  <c r="AS112" i="49"/>
  <c r="BM109" i="49"/>
  <c r="BQ109" i="49" s="1"/>
  <c r="BJ108" i="49"/>
  <c r="BJ118" i="49" s="1"/>
  <c r="BJ128" i="49" s="1"/>
  <c r="BI108" i="49"/>
  <c r="BH108" i="49"/>
  <c r="BC108" i="49"/>
  <c r="BB108" i="49"/>
  <c r="BA108" i="49"/>
  <c r="AZ108" i="49"/>
  <c r="AY108" i="49"/>
  <c r="AX108" i="49"/>
  <c r="AW108" i="49"/>
  <c r="AR108" i="49"/>
  <c r="AQ108" i="49"/>
  <c r="AP108" i="49"/>
  <c r="AO108" i="49"/>
  <c r="AN108" i="49"/>
  <c r="AM108" i="49"/>
  <c r="AL108" i="49"/>
  <c r="AG108" i="49"/>
  <c r="AF108" i="49"/>
  <c r="AE108" i="49"/>
  <c r="AD108" i="49"/>
  <c r="AC108" i="49"/>
  <c r="AB108" i="49"/>
  <c r="AA108" i="49"/>
  <c r="Z108" i="49"/>
  <c r="Y108" i="49"/>
  <c r="X108" i="49"/>
  <c r="W108" i="49"/>
  <c r="V108" i="49"/>
  <c r="U108" i="49"/>
  <c r="T108" i="49"/>
  <c r="BM107" i="49"/>
  <c r="BQ107" i="49" s="1"/>
  <c r="BJ107" i="49"/>
  <c r="BJ117" i="49" s="1"/>
  <c r="BJ127" i="49" s="1"/>
  <c r="BI107" i="49"/>
  <c r="BH107" i="49"/>
  <c r="BC107" i="49"/>
  <c r="BB107" i="49"/>
  <c r="BA107" i="49"/>
  <c r="AZ107" i="49"/>
  <c r="AY107" i="49"/>
  <c r="AX107" i="49"/>
  <c r="AW107" i="49"/>
  <c r="AR107" i="49"/>
  <c r="AQ107" i="49"/>
  <c r="AP107" i="49"/>
  <c r="AO107" i="49"/>
  <c r="AN107" i="49"/>
  <c r="AM107" i="49"/>
  <c r="AL107" i="49"/>
  <c r="AG107" i="49"/>
  <c r="AF107" i="49"/>
  <c r="AE107" i="49"/>
  <c r="AD107" i="49"/>
  <c r="AC107" i="49"/>
  <c r="AB107" i="49"/>
  <c r="AA107" i="49"/>
  <c r="Z107" i="49"/>
  <c r="Y107" i="49"/>
  <c r="X107" i="49"/>
  <c r="W107" i="49"/>
  <c r="V107" i="49"/>
  <c r="U107" i="49"/>
  <c r="T107" i="49"/>
  <c r="BJ106" i="49"/>
  <c r="BJ116" i="49" s="1"/>
  <c r="BJ126" i="49" s="1"/>
  <c r="BI106" i="49"/>
  <c r="BH106" i="49"/>
  <c r="BC106" i="49"/>
  <c r="BB106" i="49"/>
  <c r="BA106" i="49"/>
  <c r="AZ106" i="49"/>
  <c r="AY106" i="49"/>
  <c r="AX106" i="49"/>
  <c r="AW106" i="49"/>
  <c r="AR106" i="49"/>
  <c r="AQ106" i="49"/>
  <c r="AP106" i="49"/>
  <c r="AO106" i="49"/>
  <c r="AN106" i="49"/>
  <c r="AM106" i="49"/>
  <c r="AL106" i="49"/>
  <c r="AG106" i="49"/>
  <c r="AF106" i="49"/>
  <c r="AE106" i="49"/>
  <c r="AD106" i="49"/>
  <c r="AC106" i="49"/>
  <c r="AB106" i="49"/>
  <c r="AA106" i="49"/>
  <c r="Z106" i="49"/>
  <c r="Y106" i="49"/>
  <c r="X106" i="49"/>
  <c r="W106" i="49"/>
  <c r="V106" i="49"/>
  <c r="U106" i="49"/>
  <c r="T106" i="49"/>
  <c r="BM105" i="49"/>
  <c r="BQ106" i="49" s="1"/>
  <c r="BJ105" i="49"/>
  <c r="BJ115" i="49" s="1"/>
  <c r="BJ125" i="49" s="1"/>
  <c r="BI105" i="49"/>
  <c r="BH105" i="49"/>
  <c r="BC105" i="49"/>
  <c r="BB105" i="49"/>
  <c r="BA105" i="49"/>
  <c r="AZ105" i="49"/>
  <c r="AY105" i="49"/>
  <c r="AX105" i="49"/>
  <c r="AW105" i="49"/>
  <c r="AR105" i="49"/>
  <c r="AQ105" i="49"/>
  <c r="AP105" i="49"/>
  <c r="AO105" i="49"/>
  <c r="AN105" i="49"/>
  <c r="AM105" i="49"/>
  <c r="AL105" i="49"/>
  <c r="AG105" i="49"/>
  <c r="AF105" i="49"/>
  <c r="AE105" i="49"/>
  <c r="AD105" i="49"/>
  <c r="AC105" i="49"/>
  <c r="AB105" i="49"/>
  <c r="AA105" i="49"/>
  <c r="Z105" i="49"/>
  <c r="Y105" i="49"/>
  <c r="X105" i="49"/>
  <c r="W105" i="49"/>
  <c r="V105" i="49"/>
  <c r="U105" i="49"/>
  <c r="T105" i="49"/>
  <c r="BJ104" i="49"/>
  <c r="BJ114" i="49" s="1"/>
  <c r="BJ124" i="49" s="1"/>
  <c r="BI104" i="49"/>
  <c r="BH104" i="49"/>
  <c r="BC104" i="49"/>
  <c r="BB104" i="49"/>
  <c r="BA104" i="49"/>
  <c r="AZ104" i="49"/>
  <c r="AY104" i="49"/>
  <c r="AX104" i="49"/>
  <c r="AW104" i="49"/>
  <c r="AR104" i="49"/>
  <c r="AQ104" i="49"/>
  <c r="AP104" i="49"/>
  <c r="AO104" i="49"/>
  <c r="AN104" i="49"/>
  <c r="AM104" i="49"/>
  <c r="AL104" i="49"/>
  <c r="AG104" i="49"/>
  <c r="AF104" i="49"/>
  <c r="AE104" i="49"/>
  <c r="AD104" i="49"/>
  <c r="AC104" i="49"/>
  <c r="AB104" i="49"/>
  <c r="AA104" i="49"/>
  <c r="Z104" i="49"/>
  <c r="Y104" i="49"/>
  <c r="X104" i="49"/>
  <c r="W104" i="49"/>
  <c r="V104" i="49"/>
  <c r="U104" i="49"/>
  <c r="T104" i="49"/>
  <c r="BM103" i="49"/>
  <c r="BQ104" i="49" s="1"/>
  <c r="BJ103" i="49"/>
  <c r="BJ113" i="49" s="1"/>
  <c r="BJ123" i="49" s="1"/>
  <c r="BI103" i="49"/>
  <c r="BH103" i="49"/>
  <c r="BC103" i="49"/>
  <c r="BB103" i="49"/>
  <c r="BA103" i="49"/>
  <c r="AZ103" i="49"/>
  <c r="AY103" i="49"/>
  <c r="AX103" i="49"/>
  <c r="AW103" i="49"/>
  <c r="AR103" i="49"/>
  <c r="AQ103" i="49"/>
  <c r="AP103" i="49"/>
  <c r="AO103" i="49"/>
  <c r="AN103" i="49"/>
  <c r="AM103" i="49"/>
  <c r="AL103" i="49"/>
  <c r="AG103" i="49"/>
  <c r="AF103" i="49"/>
  <c r="AE103" i="49"/>
  <c r="AD103" i="49"/>
  <c r="AC103" i="49"/>
  <c r="AB103" i="49"/>
  <c r="AA103" i="49"/>
  <c r="Z103" i="49"/>
  <c r="Y103" i="49"/>
  <c r="X103" i="49"/>
  <c r="W103" i="49"/>
  <c r="V103" i="49"/>
  <c r="U103" i="49"/>
  <c r="T103" i="49"/>
  <c r="AS102" i="49"/>
  <c r="S102" i="49"/>
  <c r="S112" i="49" s="1"/>
  <c r="S122" i="49" s="1"/>
  <c r="B102" i="49"/>
  <c r="B112" i="49" s="1"/>
  <c r="B122" i="49" s="1"/>
  <c r="BM15" i="49"/>
  <c r="BQ16" i="49" s="1"/>
  <c r="BI14" i="49"/>
  <c r="BH14" i="49"/>
  <c r="BC14" i="49"/>
  <c r="BB14" i="49"/>
  <c r="BA14" i="49"/>
  <c r="AZ14" i="49"/>
  <c r="AY14" i="49"/>
  <c r="AX14" i="49"/>
  <c r="AW14" i="49"/>
  <c r="AR14" i="49"/>
  <c r="AQ14" i="49"/>
  <c r="AP14" i="49"/>
  <c r="AO14" i="49"/>
  <c r="AN14" i="49"/>
  <c r="AM14" i="49"/>
  <c r="AL14" i="49"/>
  <c r="AT14" i="49" s="1"/>
  <c r="AG14" i="49"/>
  <c r="AF14" i="49"/>
  <c r="AE14" i="49"/>
  <c r="AD14" i="49"/>
  <c r="AC14" i="49"/>
  <c r="AB14" i="49"/>
  <c r="AA14" i="49"/>
  <c r="Z14" i="49"/>
  <c r="Y14" i="49"/>
  <c r="X14" i="49"/>
  <c r="W14" i="49"/>
  <c r="V14" i="49"/>
  <c r="U14" i="49"/>
  <c r="T14" i="49"/>
  <c r="BM13" i="49"/>
  <c r="BQ14" i="49" s="1"/>
  <c r="BI13" i="49"/>
  <c r="BH13" i="49"/>
  <c r="BC13" i="49"/>
  <c r="BB13" i="49"/>
  <c r="BA13" i="49"/>
  <c r="AZ13" i="49"/>
  <c r="AY13" i="49"/>
  <c r="AX13" i="49"/>
  <c r="AW13" i="49"/>
  <c r="AR13" i="49"/>
  <c r="AQ13" i="49"/>
  <c r="AP13" i="49"/>
  <c r="AO13" i="49"/>
  <c r="AN13" i="49"/>
  <c r="AM13" i="49"/>
  <c r="AL13" i="49"/>
  <c r="AG13" i="49"/>
  <c r="AF13" i="49"/>
  <c r="AE13" i="49"/>
  <c r="AD13" i="49"/>
  <c r="AC13" i="49"/>
  <c r="AB13" i="49"/>
  <c r="AA13" i="49"/>
  <c r="Z13" i="49"/>
  <c r="Y13" i="49"/>
  <c r="X13" i="49"/>
  <c r="W13" i="49"/>
  <c r="V13" i="49"/>
  <c r="U13" i="49"/>
  <c r="T13" i="49"/>
  <c r="BI12" i="49"/>
  <c r="BH12" i="49"/>
  <c r="BC12" i="49"/>
  <c r="BB12" i="49"/>
  <c r="BA12" i="49"/>
  <c r="AZ12" i="49"/>
  <c r="AY12" i="49"/>
  <c r="AX12" i="49"/>
  <c r="AW12" i="49"/>
  <c r="AR12" i="49"/>
  <c r="AQ12" i="49"/>
  <c r="AP12" i="49"/>
  <c r="AO12" i="49"/>
  <c r="AN12" i="49"/>
  <c r="AM12" i="49"/>
  <c r="AL12" i="49"/>
  <c r="AG12" i="49"/>
  <c r="AF12" i="49"/>
  <c r="AE12" i="49"/>
  <c r="AD12" i="49"/>
  <c r="AC12" i="49"/>
  <c r="AB12" i="49"/>
  <c r="AA12" i="49"/>
  <c r="Z12" i="49"/>
  <c r="Y12" i="49"/>
  <c r="X12" i="49"/>
  <c r="W12" i="49"/>
  <c r="V12" i="49"/>
  <c r="U12" i="49"/>
  <c r="T12" i="49"/>
  <c r="BM11" i="49"/>
  <c r="BQ12" i="49" s="1"/>
  <c r="BI11" i="49"/>
  <c r="BH11" i="49"/>
  <c r="BC11" i="49"/>
  <c r="BB11" i="49"/>
  <c r="BA11" i="49"/>
  <c r="AZ11" i="49"/>
  <c r="AY11" i="49"/>
  <c r="AX11" i="49"/>
  <c r="AW11" i="49"/>
  <c r="AR11" i="49"/>
  <c r="AQ11" i="49"/>
  <c r="AP11" i="49"/>
  <c r="AO11" i="49"/>
  <c r="AN11" i="49"/>
  <c r="AM11" i="49"/>
  <c r="AL11" i="49"/>
  <c r="AG11" i="49"/>
  <c r="AF11" i="49"/>
  <c r="AE11" i="49"/>
  <c r="AD11" i="49"/>
  <c r="AC11" i="49"/>
  <c r="AB11" i="49"/>
  <c r="AA11" i="49"/>
  <c r="Z11" i="49"/>
  <c r="Y11" i="49"/>
  <c r="X11" i="49"/>
  <c r="W11" i="49"/>
  <c r="V11" i="49"/>
  <c r="U11" i="49"/>
  <c r="T11" i="49"/>
  <c r="BI10" i="49"/>
  <c r="BH10" i="49"/>
  <c r="BC10" i="49"/>
  <c r="BB10" i="49"/>
  <c r="BA10" i="49"/>
  <c r="AZ10" i="49"/>
  <c r="AY10" i="49"/>
  <c r="AX10" i="49"/>
  <c r="AW10" i="49"/>
  <c r="AR10" i="49"/>
  <c r="AQ10" i="49"/>
  <c r="AP10" i="49"/>
  <c r="AO10" i="49"/>
  <c r="AN10" i="49"/>
  <c r="AM10" i="49"/>
  <c r="AL10" i="49"/>
  <c r="AG10" i="49"/>
  <c r="AF10" i="49"/>
  <c r="AE10" i="49"/>
  <c r="AD10" i="49"/>
  <c r="AC10" i="49"/>
  <c r="AB10" i="49"/>
  <c r="AA10" i="49"/>
  <c r="Z10" i="49"/>
  <c r="Y10" i="49"/>
  <c r="X10" i="49"/>
  <c r="W10" i="49"/>
  <c r="V10" i="49"/>
  <c r="U10" i="49"/>
  <c r="T10" i="49"/>
  <c r="BM9" i="49"/>
  <c r="BQ10" i="49" s="1"/>
  <c r="BK9" i="49"/>
  <c r="BK10" i="49" s="1"/>
  <c r="BK11" i="49" s="1"/>
  <c r="BK12" i="49" s="1"/>
  <c r="BK13" i="49" s="1"/>
  <c r="BK14" i="49" s="1"/>
  <c r="BK103" i="49" s="1"/>
  <c r="BK104" i="49" s="1"/>
  <c r="BK105" i="49" s="1"/>
  <c r="BK106" i="49" s="1"/>
  <c r="BK107" i="49" s="1"/>
  <c r="BK108" i="49" s="1"/>
  <c r="BK113" i="49" s="1"/>
  <c r="BK114" i="49" s="1"/>
  <c r="BK115" i="49" s="1"/>
  <c r="BK116" i="49" s="1"/>
  <c r="BK117" i="49" s="1"/>
  <c r="BK118" i="49" s="1"/>
  <c r="BK123" i="49" s="1"/>
  <c r="BK124" i="49" s="1"/>
  <c r="BK125" i="49" s="1"/>
  <c r="BK126" i="49" s="1"/>
  <c r="BK127" i="49" s="1"/>
  <c r="BK128" i="49" s="1"/>
  <c r="BK139" i="49" s="1"/>
  <c r="BK140" i="49" s="1"/>
  <c r="BK141" i="49" s="1"/>
  <c r="BK142" i="49" s="1"/>
  <c r="BK143" i="49" s="1"/>
  <c r="BK144" i="49" s="1"/>
  <c r="BK149" i="49" s="1"/>
  <c r="BK150" i="49" s="1"/>
  <c r="BK151" i="49" s="1"/>
  <c r="BK152" i="49" s="1"/>
  <c r="BK153" i="49" s="1"/>
  <c r="BK154" i="49" s="1"/>
  <c r="BK159" i="49" s="1"/>
  <c r="BK160" i="49" s="1"/>
  <c r="BK161" i="49" s="1"/>
  <c r="BK162" i="49" s="1"/>
  <c r="BK163" i="49" s="1"/>
  <c r="BK164" i="49" s="1"/>
  <c r="BK169" i="49" s="1"/>
  <c r="BK170" i="49" s="1"/>
  <c r="BK171" i="49" s="1"/>
  <c r="BK172" i="49" s="1"/>
  <c r="BK173" i="49" s="1"/>
  <c r="BK174" i="49" s="1"/>
  <c r="BI9" i="49"/>
  <c r="BH9" i="49"/>
  <c r="BC9" i="49"/>
  <c r="BB9" i="49"/>
  <c r="BA9" i="49"/>
  <c r="AZ9" i="49"/>
  <c r="AY9" i="49"/>
  <c r="AX9" i="49"/>
  <c r="AW9" i="49"/>
  <c r="AR9" i="49"/>
  <c r="AQ9" i="49"/>
  <c r="AP9" i="49"/>
  <c r="AO9" i="49"/>
  <c r="AN9" i="49"/>
  <c r="AM9" i="49"/>
  <c r="AL9" i="49"/>
  <c r="AG9" i="49"/>
  <c r="AF9" i="49"/>
  <c r="AE9" i="49"/>
  <c r="AD9" i="49"/>
  <c r="AC9" i="49"/>
  <c r="AB9" i="49"/>
  <c r="AA9" i="49"/>
  <c r="Z9" i="49"/>
  <c r="Y9" i="49"/>
  <c r="X9" i="49"/>
  <c r="W9" i="49"/>
  <c r="V9" i="49"/>
  <c r="U9" i="49"/>
  <c r="T9" i="49"/>
  <c r="AS8" i="49"/>
  <c r="CB174" i="49" l="1"/>
  <c r="AI149" i="49"/>
  <c r="CB124" i="49"/>
  <c r="BF145" i="49"/>
  <c r="CB116" i="49"/>
  <c r="CB114" i="49"/>
  <c r="AI124" i="49"/>
  <c r="BQ149" i="49"/>
  <c r="AH164" i="49"/>
  <c r="AH169" i="49"/>
  <c r="BY120" i="49"/>
  <c r="CB154" i="49"/>
  <c r="AH103" i="49"/>
  <c r="AH114" i="49"/>
  <c r="BF119" i="49"/>
  <c r="BG119" i="49" s="1"/>
  <c r="CH119" i="49" s="1"/>
  <c r="BY124" i="49"/>
  <c r="BV156" i="49"/>
  <c r="AH12" i="49"/>
  <c r="AT12" i="49"/>
  <c r="AH105" i="49"/>
  <c r="AH106" i="49"/>
  <c r="AI107" i="49"/>
  <c r="BE107" i="49"/>
  <c r="BE108" i="49"/>
  <c r="AI125" i="49"/>
  <c r="AH126" i="49"/>
  <c r="AH141" i="49"/>
  <c r="AH144" i="49"/>
  <c r="AH154" i="49"/>
  <c r="AI171" i="49"/>
  <c r="BD171" i="49" s="1"/>
  <c r="AH172" i="49"/>
  <c r="AH173" i="49"/>
  <c r="AI140" i="49"/>
  <c r="AI141" i="49"/>
  <c r="CC139" i="49" s="1"/>
  <c r="CB172" i="49"/>
  <c r="BS176" i="49"/>
  <c r="AT103" i="49"/>
  <c r="BR109" i="49"/>
  <c r="AT113" i="49"/>
  <c r="BS130" i="49"/>
  <c r="BY126" i="49"/>
  <c r="CB144" i="49"/>
  <c r="BE149" i="49"/>
  <c r="BF155" i="49"/>
  <c r="BS156" i="49"/>
  <c r="CB162" i="49"/>
  <c r="BS166" i="49"/>
  <c r="AT169" i="49"/>
  <c r="BY156" i="49"/>
  <c r="AH14" i="49"/>
  <c r="BE105" i="49"/>
  <c r="AH107" i="49"/>
  <c r="AT107" i="49"/>
  <c r="AI114" i="49"/>
  <c r="BD114" i="49" s="1"/>
  <c r="AH118" i="49"/>
  <c r="CB118" i="49"/>
  <c r="AH140" i="49"/>
  <c r="CC141" i="49" s="1"/>
  <c r="AI142" i="49"/>
  <c r="AK142" i="49" s="1"/>
  <c r="BE142" i="49"/>
  <c r="AH151" i="49"/>
  <c r="AT152" i="49"/>
  <c r="AH161" i="49"/>
  <c r="BE163" i="49"/>
  <c r="BY166" i="49"/>
  <c r="AI104" i="49"/>
  <c r="BE113" i="49"/>
  <c r="AH116" i="49"/>
  <c r="AH117" i="49"/>
  <c r="AT117" i="49"/>
  <c r="AI127" i="49"/>
  <c r="BT125" i="49" s="1"/>
  <c r="AH128" i="49"/>
  <c r="AT139" i="49"/>
  <c r="AH142" i="49"/>
  <c r="AT142" i="49"/>
  <c r="BY146" i="49"/>
  <c r="AH150" i="49"/>
  <c r="AI152" i="49"/>
  <c r="AI160" i="49"/>
  <c r="BW165" i="49" s="1"/>
  <c r="AH162" i="49"/>
  <c r="AH163" i="49"/>
  <c r="AT163" i="49"/>
  <c r="BE169" i="49"/>
  <c r="AH170" i="49"/>
  <c r="BE10" i="49"/>
  <c r="AT10" i="49"/>
  <c r="AH10" i="49"/>
  <c r="AH127" i="49"/>
  <c r="BQ9" i="49"/>
  <c r="BE104" i="49"/>
  <c r="BE106" i="49"/>
  <c r="BQ139" i="49"/>
  <c r="BQ141" i="49"/>
  <c r="BQ143" i="49"/>
  <c r="BQ153" i="49"/>
  <c r="BQ159" i="49"/>
  <c r="BQ166" i="49"/>
  <c r="AT173" i="49"/>
  <c r="BR175" i="49"/>
  <c r="BR9" i="49"/>
  <c r="BR11" i="49"/>
  <c r="BR13" i="49"/>
  <c r="AI14" i="49"/>
  <c r="BD14" i="49" s="1"/>
  <c r="BQ103" i="49"/>
  <c r="AH104" i="49"/>
  <c r="AT104" i="49"/>
  <c r="AT105" i="49"/>
  <c r="AT106" i="49"/>
  <c r="AH108" i="49"/>
  <c r="AT108" i="49"/>
  <c r="AH113" i="49"/>
  <c r="BQ115" i="49"/>
  <c r="BR117" i="49"/>
  <c r="AI118" i="49"/>
  <c r="AS118" i="49" s="1"/>
  <c r="BR119" i="49"/>
  <c r="AH123" i="49"/>
  <c r="BF129" i="49"/>
  <c r="BR125" i="49"/>
  <c r="AI126" i="49"/>
  <c r="BD126" i="49" s="1"/>
  <c r="AI128" i="49"/>
  <c r="BD128" i="49" s="1"/>
  <c r="AH139" i="49"/>
  <c r="BR139" i="49"/>
  <c r="BR141" i="49"/>
  <c r="AH143" i="49"/>
  <c r="BR143" i="49"/>
  <c r="AI144" i="49"/>
  <c r="BZ145" i="49" s="1"/>
  <c r="AH149" i="49"/>
  <c r="BD149" i="49" s="1"/>
  <c r="AT149" i="49"/>
  <c r="AH152" i="49"/>
  <c r="AI153" i="49"/>
  <c r="BE153" i="49"/>
  <c r="BR153" i="49"/>
  <c r="AI154" i="49"/>
  <c r="BR155" i="49"/>
  <c r="BR159" i="49"/>
  <c r="AI162" i="49"/>
  <c r="AK162" i="49" s="1"/>
  <c r="BE162" i="49"/>
  <c r="AI163" i="49"/>
  <c r="AS163" i="49" s="1"/>
  <c r="BQ163" i="49"/>
  <c r="AI169" i="49"/>
  <c r="BR169" i="49"/>
  <c r="AI170" i="49"/>
  <c r="BW175" i="49" s="1"/>
  <c r="AI172" i="49"/>
  <c r="AV172" i="49" s="1"/>
  <c r="BE172" i="49"/>
  <c r="AI173" i="49"/>
  <c r="BR173" i="49"/>
  <c r="AI174" i="49"/>
  <c r="CC173" i="49" s="1"/>
  <c r="BY176" i="49"/>
  <c r="AI115" i="49"/>
  <c r="BQ11" i="49"/>
  <c r="BQ13" i="49"/>
  <c r="BQ117" i="49"/>
  <c r="BV128" i="49"/>
  <c r="BW145" i="49"/>
  <c r="AI103" i="49"/>
  <c r="BE103" i="49"/>
  <c r="BR103" i="49"/>
  <c r="AI105" i="49"/>
  <c r="AK105" i="49" s="1"/>
  <c r="AI106" i="49"/>
  <c r="BR107" i="49"/>
  <c r="AI108" i="49"/>
  <c r="AU108" i="49" s="1"/>
  <c r="BZ109" i="49" s="1"/>
  <c r="AI113" i="49"/>
  <c r="AH115" i="49"/>
  <c r="BS120" i="49"/>
  <c r="BR115" i="49"/>
  <c r="AI116" i="49"/>
  <c r="AI117" i="49"/>
  <c r="BE117" i="49"/>
  <c r="BV120" i="49"/>
  <c r="AI123" i="49"/>
  <c r="AH124" i="49"/>
  <c r="AH125" i="49"/>
  <c r="AS125" i="49" s="1"/>
  <c r="BQ126" i="49"/>
  <c r="AI139" i="49"/>
  <c r="BE139" i="49"/>
  <c r="AI143" i="49"/>
  <c r="AU143" i="49" s="1"/>
  <c r="BT141" i="49" s="1"/>
  <c r="BE143" i="49"/>
  <c r="AI150" i="49"/>
  <c r="CB150" i="49"/>
  <c r="AI151" i="49"/>
  <c r="BD151" i="49" s="1"/>
  <c r="BE152" i="49"/>
  <c r="AH153" i="49"/>
  <c r="AT153" i="49"/>
  <c r="BQ156" i="49"/>
  <c r="AI159" i="49"/>
  <c r="AV159" i="49" s="1"/>
  <c r="BE159" i="49"/>
  <c r="CB160" i="49"/>
  <c r="AI161" i="49"/>
  <c r="AT162" i="49"/>
  <c r="BR163" i="49"/>
  <c r="AI164" i="49"/>
  <c r="BQ170" i="49"/>
  <c r="AT172" i="49"/>
  <c r="BQ174" i="49"/>
  <c r="AH11" i="49"/>
  <c r="AH9" i="49"/>
  <c r="AT9" i="49"/>
  <c r="AI11" i="49"/>
  <c r="BE11" i="49"/>
  <c r="AI13" i="49"/>
  <c r="BE13" i="49"/>
  <c r="AT11" i="49"/>
  <c r="BE12" i="49"/>
  <c r="AH13" i="49"/>
  <c r="AS13" i="49" s="1"/>
  <c r="AT13" i="49"/>
  <c r="BE14" i="49"/>
  <c r="AI9" i="49"/>
  <c r="BE9" i="49"/>
  <c r="AI10" i="49"/>
  <c r="AV10" i="49" s="1"/>
  <c r="AI12" i="49"/>
  <c r="AV14" i="49"/>
  <c r="AK13" i="49"/>
  <c r="AU13" i="49"/>
  <c r="AK103" i="49"/>
  <c r="BD103" i="49"/>
  <c r="BD106" i="49"/>
  <c r="BD108" i="49"/>
  <c r="CC113" i="49"/>
  <c r="AS115" i="49"/>
  <c r="AU116" i="49"/>
  <c r="AU14" i="49"/>
  <c r="AS104" i="49"/>
  <c r="AV104" i="49"/>
  <c r="AV13" i="49"/>
  <c r="AJ13" i="49"/>
  <c r="AJ103" i="49"/>
  <c r="BZ103" i="49" s="1"/>
  <c r="AV105" i="49"/>
  <c r="AJ105" i="49"/>
  <c r="CC103" i="49" s="1"/>
  <c r="AS105" i="49"/>
  <c r="AV106" i="49"/>
  <c r="AJ106" i="49"/>
  <c r="BZ105" i="49" s="1"/>
  <c r="AU107" i="49"/>
  <c r="BT105" i="49" s="1"/>
  <c r="BZ119" i="49"/>
  <c r="BW127" i="49"/>
  <c r="AU104" i="49"/>
  <c r="BW109" i="49" s="1"/>
  <c r="AS108" i="49"/>
  <c r="BQ15" i="49"/>
  <c r="BQ105" i="49"/>
  <c r="BD117" i="49"/>
  <c r="AU117" i="49"/>
  <c r="BT115" i="49" s="1"/>
  <c r="AS127" i="49"/>
  <c r="AK139" i="49"/>
  <c r="AU139" i="49"/>
  <c r="BT143" i="49" s="1"/>
  <c r="BS146" i="49"/>
  <c r="CB140" i="49"/>
  <c r="AT143" i="49"/>
  <c r="BR15" i="49"/>
  <c r="BR105" i="49"/>
  <c r="BQ108" i="49"/>
  <c r="AK113" i="49"/>
  <c r="BQ113" i="49"/>
  <c r="BQ114" i="49"/>
  <c r="BR113" i="49"/>
  <c r="AT116" i="49"/>
  <c r="BE116" i="49"/>
  <c r="AV117" i="49"/>
  <c r="AJ117" i="49"/>
  <c r="BW113" i="49" s="1"/>
  <c r="AK117" i="49"/>
  <c r="AS117" i="49"/>
  <c r="CF119" i="49"/>
  <c r="AS123" i="49"/>
  <c r="BQ127" i="49"/>
  <c r="BQ128" i="49"/>
  <c r="BR127" i="49"/>
  <c r="CB128" i="49"/>
  <c r="BY130" i="49"/>
  <c r="BF127" i="49"/>
  <c r="AJ139" i="49"/>
  <c r="BD139" i="49"/>
  <c r="AJ142" i="49"/>
  <c r="BZ141" i="49" s="1"/>
  <c r="AV143" i="49"/>
  <c r="BD115" i="49"/>
  <c r="AV116" i="49"/>
  <c r="AJ116" i="49"/>
  <c r="BZ115" i="49" s="1"/>
  <c r="BD123" i="49"/>
  <c r="BQ123" i="49"/>
  <c r="BQ124" i="49"/>
  <c r="BR123" i="49"/>
  <c r="CB126" i="49"/>
  <c r="BV130" i="49"/>
  <c r="BS126" i="49"/>
  <c r="BV124" i="49"/>
  <c r="BQ129" i="49"/>
  <c r="BR129" i="49"/>
  <c r="AS144" i="49"/>
  <c r="CC143" i="49"/>
  <c r="AU149" i="49"/>
  <c r="BT153" i="49" s="1"/>
  <c r="BG155" i="49"/>
  <c r="CF155" i="49"/>
  <c r="BD152" i="49"/>
  <c r="AU152" i="49"/>
  <c r="BW153" i="49" s="1"/>
  <c r="BZ155" i="49"/>
  <c r="AS154" i="49"/>
  <c r="AS162" i="49"/>
  <c r="AJ163" i="49"/>
  <c r="BW159" i="49" s="1"/>
  <c r="AV169" i="49"/>
  <c r="CC115" i="49"/>
  <c r="BS128" i="49"/>
  <c r="BF123" i="49"/>
  <c r="BG129" i="49"/>
  <c r="CH129" i="49" s="1"/>
  <c r="CF129" i="49"/>
  <c r="BD125" i="49"/>
  <c r="BF125" i="49"/>
  <c r="AS128" i="49"/>
  <c r="CC127" i="49"/>
  <c r="AS139" i="49"/>
  <c r="BZ139" i="49"/>
  <c r="BG145" i="49"/>
  <c r="CH145" i="49" s="1"/>
  <c r="CF145" i="49"/>
  <c r="BD144" i="49"/>
  <c r="BQ110" i="49"/>
  <c r="BQ120" i="49"/>
  <c r="BD150" i="49"/>
  <c r="AS153" i="49"/>
  <c r="AV153" i="49"/>
  <c r="AU159" i="49"/>
  <c r="BT163" i="49" s="1"/>
  <c r="BV146" i="49"/>
  <c r="CB142" i="49"/>
  <c r="AS150" i="49"/>
  <c r="BW155" i="49"/>
  <c r="CC151" i="49"/>
  <c r="BT155" i="49"/>
  <c r="AJ159" i="49"/>
  <c r="BZ159" i="49" s="1"/>
  <c r="CC163" i="49"/>
  <c r="AS171" i="49"/>
  <c r="AS173" i="49"/>
  <c r="AV173" i="49"/>
  <c r="AJ173" i="49"/>
  <c r="AS174" i="49"/>
  <c r="AJ149" i="49"/>
  <c r="BZ149" i="49" s="1"/>
  <c r="AS152" i="49"/>
  <c r="AK153" i="49"/>
  <c r="BD154" i="49"/>
  <c r="BG165" i="49"/>
  <c r="CF165" i="49"/>
  <c r="BD162" i="49"/>
  <c r="AU162" i="49"/>
  <c r="BW163" i="49" s="1"/>
  <c r="AU163" i="49"/>
  <c r="BT161" i="49" s="1"/>
  <c r="BD170" i="49"/>
  <c r="BG175" i="49"/>
  <c r="CH175" i="49" s="1"/>
  <c r="CF175" i="49"/>
  <c r="AU172" i="49"/>
  <c r="BW173" i="49" s="1"/>
  <c r="AU173" i="49"/>
  <c r="BT171" i="49" s="1"/>
  <c r="AK173" i="49"/>
  <c r="BD173" i="49"/>
  <c r="BD174" i="49"/>
  <c r="BQ145" i="49"/>
  <c r="BQ151" i="49"/>
  <c r="CB152" i="49"/>
  <c r="BQ161" i="49"/>
  <c r="BQ162" i="49"/>
  <c r="CB164" i="49"/>
  <c r="BQ165" i="49"/>
  <c r="BV166" i="49"/>
  <c r="BR171" i="49"/>
  <c r="BQ172" i="49"/>
  <c r="BQ176" i="49"/>
  <c r="BR145" i="49"/>
  <c r="BR151" i="49"/>
  <c r="CB170" i="49"/>
  <c r="BV176" i="49"/>
  <c r="BO40" i="48"/>
  <c r="BN40" i="48"/>
  <c r="BM40" i="48"/>
  <c r="BL40" i="48"/>
  <c r="BK40" i="48"/>
  <c r="BI40" i="48"/>
  <c r="BH40" i="48"/>
  <c r="BG40" i="48"/>
  <c r="BF40" i="48"/>
  <c r="BE40" i="48"/>
  <c r="BC40" i="48"/>
  <c r="BB40" i="48"/>
  <c r="BA40" i="48"/>
  <c r="AZ40" i="48"/>
  <c r="AY40" i="48"/>
  <c r="AW40" i="48"/>
  <c r="AV40" i="48"/>
  <c r="AU40" i="48"/>
  <c r="AT40" i="48"/>
  <c r="AS40" i="48"/>
  <c r="AR40" i="48"/>
  <c r="AQ40" i="48"/>
  <c r="BO39" i="48"/>
  <c r="BN39" i="48"/>
  <c r="BM39" i="48"/>
  <c r="BL39" i="48"/>
  <c r="BK39" i="48"/>
  <c r="BI39" i="48"/>
  <c r="BH39" i="48"/>
  <c r="BG39" i="48"/>
  <c r="BF39" i="48"/>
  <c r="BE39" i="48"/>
  <c r="BC39" i="48"/>
  <c r="BB39" i="48"/>
  <c r="AR39" i="48" s="1"/>
  <c r="BA39" i="48"/>
  <c r="AZ39" i="48"/>
  <c r="AY39" i="48"/>
  <c r="AW39" i="48"/>
  <c r="AV39" i="48"/>
  <c r="AU39" i="48"/>
  <c r="AT39" i="48"/>
  <c r="AS39" i="48"/>
  <c r="AQ39" i="48" s="1"/>
  <c r="BO38" i="48"/>
  <c r="BN38" i="48"/>
  <c r="BM38" i="48"/>
  <c r="BL38" i="48"/>
  <c r="BK38" i="48"/>
  <c r="BI38" i="48"/>
  <c r="BH38" i="48"/>
  <c r="BG38" i="48"/>
  <c r="BF38" i="48"/>
  <c r="BE38" i="48"/>
  <c r="BC38" i="48"/>
  <c r="BB38" i="48"/>
  <c r="BA38" i="48"/>
  <c r="AZ38" i="48"/>
  <c r="AY38" i="48"/>
  <c r="AW38" i="48"/>
  <c r="AV38" i="48"/>
  <c r="AU38" i="48"/>
  <c r="AT38" i="48"/>
  <c r="AS38" i="48"/>
  <c r="AE38" i="48"/>
  <c r="B38" i="48"/>
  <c r="AD28" i="48" s="1"/>
  <c r="BO37" i="48"/>
  <c r="BN37" i="48"/>
  <c r="BM37" i="48"/>
  <c r="BL37" i="48"/>
  <c r="BK37" i="48"/>
  <c r="BI37" i="48"/>
  <c r="BH37" i="48"/>
  <c r="BG37" i="48"/>
  <c r="BF37" i="48"/>
  <c r="BE37" i="48"/>
  <c r="BC37" i="48"/>
  <c r="BB37" i="48"/>
  <c r="BA37" i="48"/>
  <c r="AZ37" i="48"/>
  <c r="AY37" i="48"/>
  <c r="AR37" i="48" s="1"/>
  <c r="AW37" i="48"/>
  <c r="AV37" i="48"/>
  <c r="AU37" i="48"/>
  <c r="AT37" i="48"/>
  <c r="AQ37" i="48" s="1"/>
  <c r="AS37" i="48"/>
  <c r="BO36" i="48"/>
  <c r="BN36" i="48"/>
  <c r="BM36" i="48"/>
  <c r="BL36" i="48"/>
  <c r="BK36" i="48"/>
  <c r="BI36" i="48"/>
  <c r="BH36" i="48"/>
  <c r="BG36" i="48"/>
  <c r="BF36" i="48"/>
  <c r="BE36" i="48"/>
  <c r="BC36" i="48"/>
  <c r="BB36" i="48"/>
  <c r="BA36" i="48"/>
  <c r="AZ36" i="48"/>
  <c r="AY36" i="48"/>
  <c r="AW36" i="48"/>
  <c r="AV36" i="48"/>
  <c r="AU36" i="48"/>
  <c r="AT36" i="48"/>
  <c r="AS36" i="48"/>
  <c r="AR36" i="48"/>
  <c r="AQ36" i="48"/>
  <c r="B36" i="48"/>
  <c r="AE37" i="48" s="1"/>
  <c r="BO35" i="48"/>
  <c r="BN35" i="48"/>
  <c r="BM35" i="48"/>
  <c r="BL35" i="48"/>
  <c r="BK35" i="48"/>
  <c r="BI35" i="48"/>
  <c r="BH35" i="48"/>
  <c r="BG35" i="48"/>
  <c r="BF35" i="48"/>
  <c r="BE35" i="48"/>
  <c r="BC35" i="48"/>
  <c r="BB35" i="48"/>
  <c r="BA35" i="48"/>
  <c r="AZ35" i="48"/>
  <c r="AY35" i="48"/>
  <c r="AW35" i="48"/>
  <c r="AV35" i="48"/>
  <c r="AU35" i="48"/>
  <c r="AT35" i="48"/>
  <c r="AS35" i="48"/>
  <c r="AE35" i="48"/>
  <c r="BO34" i="48"/>
  <c r="BN34" i="48"/>
  <c r="BM34" i="48"/>
  <c r="BL34" i="48"/>
  <c r="BK34" i="48"/>
  <c r="BI34" i="48"/>
  <c r="BH34" i="48"/>
  <c r="BG34" i="48"/>
  <c r="BF34" i="48"/>
  <c r="BE34" i="48"/>
  <c r="BC34" i="48"/>
  <c r="BB34" i="48"/>
  <c r="BA34" i="48"/>
  <c r="AZ34" i="48"/>
  <c r="AY34" i="48"/>
  <c r="AW34" i="48"/>
  <c r="AV34" i="48"/>
  <c r="AU34" i="48"/>
  <c r="AT34" i="48"/>
  <c r="AS34" i="48"/>
  <c r="AR34" i="48"/>
  <c r="AQ34" i="48"/>
  <c r="B34" i="48"/>
  <c r="BO33" i="48"/>
  <c r="BN33" i="48"/>
  <c r="BM33" i="48"/>
  <c r="BL33" i="48"/>
  <c r="BK33" i="48"/>
  <c r="BI33" i="48"/>
  <c r="BH33" i="48"/>
  <c r="BG33" i="48"/>
  <c r="BF33" i="48"/>
  <c r="BE33" i="48"/>
  <c r="BC33" i="48"/>
  <c r="BB33" i="48"/>
  <c r="BA33" i="48"/>
  <c r="AZ33" i="48"/>
  <c r="AY33" i="48"/>
  <c r="AW33" i="48"/>
  <c r="AV33" i="48"/>
  <c r="AU33" i="48"/>
  <c r="AT33" i="48"/>
  <c r="AS33" i="48"/>
  <c r="AQ33" i="48" s="1"/>
  <c r="AD33" i="48"/>
  <c r="BO32" i="48"/>
  <c r="BN32" i="48"/>
  <c r="BM32" i="48"/>
  <c r="BL32" i="48"/>
  <c r="BK32" i="48"/>
  <c r="BI32" i="48"/>
  <c r="BH32" i="48"/>
  <c r="BG32" i="48"/>
  <c r="BF32" i="48"/>
  <c r="BE32" i="48"/>
  <c r="BC32" i="48"/>
  <c r="BB32" i="48"/>
  <c r="BA32" i="48"/>
  <c r="AZ32" i="48"/>
  <c r="AY32" i="48"/>
  <c r="AR32" i="48" s="1"/>
  <c r="AW32" i="48"/>
  <c r="AV32" i="48"/>
  <c r="AU32" i="48"/>
  <c r="AT32" i="48"/>
  <c r="AQ32" i="48" s="1"/>
  <c r="AS32" i="48"/>
  <c r="B32" i="48"/>
  <c r="AE32" i="48" s="1"/>
  <c r="BO31" i="48"/>
  <c r="BN31" i="48"/>
  <c r="BM31" i="48"/>
  <c r="BL31" i="48"/>
  <c r="BK31" i="48"/>
  <c r="BI31" i="48"/>
  <c r="BH31" i="48"/>
  <c r="BG31" i="48"/>
  <c r="BF31" i="48"/>
  <c r="BE31" i="48"/>
  <c r="BC31" i="48"/>
  <c r="BB31" i="48"/>
  <c r="BA31" i="48"/>
  <c r="AZ31" i="48"/>
  <c r="AR31" i="48" s="1"/>
  <c r="AY31" i="48"/>
  <c r="AW31" i="48"/>
  <c r="AV31" i="48"/>
  <c r="AU31" i="48"/>
  <c r="AT31" i="48"/>
  <c r="AS31" i="48"/>
  <c r="BO30" i="48"/>
  <c r="BN30" i="48"/>
  <c r="BM30" i="48"/>
  <c r="BL30" i="48"/>
  <c r="BK30" i="48"/>
  <c r="BI30" i="48"/>
  <c r="BH30" i="48"/>
  <c r="BG30" i="48"/>
  <c r="BF30" i="48"/>
  <c r="BE30" i="48"/>
  <c r="BC30" i="48"/>
  <c r="BB30" i="48"/>
  <c r="BA30" i="48"/>
  <c r="AZ30" i="48"/>
  <c r="AY30" i="48"/>
  <c r="AW30" i="48"/>
  <c r="AV30" i="48"/>
  <c r="AU30" i="48"/>
  <c r="AT30" i="48"/>
  <c r="AS30" i="48"/>
  <c r="AR30" i="48"/>
  <c r="AQ30" i="48"/>
  <c r="B30" i="48"/>
  <c r="AB30" i="48" s="1"/>
  <c r="BO29" i="48"/>
  <c r="BN29" i="48"/>
  <c r="BM29" i="48"/>
  <c r="BL29" i="48"/>
  <c r="BK29" i="48"/>
  <c r="BI29" i="48"/>
  <c r="BH29" i="48"/>
  <c r="BG29" i="48"/>
  <c r="BF29" i="48"/>
  <c r="BE29" i="48"/>
  <c r="BC29" i="48"/>
  <c r="BB29" i="48"/>
  <c r="BA29" i="48"/>
  <c r="AZ29" i="48"/>
  <c r="AY29" i="48"/>
  <c r="AW29" i="48"/>
  <c r="AV29" i="48"/>
  <c r="AU29" i="48"/>
  <c r="AT29" i="48"/>
  <c r="AS29" i="48"/>
  <c r="BO28" i="48"/>
  <c r="BN28" i="48"/>
  <c r="BM28" i="48"/>
  <c r="BL28" i="48"/>
  <c r="BK28" i="48"/>
  <c r="BI28" i="48"/>
  <c r="BH28" i="48"/>
  <c r="BG28" i="48"/>
  <c r="BF28" i="48"/>
  <c r="BE28" i="48"/>
  <c r="BC28" i="48"/>
  <c r="BB28" i="48"/>
  <c r="BA28" i="48"/>
  <c r="AZ28" i="48"/>
  <c r="AY28" i="48"/>
  <c r="AW28" i="48"/>
  <c r="AV28" i="48"/>
  <c r="AU28" i="48"/>
  <c r="AT28" i="48"/>
  <c r="AS28" i="48"/>
  <c r="AR28" i="48"/>
  <c r="AQ28" i="48"/>
  <c r="B28" i="48"/>
  <c r="AB28" i="48" s="1"/>
  <c r="BO27" i="48"/>
  <c r="BN27" i="48"/>
  <c r="BM27" i="48"/>
  <c r="BL27" i="48"/>
  <c r="BK27" i="48"/>
  <c r="BI27" i="48"/>
  <c r="BH27" i="48"/>
  <c r="BG27" i="48"/>
  <c r="BF27" i="48"/>
  <c r="BE27" i="48"/>
  <c r="BC27" i="48"/>
  <c r="BB27" i="48"/>
  <c r="AR27" i="48" s="1"/>
  <c r="BA27" i="48"/>
  <c r="AZ27" i="48"/>
  <c r="AY27" i="48"/>
  <c r="AW27" i="48"/>
  <c r="AV27" i="48"/>
  <c r="AU27" i="48"/>
  <c r="AT27" i="48"/>
  <c r="AS27" i="48"/>
  <c r="BU26" i="48"/>
  <c r="BO26" i="48"/>
  <c r="BN26" i="48"/>
  <c r="BM26" i="48"/>
  <c r="BL26" i="48"/>
  <c r="BK26" i="48"/>
  <c r="BI26" i="48"/>
  <c r="BH26" i="48"/>
  <c r="BG26" i="48"/>
  <c r="BF26" i="48"/>
  <c r="BE26" i="48"/>
  <c r="BC26" i="48"/>
  <c r="BB26" i="48"/>
  <c r="BA26" i="48"/>
  <c r="AZ26" i="48"/>
  <c r="AY26" i="48"/>
  <c r="AW26" i="48"/>
  <c r="AV26" i="48"/>
  <c r="AU26" i="48"/>
  <c r="AT26" i="48"/>
  <c r="AS26" i="48"/>
  <c r="BO25" i="48"/>
  <c r="BN25" i="48"/>
  <c r="BM25" i="48"/>
  <c r="BL25" i="48"/>
  <c r="BK25" i="48"/>
  <c r="BI25" i="48"/>
  <c r="BH25" i="48"/>
  <c r="BG25" i="48"/>
  <c r="BF25" i="48"/>
  <c r="BE25" i="48"/>
  <c r="BC25" i="48"/>
  <c r="BB25" i="48"/>
  <c r="BA25" i="48"/>
  <c r="AZ25" i="48"/>
  <c r="AY25" i="48"/>
  <c r="AW25" i="48"/>
  <c r="AV25" i="48"/>
  <c r="AU25" i="48"/>
  <c r="AT25" i="48"/>
  <c r="AS25" i="48"/>
  <c r="BO24" i="48"/>
  <c r="BN24" i="48"/>
  <c r="BM24" i="48"/>
  <c r="BL24" i="48"/>
  <c r="BK24" i="48"/>
  <c r="BI24" i="48"/>
  <c r="BH24" i="48"/>
  <c r="BG24" i="48"/>
  <c r="BF24" i="48"/>
  <c r="BE24" i="48"/>
  <c r="BC24" i="48"/>
  <c r="BB24" i="48"/>
  <c r="BA24" i="48"/>
  <c r="AZ24" i="48"/>
  <c r="AY24" i="48"/>
  <c r="AW24" i="48"/>
  <c r="AV24" i="48"/>
  <c r="AU24" i="48"/>
  <c r="AT24" i="48"/>
  <c r="AS24" i="48"/>
  <c r="BO23" i="48"/>
  <c r="BN23" i="48"/>
  <c r="BM23" i="48"/>
  <c r="BL23" i="48"/>
  <c r="BK23" i="48"/>
  <c r="BI23" i="48"/>
  <c r="BH23" i="48"/>
  <c r="BG23" i="48"/>
  <c r="BF23" i="48"/>
  <c r="BE23" i="48"/>
  <c r="BC23" i="48"/>
  <c r="BB23" i="48"/>
  <c r="BA23" i="48"/>
  <c r="AZ23" i="48"/>
  <c r="AY23" i="48"/>
  <c r="AW23" i="48"/>
  <c r="AV23" i="48"/>
  <c r="AU23" i="48"/>
  <c r="AT23" i="48"/>
  <c r="AS23" i="48"/>
  <c r="AE23" i="48"/>
  <c r="B23" i="48"/>
  <c r="AD25" i="48" s="1"/>
  <c r="BO22" i="48"/>
  <c r="BN22" i="48"/>
  <c r="BM22" i="48"/>
  <c r="BL22" i="48"/>
  <c r="BK22" i="48"/>
  <c r="BI22" i="48"/>
  <c r="BH22" i="48"/>
  <c r="BG22" i="48"/>
  <c r="BF22" i="48"/>
  <c r="BE22" i="48"/>
  <c r="BC22" i="48"/>
  <c r="BB22" i="48"/>
  <c r="BA22" i="48"/>
  <c r="AZ22" i="48"/>
  <c r="AY22" i="48"/>
  <c r="AW22" i="48"/>
  <c r="AV22" i="48"/>
  <c r="AU22" i="48"/>
  <c r="AT22" i="48"/>
  <c r="AS22" i="48"/>
  <c r="BO21" i="48"/>
  <c r="BN21" i="48"/>
  <c r="BM21" i="48"/>
  <c r="BL21" i="48"/>
  <c r="BK21" i="48"/>
  <c r="BI21" i="48"/>
  <c r="BH21" i="48"/>
  <c r="BG21" i="48"/>
  <c r="BF21" i="48"/>
  <c r="BE21" i="48"/>
  <c r="BC21" i="48"/>
  <c r="BB21" i="48"/>
  <c r="BA21" i="48"/>
  <c r="AR21" i="48" s="1"/>
  <c r="AZ21" i="48"/>
  <c r="AY21" i="48"/>
  <c r="AW21" i="48"/>
  <c r="AV21" i="48"/>
  <c r="AU21" i="48"/>
  <c r="AT21" i="48"/>
  <c r="AS21" i="48"/>
  <c r="B21" i="48"/>
  <c r="AE12" i="48" s="1"/>
  <c r="BO20" i="48"/>
  <c r="BN20" i="48"/>
  <c r="BM20" i="48"/>
  <c r="BL20" i="48"/>
  <c r="BK20" i="48"/>
  <c r="BI20" i="48"/>
  <c r="BH20" i="48"/>
  <c r="BG20" i="48"/>
  <c r="BF20" i="48"/>
  <c r="BE20" i="48"/>
  <c r="BC20" i="48"/>
  <c r="BB20" i="48"/>
  <c r="BA20" i="48"/>
  <c r="AZ20" i="48"/>
  <c r="AY20" i="48"/>
  <c r="AW20" i="48"/>
  <c r="AV20" i="48"/>
  <c r="AU20" i="48"/>
  <c r="AT20" i="48"/>
  <c r="AS20" i="48"/>
  <c r="AE20" i="48"/>
  <c r="BO19" i="48"/>
  <c r="BN19" i="48"/>
  <c r="BM19" i="48"/>
  <c r="BL19" i="48"/>
  <c r="BK19" i="48"/>
  <c r="BI19" i="48"/>
  <c r="BH19" i="48"/>
  <c r="BG19" i="48"/>
  <c r="BF19" i="48"/>
  <c r="BE19" i="48"/>
  <c r="BC19" i="48"/>
  <c r="BB19" i="48"/>
  <c r="BA19" i="48"/>
  <c r="AZ19" i="48"/>
  <c r="AY19" i="48"/>
  <c r="AW19" i="48"/>
  <c r="AV19" i="48"/>
  <c r="AU19" i="48"/>
  <c r="AT19" i="48"/>
  <c r="AS19" i="48"/>
  <c r="B19" i="48"/>
  <c r="AB19" i="48" s="1"/>
  <c r="BO18" i="48"/>
  <c r="BN18" i="48"/>
  <c r="BM18" i="48"/>
  <c r="BL18" i="48"/>
  <c r="BK18" i="48"/>
  <c r="BI18" i="48"/>
  <c r="BH18" i="48"/>
  <c r="BG18" i="48"/>
  <c r="BF18" i="48"/>
  <c r="BE18" i="48"/>
  <c r="BC18" i="48"/>
  <c r="BB18" i="48"/>
  <c r="BA18" i="48"/>
  <c r="AZ18" i="48"/>
  <c r="AR18" i="48" s="1"/>
  <c r="AY18" i="48"/>
  <c r="AW18" i="48"/>
  <c r="AV18" i="48"/>
  <c r="AU18" i="48"/>
  <c r="AQ18" i="48" s="1"/>
  <c r="AT18" i="48"/>
  <c r="AS18" i="48"/>
  <c r="BO17" i="48"/>
  <c r="BN17" i="48"/>
  <c r="BM17" i="48"/>
  <c r="BL17" i="48"/>
  <c r="BK17" i="48"/>
  <c r="BI17" i="48"/>
  <c r="BH17" i="48"/>
  <c r="BG17" i="48"/>
  <c r="BF17" i="48"/>
  <c r="BE17" i="48"/>
  <c r="BC17" i="48"/>
  <c r="BB17" i="48"/>
  <c r="BA17" i="48"/>
  <c r="AZ17" i="48"/>
  <c r="AY17" i="48"/>
  <c r="AW17" i="48"/>
  <c r="AV17" i="48"/>
  <c r="AU17" i="48"/>
  <c r="AT17" i="48"/>
  <c r="AS17" i="48"/>
  <c r="B17" i="48"/>
  <c r="Z17" i="48" s="1"/>
  <c r="BO16" i="48"/>
  <c r="BN16" i="48"/>
  <c r="BM16" i="48"/>
  <c r="BL16" i="48"/>
  <c r="BK16" i="48"/>
  <c r="BI16" i="48"/>
  <c r="BH16" i="48"/>
  <c r="BG16" i="48"/>
  <c r="BF16" i="48"/>
  <c r="BE16" i="48"/>
  <c r="BC16" i="48"/>
  <c r="BB16" i="48"/>
  <c r="BA16" i="48"/>
  <c r="AZ16" i="48"/>
  <c r="AY16" i="48"/>
  <c r="AW16" i="48"/>
  <c r="AV16" i="48"/>
  <c r="AU16" i="48"/>
  <c r="AT16" i="48"/>
  <c r="AS16" i="48"/>
  <c r="BO15" i="48"/>
  <c r="BN15" i="48"/>
  <c r="BM15" i="48"/>
  <c r="BL15" i="48"/>
  <c r="BK15" i="48"/>
  <c r="BI15" i="48"/>
  <c r="BH15" i="48"/>
  <c r="BG15" i="48"/>
  <c r="BF15" i="48"/>
  <c r="BE15" i="48"/>
  <c r="BC15" i="48"/>
  <c r="BB15" i="48"/>
  <c r="BA15" i="48"/>
  <c r="AZ15" i="48"/>
  <c r="AY15" i="48"/>
  <c r="AW15" i="48"/>
  <c r="AV15" i="48"/>
  <c r="AU15" i="48"/>
  <c r="AT15" i="48"/>
  <c r="AS15" i="48"/>
  <c r="B15" i="48"/>
  <c r="Z15" i="48" s="1"/>
  <c r="BO14" i="48"/>
  <c r="BN14" i="48"/>
  <c r="BM14" i="48"/>
  <c r="BL14" i="48"/>
  <c r="BK14" i="48"/>
  <c r="BI14" i="48"/>
  <c r="BH14" i="48"/>
  <c r="BG14" i="48"/>
  <c r="BF14" i="48"/>
  <c r="BE14" i="48"/>
  <c r="BC14" i="48"/>
  <c r="BB14" i="48"/>
  <c r="BA14" i="48"/>
  <c r="AZ14" i="48"/>
  <c r="AY14" i="48"/>
  <c r="AW14" i="48"/>
  <c r="AV14" i="48"/>
  <c r="AU14" i="48"/>
  <c r="AT14" i="48"/>
  <c r="AS14" i="48"/>
  <c r="BO13" i="48"/>
  <c r="BN13" i="48"/>
  <c r="BM13" i="48"/>
  <c r="BL13" i="48"/>
  <c r="BK13" i="48"/>
  <c r="BI13" i="48"/>
  <c r="BH13" i="48"/>
  <c r="BG13" i="48"/>
  <c r="BF13" i="48"/>
  <c r="BE13" i="48"/>
  <c r="BC13" i="48"/>
  <c r="BB13" i="48"/>
  <c r="BA13" i="48"/>
  <c r="AZ13" i="48"/>
  <c r="AY13" i="48"/>
  <c r="AW13" i="48"/>
  <c r="AV13" i="48"/>
  <c r="AU13" i="48"/>
  <c r="AT13" i="48"/>
  <c r="AS13" i="48"/>
  <c r="B13" i="48"/>
  <c r="AB13" i="48" s="1"/>
  <c r="BO12" i="48"/>
  <c r="BN12" i="48"/>
  <c r="BM12" i="48"/>
  <c r="BL12" i="48"/>
  <c r="BK12" i="48"/>
  <c r="BI12" i="48"/>
  <c r="BH12" i="48"/>
  <c r="BG12" i="48"/>
  <c r="BF12" i="48"/>
  <c r="BE12" i="48"/>
  <c r="BC12" i="48"/>
  <c r="BB12" i="48"/>
  <c r="BA12" i="48"/>
  <c r="AZ12" i="48"/>
  <c r="AY12" i="48"/>
  <c r="AW12" i="48"/>
  <c r="AV12" i="48"/>
  <c r="AU12" i="48"/>
  <c r="AT12" i="48"/>
  <c r="AS12" i="48"/>
  <c r="BO11" i="48"/>
  <c r="BN11" i="48"/>
  <c r="BM11" i="48"/>
  <c r="BL11" i="48"/>
  <c r="BK11" i="48"/>
  <c r="BI11" i="48"/>
  <c r="BH11" i="48"/>
  <c r="BG11" i="48"/>
  <c r="BF11" i="48"/>
  <c r="BE11" i="48"/>
  <c r="BC11" i="48"/>
  <c r="BB11" i="48"/>
  <c r="BA11" i="48"/>
  <c r="AZ11" i="48"/>
  <c r="AY11" i="48"/>
  <c r="AW11" i="48"/>
  <c r="AV11" i="48"/>
  <c r="AU11" i="48"/>
  <c r="AT11" i="48"/>
  <c r="AS11" i="48"/>
  <c r="AU105" i="49" l="1"/>
  <c r="BT109" i="49" s="1"/>
  <c r="BD105" i="49"/>
  <c r="AS113" i="49"/>
  <c r="CC159" i="49"/>
  <c r="BZ125" i="49"/>
  <c r="AS107" i="49"/>
  <c r="BW119" i="49"/>
  <c r="AJ169" i="49"/>
  <c r="BZ169" i="49" s="1"/>
  <c r="AR15" i="48"/>
  <c r="AJ153" i="49"/>
  <c r="BW149" i="49" s="1"/>
  <c r="AK152" i="49"/>
  <c r="AS142" i="49"/>
  <c r="BY142" i="49" s="1"/>
  <c r="AJ104" i="49"/>
  <c r="CC105" i="49" s="1"/>
  <c r="BD140" i="49"/>
  <c r="CC153" i="49"/>
  <c r="AU106" i="49"/>
  <c r="BW107" i="49" s="1"/>
  <c r="AU103" i="49"/>
  <c r="BT107" i="49" s="1"/>
  <c r="BZ165" i="49"/>
  <c r="AQ21" i="48"/>
  <c r="AQ15" i="48"/>
  <c r="T15" i="48" s="1"/>
  <c r="AQ14" i="48"/>
  <c r="AR14" i="48"/>
  <c r="AQ16" i="48"/>
  <c r="AR16" i="48"/>
  <c r="Q17" i="48" s="1"/>
  <c r="AQ17" i="48"/>
  <c r="AR19" i="48"/>
  <c r="AQ20" i="48"/>
  <c r="AR20" i="48"/>
  <c r="K15" i="48" s="1"/>
  <c r="AQ22" i="48"/>
  <c r="AQ23" i="48"/>
  <c r="AR23" i="48"/>
  <c r="AQ24" i="48"/>
  <c r="N17" i="48" s="1"/>
  <c r="AR24" i="48"/>
  <c r="AQ25" i="48"/>
  <c r="AR25" i="48"/>
  <c r="AQ38" i="48"/>
  <c r="E30" i="48" s="1"/>
  <c r="AR38" i="48"/>
  <c r="AS14" i="49"/>
  <c r="AK14" i="49"/>
  <c r="BZ15" i="49"/>
  <c r="AJ14" i="49"/>
  <c r="CC13" i="49" s="1"/>
  <c r="AD27" i="48"/>
  <c r="AD12" i="48"/>
  <c r="BD172" i="49"/>
  <c r="AU169" i="49"/>
  <c r="BT173" i="49" s="1"/>
  <c r="AV149" i="49"/>
  <c r="BZ175" i="49"/>
  <c r="BT175" i="49"/>
  <c r="AS161" i="49"/>
  <c r="BD159" i="49"/>
  <c r="AU142" i="49"/>
  <c r="BW143" i="49" s="1"/>
  <c r="AJ107" i="49"/>
  <c r="BW103" i="49" s="1"/>
  <c r="BD163" i="49"/>
  <c r="AU153" i="49"/>
  <c r="BT151" i="49" s="1"/>
  <c r="AJ152" i="49"/>
  <c r="BZ151" i="49" s="1"/>
  <c r="AS149" i="49"/>
  <c r="AS172" i="49"/>
  <c r="AS164" i="49"/>
  <c r="AS159" i="49"/>
  <c r="BD164" i="49"/>
  <c r="AK159" i="49"/>
  <c r="AJ143" i="49"/>
  <c r="BD118" i="49"/>
  <c r="AV163" i="49"/>
  <c r="AS160" i="49"/>
  <c r="AK149" i="49"/>
  <c r="BD143" i="49"/>
  <c r="BD142" i="49"/>
  <c r="AJ108" i="49"/>
  <c r="CC107" i="49" s="1"/>
  <c r="BD104" i="49"/>
  <c r="AS126" i="49"/>
  <c r="AV107" i="49"/>
  <c r="AK107" i="49"/>
  <c r="AV103" i="49"/>
  <c r="AK106" i="49"/>
  <c r="BT119" i="49"/>
  <c r="AS114" i="49"/>
  <c r="CC161" i="49"/>
  <c r="AV142" i="49"/>
  <c r="BD107" i="49"/>
  <c r="AK108" i="49"/>
  <c r="BT165" i="49"/>
  <c r="AK163" i="49"/>
  <c r="BD153" i="49"/>
  <c r="AV152" i="49"/>
  <c r="CC169" i="49"/>
  <c r="BD160" i="49"/>
  <c r="CC149" i="49"/>
  <c r="BD161" i="49"/>
  <c r="AS140" i="49"/>
  <c r="AU113" i="49"/>
  <c r="BT117" i="49" s="1"/>
  <c r="AV108" i="49"/>
  <c r="AK104" i="49"/>
  <c r="AS106" i="49"/>
  <c r="AS103" i="49"/>
  <c r="AJ12" i="49"/>
  <c r="BZ11" i="49" s="1"/>
  <c r="AK169" i="49"/>
  <c r="AS143" i="49"/>
  <c r="BT127" i="49"/>
  <c r="BD127" i="49"/>
  <c r="CC171" i="49"/>
  <c r="AV162" i="49"/>
  <c r="BZ129" i="49"/>
  <c r="BD116" i="49"/>
  <c r="CC117" i="49"/>
  <c r="AJ172" i="49"/>
  <c r="BF171" i="49" s="1"/>
  <c r="CF171" i="49" s="1"/>
  <c r="BD141" i="49"/>
  <c r="AS124" i="49"/>
  <c r="AK172" i="49"/>
  <c r="BF173" i="49" s="1"/>
  <c r="CF173" i="49" s="1"/>
  <c r="BD169" i="49"/>
  <c r="AS170" i="49"/>
  <c r="AS169" i="49"/>
  <c r="AJ162" i="49"/>
  <c r="BZ161" i="49" s="1"/>
  <c r="AK143" i="49"/>
  <c r="AS141" i="49"/>
  <c r="AS116" i="49"/>
  <c r="CC125" i="49"/>
  <c r="BT11" i="49"/>
  <c r="AK116" i="49"/>
  <c r="BF117" i="49" s="1"/>
  <c r="CF117" i="49" s="1"/>
  <c r="BW129" i="49"/>
  <c r="AS151" i="49"/>
  <c r="BT145" i="49"/>
  <c r="BW117" i="49"/>
  <c r="BW123" i="49"/>
  <c r="BT129" i="49"/>
  <c r="BZ123" i="49"/>
  <c r="CC123" i="49"/>
  <c r="BD13" i="49"/>
  <c r="BF109" i="49"/>
  <c r="BW9" i="49"/>
  <c r="AS12" i="49"/>
  <c r="AS9" i="49"/>
  <c r="BD11" i="49"/>
  <c r="BD10" i="49"/>
  <c r="AU10" i="49"/>
  <c r="BW15" i="49" s="1"/>
  <c r="AK10" i="49"/>
  <c r="BF15" i="49" s="1"/>
  <c r="AS10" i="49"/>
  <c r="AJ10" i="49"/>
  <c r="CC11" i="49" s="1"/>
  <c r="AK9" i="49"/>
  <c r="AU12" i="49"/>
  <c r="BW13" i="49" s="1"/>
  <c r="BD12" i="49"/>
  <c r="AK12" i="49"/>
  <c r="AV12" i="49"/>
  <c r="AU11" i="49"/>
  <c r="AK11" i="49"/>
  <c r="AJ11" i="49"/>
  <c r="AV11" i="49"/>
  <c r="BT15" i="49"/>
  <c r="AQ29" i="48"/>
  <c r="AR29" i="48"/>
  <c r="N28" i="48" s="1"/>
  <c r="AQ31" i="48"/>
  <c r="AR33" i="48"/>
  <c r="AQ35" i="48"/>
  <c r="AR35" i="48"/>
  <c r="AR22" i="48"/>
  <c r="AR17" i="48"/>
  <c r="AQ19" i="48"/>
  <c r="AQ27" i="48"/>
  <c r="BT27" i="48" s="1"/>
  <c r="AE13" i="48"/>
  <c r="BF163" i="49"/>
  <c r="BD113" i="49"/>
  <c r="AV139" i="49"/>
  <c r="BF151" i="49"/>
  <c r="CF151" i="49" s="1"/>
  <c r="AV113" i="49"/>
  <c r="AJ113" i="49"/>
  <c r="BD124" i="49"/>
  <c r="AE15" i="48"/>
  <c r="AS11" i="49"/>
  <c r="AU9" i="49"/>
  <c r="BT13" i="49" s="1"/>
  <c r="AJ9" i="49"/>
  <c r="BZ9" i="49" s="1"/>
  <c r="BD9" i="49"/>
  <c r="AV9" i="49"/>
  <c r="BY172" i="49"/>
  <c r="BS152" i="49"/>
  <c r="BV150" i="49"/>
  <c r="BG125" i="49"/>
  <c r="CH125" i="49" s="1"/>
  <c r="CF125" i="49"/>
  <c r="BG123" i="49"/>
  <c r="CF123" i="49"/>
  <c r="BF122" i="49"/>
  <c r="BD122" i="49" s="1"/>
  <c r="BY162" i="49"/>
  <c r="BG127" i="49"/>
  <c r="CH127" i="49" s="1"/>
  <c r="CF127" i="49"/>
  <c r="BF143" i="49"/>
  <c r="BY110" i="49"/>
  <c r="CB108" i="49"/>
  <c r="BF107" i="49"/>
  <c r="BV108" i="49"/>
  <c r="BY106" i="49"/>
  <c r="BS108" i="49"/>
  <c r="BY104" i="49"/>
  <c r="BV110" i="49"/>
  <c r="BF105" i="49"/>
  <c r="CB106" i="49"/>
  <c r="BV170" i="49"/>
  <c r="BS172" i="49"/>
  <c r="BW169" i="49"/>
  <c r="BF159" i="49"/>
  <c r="BS164" i="49"/>
  <c r="BY160" i="49"/>
  <c r="BS142" i="49"/>
  <c r="BV140" i="49"/>
  <c r="BY170" i="49"/>
  <c r="BF153" i="49"/>
  <c r="BF115" i="49"/>
  <c r="BV114" i="49"/>
  <c r="BS116" i="49"/>
  <c r="BS110" i="49"/>
  <c r="CB104" i="49"/>
  <c r="BS154" i="49"/>
  <c r="BF149" i="49"/>
  <c r="BY150" i="49"/>
  <c r="CF163" i="49"/>
  <c r="BV144" i="49"/>
  <c r="CF109" i="49"/>
  <c r="BY114" i="49"/>
  <c r="BF11" i="49"/>
  <c r="BY152" i="49"/>
  <c r="BV154" i="49"/>
  <c r="BS162" i="49"/>
  <c r="BV160" i="49"/>
  <c r="BF141" i="49"/>
  <c r="BW139" i="49"/>
  <c r="BS144" i="49"/>
  <c r="BY140" i="49"/>
  <c r="BF139" i="49"/>
  <c r="BS12" i="49"/>
  <c r="BV10" i="49"/>
  <c r="AQ26" i="48"/>
  <c r="N30" i="48" s="1"/>
  <c r="AR26" i="48"/>
  <c r="BS40" i="48"/>
  <c r="Q34" i="48"/>
  <c r="AD21" i="48"/>
  <c r="H13" i="48"/>
  <c r="Q23" i="48"/>
  <c r="BQ30" i="48"/>
  <c r="BQ40" i="48"/>
  <c r="K34" i="48"/>
  <c r="AD15" i="48"/>
  <c r="E23" i="48"/>
  <c r="AE31" i="48"/>
  <c r="N32" i="48"/>
  <c r="BQ33" i="48"/>
  <c r="BS33" i="48" s="1"/>
  <c r="BT17" i="48"/>
  <c r="T19" i="48"/>
  <c r="AE21" i="48"/>
  <c r="Z23" i="48"/>
  <c r="BR31" i="48"/>
  <c r="BQ29" i="48"/>
  <c r="BR15" i="48"/>
  <c r="BR22" i="48"/>
  <c r="BS22" i="48" s="1"/>
  <c r="AR12" i="48"/>
  <c r="Q15" i="48"/>
  <c r="AE25" i="48"/>
  <c r="Q19" i="48"/>
  <c r="BQ22" i="48"/>
  <c r="Z32" i="48"/>
  <c r="AD14" i="48"/>
  <c r="AE11" i="48"/>
  <c r="Z13" i="48"/>
  <c r="BQ17" i="48"/>
  <c r="BS17" i="48" s="1"/>
  <c r="J14" i="48" s="1"/>
  <c r="BQ18" i="48"/>
  <c r="BS18" i="48" s="1"/>
  <c r="P16" i="48" s="1"/>
  <c r="Z19" i="48"/>
  <c r="T21" i="48"/>
  <c r="BQ24" i="48"/>
  <c r="BR25" i="48"/>
  <c r="K28" i="48"/>
  <c r="AQ12" i="48"/>
  <c r="T13" i="48"/>
  <c r="BR14" i="48"/>
  <c r="BR16" i="48"/>
  <c r="BQ26" i="48"/>
  <c r="BQ27" i="48"/>
  <c r="AD26" i="48"/>
  <c r="AE26" i="48"/>
  <c r="BT18" i="48"/>
  <c r="K19" i="48"/>
  <c r="AE28" i="48"/>
  <c r="AD34" i="48"/>
  <c r="AD30" i="48"/>
  <c r="AE34" i="48"/>
  <c r="AE30" i="48"/>
  <c r="Z21" i="48"/>
  <c r="AD18" i="48"/>
  <c r="BT22" i="48"/>
  <c r="N21" i="48"/>
  <c r="E32" i="48"/>
  <c r="BQ14" i="48"/>
  <c r="BS14" i="48" s="1"/>
  <c r="BR18" i="48"/>
  <c r="BQ19" i="48"/>
  <c r="BS19" i="48" s="1"/>
  <c r="BR19" i="48"/>
  <c r="BR20" i="48"/>
  <c r="BQ21" i="48"/>
  <c r="BR21" i="48"/>
  <c r="BT23" i="48"/>
  <c r="BQ23" i="48"/>
  <c r="BS23" i="48" s="1"/>
  <c r="BR23" i="48"/>
  <c r="BR24" i="48"/>
  <c r="BT25" i="48"/>
  <c r="H34" i="48"/>
  <c r="BR27" i="48"/>
  <c r="BQ28" i="48"/>
  <c r="BR28" i="48"/>
  <c r="BQ31" i="48"/>
  <c r="BS31" i="48" s="1"/>
  <c r="BR33" i="48"/>
  <c r="BR34" i="48"/>
  <c r="BR35" i="48"/>
  <c r="AB36" i="48"/>
  <c r="BQ37" i="48"/>
  <c r="BR37" i="48"/>
  <c r="BR38" i="48"/>
  <c r="BT39" i="48"/>
  <c r="BR39" i="48"/>
  <c r="BQ15" i="48"/>
  <c r="BQ16" i="48"/>
  <c r="BR17" i="48"/>
  <c r="BQ20" i="48"/>
  <c r="BQ25" i="48"/>
  <c r="BR26" i="48"/>
  <c r="BT28" i="48"/>
  <c r="BR29" i="48"/>
  <c r="Q30" i="48"/>
  <c r="Z30" i="48"/>
  <c r="BR30" i="48"/>
  <c r="BR32" i="48"/>
  <c r="BR36" i="48"/>
  <c r="BR40" i="48"/>
  <c r="BQ32" i="48"/>
  <c r="BS32" i="48" s="1"/>
  <c r="BQ34" i="48"/>
  <c r="AD11" i="48"/>
  <c r="AD13" i="48"/>
  <c r="AE14" i="48"/>
  <c r="AE16" i="48"/>
  <c r="AB17" i="48"/>
  <c r="AD19" i="48"/>
  <c r="AB23" i="48"/>
  <c r="AE27" i="48"/>
  <c r="AD29" i="48"/>
  <c r="AB32" i="48"/>
  <c r="AE33" i="48"/>
  <c r="AB15" i="48"/>
  <c r="AE19" i="48"/>
  <c r="AE29" i="48"/>
  <c r="AD31" i="48"/>
  <c r="Z36" i="48"/>
  <c r="AD37" i="48"/>
  <c r="AR11" i="48"/>
  <c r="AQ11" i="48"/>
  <c r="BQ11" i="48"/>
  <c r="BR11" i="48"/>
  <c r="BR12" i="48"/>
  <c r="BQ12" i="48"/>
  <c r="AQ13" i="48"/>
  <c r="AR13" i="48"/>
  <c r="BQ13" i="48"/>
  <c r="BR13" i="48"/>
  <c r="D18" i="48"/>
  <c r="K13" i="48"/>
  <c r="AD16" i="48"/>
  <c r="AE17" i="48"/>
  <c r="AE18" i="48"/>
  <c r="N23" i="48"/>
  <c r="E21" i="48"/>
  <c r="AE22" i="48"/>
  <c r="N13" i="48"/>
  <c r="BS12" i="48"/>
  <c r="BT12" i="48"/>
  <c r="Q13" i="48"/>
  <c r="H23" i="48"/>
  <c r="E17" i="48"/>
  <c r="G22" i="48"/>
  <c r="H21" i="48"/>
  <c r="AE24" i="48"/>
  <c r="AD24" i="48"/>
  <c r="BT14" i="48"/>
  <c r="BT16" i="48"/>
  <c r="E19" i="48"/>
  <c r="BT19" i="48"/>
  <c r="M24" i="48" s="1"/>
  <c r="AD22" i="48"/>
  <c r="AB21" i="48"/>
  <c r="BS30" i="48"/>
  <c r="K36" i="48"/>
  <c r="BT32" i="48"/>
  <c r="BT33" i="48"/>
  <c r="H36" i="48"/>
  <c r="N36" i="48"/>
  <c r="Z28" i="48"/>
  <c r="BT30" i="48"/>
  <c r="BT31" i="48"/>
  <c r="AE39" i="48"/>
  <c r="AD39" i="48"/>
  <c r="BS36" i="48"/>
  <c r="BQ38" i="48"/>
  <c r="BS39" i="48"/>
  <c r="BQ39" i="48"/>
  <c r="BS21" i="48"/>
  <c r="BS28" i="48"/>
  <c r="Z34" i="48"/>
  <c r="BS34" i="48"/>
  <c r="BQ35" i="48"/>
  <c r="BT36" i="48"/>
  <c r="BT37" i="48"/>
  <c r="BT40" i="48"/>
  <c r="BT21" i="48"/>
  <c r="BS27" i="48"/>
  <c r="Q32" i="48"/>
  <c r="AB34" i="48"/>
  <c r="BT34" i="48"/>
  <c r="BQ36" i="48"/>
  <c r="AE40" i="48"/>
  <c r="AB38" i="48"/>
  <c r="AE36" i="48"/>
  <c r="AD40" i="48"/>
  <c r="Z38" i="48"/>
  <c r="AD36" i="48"/>
  <c r="D37" i="48" l="1"/>
  <c r="BT26" i="48"/>
  <c r="E34" i="48"/>
  <c r="BT29" i="48"/>
  <c r="BT15" i="48"/>
  <c r="K21" i="48"/>
  <c r="BT24" i="48"/>
  <c r="BV118" i="49"/>
  <c r="BF169" i="49"/>
  <c r="H32" i="48"/>
  <c r="E15" i="48"/>
  <c r="Q28" i="48"/>
  <c r="V28" i="48" s="1"/>
  <c r="BT20" i="48"/>
  <c r="H28" i="48"/>
  <c r="BS26" i="48"/>
  <c r="H17" i="48"/>
  <c r="BT38" i="48"/>
  <c r="BV104" i="49"/>
  <c r="BY116" i="49"/>
  <c r="BS174" i="49"/>
  <c r="E36" i="48"/>
  <c r="BS38" i="48"/>
  <c r="BS20" i="48"/>
  <c r="BS16" i="48"/>
  <c r="J22" i="48" s="1"/>
  <c r="BS106" i="49"/>
  <c r="BF103" i="49"/>
  <c r="BG109" i="49" s="1"/>
  <c r="CH109" i="49" s="1"/>
  <c r="BZ171" i="49"/>
  <c r="P35" i="48"/>
  <c r="BS37" i="48"/>
  <c r="BS25" i="48"/>
  <c r="S22" i="48" s="1"/>
  <c r="BS29" i="48"/>
  <c r="D31" i="48"/>
  <c r="BS35" i="48"/>
  <c r="BT35" i="48"/>
  <c r="J31" i="48" s="1"/>
  <c r="K30" i="48"/>
  <c r="V30" i="48" s="1"/>
  <c r="BS24" i="48"/>
  <c r="J20" i="48" s="1"/>
  <c r="V34" i="48"/>
  <c r="M33" i="48"/>
  <c r="J35" i="48"/>
  <c r="CB14" i="49"/>
  <c r="BY16" i="49"/>
  <c r="BV164" i="49"/>
  <c r="BV174" i="49"/>
  <c r="BG171" i="49"/>
  <c r="CH171" i="49" s="1"/>
  <c r="BF161" i="49"/>
  <c r="CF161" i="49" s="1"/>
  <c r="BV16" i="49"/>
  <c r="BS16" i="49"/>
  <c r="BV14" i="49"/>
  <c r="CB12" i="49"/>
  <c r="BY10" i="49"/>
  <c r="BY12" i="49"/>
  <c r="BF13" i="49"/>
  <c r="CF13" i="49" s="1"/>
  <c r="CC9" i="49"/>
  <c r="CB10" i="49"/>
  <c r="D20" i="48"/>
  <c r="J29" i="48"/>
  <c r="D35" i="48"/>
  <c r="BS15" i="48"/>
  <c r="S16" i="48" s="1"/>
  <c r="J37" i="48"/>
  <c r="P31" i="48"/>
  <c r="G18" i="48"/>
  <c r="S14" i="48"/>
  <c r="G29" i="48"/>
  <c r="BG173" i="49"/>
  <c r="CH173" i="49" s="1"/>
  <c r="BF113" i="49"/>
  <c r="BG115" i="49" s="1"/>
  <c r="BZ113" i="49"/>
  <c r="BS118" i="49"/>
  <c r="BF9" i="49"/>
  <c r="BS14" i="49"/>
  <c r="CF153" i="49"/>
  <c r="BG153" i="49"/>
  <c r="CF159" i="49"/>
  <c r="BF158" i="49"/>
  <c r="BD158" i="49" s="1"/>
  <c r="BG159" i="49"/>
  <c r="BG143" i="49"/>
  <c r="CH143" i="49" s="1"/>
  <c r="CF143" i="49"/>
  <c r="CF141" i="49"/>
  <c r="BG141" i="49"/>
  <c r="CH141" i="49" s="1"/>
  <c r="CF11" i="49"/>
  <c r="CF15" i="49"/>
  <c r="CF115" i="49"/>
  <c r="CF103" i="49"/>
  <c r="BF102" i="49"/>
  <c r="BD102" i="49" s="1"/>
  <c r="BG103" i="49"/>
  <c r="CF107" i="49"/>
  <c r="BG107" i="49"/>
  <c r="CH107" i="49" s="1"/>
  <c r="BG169" i="49"/>
  <c r="CF169" i="49"/>
  <c r="BF168" i="49"/>
  <c r="BD168" i="49" s="1"/>
  <c r="BG105" i="49"/>
  <c r="CH105" i="49" s="1"/>
  <c r="CF105" i="49"/>
  <c r="CF139" i="49"/>
  <c r="BG139" i="49"/>
  <c r="BF138" i="49"/>
  <c r="BD138" i="49" s="1"/>
  <c r="CF149" i="49"/>
  <c r="BF148" i="49"/>
  <c r="BD148" i="49" s="1"/>
  <c r="BG149" i="49"/>
  <c r="CH123" i="49"/>
  <c r="BG122" i="49"/>
  <c r="BG151" i="49"/>
  <c r="CH151" i="49" s="1"/>
  <c r="P29" i="48"/>
  <c r="M31" i="48"/>
  <c r="P14" i="48"/>
  <c r="G37" i="48"/>
  <c r="V36" i="48"/>
  <c r="M18" i="48"/>
  <c r="V32" i="48"/>
  <c r="BT11" i="48"/>
  <c r="G20" i="48" s="1"/>
  <c r="N15" i="48"/>
  <c r="V15" i="48" s="1"/>
  <c r="AC13" i="48"/>
  <c r="H19" i="48"/>
  <c r="V19" i="48" s="1"/>
  <c r="BS11" i="48"/>
  <c r="M16" i="48" s="1"/>
  <c r="BT13" i="48"/>
  <c r="P24" i="48"/>
  <c r="D33" i="48"/>
  <c r="S20" i="48"/>
  <c r="P18" i="48"/>
  <c r="K23" i="48"/>
  <c r="V23" i="48" s="1"/>
  <c r="AC28" i="48"/>
  <c r="D16" i="48"/>
  <c r="G14" i="48"/>
  <c r="M22" i="48"/>
  <c r="P20" i="48"/>
  <c r="V13" i="48"/>
  <c r="D22" i="48"/>
  <c r="BS13" i="48"/>
  <c r="S18" i="48" s="1"/>
  <c r="T17" i="48"/>
  <c r="V17" i="48" s="1"/>
  <c r="M29" i="48"/>
  <c r="M14" i="48"/>
  <c r="D24" i="48"/>
  <c r="J24" i="48"/>
  <c r="P33" i="48"/>
  <c r="V21" i="48"/>
  <c r="M37" i="48"/>
  <c r="G24" i="48"/>
  <c r="G35" i="48"/>
  <c r="J16" i="48"/>
  <c r="G33" i="48" l="1"/>
  <c r="BG163" i="49"/>
  <c r="BG161" i="49"/>
  <c r="BG9" i="49"/>
  <c r="CH9" i="49" s="1"/>
  <c r="BG11" i="49"/>
  <c r="CH11" i="49" s="1"/>
  <c r="BG13" i="49"/>
  <c r="CH13" i="49" s="1"/>
  <c r="BG15" i="49"/>
  <c r="CH15" i="49" s="1"/>
  <c r="CF9" i="49"/>
  <c r="BF112" i="49"/>
  <c r="BD112" i="49" s="1"/>
  <c r="BG117" i="49"/>
  <c r="BG113" i="49"/>
  <c r="CH113" i="49" s="1"/>
  <c r="CF113" i="49"/>
  <c r="BF8" i="49"/>
  <c r="BD8" i="49" s="1"/>
  <c r="CH159" i="49"/>
  <c r="CH149" i="49"/>
  <c r="BG148" i="49"/>
  <c r="BG138" i="49"/>
  <c r="CH139" i="49"/>
  <c r="CH103" i="49"/>
  <c r="BG102" i="49"/>
  <c r="CH169" i="49"/>
  <c r="BG168" i="49"/>
  <c r="BG158" i="49" l="1"/>
  <c r="BG8" i="49"/>
  <c r="BG112" i="49"/>
  <c r="AV67" i="28" l="1"/>
  <c r="AK67" i="28"/>
  <c r="K32" i="41"/>
  <c r="K31" i="41"/>
  <c r="K30" i="41"/>
  <c r="K29" i="41"/>
  <c r="K28" i="41"/>
  <c r="E28" i="41"/>
  <c r="E29" i="41" s="1"/>
  <c r="E30" i="41" s="1"/>
  <c r="E31" i="41" s="1"/>
  <c r="E32" i="41" s="1"/>
  <c r="E49" i="41"/>
  <c r="E50" i="41" s="1"/>
  <c r="E51" i="41" s="1"/>
  <c r="E52" i="41" s="1"/>
  <c r="K62" i="41"/>
  <c r="K59" i="41"/>
  <c r="K58" i="41"/>
  <c r="E58" i="41"/>
  <c r="E59" i="41" s="1"/>
  <c r="E60" i="41" s="1"/>
  <c r="E62" i="41" s="1"/>
  <c r="E11" i="41"/>
  <c r="E12" i="41" s="1"/>
  <c r="E13" i="41" s="1"/>
  <c r="E14" i="41" s="1"/>
  <c r="K23" i="41"/>
  <c r="K22" i="41"/>
  <c r="K21" i="41"/>
  <c r="K20" i="41"/>
  <c r="K19" i="41"/>
  <c r="E19" i="41"/>
  <c r="E20" i="41" s="1"/>
  <c r="E21" i="41" s="1"/>
  <c r="E22" i="41" s="1"/>
  <c r="E23" i="41" s="1"/>
  <c r="E39" i="41"/>
  <c r="E40" i="41" s="1"/>
  <c r="E41" i="41" s="1"/>
  <c r="E42" i="41" s="1"/>
  <c r="BM88" i="28" l="1"/>
  <c r="BQ89" i="28" s="1"/>
  <c r="BH87" i="28"/>
  <c r="BG87" i="28"/>
  <c r="BB87" i="28"/>
  <c r="BA87" i="28"/>
  <c r="AZ87" i="28"/>
  <c r="AY87" i="28"/>
  <c r="AX87" i="28"/>
  <c r="AW87" i="28"/>
  <c r="AV87" i="28"/>
  <c r="BD87" i="28" s="1"/>
  <c r="AQ87" i="28"/>
  <c r="AP87" i="28"/>
  <c r="AO87" i="28"/>
  <c r="AN87" i="28"/>
  <c r="AM87" i="28"/>
  <c r="AL87" i="28"/>
  <c r="AK87" i="28"/>
  <c r="AS87" i="28" s="1"/>
  <c r="AF87" i="28"/>
  <c r="AE87" i="28"/>
  <c r="AD87" i="28"/>
  <c r="AC87" i="28"/>
  <c r="AB87" i="28"/>
  <c r="AA87" i="28"/>
  <c r="Z87" i="28"/>
  <c r="Y87" i="28"/>
  <c r="X87" i="28"/>
  <c r="W87" i="28"/>
  <c r="V87" i="28"/>
  <c r="U87" i="28"/>
  <c r="T87" i="28"/>
  <c r="S87" i="28"/>
  <c r="BM86" i="28"/>
  <c r="BQ86" i="28" s="1"/>
  <c r="BH86" i="28"/>
  <c r="BG86" i="28"/>
  <c r="BB86" i="28"/>
  <c r="BA86" i="28"/>
  <c r="AZ86" i="28"/>
  <c r="AY86" i="28"/>
  <c r="AX86" i="28"/>
  <c r="AW86" i="28"/>
  <c r="AV86" i="28"/>
  <c r="AQ86" i="28"/>
  <c r="AP86" i="28"/>
  <c r="AO86" i="28"/>
  <c r="AN86" i="28"/>
  <c r="AM86" i="28"/>
  <c r="AL86" i="28"/>
  <c r="AK86" i="28"/>
  <c r="AF86" i="28"/>
  <c r="AE86" i="28"/>
  <c r="AD86" i="28"/>
  <c r="AC86" i="28"/>
  <c r="AB86" i="28"/>
  <c r="AA86" i="28"/>
  <c r="Z86" i="28"/>
  <c r="Y86" i="28"/>
  <c r="X86" i="28"/>
  <c r="W86" i="28"/>
  <c r="V86" i="28"/>
  <c r="U86" i="28"/>
  <c r="T86" i="28"/>
  <c r="S86" i="28"/>
  <c r="BH85" i="28"/>
  <c r="BG85" i="28"/>
  <c r="BB85" i="28"/>
  <c r="BA85" i="28"/>
  <c r="AZ85" i="28"/>
  <c r="AY85" i="28"/>
  <c r="AX85" i="28"/>
  <c r="AW85" i="28"/>
  <c r="AV85" i="28"/>
  <c r="AQ85" i="28"/>
  <c r="AP85" i="28"/>
  <c r="AO85" i="28"/>
  <c r="AN85" i="28"/>
  <c r="AM85" i="28"/>
  <c r="AL85" i="28"/>
  <c r="AK85" i="28"/>
  <c r="AF85" i="28"/>
  <c r="AE85" i="28"/>
  <c r="AD85" i="28"/>
  <c r="AC85" i="28"/>
  <c r="AB85" i="28"/>
  <c r="AA85" i="28"/>
  <c r="Z85" i="28"/>
  <c r="Y85" i="28"/>
  <c r="X85" i="28"/>
  <c r="W85" i="28"/>
  <c r="V85" i="28"/>
  <c r="U85" i="28"/>
  <c r="T85" i="28"/>
  <c r="S85" i="28"/>
  <c r="BM84" i="28"/>
  <c r="BQ84" i="28" s="1"/>
  <c r="BH84" i="28"/>
  <c r="BG84" i="28"/>
  <c r="BB84" i="28"/>
  <c r="BA84" i="28"/>
  <c r="AZ84" i="28"/>
  <c r="AY84" i="28"/>
  <c r="AX84" i="28"/>
  <c r="AW84" i="28"/>
  <c r="AV84" i="28"/>
  <c r="BD84" i="28" s="1"/>
  <c r="AQ84" i="28"/>
  <c r="AP84" i="28"/>
  <c r="AO84" i="28"/>
  <c r="AN84" i="28"/>
  <c r="AM84" i="28"/>
  <c r="AL84" i="28"/>
  <c r="AK84" i="28"/>
  <c r="AS84" i="28" s="1"/>
  <c r="AF84" i="28"/>
  <c r="AE84" i="28"/>
  <c r="AD84" i="28"/>
  <c r="AC84" i="28"/>
  <c r="AB84" i="28"/>
  <c r="AA84" i="28"/>
  <c r="Z84" i="28"/>
  <c r="Y84" i="28"/>
  <c r="X84" i="28"/>
  <c r="W84" i="28"/>
  <c r="V84" i="28"/>
  <c r="U84" i="28"/>
  <c r="T84" i="28"/>
  <c r="S84" i="28"/>
  <c r="BH83" i="28"/>
  <c r="BG83" i="28"/>
  <c r="BB83" i="28"/>
  <c r="BA83" i="28"/>
  <c r="AZ83" i="28"/>
  <c r="AY83" i="28"/>
  <c r="AX83" i="28"/>
  <c r="AW83" i="28"/>
  <c r="AV83" i="28"/>
  <c r="BD83" i="28" s="1"/>
  <c r="AQ83" i="28"/>
  <c r="AP83" i="28"/>
  <c r="AO83" i="28"/>
  <c r="AN83" i="28"/>
  <c r="AM83" i="28"/>
  <c r="AL83" i="28"/>
  <c r="AK83" i="28"/>
  <c r="AS83" i="28" s="1"/>
  <c r="AF83" i="28"/>
  <c r="AE83" i="28"/>
  <c r="AD83" i="28"/>
  <c r="AC83" i="28"/>
  <c r="AB83" i="28"/>
  <c r="AA83" i="28"/>
  <c r="Z83" i="28"/>
  <c r="Y83" i="28"/>
  <c r="X83" i="28"/>
  <c r="W83" i="28"/>
  <c r="V83" i="28"/>
  <c r="U83" i="28"/>
  <c r="T83" i="28"/>
  <c r="S83" i="28"/>
  <c r="BM82" i="28"/>
  <c r="BQ82" i="28" s="1"/>
  <c r="BH82" i="28"/>
  <c r="BG82" i="28"/>
  <c r="BB82" i="28"/>
  <c r="BA82" i="28"/>
  <c r="AZ82" i="28"/>
  <c r="AY82" i="28"/>
  <c r="AX82" i="28"/>
  <c r="AW82" i="28"/>
  <c r="AV82" i="28"/>
  <c r="AQ82" i="28"/>
  <c r="AP82" i="28"/>
  <c r="AO82" i="28"/>
  <c r="AN82" i="28"/>
  <c r="AM82" i="28"/>
  <c r="AL82" i="28"/>
  <c r="AK82" i="28"/>
  <c r="AF82" i="28"/>
  <c r="AE82" i="28"/>
  <c r="AD82" i="28"/>
  <c r="AC82" i="28"/>
  <c r="AB82" i="28"/>
  <c r="AA82" i="28"/>
  <c r="Z82" i="28"/>
  <c r="Y82" i="28"/>
  <c r="X82" i="28"/>
  <c r="W82" i="28"/>
  <c r="V82" i="28"/>
  <c r="U82" i="28"/>
  <c r="T82" i="28"/>
  <c r="S82" i="28"/>
  <c r="AR81" i="28"/>
  <c r="BM78" i="28"/>
  <c r="BQ78" i="28" s="1"/>
  <c r="BH77" i="28"/>
  <c r="BG77" i="28"/>
  <c r="BB77" i="28"/>
  <c r="BA77" i="28"/>
  <c r="AZ77" i="28"/>
  <c r="AY77" i="28"/>
  <c r="AX77" i="28"/>
  <c r="AW77" i="28"/>
  <c r="AV77" i="28"/>
  <c r="AQ77" i="28"/>
  <c r="AP77" i="28"/>
  <c r="AO77" i="28"/>
  <c r="AN77" i="28"/>
  <c r="AM77" i="28"/>
  <c r="AL77" i="28"/>
  <c r="AK77" i="28"/>
  <c r="AF77" i="28"/>
  <c r="AE77" i="28"/>
  <c r="AD77" i="28"/>
  <c r="AC77" i="28"/>
  <c r="AB77" i="28"/>
  <c r="AA77" i="28"/>
  <c r="Z77" i="28"/>
  <c r="Y77" i="28"/>
  <c r="X77" i="28"/>
  <c r="W77" i="28"/>
  <c r="V77" i="28"/>
  <c r="U77" i="28"/>
  <c r="T77" i="28"/>
  <c r="S77" i="28"/>
  <c r="BM76" i="28"/>
  <c r="BQ77" i="28" s="1"/>
  <c r="BH76" i="28"/>
  <c r="BG76" i="28"/>
  <c r="BB76" i="28"/>
  <c r="BA76" i="28"/>
  <c r="AZ76" i="28"/>
  <c r="AY76" i="28"/>
  <c r="AX76" i="28"/>
  <c r="AW76" i="28"/>
  <c r="AV76" i="28"/>
  <c r="AQ76" i="28"/>
  <c r="AP76" i="28"/>
  <c r="AO76" i="28"/>
  <c r="AN76" i="28"/>
  <c r="AM76" i="28"/>
  <c r="AL76" i="28"/>
  <c r="AK76" i="28"/>
  <c r="AF76" i="28"/>
  <c r="AE76" i="28"/>
  <c r="AD76" i="28"/>
  <c r="AC76" i="28"/>
  <c r="AB76" i="28"/>
  <c r="AA76" i="28"/>
  <c r="Z76" i="28"/>
  <c r="Y76" i="28"/>
  <c r="X76" i="28"/>
  <c r="W76" i="28"/>
  <c r="V76" i="28"/>
  <c r="U76" i="28"/>
  <c r="T76" i="28"/>
  <c r="S76" i="28"/>
  <c r="BH75" i="28"/>
  <c r="BG75" i="28"/>
  <c r="BB75" i="28"/>
  <c r="BA75" i="28"/>
  <c r="AZ75" i="28"/>
  <c r="AY75" i="28"/>
  <c r="AX75" i="28"/>
  <c r="AW75" i="28"/>
  <c r="AV75" i="28"/>
  <c r="AQ75" i="28"/>
  <c r="AP75" i="28"/>
  <c r="AO75" i="28"/>
  <c r="AN75" i="28"/>
  <c r="AM75" i="28"/>
  <c r="AL75" i="28"/>
  <c r="AK75" i="28"/>
  <c r="AF75" i="28"/>
  <c r="AE75" i="28"/>
  <c r="AD75" i="28"/>
  <c r="AC75" i="28"/>
  <c r="AB75" i="28"/>
  <c r="AA75" i="28"/>
  <c r="Z75" i="28"/>
  <c r="Y75" i="28"/>
  <c r="X75" i="28"/>
  <c r="W75" i="28"/>
  <c r="V75" i="28"/>
  <c r="U75" i="28"/>
  <c r="T75" i="28"/>
  <c r="S75" i="28"/>
  <c r="BM74" i="28"/>
  <c r="BQ75" i="28" s="1"/>
  <c r="BH74" i="28"/>
  <c r="BG74" i="28"/>
  <c r="BB74" i="28"/>
  <c r="BA74" i="28"/>
  <c r="AZ74" i="28"/>
  <c r="AY74" i="28"/>
  <c r="AX74" i="28"/>
  <c r="AW74" i="28"/>
  <c r="AV74" i="28"/>
  <c r="AQ74" i="28"/>
  <c r="AP74" i="28"/>
  <c r="AO74" i="28"/>
  <c r="AN74" i="28"/>
  <c r="AM74" i="28"/>
  <c r="AL74" i="28"/>
  <c r="AK74" i="28"/>
  <c r="AF74" i="28"/>
  <c r="AE74" i="28"/>
  <c r="AD74" i="28"/>
  <c r="AC74" i="28"/>
  <c r="AB74" i="28"/>
  <c r="AA74" i="28"/>
  <c r="Z74" i="28"/>
  <c r="Y74" i="28"/>
  <c r="X74" i="28"/>
  <c r="W74" i="28"/>
  <c r="V74" i="28"/>
  <c r="U74" i="28"/>
  <c r="T74" i="28"/>
  <c r="S74" i="28"/>
  <c r="BH73" i="28"/>
  <c r="BG73" i="28"/>
  <c r="BB73" i="28"/>
  <c r="BA73" i="28"/>
  <c r="AZ73" i="28"/>
  <c r="AY73" i="28"/>
  <c r="AX73" i="28"/>
  <c r="AW73" i="28"/>
  <c r="AV73" i="28"/>
  <c r="AQ73" i="28"/>
  <c r="AP73" i="28"/>
  <c r="AO73" i="28"/>
  <c r="AN73" i="28"/>
  <c r="AM73" i="28"/>
  <c r="AL73" i="28"/>
  <c r="AK73" i="28"/>
  <c r="AF73" i="28"/>
  <c r="AE73" i="28"/>
  <c r="AD73" i="28"/>
  <c r="AC73" i="28"/>
  <c r="AB73" i="28"/>
  <c r="AA73" i="28"/>
  <c r="Z73" i="28"/>
  <c r="Y73" i="28"/>
  <c r="X73" i="28"/>
  <c r="W73" i="28"/>
  <c r="V73" i="28"/>
  <c r="U73" i="28"/>
  <c r="T73" i="28"/>
  <c r="S73" i="28"/>
  <c r="BM72" i="28"/>
  <c r="BQ73" i="28" s="1"/>
  <c r="BH72" i="28"/>
  <c r="BG72" i="28"/>
  <c r="BB72" i="28"/>
  <c r="BA72" i="28"/>
  <c r="AZ72" i="28"/>
  <c r="AY72" i="28"/>
  <c r="AX72" i="28"/>
  <c r="AW72" i="28"/>
  <c r="AV72" i="28"/>
  <c r="AQ72" i="28"/>
  <c r="AP72" i="28"/>
  <c r="AO72" i="28"/>
  <c r="AN72" i="28"/>
  <c r="AM72" i="28"/>
  <c r="AL72" i="28"/>
  <c r="AK72" i="28"/>
  <c r="AF72" i="28"/>
  <c r="AE72" i="28"/>
  <c r="AD72" i="28"/>
  <c r="AC72" i="28"/>
  <c r="AB72" i="28"/>
  <c r="AA72" i="28"/>
  <c r="Z72" i="28"/>
  <c r="Y72" i="28"/>
  <c r="X72" i="28"/>
  <c r="W72" i="28"/>
  <c r="V72" i="28"/>
  <c r="U72" i="28"/>
  <c r="T72" i="28"/>
  <c r="S72" i="28"/>
  <c r="AR71" i="28"/>
  <c r="BM68" i="28"/>
  <c r="BQ69" i="28" s="1"/>
  <c r="BI67" i="28"/>
  <c r="BI77" i="28" s="1"/>
  <c r="BI87" i="28" s="1"/>
  <c r="BH67" i="28"/>
  <c r="BG67" i="28"/>
  <c r="BB67" i="28"/>
  <c r="BA67" i="28"/>
  <c r="AZ67" i="28"/>
  <c r="AY67" i="28"/>
  <c r="AX67" i="28"/>
  <c r="AW67" i="28"/>
  <c r="AQ67" i="28"/>
  <c r="AP67" i="28"/>
  <c r="AO67" i="28"/>
  <c r="AN67" i="28"/>
  <c r="AM67" i="28"/>
  <c r="AL67" i="28"/>
  <c r="AF67" i="28"/>
  <c r="AE67" i="28"/>
  <c r="AD67" i="28"/>
  <c r="AC67" i="28"/>
  <c r="AB67" i="28"/>
  <c r="AA67" i="28"/>
  <c r="Z67" i="28"/>
  <c r="Y67" i="28"/>
  <c r="X67" i="28"/>
  <c r="W67" i="28"/>
  <c r="V67" i="28"/>
  <c r="U67" i="28"/>
  <c r="T67" i="28"/>
  <c r="S67" i="28"/>
  <c r="BM66" i="28"/>
  <c r="BQ67" i="28" s="1"/>
  <c r="BI66" i="28"/>
  <c r="BI76" i="28" s="1"/>
  <c r="BI86" i="28" s="1"/>
  <c r="BH66" i="28"/>
  <c r="BG66" i="28"/>
  <c r="BB66" i="28"/>
  <c r="BA66" i="28"/>
  <c r="AZ66" i="28"/>
  <c r="AY66" i="28"/>
  <c r="AX66" i="28"/>
  <c r="AW66" i="28"/>
  <c r="AV66" i="28"/>
  <c r="AQ66" i="28"/>
  <c r="AP66" i="28"/>
  <c r="AO66" i="28"/>
  <c r="AN66" i="28"/>
  <c r="AM66" i="28"/>
  <c r="AL66" i="28"/>
  <c r="AK66" i="28"/>
  <c r="AF66" i="28"/>
  <c r="AE66" i="28"/>
  <c r="AD66" i="28"/>
  <c r="AC66" i="28"/>
  <c r="AB66" i="28"/>
  <c r="AA66" i="28"/>
  <c r="Z66" i="28"/>
  <c r="Y66" i="28"/>
  <c r="X66" i="28"/>
  <c r="W66" i="28"/>
  <c r="V66" i="28"/>
  <c r="U66" i="28"/>
  <c r="T66" i="28"/>
  <c r="S66" i="28"/>
  <c r="BI65" i="28"/>
  <c r="BI75" i="28" s="1"/>
  <c r="BI85" i="28" s="1"/>
  <c r="BH65" i="28"/>
  <c r="BG65" i="28"/>
  <c r="BB65" i="28"/>
  <c r="BA65" i="28"/>
  <c r="AZ65" i="28"/>
  <c r="AY65" i="28"/>
  <c r="AX65" i="28"/>
  <c r="AW65" i="28"/>
  <c r="AV65" i="28"/>
  <c r="AQ65" i="28"/>
  <c r="AP65" i="28"/>
  <c r="AO65" i="28"/>
  <c r="AN65" i="28"/>
  <c r="AM65" i="28"/>
  <c r="AL65" i="28"/>
  <c r="AK65" i="28"/>
  <c r="AF65" i="28"/>
  <c r="AE65" i="28"/>
  <c r="AD65" i="28"/>
  <c r="AC65" i="28"/>
  <c r="AB65" i="28"/>
  <c r="AA65" i="28"/>
  <c r="Z65" i="28"/>
  <c r="Y65" i="28"/>
  <c r="X65" i="28"/>
  <c r="W65" i="28"/>
  <c r="V65" i="28"/>
  <c r="U65" i="28"/>
  <c r="T65" i="28"/>
  <c r="S65" i="28"/>
  <c r="BM64" i="28"/>
  <c r="BQ65" i="28" s="1"/>
  <c r="BI64" i="28"/>
  <c r="BI74" i="28" s="1"/>
  <c r="BI84" i="28" s="1"/>
  <c r="BH64" i="28"/>
  <c r="BG64" i="28"/>
  <c r="BB64" i="28"/>
  <c r="BA64" i="28"/>
  <c r="AZ64" i="28"/>
  <c r="AY64" i="28"/>
  <c r="AX64" i="28"/>
  <c r="AW64" i="28"/>
  <c r="AV64" i="28"/>
  <c r="AQ64" i="28"/>
  <c r="AP64" i="28"/>
  <c r="AO64" i="28"/>
  <c r="AN64" i="28"/>
  <c r="AM64" i="28"/>
  <c r="AL64" i="28"/>
  <c r="AK64" i="28"/>
  <c r="AF64" i="28"/>
  <c r="AE64" i="28"/>
  <c r="AD64" i="28"/>
  <c r="AC64" i="28"/>
  <c r="AB64" i="28"/>
  <c r="AA64" i="28"/>
  <c r="Z64" i="28"/>
  <c r="Y64" i="28"/>
  <c r="X64" i="28"/>
  <c r="W64" i="28"/>
  <c r="V64" i="28"/>
  <c r="U64" i="28"/>
  <c r="T64" i="28"/>
  <c r="S64" i="28"/>
  <c r="BI63" i="28"/>
  <c r="BI73" i="28" s="1"/>
  <c r="BI83" i="28" s="1"/>
  <c r="BH63" i="28"/>
  <c r="BG63" i="28"/>
  <c r="BB63" i="28"/>
  <c r="BA63" i="28"/>
  <c r="AZ63" i="28"/>
  <c r="AY63" i="28"/>
  <c r="AX63" i="28"/>
  <c r="AW63" i="28"/>
  <c r="AV63" i="28"/>
  <c r="AQ63" i="28"/>
  <c r="AP63" i="28"/>
  <c r="AO63" i="28"/>
  <c r="AN63" i="28"/>
  <c r="AM63" i="28"/>
  <c r="AL63" i="28"/>
  <c r="AK63" i="28"/>
  <c r="AF63" i="28"/>
  <c r="AE63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BM62" i="28"/>
  <c r="BQ63" i="28" s="1"/>
  <c r="BI62" i="28"/>
  <c r="BI72" i="28" s="1"/>
  <c r="BI82" i="28" s="1"/>
  <c r="BH62" i="28"/>
  <c r="BG62" i="28"/>
  <c r="BB62" i="28"/>
  <c r="BA62" i="28"/>
  <c r="AZ62" i="28"/>
  <c r="AY62" i="28"/>
  <c r="AX62" i="28"/>
  <c r="AW62" i="28"/>
  <c r="AV62" i="28"/>
  <c r="AQ62" i="28"/>
  <c r="AP62" i="28"/>
  <c r="AO62" i="28"/>
  <c r="AN62" i="28"/>
  <c r="AM62" i="28"/>
  <c r="AL62" i="28"/>
  <c r="AK62" i="28"/>
  <c r="AF62" i="28"/>
  <c r="AE62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AR61" i="28"/>
  <c r="R61" i="28"/>
  <c r="R71" i="28" s="1"/>
  <c r="R81" i="28" s="1"/>
  <c r="A61" i="28"/>
  <c r="A71" i="28" s="1"/>
  <c r="A81" i="28" s="1"/>
  <c r="BM58" i="28"/>
  <c r="BQ59" i="28" s="1"/>
  <c r="BH57" i="28"/>
  <c r="BG57" i="28"/>
  <c r="BD57" i="28"/>
  <c r="BB57" i="28"/>
  <c r="BA57" i="28"/>
  <c r="AZ57" i="28"/>
  <c r="AY57" i="28"/>
  <c r="AX57" i="28"/>
  <c r="AW57" i="28"/>
  <c r="AV57" i="28"/>
  <c r="AU57" i="28"/>
  <c r="AT57" i="28"/>
  <c r="AS57" i="28"/>
  <c r="AQ57" i="28"/>
  <c r="AP57" i="28"/>
  <c r="AO57" i="28"/>
  <c r="AN57" i="28"/>
  <c r="AM57" i="28"/>
  <c r="AL57" i="28"/>
  <c r="AK57" i="28"/>
  <c r="AJ57" i="28"/>
  <c r="AI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BM56" i="28"/>
  <c r="BQ57" i="28" s="1"/>
  <c r="BH56" i="28"/>
  <c r="BG56" i="28"/>
  <c r="BB56" i="28"/>
  <c r="BA56" i="28"/>
  <c r="AZ56" i="28"/>
  <c r="AY56" i="28"/>
  <c r="AX56" i="28"/>
  <c r="AW56" i="28"/>
  <c r="AV56" i="28"/>
  <c r="AQ56" i="28"/>
  <c r="AP56" i="28"/>
  <c r="AO56" i="28"/>
  <c r="AN56" i="28"/>
  <c r="AM56" i="28"/>
  <c r="AL56" i="28"/>
  <c r="AK56" i="28"/>
  <c r="AF56" i="28"/>
  <c r="AE56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BH55" i="28"/>
  <c r="BG55" i="28"/>
  <c r="BB55" i="28"/>
  <c r="BA55" i="28"/>
  <c r="AZ55" i="28"/>
  <c r="AY55" i="28"/>
  <c r="AX55" i="28"/>
  <c r="AW55" i="28"/>
  <c r="AV55" i="28"/>
  <c r="AQ55" i="28"/>
  <c r="AP55" i="28"/>
  <c r="AO55" i="28"/>
  <c r="AN55" i="28"/>
  <c r="AM55" i="28"/>
  <c r="AL55" i="28"/>
  <c r="AK55" i="28"/>
  <c r="AF55" i="28"/>
  <c r="AE55" i="28"/>
  <c r="AD55" i="28"/>
  <c r="AC55" i="28"/>
  <c r="AB55" i="28"/>
  <c r="AA55" i="28"/>
  <c r="Z55" i="28"/>
  <c r="Y55" i="28"/>
  <c r="X55" i="28"/>
  <c r="W55" i="28"/>
  <c r="V55" i="28"/>
  <c r="U55" i="28"/>
  <c r="T55" i="28"/>
  <c r="S55" i="28"/>
  <c r="BM54" i="28"/>
  <c r="BQ54" i="28" s="1"/>
  <c r="BH54" i="28"/>
  <c r="BG54" i="28"/>
  <c r="BD54" i="28"/>
  <c r="BB54" i="28"/>
  <c r="BA54" i="28"/>
  <c r="AZ54" i="28"/>
  <c r="AY54" i="28"/>
  <c r="AX54" i="28"/>
  <c r="AW54" i="28"/>
  <c r="AV54" i="28"/>
  <c r="AU54" i="28"/>
  <c r="AT54" i="28"/>
  <c r="AS54" i="28"/>
  <c r="AQ54" i="28"/>
  <c r="AP54" i="28"/>
  <c r="AO54" i="28"/>
  <c r="AN54" i="28"/>
  <c r="AM54" i="28"/>
  <c r="AL54" i="28"/>
  <c r="AK54" i="28"/>
  <c r="AJ54" i="28"/>
  <c r="AI54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BH53" i="28"/>
  <c r="BG53" i="28"/>
  <c r="BD53" i="28"/>
  <c r="BB53" i="28"/>
  <c r="BA53" i="28"/>
  <c r="AZ53" i="28"/>
  <c r="AY53" i="28"/>
  <c r="AX53" i="28"/>
  <c r="AW53" i="28"/>
  <c r="AV53" i="28"/>
  <c r="AU53" i="28"/>
  <c r="AT53" i="28"/>
  <c r="AS53" i="28"/>
  <c r="AQ53" i="28"/>
  <c r="AP53" i="28"/>
  <c r="AO53" i="28"/>
  <c r="AN53" i="28"/>
  <c r="AM53" i="28"/>
  <c r="AL53" i="28"/>
  <c r="AK53" i="28"/>
  <c r="AJ53" i="28"/>
  <c r="AI53" i="28"/>
  <c r="AF53" i="28"/>
  <c r="AE53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BM52" i="28"/>
  <c r="BR52" i="28" s="1"/>
  <c r="BH52" i="28"/>
  <c r="BG52" i="28"/>
  <c r="BB52" i="28"/>
  <c r="BA52" i="28"/>
  <c r="AZ52" i="28"/>
  <c r="AY52" i="28"/>
  <c r="AX52" i="28"/>
  <c r="AW52" i="28"/>
  <c r="AV52" i="28"/>
  <c r="AQ52" i="28"/>
  <c r="AP52" i="28"/>
  <c r="AO52" i="28"/>
  <c r="AN52" i="28"/>
  <c r="AM52" i="28"/>
  <c r="AL52" i="28"/>
  <c r="AK52" i="28"/>
  <c r="AF52" i="28"/>
  <c r="AE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AR51" i="28"/>
  <c r="BM42" i="28"/>
  <c r="BQ43" i="28" s="1"/>
  <c r="BH41" i="28"/>
  <c r="BG41" i="28"/>
  <c r="BB41" i="28"/>
  <c r="BA41" i="28"/>
  <c r="AZ41" i="28"/>
  <c r="AY41" i="28"/>
  <c r="AX41" i="28"/>
  <c r="AW41" i="28"/>
  <c r="AV41" i="28"/>
  <c r="AQ41" i="28"/>
  <c r="AP41" i="28"/>
  <c r="AO41" i="28"/>
  <c r="AN41" i="28"/>
  <c r="AM41" i="28"/>
  <c r="AL41" i="28"/>
  <c r="AK41" i="28"/>
  <c r="AF41" i="28"/>
  <c r="AE41" i="28"/>
  <c r="AD41" i="28"/>
  <c r="AC41" i="28"/>
  <c r="AB41" i="28"/>
  <c r="AA41" i="28"/>
  <c r="Z41" i="28"/>
  <c r="Y41" i="28"/>
  <c r="X41" i="28"/>
  <c r="W41" i="28"/>
  <c r="V41" i="28"/>
  <c r="U41" i="28"/>
  <c r="T41" i="28"/>
  <c r="S41" i="28"/>
  <c r="BM40" i="28"/>
  <c r="BR40" i="28" s="1"/>
  <c r="BH40" i="28"/>
  <c r="BG40" i="28"/>
  <c r="BB40" i="28"/>
  <c r="BA40" i="28"/>
  <c r="AZ40" i="28"/>
  <c r="AY40" i="28"/>
  <c r="AX40" i="28"/>
  <c r="AW40" i="28"/>
  <c r="AV40" i="28"/>
  <c r="AQ40" i="28"/>
  <c r="AP40" i="28"/>
  <c r="AO40" i="28"/>
  <c r="AN40" i="28"/>
  <c r="AM40" i="28"/>
  <c r="AL40" i="28"/>
  <c r="AK40" i="28"/>
  <c r="AF40" i="28"/>
  <c r="AE40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BH39" i="28"/>
  <c r="BG39" i="28"/>
  <c r="BB39" i="28"/>
  <c r="BA39" i="28"/>
  <c r="AZ39" i="28"/>
  <c r="AY39" i="28"/>
  <c r="AX39" i="28"/>
  <c r="AW39" i="28"/>
  <c r="AV39" i="28"/>
  <c r="AQ39" i="28"/>
  <c r="AP39" i="28"/>
  <c r="AO39" i="28"/>
  <c r="AN39" i="28"/>
  <c r="AM39" i="28"/>
  <c r="AL39" i="28"/>
  <c r="AK39" i="28"/>
  <c r="AF39" i="28"/>
  <c r="AE39" i="28"/>
  <c r="AD39" i="28"/>
  <c r="AC39" i="28"/>
  <c r="AB39" i="28"/>
  <c r="AA39" i="28"/>
  <c r="Z39" i="28"/>
  <c r="Y39" i="28"/>
  <c r="X39" i="28"/>
  <c r="W39" i="28"/>
  <c r="V39" i="28"/>
  <c r="U39" i="28"/>
  <c r="T39" i="28"/>
  <c r="S39" i="28"/>
  <c r="BM38" i="28"/>
  <c r="BR38" i="28" s="1"/>
  <c r="BH38" i="28"/>
  <c r="BG38" i="28"/>
  <c r="BB38" i="28"/>
  <c r="BA38" i="28"/>
  <c r="AZ38" i="28"/>
  <c r="AY38" i="28"/>
  <c r="AX38" i="28"/>
  <c r="AW38" i="28"/>
  <c r="AV38" i="28"/>
  <c r="AQ38" i="28"/>
  <c r="AP38" i="28"/>
  <c r="AO38" i="28"/>
  <c r="AN38" i="28"/>
  <c r="AM38" i="28"/>
  <c r="AL38" i="28"/>
  <c r="AK38" i="28"/>
  <c r="AF38" i="28"/>
  <c r="AE38" i="28"/>
  <c r="AD38" i="28"/>
  <c r="AC38" i="28"/>
  <c r="AB38" i="28"/>
  <c r="AA38" i="28"/>
  <c r="Z38" i="28"/>
  <c r="Y38" i="28"/>
  <c r="X38" i="28"/>
  <c r="W38" i="28"/>
  <c r="V38" i="28"/>
  <c r="U38" i="28"/>
  <c r="T38" i="28"/>
  <c r="S38" i="28"/>
  <c r="BH37" i="28"/>
  <c r="BG37" i="28"/>
  <c r="BB37" i="28"/>
  <c r="BA37" i="28"/>
  <c r="AZ37" i="28"/>
  <c r="AY37" i="28"/>
  <c r="AX37" i="28"/>
  <c r="AW37" i="28"/>
  <c r="AV37" i="28"/>
  <c r="AQ37" i="28"/>
  <c r="AP37" i="28"/>
  <c r="AO37" i="28"/>
  <c r="AN37" i="28"/>
  <c r="AM37" i="28"/>
  <c r="AL37" i="28"/>
  <c r="AK37" i="28"/>
  <c r="AF37" i="28"/>
  <c r="AE37" i="28"/>
  <c r="AD37" i="28"/>
  <c r="AC37" i="28"/>
  <c r="AB37" i="28"/>
  <c r="AA37" i="28"/>
  <c r="Z37" i="28"/>
  <c r="Y37" i="28"/>
  <c r="X37" i="28"/>
  <c r="W37" i="28"/>
  <c r="V37" i="28"/>
  <c r="U37" i="28"/>
  <c r="T37" i="28"/>
  <c r="S37" i="28"/>
  <c r="BM36" i="28"/>
  <c r="BR36" i="28" s="1"/>
  <c r="BH36" i="28"/>
  <c r="BG36" i="28"/>
  <c r="BB36" i="28"/>
  <c r="BA36" i="28"/>
  <c r="AZ36" i="28"/>
  <c r="AY36" i="28"/>
  <c r="AX36" i="28"/>
  <c r="AW36" i="28"/>
  <c r="AV36" i="28"/>
  <c r="AQ36" i="28"/>
  <c r="AP36" i="28"/>
  <c r="AO36" i="28"/>
  <c r="AN36" i="28"/>
  <c r="AM36" i="28"/>
  <c r="AL36" i="28"/>
  <c r="AK36" i="28"/>
  <c r="AF36" i="28"/>
  <c r="AE36" i="28"/>
  <c r="AD36" i="28"/>
  <c r="AC36" i="28"/>
  <c r="AB36" i="28"/>
  <c r="AA36" i="28"/>
  <c r="Z36" i="28"/>
  <c r="Y36" i="28"/>
  <c r="X36" i="28"/>
  <c r="W36" i="28"/>
  <c r="V36" i="28"/>
  <c r="U36" i="28"/>
  <c r="T36" i="28"/>
  <c r="S36" i="28"/>
  <c r="AR35" i="28"/>
  <c r="BM32" i="28"/>
  <c r="BR32" i="28" s="1"/>
  <c r="BH31" i="28"/>
  <c r="BG31" i="28"/>
  <c r="BD31" i="28"/>
  <c r="BB31" i="28"/>
  <c r="BA31" i="28"/>
  <c r="AZ31" i="28"/>
  <c r="AY31" i="28"/>
  <c r="AX31" i="28"/>
  <c r="AW31" i="28"/>
  <c r="AV31" i="28"/>
  <c r="AU31" i="28"/>
  <c r="AT31" i="28"/>
  <c r="AS31" i="28"/>
  <c r="AQ31" i="28"/>
  <c r="AP31" i="28"/>
  <c r="AO31" i="28"/>
  <c r="AN31" i="28"/>
  <c r="AM31" i="28"/>
  <c r="AL31" i="28"/>
  <c r="AK31" i="28"/>
  <c r="AJ31" i="28"/>
  <c r="AI31" i="28"/>
  <c r="AF31" i="28"/>
  <c r="AE31" i="28"/>
  <c r="AD31" i="28"/>
  <c r="AC31" i="28"/>
  <c r="AB31" i="28"/>
  <c r="AA31" i="28"/>
  <c r="Z31" i="28"/>
  <c r="Y31" i="28"/>
  <c r="X31" i="28"/>
  <c r="W31" i="28"/>
  <c r="V31" i="28"/>
  <c r="U31" i="28"/>
  <c r="T31" i="28"/>
  <c r="S31" i="28"/>
  <c r="BM30" i="28"/>
  <c r="BR30" i="28" s="1"/>
  <c r="BH30" i="28"/>
  <c r="BG30" i="28"/>
  <c r="BB30" i="28"/>
  <c r="BA30" i="28"/>
  <c r="AZ30" i="28"/>
  <c r="AY30" i="28"/>
  <c r="AX30" i="28"/>
  <c r="AW30" i="28"/>
  <c r="AV30" i="28"/>
  <c r="AQ30" i="28"/>
  <c r="AP30" i="28"/>
  <c r="AO30" i="28"/>
  <c r="AN30" i="28"/>
  <c r="AM30" i="28"/>
  <c r="AL30" i="28"/>
  <c r="AK30" i="28"/>
  <c r="AF30" i="28"/>
  <c r="AE30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BH29" i="28"/>
  <c r="BG29" i="28"/>
  <c r="BB29" i="28"/>
  <c r="BA29" i="28"/>
  <c r="AZ29" i="28"/>
  <c r="AY29" i="28"/>
  <c r="AX29" i="28"/>
  <c r="AW29" i="28"/>
  <c r="AV29" i="28"/>
  <c r="AQ29" i="28"/>
  <c r="AP29" i="28"/>
  <c r="AO29" i="28"/>
  <c r="AN29" i="28"/>
  <c r="AM29" i="28"/>
  <c r="AL29" i="28"/>
  <c r="AK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BM28" i="28"/>
  <c r="BR28" i="28" s="1"/>
  <c r="BH28" i="28"/>
  <c r="BG28" i="28"/>
  <c r="BD28" i="28"/>
  <c r="BB28" i="28"/>
  <c r="BA28" i="28"/>
  <c r="AZ28" i="28"/>
  <c r="AY28" i="28"/>
  <c r="AX28" i="28"/>
  <c r="AW28" i="28"/>
  <c r="AV28" i="28"/>
  <c r="AU28" i="28"/>
  <c r="AT28" i="28"/>
  <c r="AS28" i="28"/>
  <c r="AQ28" i="28"/>
  <c r="AP28" i="28"/>
  <c r="AO28" i="28"/>
  <c r="AN28" i="28"/>
  <c r="AM28" i="28"/>
  <c r="AL28" i="28"/>
  <c r="AK28" i="28"/>
  <c r="AJ28" i="28"/>
  <c r="AI28" i="28"/>
  <c r="AF28" i="28"/>
  <c r="AE28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BH27" i="28"/>
  <c r="BG27" i="28"/>
  <c r="BD27" i="28"/>
  <c r="BB27" i="28"/>
  <c r="BA27" i="28"/>
  <c r="AZ27" i="28"/>
  <c r="AY27" i="28"/>
  <c r="AX27" i="28"/>
  <c r="AW27" i="28"/>
  <c r="AV27" i="28"/>
  <c r="AU27" i="28"/>
  <c r="AT27" i="28"/>
  <c r="AS27" i="28"/>
  <c r="AQ27" i="28"/>
  <c r="AP27" i="28"/>
  <c r="AO27" i="28"/>
  <c r="AN27" i="28"/>
  <c r="AM27" i="28"/>
  <c r="AL27" i="28"/>
  <c r="AK27" i="28"/>
  <c r="AJ27" i="28"/>
  <c r="AI27" i="28"/>
  <c r="AF27" i="28"/>
  <c r="AE27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BM26" i="28"/>
  <c r="BR26" i="28" s="1"/>
  <c r="BH26" i="28"/>
  <c r="BG26" i="28"/>
  <c r="BB26" i="28"/>
  <c r="BA26" i="28"/>
  <c r="AZ26" i="28"/>
  <c r="AY26" i="28"/>
  <c r="AX26" i="28"/>
  <c r="AW26" i="28"/>
  <c r="AV26" i="28"/>
  <c r="AQ26" i="28"/>
  <c r="AP26" i="28"/>
  <c r="AO26" i="28"/>
  <c r="AN26" i="28"/>
  <c r="AM26" i="28"/>
  <c r="AL26" i="28"/>
  <c r="AK26" i="28"/>
  <c r="AF26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AR25" i="28"/>
  <c r="BM22" i="28"/>
  <c r="BR22" i="28" s="1"/>
  <c r="BI21" i="28"/>
  <c r="BI31" i="28" s="1"/>
  <c r="BI41" i="28" s="1"/>
  <c r="BH21" i="28"/>
  <c r="BG21" i="28"/>
  <c r="BB21" i="28"/>
  <c r="BA21" i="28"/>
  <c r="AZ21" i="28"/>
  <c r="AY21" i="28"/>
  <c r="AX21" i="28"/>
  <c r="AW21" i="28"/>
  <c r="AV21" i="28"/>
  <c r="AQ21" i="28"/>
  <c r="AP21" i="28"/>
  <c r="AO21" i="28"/>
  <c r="AN21" i="28"/>
  <c r="AM21" i="28"/>
  <c r="AL21" i="28"/>
  <c r="AK21" i="28"/>
  <c r="AF21" i="28"/>
  <c r="AE21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BM20" i="28"/>
  <c r="BQ21" i="28" s="1"/>
  <c r="BI20" i="28"/>
  <c r="BI30" i="28" s="1"/>
  <c r="BI40" i="28" s="1"/>
  <c r="BH20" i="28"/>
  <c r="BG20" i="28"/>
  <c r="BB20" i="28"/>
  <c r="BA20" i="28"/>
  <c r="AZ20" i="28"/>
  <c r="AY20" i="28"/>
  <c r="AX20" i="28"/>
  <c r="AW20" i="28"/>
  <c r="AV20" i="28"/>
  <c r="AQ20" i="28"/>
  <c r="AP20" i="28"/>
  <c r="AO20" i="28"/>
  <c r="AN20" i="28"/>
  <c r="AM20" i="28"/>
  <c r="AL20" i="28"/>
  <c r="AK20" i="28"/>
  <c r="AF20" i="28"/>
  <c r="AE20" i="28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BI19" i="28"/>
  <c r="BI29" i="28" s="1"/>
  <c r="BI39" i="28" s="1"/>
  <c r="BH19" i="28"/>
  <c r="BG19" i="28"/>
  <c r="BB19" i="28"/>
  <c r="BA19" i="28"/>
  <c r="AZ19" i="28"/>
  <c r="AY19" i="28"/>
  <c r="AX19" i="28"/>
  <c r="AW19" i="28"/>
  <c r="AV19" i="28"/>
  <c r="AQ19" i="28"/>
  <c r="AP19" i="28"/>
  <c r="AO19" i="28"/>
  <c r="AN19" i="28"/>
  <c r="AM19" i="28"/>
  <c r="AL19" i="28"/>
  <c r="AK19" i="28"/>
  <c r="AF19" i="28"/>
  <c r="AE19" i="28"/>
  <c r="AD19" i="28"/>
  <c r="AC19" i="28"/>
  <c r="AB19" i="28"/>
  <c r="AA19" i="28"/>
  <c r="Z19" i="28"/>
  <c r="Y19" i="28"/>
  <c r="X19" i="28"/>
  <c r="W19" i="28"/>
  <c r="V19" i="28"/>
  <c r="U19" i="28"/>
  <c r="T19" i="28"/>
  <c r="S19" i="28"/>
  <c r="BM18" i="28"/>
  <c r="BQ18" i="28" s="1"/>
  <c r="BI18" i="28"/>
  <c r="BI28" i="28" s="1"/>
  <c r="BI38" i="28" s="1"/>
  <c r="BH18" i="28"/>
  <c r="BG18" i="28"/>
  <c r="BB18" i="28"/>
  <c r="BA18" i="28"/>
  <c r="AZ18" i="28"/>
  <c r="AY18" i="28"/>
  <c r="AX18" i="28"/>
  <c r="AW18" i="28"/>
  <c r="AV18" i="28"/>
  <c r="AQ18" i="28"/>
  <c r="AP18" i="28"/>
  <c r="AO18" i="28"/>
  <c r="AN18" i="28"/>
  <c r="AM18" i="28"/>
  <c r="AL18" i="28"/>
  <c r="AS18" i="28" s="1"/>
  <c r="AK18" i="28"/>
  <c r="AF18" i="28"/>
  <c r="AE18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BI17" i="28"/>
  <c r="BI27" i="28" s="1"/>
  <c r="BI37" i="28" s="1"/>
  <c r="BH17" i="28"/>
  <c r="BG17" i="28"/>
  <c r="BB17" i="28"/>
  <c r="BA17" i="28"/>
  <c r="AZ17" i="28"/>
  <c r="AY17" i="28"/>
  <c r="AX17" i="28"/>
  <c r="AW17" i="28"/>
  <c r="AV17" i="28"/>
  <c r="AQ17" i="28"/>
  <c r="AP17" i="28"/>
  <c r="AO17" i="28"/>
  <c r="AN17" i="28"/>
  <c r="AM17" i="28"/>
  <c r="AL17" i="28"/>
  <c r="AK17" i="28"/>
  <c r="AS17" i="28" s="1"/>
  <c r="AF17" i="28"/>
  <c r="AE17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BM16" i="28"/>
  <c r="BQ17" i="28" s="1"/>
  <c r="BI16" i="28"/>
  <c r="BI26" i="28" s="1"/>
  <c r="BI36" i="28" s="1"/>
  <c r="BH16" i="28"/>
  <c r="BG16" i="28"/>
  <c r="BB16" i="28"/>
  <c r="BA16" i="28"/>
  <c r="AZ16" i="28"/>
  <c r="AY16" i="28"/>
  <c r="AX16" i="28"/>
  <c r="AW16" i="28"/>
  <c r="AV16" i="28"/>
  <c r="AQ16" i="28"/>
  <c r="AP16" i="28"/>
  <c r="AO16" i="28"/>
  <c r="AN16" i="28"/>
  <c r="AM16" i="28"/>
  <c r="AL16" i="28"/>
  <c r="AK16" i="28"/>
  <c r="AF16" i="28"/>
  <c r="AE16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AR15" i="28"/>
  <c r="R15" i="28"/>
  <c r="R25" i="28" s="1"/>
  <c r="R35" i="28" s="1"/>
  <c r="A15" i="28"/>
  <c r="A25" i="28" s="1"/>
  <c r="A35" i="28" s="1"/>
  <c r="BM12" i="28"/>
  <c r="BQ13" i="28" s="1"/>
  <c r="BH11" i="28"/>
  <c r="BG11" i="28"/>
  <c r="BB11" i="28"/>
  <c r="BA11" i="28"/>
  <c r="AZ11" i="28"/>
  <c r="AY11" i="28"/>
  <c r="AX11" i="28"/>
  <c r="AW11" i="28"/>
  <c r="BD11" i="28" s="1"/>
  <c r="AV11" i="28"/>
  <c r="AQ11" i="28"/>
  <c r="AP11" i="28"/>
  <c r="AO11" i="28"/>
  <c r="AN11" i="28"/>
  <c r="AM11" i="28"/>
  <c r="AL11" i="28"/>
  <c r="AK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BM10" i="28"/>
  <c r="BQ11" i="28" s="1"/>
  <c r="BH10" i="28"/>
  <c r="BG10" i="28"/>
  <c r="BB10" i="28"/>
  <c r="BA10" i="28"/>
  <c r="AZ10" i="28"/>
  <c r="AY10" i="28"/>
  <c r="AX10" i="28"/>
  <c r="AW10" i="28"/>
  <c r="AV10" i="28"/>
  <c r="AQ10" i="28"/>
  <c r="AP10" i="28"/>
  <c r="AO10" i="28"/>
  <c r="AN10" i="28"/>
  <c r="AM10" i="28"/>
  <c r="AL10" i="28"/>
  <c r="AK10" i="28"/>
  <c r="AF10" i="28"/>
  <c r="AE10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BH9" i="28"/>
  <c r="BG9" i="28"/>
  <c r="BB9" i="28"/>
  <c r="BA9" i="28"/>
  <c r="AZ9" i="28"/>
  <c r="AY9" i="28"/>
  <c r="AX9" i="28"/>
  <c r="AW9" i="28"/>
  <c r="AV9" i="28"/>
  <c r="AQ9" i="28"/>
  <c r="AP9" i="28"/>
  <c r="AO9" i="28"/>
  <c r="AN9" i="28"/>
  <c r="AM9" i="28"/>
  <c r="AL9" i="28"/>
  <c r="AK9" i="28"/>
  <c r="AF9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BM8" i="28"/>
  <c r="BQ9" i="28" s="1"/>
  <c r="BH8" i="28"/>
  <c r="BG8" i="28"/>
  <c r="BB8" i="28"/>
  <c r="BA8" i="28"/>
  <c r="AZ8" i="28"/>
  <c r="AY8" i="28"/>
  <c r="AX8" i="28"/>
  <c r="AW8" i="28"/>
  <c r="AV8" i="28"/>
  <c r="AQ8" i="28"/>
  <c r="AP8" i="28"/>
  <c r="AO8" i="28"/>
  <c r="AN8" i="28"/>
  <c r="AM8" i="28"/>
  <c r="AL8" i="28"/>
  <c r="AK8" i="28"/>
  <c r="AF8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BH7" i="28"/>
  <c r="BG7" i="28"/>
  <c r="BB7" i="28"/>
  <c r="BA7" i="28"/>
  <c r="AZ7" i="28"/>
  <c r="AY7" i="28"/>
  <c r="AX7" i="28"/>
  <c r="AW7" i="28"/>
  <c r="BD7" i="28" s="1"/>
  <c r="AV7" i="28"/>
  <c r="AQ7" i="28"/>
  <c r="AP7" i="28"/>
  <c r="AO7" i="28"/>
  <c r="AN7" i="28"/>
  <c r="AM7" i="28"/>
  <c r="AL7" i="28"/>
  <c r="AK7" i="28"/>
  <c r="AF7" i="28"/>
  <c r="AE7" i="28"/>
  <c r="AD7" i="28"/>
  <c r="AC7" i="28"/>
  <c r="AB7" i="28"/>
  <c r="AA7" i="28"/>
  <c r="Z7" i="28"/>
  <c r="Y7" i="28"/>
  <c r="X7" i="28"/>
  <c r="W7" i="28"/>
  <c r="V7" i="28"/>
  <c r="U7" i="28"/>
  <c r="T7" i="28"/>
  <c r="S7" i="28"/>
  <c r="BM6" i="28"/>
  <c r="BQ7" i="28" s="1"/>
  <c r="BJ6" i="28"/>
  <c r="BJ7" i="28" s="1"/>
  <c r="BJ8" i="28" s="1"/>
  <c r="BJ9" i="28" s="1"/>
  <c r="BJ10" i="28" s="1"/>
  <c r="BJ11" i="28" s="1"/>
  <c r="BJ16" i="28" s="1"/>
  <c r="BJ17" i="28" s="1"/>
  <c r="BJ18" i="28" s="1"/>
  <c r="BJ19" i="28" s="1"/>
  <c r="BJ20" i="28" s="1"/>
  <c r="BJ21" i="28" s="1"/>
  <c r="BJ26" i="28" s="1"/>
  <c r="BJ27" i="28" s="1"/>
  <c r="BJ28" i="28" s="1"/>
  <c r="BJ29" i="28" s="1"/>
  <c r="BJ30" i="28" s="1"/>
  <c r="BJ31" i="28" s="1"/>
  <c r="BJ36" i="28" s="1"/>
  <c r="BJ37" i="28" s="1"/>
  <c r="BJ38" i="28" s="1"/>
  <c r="BJ39" i="28" s="1"/>
  <c r="BJ40" i="28" s="1"/>
  <c r="BJ41" i="28" s="1"/>
  <c r="BJ52" i="28" s="1"/>
  <c r="BJ53" i="28" s="1"/>
  <c r="BJ54" i="28" s="1"/>
  <c r="BJ55" i="28" s="1"/>
  <c r="BJ56" i="28" s="1"/>
  <c r="BJ57" i="28" s="1"/>
  <c r="BJ62" i="28" s="1"/>
  <c r="BJ63" i="28" s="1"/>
  <c r="BJ64" i="28" s="1"/>
  <c r="BJ65" i="28" s="1"/>
  <c r="BJ66" i="28" s="1"/>
  <c r="BJ67" i="28" s="1"/>
  <c r="BJ72" i="28" s="1"/>
  <c r="BJ73" i="28" s="1"/>
  <c r="BJ74" i="28" s="1"/>
  <c r="BJ75" i="28" s="1"/>
  <c r="BJ76" i="28" s="1"/>
  <c r="BJ77" i="28" s="1"/>
  <c r="BJ82" i="28" s="1"/>
  <c r="BJ83" i="28" s="1"/>
  <c r="BJ84" i="28" s="1"/>
  <c r="BJ85" i="28" s="1"/>
  <c r="BJ86" i="28" s="1"/>
  <c r="BJ87" i="28" s="1"/>
  <c r="BH6" i="28"/>
  <c r="BG6" i="28"/>
  <c r="BB6" i="28"/>
  <c r="BA6" i="28"/>
  <c r="AZ6" i="28"/>
  <c r="AY6" i="28"/>
  <c r="AX6" i="28"/>
  <c r="AW6" i="28"/>
  <c r="AV6" i="28"/>
  <c r="AQ6" i="28"/>
  <c r="AP6" i="28"/>
  <c r="AO6" i="28"/>
  <c r="AN6" i="28"/>
  <c r="AM6" i="28"/>
  <c r="AL6" i="28"/>
  <c r="AK6" i="28"/>
  <c r="AF6" i="28"/>
  <c r="AE6" i="28"/>
  <c r="AD6" i="28"/>
  <c r="AC6" i="28"/>
  <c r="AB6" i="28"/>
  <c r="AA6" i="28"/>
  <c r="Z6" i="28"/>
  <c r="Y6" i="28"/>
  <c r="X6" i="28"/>
  <c r="W6" i="28"/>
  <c r="V6" i="28"/>
  <c r="U6" i="28"/>
  <c r="T6" i="28"/>
  <c r="S6" i="28"/>
  <c r="AR5" i="28"/>
  <c r="BD18" i="28" l="1"/>
  <c r="AS21" i="28"/>
  <c r="BD21" i="28"/>
  <c r="BD17" i="28"/>
  <c r="AS11" i="28"/>
  <c r="AS7" i="28"/>
  <c r="BD8" i="28"/>
  <c r="AS8" i="28"/>
  <c r="BQ66" i="28"/>
  <c r="BQ72" i="28"/>
  <c r="BQ74" i="28"/>
  <c r="AG87" i="28"/>
  <c r="BC87" i="28" s="1"/>
  <c r="BD64" i="28"/>
  <c r="BR74" i="28"/>
  <c r="AG85" i="28"/>
  <c r="BR16" i="28"/>
  <c r="CB27" i="28"/>
  <c r="BR42" i="28"/>
  <c r="AS65" i="28"/>
  <c r="AS66" i="28"/>
  <c r="BD72" i="28"/>
  <c r="BD74" i="28"/>
  <c r="AS85" i="28"/>
  <c r="AH86" i="28"/>
  <c r="AG83" i="28"/>
  <c r="AH7" i="28"/>
  <c r="AG8" i="28"/>
  <c r="BD16" i="28"/>
  <c r="BD19" i="28"/>
  <c r="BE32" i="28"/>
  <c r="BF32" i="28" s="1"/>
  <c r="CH32" i="28" s="1"/>
  <c r="AH54" i="28"/>
  <c r="AG56" i="28"/>
  <c r="AS77" i="28"/>
  <c r="AG7" i="28"/>
  <c r="AH82" i="28"/>
  <c r="BR18" i="28"/>
  <c r="AH11" i="28"/>
  <c r="BD55" i="28"/>
  <c r="AS56" i="28"/>
  <c r="AG11" i="28"/>
  <c r="BR20" i="28"/>
  <c r="BQ36" i="28"/>
  <c r="BQ37" i="28"/>
  <c r="BQ40" i="28"/>
  <c r="BQ41" i="28"/>
  <c r="BR56" i="28"/>
  <c r="BR58" i="28"/>
  <c r="BR78" i="28"/>
  <c r="BD20" i="28"/>
  <c r="BQ20" i="28"/>
  <c r="AH26" i="28"/>
  <c r="BD26" i="28"/>
  <c r="AG28" i="28"/>
  <c r="AS29" i="28"/>
  <c r="AS37" i="28"/>
  <c r="AS38" i="28"/>
  <c r="AS39" i="28"/>
  <c r="AS41" i="28"/>
  <c r="BQ56" i="28"/>
  <c r="BQ58" i="28"/>
  <c r="BQ76" i="28"/>
  <c r="BR82" i="28"/>
  <c r="AH83" i="28"/>
  <c r="BQ83" i="28"/>
  <c r="AH84" i="28"/>
  <c r="AS82" i="28"/>
  <c r="BD82" i="28"/>
  <c r="AG82" i="28"/>
  <c r="AS86" i="28"/>
  <c r="BD86" i="28"/>
  <c r="BD85" i="28"/>
  <c r="AS72" i="28"/>
  <c r="AH72" i="28"/>
  <c r="AH76" i="28"/>
  <c r="BD76" i="28"/>
  <c r="AS76" i="28"/>
  <c r="BD77" i="28"/>
  <c r="AS73" i="28"/>
  <c r="BD73" i="28"/>
  <c r="AH73" i="28"/>
  <c r="AS74" i="28"/>
  <c r="BD75" i="28"/>
  <c r="AS75" i="28"/>
  <c r="AS63" i="28"/>
  <c r="BD63" i="28"/>
  <c r="AH65" i="28"/>
  <c r="BD65" i="28"/>
  <c r="AH66" i="28"/>
  <c r="BD66" i="28"/>
  <c r="AS64" i="28"/>
  <c r="AG64" i="28"/>
  <c r="AS62" i="28"/>
  <c r="BD62" i="28"/>
  <c r="AG55" i="28"/>
  <c r="AS55" i="28"/>
  <c r="AH56" i="28"/>
  <c r="AR56" i="28" s="1"/>
  <c r="BD56" i="28"/>
  <c r="AS52" i="28"/>
  <c r="BD52" i="28"/>
  <c r="AS67" i="28"/>
  <c r="BD67" i="28"/>
  <c r="AH38" i="28"/>
  <c r="BD38" i="28"/>
  <c r="BD41" i="28"/>
  <c r="AH41" i="28"/>
  <c r="BD37" i="28"/>
  <c r="AS36" i="28"/>
  <c r="BD36" i="28"/>
  <c r="BD39" i="28"/>
  <c r="AG39" i="28"/>
  <c r="AS26" i="28"/>
  <c r="AS19" i="28"/>
  <c r="BD29" i="28"/>
  <c r="BD30" i="28"/>
  <c r="AS30" i="28"/>
  <c r="AH20" i="28"/>
  <c r="AS20" i="28"/>
  <c r="AH16" i="28"/>
  <c r="AS16" i="28"/>
  <c r="AH9" i="28"/>
  <c r="BD9" i="28"/>
  <c r="BD10" i="28"/>
  <c r="AS10" i="28"/>
  <c r="AG6" i="28"/>
  <c r="AH6" i="28"/>
  <c r="BD40" i="28"/>
  <c r="AS40" i="28"/>
  <c r="AG40" i="28"/>
  <c r="BR6" i="28"/>
  <c r="BQ8" i="28"/>
  <c r="BQ10" i="28"/>
  <c r="BQ12" i="28"/>
  <c r="AG17" i="28"/>
  <c r="AH18" i="28"/>
  <c r="BQ19" i="28"/>
  <c r="AG21" i="28"/>
  <c r="CB29" i="28"/>
  <c r="AH28" i="28"/>
  <c r="AG30" i="28"/>
  <c r="AG31" i="28"/>
  <c r="BZ32" i="28" s="1"/>
  <c r="AH40" i="28"/>
  <c r="AG41" i="28"/>
  <c r="BQ52" i="28"/>
  <c r="AG53" i="28"/>
  <c r="BC53" i="28" s="1"/>
  <c r="BQ62" i="28"/>
  <c r="AG63" i="28"/>
  <c r="BQ64" i="28"/>
  <c r="AG66" i="28"/>
  <c r="BR66" i="28"/>
  <c r="BQ68" i="28"/>
  <c r="BR72" i="28"/>
  <c r="BR76" i="28"/>
  <c r="BQ79" i="28"/>
  <c r="BR84" i="28"/>
  <c r="BQ85" i="28"/>
  <c r="BR88" i="28"/>
  <c r="BQ6" i="28"/>
  <c r="BQ53" i="28"/>
  <c r="BQ88" i="28"/>
  <c r="BQ16" i="28"/>
  <c r="BQ32" i="28"/>
  <c r="BQ38" i="28"/>
  <c r="BQ39" i="28"/>
  <c r="BS59" i="28"/>
  <c r="CB57" i="28"/>
  <c r="AG9" i="28"/>
  <c r="AH10" i="28"/>
  <c r="BR10" i="28"/>
  <c r="AH19" i="28"/>
  <c r="AG20" i="28"/>
  <c r="AH21" i="28"/>
  <c r="AH52" i="28"/>
  <c r="BE58" i="28"/>
  <c r="CF58" i="28" s="1"/>
  <c r="AG57" i="28"/>
  <c r="AG62" i="28"/>
  <c r="BR62" i="28"/>
  <c r="BR64" i="28"/>
  <c r="AG74" i="28"/>
  <c r="AG75" i="28"/>
  <c r="AG76" i="28"/>
  <c r="BR86" i="28"/>
  <c r="BQ87" i="28"/>
  <c r="AG84" i="28"/>
  <c r="AH85" i="28"/>
  <c r="AG86" i="28"/>
  <c r="AH87" i="28"/>
  <c r="AH74" i="28"/>
  <c r="AH75" i="28"/>
  <c r="AH77" i="28"/>
  <c r="AG72" i="28"/>
  <c r="AG73" i="28"/>
  <c r="AI73" i="28" s="1"/>
  <c r="AG77" i="28"/>
  <c r="AH63" i="28"/>
  <c r="AG67" i="28"/>
  <c r="AH62" i="28"/>
  <c r="AH64" i="28"/>
  <c r="AG65" i="28"/>
  <c r="AH67" i="28"/>
  <c r="AG52" i="28"/>
  <c r="AH55" i="28"/>
  <c r="BY59" i="28"/>
  <c r="AG54" i="28"/>
  <c r="AR54" i="28" s="1"/>
  <c r="AH57" i="28"/>
  <c r="CB55" i="28"/>
  <c r="CB53" i="28"/>
  <c r="AH53" i="28"/>
  <c r="AH36" i="28"/>
  <c r="AG37" i="28"/>
  <c r="AG38" i="28"/>
  <c r="AH39" i="28"/>
  <c r="AG36" i="28"/>
  <c r="AU36" i="28" s="1"/>
  <c r="AH37" i="28"/>
  <c r="BC37" i="28" s="1"/>
  <c r="AG26" i="28"/>
  <c r="AG27" i="28"/>
  <c r="AH29" i="28"/>
  <c r="CB31" i="28"/>
  <c r="BS33" i="28"/>
  <c r="AG29" i="28"/>
  <c r="AH30" i="28"/>
  <c r="AH31" i="28"/>
  <c r="BC31" i="28" s="1"/>
  <c r="BC28" i="28"/>
  <c r="AH27" i="28"/>
  <c r="BC27" i="28" s="1"/>
  <c r="AG16" i="28"/>
  <c r="AH17" i="28"/>
  <c r="AR17" i="28" s="1"/>
  <c r="AG19" i="28"/>
  <c r="AG18" i="28"/>
  <c r="AG10" i="28"/>
  <c r="AS6" i="28"/>
  <c r="BD6" i="28"/>
  <c r="AH8" i="28"/>
  <c r="AS9" i="28"/>
  <c r="BW32" i="28"/>
  <c r="AT74" i="28"/>
  <c r="CC82" i="28"/>
  <c r="AU84" i="28"/>
  <c r="AI84" i="28"/>
  <c r="AU87" i="28"/>
  <c r="AI87" i="28"/>
  <c r="AJ37" i="28"/>
  <c r="BT58" i="28"/>
  <c r="AJ83" i="28"/>
  <c r="AT83" i="28"/>
  <c r="BC83" i="28"/>
  <c r="AT84" i="28"/>
  <c r="BT88" i="28" s="1"/>
  <c r="AJ84" i="28"/>
  <c r="BC66" i="28"/>
  <c r="BW88" i="28"/>
  <c r="AR83" i="28"/>
  <c r="AU83" i="28"/>
  <c r="AI83" i="28"/>
  <c r="BT32" i="28"/>
  <c r="AR28" i="28"/>
  <c r="CC26" i="28"/>
  <c r="AJ87" i="28"/>
  <c r="AT87" i="28"/>
  <c r="BR12" i="28"/>
  <c r="BQ22" i="28"/>
  <c r="BQ26" i="28"/>
  <c r="BQ28" i="28"/>
  <c r="BQ30" i="28"/>
  <c r="BQ33" i="28"/>
  <c r="BV59" i="28"/>
  <c r="BR68" i="28"/>
  <c r="BQ23" i="28"/>
  <c r="BY33" i="28"/>
  <c r="BR8" i="28"/>
  <c r="BQ27" i="28"/>
  <c r="BQ29" i="28"/>
  <c r="BQ31" i="28"/>
  <c r="BV33" i="28"/>
  <c r="BQ42" i="28"/>
  <c r="BR54" i="28"/>
  <c r="BQ55" i="28"/>
  <c r="AR53" i="28" l="1"/>
  <c r="CC74" i="28"/>
  <c r="AR74" i="28"/>
  <c r="AR10" i="28"/>
  <c r="AU26" i="28"/>
  <c r="AU82" i="28"/>
  <c r="AI85" i="28"/>
  <c r="CC86" i="28"/>
  <c r="BZ88" i="28"/>
  <c r="AI86" i="28"/>
  <c r="BC11" i="28"/>
  <c r="BW82" i="28"/>
  <c r="AJ85" i="28"/>
  <c r="AT85" i="28"/>
  <c r="BW86" i="28" s="1"/>
  <c r="AR85" i="28"/>
  <c r="AT86" i="28"/>
  <c r="BT84" i="28" s="1"/>
  <c r="AJ82" i="28"/>
  <c r="AT82" i="28"/>
  <c r="AR82" i="28"/>
  <c r="BC82" i="28"/>
  <c r="AI82" i="28"/>
  <c r="BT86" i="28"/>
  <c r="AU72" i="28"/>
  <c r="CF32" i="28"/>
  <c r="AT26" i="28"/>
  <c r="BT30" i="28" s="1"/>
  <c r="BC26" i="28"/>
  <c r="AI26" i="28"/>
  <c r="AI29" i="28"/>
  <c r="BZ28" i="28" s="1"/>
  <c r="AR21" i="28"/>
  <c r="BC21" i="28"/>
  <c r="AJ21" i="28"/>
  <c r="AT21" i="28"/>
  <c r="BZ22" i="28" s="1"/>
  <c r="AU21" i="28"/>
  <c r="AI21" i="28"/>
  <c r="CC20" i="28" s="1"/>
  <c r="AJ18" i="28"/>
  <c r="AT18" i="28"/>
  <c r="BT22" i="28" s="1"/>
  <c r="BC18" i="28"/>
  <c r="AI18" i="28"/>
  <c r="AU18" i="28"/>
  <c r="AT17" i="28"/>
  <c r="AJ17" i="28"/>
  <c r="AI17" i="28"/>
  <c r="AU17" i="28"/>
  <c r="AJ19" i="28"/>
  <c r="AU19" i="28"/>
  <c r="AR11" i="28"/>
  <c r="AJ11" i="28"/>
  <c r="AT11" i="28"/>
  <c r="BZ12" i="28" s="1"/>
  <c r="AI11" i="28"/>
  <c r="AU11" i="28"/>
  <c r="BC7" i="28"/>
  <c r="AT7" i="28"/>
  <c r="BW12" i="28" s="1"/>
  <c r="AJ7" i="28"/>
  <c r="AU7" i="28"/>
  <c r="AI7" i="28"/>
  <c r="CC8" i="28" s="1"/>
  <c r="AR7" i="28"/>
  <c r="AT8" i="28"/>
  <c r="BT12" i="28" s="1"/>
  <c r="AJ8" i="28"/>
  <c r="BE12" i="28" s="1"/>
  <c r="CF12" i="28" s="1"/>
  <c r="AR8" i="28"/>
  <c r="AU8" i="28"/>
  <c r="AI8" i="28"/>
  <c r="BC84" i="28"/>
  <c r="BC54" i="28"/>
  <c r="CC28" i="28"/>
  <c r="CC6" i="28"/>
  <c r="BC8" i="28"/>
  <c r="AR18" i="28"/>
  <c r="AR27" i="28"/>
  <c r="BW58" i="28"/>
  <c r="CC54" i="28"/>
  <c r="CC52" i="28"/>
  <c r="AR73" i="28"/>
  <c r="AR84" i="28"/>
  <c r="AJ75" i="28"/>
  <c r="BC40" i="28"/>
  <c r="AJ74" i="28"/>
  <c r="BC77" i="28"/>
  <c r="CC18" i="28"/>
  <c r="BW22" i="28"/>
  <c r="AT37" i="28"/>
  <c r="AI19" i="28"/>
  <c r="BZ18" i="28" s="1"/>
  <c r="AR55" i="28"/>
  <c r="AJ65" i="28"/>
  <c r="BC74" i="28"/>
  <c r="CC56" i="28"/>
  <c r="AI52" i="28"/>
  <c r="AJ62" i="28"/>
  <c r="AT10" i="28"/>
  <c r="BT8" i="28" s="1"/>
  <c r="AJ9" i="28"/>
  <c r="AJ20" i="28"/>
  <c r="AR66" i="28"/>
  <c r="AJ86" i="28"/>
  <c r="BE84" i="28" s="1"/>
  <c r="AR86" i="28"/>
  <c r="AU86" i="28"/>
  <c r="BC86" i="28"/>
  <c r="AU85" i="28"/>
  <c r="BC85" i="28"/>
  <c r="BV87" i="28" s="1"/>
  <c r="AT72" i="28"/>
  <c r="BT76" i="28" s="1"/>
  <c r="AJ72" i="28"/>
  <c r="AI72" i="28"/>
  <c r="BZ72" i="28" s="1"/>
  <c r="AR72" i="28"/>
  <c r="AU76" i="28"/>
  <c r="AR76" i="28"/>
  <c r="BC76" i="28"/>
  <c r="AI76" i="28"/>
  <c r="BW72" i="28" s="1"/>
  <c r="AJ76" i="28"/>
  <c r="AT76" i="28"/>
  <c r="BT74" i="28" s="1"/>
  <c r="AJ77" i="28"/>
  <c r="AT77" i="28"/>
  <c r="BZ78" i="28" s="1"/>
  <c r="AI77" i="28"/>
  <c r="CC76" i="28" s="1"/>
  <c r="AU77" i="28"/>
  <c r="AR77" i="28"/>
  <c r="AJ73" i="28"/>
  <c r="CB75" i="28" s="1"/>
  <c r="BC73" i="28"/>
  <c r="AU73" i="28"/>
  <c r="AT73" i="28"/>
  <c r="BW78" i="28" s="1"/>
  <c r="AI74" i="28"/>
  <c r="CC72" i="28" s="1"/>
  <c r="AU74" i="28"/>
  <c r="BT78" i="28"/>
  <c r="AI75" i="28"/>
  <c r="AR75" i="28"/>
  <c r="AT75" i="28"/>
  <c r="BW76" i="28" s="1"/>
  <c r="AU75" i="28"/>
  <c r="AJ63" i="28"/>
  <c r="AT63" i="28"/>
  <c r="BC63" i="28"/>
  <c r="AI63" i="28"/>
  <c r="AU63" i="28"/>
  <c r="BW68" i="28"/>
  <c r="AR63" i="28"/>
  <c r="AU65" i="28"/>
  <c r="AT65" i="28"/>
  <c r="BW66" i="28" s="1"/>
  <c r="AI65" i="28"/>
  <c r="BZ64" i="28" s="1"/>
  <c r="AR65" i="28"/>
  <c r="BC65" i="28"/>
  <c r="AJ66" i="28"/>
  <c r="AT66" i="28"/>
  <c r="BT64" i="28" s="1"/>
  <c r="AU66" i="28"/>
  <c r="AI66" i="28"/>
  <c r="AR64" i="28"/>
  <c r="BC64" i="28"/>
  <c r="AT64" i="28"/>
  <c r="AJ64" i="28"/>
  <c r="AI64" i="28"/>
  <c r="CC62" i="28" s="1"/>
  <c r="AU64" i="28"/>
  <c r="BT68" i="28"/>
  <c r="AT62" i="28"/>
  <c r="BT66" i="28" s="1"/>
  <c r="AU62" i="28"/>
  <c r="AR62" i="28"/>
  <c r="BC62" i="28"/>
  <c r="AI62" i="28"/>
  <c r="BC55" i="28"/>
  <c r="AJ55" i="28"/>
  <c r="AT55" i="28"/>
  <c r="BW56" i="28" s="1"/>
  <c r="AU55" i="28"/>
  <c r="AI55" i="28"/>
  <c r="BZ54" i="28" s="1"/>
  <c r="BC56" i="28"/>
  <c r="AI56" i="28"/>
  <c r="BW52" i="28" s="1"/>
  <c r="AJ56" i="28"/>
  <c r="AU56" i="28"/>
  <c r="AT56" i="28"/>
  <c r="BT54" i="28" s="1"/>
  <c r="BC52" i="28"/>
  <c r="AJ52" i="28"/>
  <c r="BY53" i="28" s="1"/>
  <c r="AR52" i="28"/>
  <c r="AT52" i="28"/>
  <c r="BT56" i="28" s="1"/>
  <c r="BF58" i="28"/>
  <c r="CH58" i="28" s="1"/>
  <c r="AU52" i="28"/>
  <c r="BC67" i="28"/>
  <c r="AR67" i="28"/>
  <c r="AT67" i="28"/>
  <c r="BZ68" i="28" s="1"/>
  <c r="AJ67" i="28"/>
  <c r="AU67" i="28"/>
  <c r="AI67" i="28"/>
  <c r="AU38" i="28"/>
  <c r="AT38" i="28"/>
  <c r="BT42" i="28" s="1"/>
  <c r="BC38" i="28"/>
  <c r="AI38" i="28"/>
  <c r="CC36" i="28" s="1"/>
  <c r="AJ38" i="28"/>
  <c r="AR38" i="28"/>
  <c r="BC41" i="28"/>
  <c r="AR41" i="28"/>
  <c r="AJ41" i="28"/>
  <c r="AT41" i="28"/>
  <c r="BZ42" i="28" s="1"/>
  <c r="AU41" i="28"/>
  <c r="AI41" i="28"/>
  <c r="CC40" i="28" s="1"/>
  <c r="AI37" i="28"/>
  <c r="CC38" i="28" s="1"/>
  <c r="AR37" i="28"/>
  <c r="AU37" i="28"/>
  <c r="AT36" i="28"/>
  <c r="BT40" i="28" s="1"/>
  <c r="AI36" i="28"/>
  <c r="AJ36" i="28"/>
  <c r="BC36" i="28"/>
  <c r="AR36" i="28"/>
  <c r="BC39" i="28"/>
  <c r="AJ39" i="28"/>
  <c r="AT39" i="28"/>
  <c r="BW40" i="28" s="1"/>
  <c r="AI39" i="28"/>
  <c r="BZ38" i="28" s="1"/>
  <c r="AU39" i="28"/>
  <c r="AJ26" i="28"/>
  <c r="BS31" i="28" s="1"/>
  <c r="BZ26" i="28"/>
  <c r="AR26" i="28"/>
  <c r="AT19" i="28"/>
  <c r="BW20" i="28" s="1"/>
  <c r="BC19" i="28"/>
  <c r="BV21" i="28" s="1"/>
  <c r="AR19" i="28"/>
  <c r="AT29" i="28"/>
  <c r="BW30" i="28" s="1"/>
  <c r="AR29" i="28"/>
  <c r="AJ29" i="28"/>
  <c r="AU29" i="28"/>
  <c r="AT30" i="28"/>
  <c r="BT28" i="28" s="1"/>
  <c r="AJ30" i="28"/>
  <c r="AU30" i="28"/>
  <c r="AI30" i="28"/>
  <c r="BW26" i="28" s="1"/>
  <c r="AR30" i="28"/>
  <c r="BC30" i="28"/>
  <c r="BC20" i="28"/>
  <c r="AI20" i="28"/>
  <c r="BW16" i="28" s="1"/>
  <c r="AR20" i="28"/>
  <c r="AU20" i="28"/>
  <c r="AT20" i="28"/>
  <c r="BT18" i="28" s="1"/>
  <c r="BC16" i="28"/>
  <c r="AT16" i="28"/>
  <c r="BT20" i="28" s="1"/>
  <c r="AU16" i="28"/>
  <c r="AJ16" i="28"/>
  <c r="AI16" i="28"/>
  <c r="BZ16" i="28" s="1"/>
  <c r="AI9" i="28"/>
  <c r="BZ8" i="28" s="1"/>
  <c r="BC9" i="28"/>
  <c r="AR9" i="28"/>
  <c r="AT9" i="28"/>
  <c r="BW10" i="28" s="1"/>
  <c r="AU9" i="28"/>
  <c r="AI10" i="28"/>
  <c r="BW6" i="28" s="1"/>
  <c r="AJ10" i="28"/>
  <c r="AU10" i="28"/>
  <c r="BC10" i="28"/>
  <c r="AR6" i="28"/>
  <c r="AJ6" i="28"/>
  <c r="AT6" i="28"/>
  <c r="BT10" i="28" s="1"/>
  <c r="AU6" i="28"/>
  <c r="BC6" i="28"/>
  <c r="AI6" i="28"/>
  <c r="BZ6" i="28" s="1"/>
  <c r="AU40" i="28"/>
  <c r="AJ40" i="28"/>
  <c r="AI40" i="28"/>
  <c r="BW36" i="28" s="1"/>
  <c r="AT40" i="28"/>
  <c r="BT38" i="28" s="1"/>
  <c r="AR40" i="28"/>
  <c r="AR31" i="28"/>
  <c r="AR16" i="28"/>
  <c r="BZ58" i="28"/>
  <c r="BC17" i="28"/>
  <c r="BW42" i="28"/>
  <c r="AR87" i="28"/>
  <c r="AR57" i="28"/>
  <c r="BC75" i="28"/>
  <c r="BC29" i="28"/>
  <c r="BC57" i="28"/>
  <c r="BC72" i="28"/>
  <c r="AR39" i="28"/>
  <c r="CC30" i="28"/>
  <c r="BE86" i="28"/>
  <c r="CB87" i="28"/>
  <c r="BY89" i="28"/>
  <c r="BE88" i="28"/>
  <c r="CB85" i="28"/>
  <c r="BV89" i="28"/>
  <c r="BY85" i="28"/>
  <c r="BY83" i="28"/>
  <c r="BE82" i="28"/>
  <c r="CC84" i="28"/>
  <c r="BZ84" i="28"/>
  <c r="BZ82" i="28"/>
  <c r="BS89" i="28"/>
  <c r="CB83" i="28"/>
  <c r="BZ52" i="28"/>
  <c r="BV83" i="28" l="1"/>
  <c r="BS87" i="28"/>
  <c r="BE28" i="28"/>
  <c r="CF28" i="28" s="1"/>
  <c r="BV17" i="28"/>
  <c r="BE20" i="28"/>
  <c r="CF20" i="28" s="1"/>
  <c r="BY23" i="28"/>
  <c r="CB21" i="28"/>
  <c r="BE22" i="28"/>
  <c r="CF22" i="28" s="1"/>
  <c r="BS23" i="28"/>
  <c r="CB17" i="28"/>
  <c r="CC16" i="28"/>
  <c r="BV23" i="28"/>
  <c r="CB19" i="28"/>
  <c r="BE18" i="28"/>
  <c r="CF18" i="28" s="1"/>
  <c r="BY19" i="28"/>
  <c r="BE10" i="28"/>
  <c r="CF10" i="28" s="1"/>
  <c r="BY13" i="28"/>
  <c r="CB11" i="28"/>
  <c r="CC10" i="28"/>
  <c r="CB9" i="28"/>
  <c r="BV13" i="28"/>
  <c r="CB7" i="28"/>
  <c r="BS13" i="28"/>
  <c r="BV77" i="28"/>
  <c r="BE78" i="28"/>
  <c r="CF78" i="28" s="1"/>
  <c r="BE38" i="28"/>
  <c r="BY37" i="28"/>
  <c r="CB37" i="28"/>
  <c r="BS57" i="28"/>
  <c r="BY63" i="28"/>
  <c r="BV67" i="28"/>
  <c r="BE76" i="28"/>
  <c r="CF76" i="28" s="1"/>
  <c r="BE52" i="28"/>
  <c r="CF52" i="28" s="1"/>
  <c r="BE42" i="28"/>
  <c r="CF42" i="28" s="1"/>
  <c r="BS85" i="28"/>
  <c r="BS77" i="28"/>
  <c r="BY73" i="28"/>
  <c r="BS75" i="28"/>
  <c r="BV73" i="28"/>
  <c r="BY79" i="28"/>
  <c r="CB77" i="28"/>
  <c r="BV79" i="28"/>
  <c r="CB73" i="28"/>
  <c r="BE72" i="28"/>
  <c r="CF72" i="28" s="1"/>
  <c r="BS79" i="28"/>
  <c r="BZ74" i="28"/>
  <c r="BE74" i="28"/>
  <c r="CF74" i="28" s="1"/>
  <c r="BY75" i="28"/>
  <c r="BE68" i="28"/>
  <c r="CF68" i="28" s="1"/>
  <c r="CB65" i="28"/>
  <c r="BV69" i="28"/>
  <c r="CC64" i="28"/>
  <c r="BY65" i="28"/>
  <c r="BE64" i="28"/>
  <c r="CF64" i="28" s="1"/>
  <c r="BS65" i="28"/>
  <c r="BV63" i="28"/>
  <c r="BW62" i="28"/>
  <c r="BE62" i="28"/>
  <c r="CF62" i="28" s="1"/>
  <c r="CB63" i="28"/>
  <c r="BS69" i="28"/>
  <c r="BS67" i="28"/>
  <c r="BZ62" i="28"/>
  <c r="BY55" i="28"/>
  <c r="BE54" i="28"/>
  <c r="CF54" i="28" s="1"/>
  <c r="BV57" i="28"/>
  <c r="BE56" i="28"/>
  <c r="CF56" i="28" s="1"/>
  <c r="BS55" i="28"/>
  <c r="BV53" i="28"/>
  <c r="CB67" i="28"/>
  <c r="CC66" i="28"/>
  <c r="BY69" i="28"/>
  <c r="BE66" i="28"/>
  <c r="CF66" i="28" s="1"/>
  <c r="BS43" i="28"/>
  <c r="CB41" i="28"/>
  <c r="BY43" i="28"/>
  <c r="CB39" i="28"/>
  <c r="BV43" i="28"/>
  <c r="BS41" i="28"/>
  <c r="BZ36" i="28"/>
  <c r="BY39" i="28"/>
  <c r="BV41" i="28"/>
  <c r="BE40" i="28"/>
  <c r="CF40" i="28" s="1"/>
  <c r="BE36" i="28"/>
  <c r="BY27" i="28"/>
  <c r="BV31" i="28"/>
  <c r="BY29" i="28"/>
  <c r="BE30" i="28"/>
  <c r="CF30" i="28" s="1"/>
  <c r="BS29" i="28"/>
  <c r="BE26" i="28"/>
  <c r="BV27" i="28"/>
  <c r="BS19" i="28"/>
  <c r="BS21" i="28"/>
  <c r="BY17" i="28"/>
  <c r="BE16" i="28"/>
  <c r="BV11" i="28"/>
  <c r="BY9" i="28"/>
  <c r="BE8" i="28"/>
  <c r="CF8" i="28" s="1"/>
  <c r="BE6" i="28"/>
  <c r="CF6" i="28" s="1"/>
  <c r="BV7" i="28"/>
  <c r="BS9" i="28"/>
  <c r="BS11" i="28"/>
  <c r="BY7" i="28"/>
  <c r="BV37" i="28"/>
  <c r="BS39" i="28"/>
  <c r="CF88" i="28"/>
  <c r="BF88" i="28"/>
  <c r="CH88" i="28" s="1"/>
  <c r="BE81" i="28"/>
  <c r="BC81" i="28" s="1"/>
  <c r="CF82" i="28"/>
  <c r="BF82" i="28"/>
  <c r="CF84" i="28"/>
  <c r="BF84" i="28"/>
  <c r="CH84" i="28" s="1"/>
  <c r="CF38" i="28"/>
  <c r="CF86" i="28"/>
  <c r="BF86" i="28"/>
  <c r="CH86" i="28" s="1"/>
  <c r="BF16" i="28" l="1"/>
  <c r="CH16" i="28" s="1"/>
  <c r="BF22" i="28"/>
  <c r="CH22" i="28" s="1"/>
  <c r="BF12" i="28"/>
  <c r="CH12" i="28" s="1"/>
  <c r="BF78" i="28"/>
  <c r="BF72" i="28"/>
  <c r="CH72" i="28" s="1"/>
  <c r="BF74" i="28"/>
  <c r="BF76" i="28"/>
  <c r="BE71" i="28"/>
  <c r="BC71" i="28" s="1"/>
  <c r="BF64" i="28"/>
  <c r="CH64" i="28" s="1"/>
  <c r="BF62" i="28"/>
  <c r="CH62" i="28" s="1"/>
  <c r="BF56" i="28"/>
  <c r="CH56" i="28" s="1"/>
  <c r="BE51" i="28"/>
  <c r="BC51" i="28" s="1"/>
  <c r="BF54" i="28"/>
  <c r="CH54" i="28" s="1"/>
  <c r="BF52" i="28"/>
  <c r="BF68" i="28"/>
  <c r="BE61" i="28"/>
  <c r="BC61" i="28" s="1"/>
  <c r="BF66" i="28"/>
  <c r="BF42" i="28"/>
  <c r="CH42" i="28" s="1"/>
  <c r="BF36" i="28"/>
  <c r="CH36" i="28" s="1"/>
  <c r="BF40" i="28"/>
  <c r="CH40" i="28" s="1"/>
  <c r="BF38" i="28"/>
  <c r="CH38" i="28" s="1"/>
  <c r="BE35" i="28"/>
  <c r="BC35" i="28" s="1"/>
  <c r="CF36" i="28"/>
  <c r="BF28" i="28"/>
  <c r="BF30" i="28"/>
  <c r="BF26" i="28"/>
  <c r="BE25" i="28"/>
  <c r="BC25" i="28" s="1"/>
  <c r="CF26" i="28"/>
  <c r="BF18" i="28"/>
  <c r="CH18" i="28" s="1"/>
  <c r="BF20" i="28"/>
  <c r="CH20" i="28" s="1"/>
  <c r="BE15" i="28"/>
  <c r="BC15" i="28" s="1"/>
  <c r="CF16" i="28"/>
  <c r="BF8" i="28"/>
  <c r="CH8" i="28" s="1"/>
  <c r="BE5" i="28"/>
  <c r="BC5" i="28" s="1"/>
  <c r="BF10" i="28"/>
  <c r="CH10" i="28" s="1"/>
  <c r="BF6" i="28"/>
  <c r="CH6" i="28" s="1"/>
  <c r="BF81" i="28"/>
  <c r="CH82" i="28"/>
  <c r="BF71" i="28" l="1"/>
  <c r="BF51" i="28"/>
  <c r="CH52" i="28"/>
  <c r="BF61" i="28"/>
  <c r="BF35" i="28"/>
  <c r="BF25" i="28"/>
  <c r="CH26" i="28"/>
  <c r="BF15" i="28"/>
  <c r="BF5" i="28"/>
  <c r="K55" i="41" l="1"/>
  <c r="K46" i="41"/>
  <c r="K25" i="41"/>
  <c r="K16" i="41"/>
  <c r="K7" i="41"/>
</calcChain>
</file>

<file path=xl/sharedStrings.xml><?xml version="1.0" encoding="utf-8"?>
<sst xmlns="http://schemas.openxmlformats.org/spreadsheetml/2006/main" count="574" uniqueCount="171">
  <si>
    <t>О</t>
  </si>
  <si>
    <t>М</t>
  </si>
  <si>
    <t>№</t>
  </si>
  <si>
    <t>С</t>
  </si>
  <si>
    <t>Разряд</t>
  </si>
  <si>
    <t>Рейтинг</t>
  </si>
  <si>
    <t/>
  </si>
  <si>
    <t>Фамилия Имя</t>
  </si>
  <si>
    <t>Дата</t>
  </si>
  <si>
    <t>Регион</t>
  </si>
  <si>
    <t>рождения</t>
  </si>
  <si>
    <t>ПО НАСТОЛЬНОМУ ТЕННИСУ</t>
  </si>
  <si>
    <t>ЗКО</t>
  </si>
  <si>
    <t>Карагандин. обл.</t>
  </si>
  <si>
    <t>г. Алматы</t>
  </si>
  <si>
    <t>г. Шымкент</t>
  </si>
  <si>
    <t>ВКО</t>
  </si>
  <si>
    <t xml:space="preserve">Ашкеева Арай  </t>
  </si>
  <si>
    <t>08.07.2003</t>
  </si>
  <si>
    <t xml:space="preserve">Кошкумбаева Жанерке  </t>
  </si>
  <si>
    <t>16.09.2005</t>
  </si>
  <si>
    <t>Актюбинск. обл.</t>
  </si>
  <si>
    <t xml:space="preserve">Курмамбаев Сагантай  </t>
  </si>
  <si>
    <t>02.06.2003</t>
  </si>
  <si>
    <t xml:space="preserve">Жубанов Санжар  </t>
  </si>
  <si>
    <t xml:space="preserve">Мамай Абдулла  </t>
  </si>
  <si>
    <t>19.01.2006</t>
  </si>
  <si>
    <t>Карагандинская обл.</t>
  </si>
  <si>
    <t>Восточно-Казахстанская обл.</t>
  </si>
  <si>
    <t>КАРАГАНДИНСКАЯ обл.</t>
  </si>
  <si>
    <t>ЖАМБЫЛСКАЯ обл.</t>
  </si>
  <si>
    <t>г. ШЫМКЕНТ</t>
  </si>
  <si>
    <t>КМС</t>
  </si>
  <si>
    <t>МС</t>
  </si>
  <si>
    <t>1 МЕСТО</t>
  </si>
  <si>
    <t>2 МЕСТО</t>
  </si>
  <si>
    <t>3 МЕСТО</t>
  </si>
  <si>
    <t>Туркестанская обл.</t>
  </si>
  <si>
    <t>ТУРКЕСТАНСКАЯ обл.</t>
  </si>
  <si>
    <t>КОСТАНАЙСКАЯ обл.</t>
  </si>
  <si>
    <t>г. АЛМАТЫ</t>
  </si>
  <si>
    <t xml:space="preserve">Акашева Зауреш  </t>
  </si>
  <si>
    <t>02.12.2000</t>
  </si>
  <si>
    <t xml:space="preserve">Кенжигулов Айдос  </t>
  </si>
  <si>
    <t>07.06.2000</t>
  </si>
  <si>
    <t>16.04.2003</t>
  </si>
  <si>
    <t xml:space="preserve">Коновалов Сергей  </t>
  </si>
  <si>
    <t>14.04.2000</t>
  </si>
  <si>
    <t>СКО</t>
  </si>
  <si>
    <t xml:space="preserve">Жолудев Денис  </t>
  </si>
  <si>
    <t>28.07.1993</t>
  </si>
  <si>
    <t xml:space="preserve">Кенжигулов Дастан  </t>
  </si>
  <si>
    <t>14.01.1998</t>
  </si>
  <si>
    <t xml:space="preserve">Ирисалиев Сарвар  </t>
  </si>
  <si>
    <t>24.09.1999</t>
  </si>
  <si>
    <t xml:space="preserve">Бесбай Жасулан  </t>
  </si>
  <si>
    <t>03.11.1999</t>
  </si>
  <si>
    <t>Женщины. Группа 1</t>
  </si>
  <si>
    <t>#</t>
  </si>
  <si>
    <t>Территория</t>
  </si>
  <si>
    <t>область</t>
  </si>
  <si>
    <t>МАНГИСТАУСКАЯ</t>
  </si>
  <si>
    <t>КОСТАНАЙСКАЯ</t>
  </si>
  <si>
    <t>Женщины. Группа 2</t>
  </si>
  <si>
    <t>ЖАМБЫЛСКАЯ</t>
  </si>
  <si>
    <t>АТЫРАУСКАЯ</t>
  </si>
  <si>
    <t>ТУРКЕСТАНСКАЯ</t>
  </si>
  <si>
    <t>Женщины. Группа 3</t>
  </si>
  <si>
    <t>Женщины. Группа 4</t>
  </si>
  <si>
    <t>КАРАГАНДИНСКАЯ</t>
  </si>
  <si>
    <t>Мужчины. Группа 1</t>
  </si>
  <si>
    <t>Мужчины. Группа 2</t>
  </si>
  <si>
    <t>Мужчины. Группа 3</t>
  </si>
  <si>
    <t>Мужчины. Группа 4</t>
  </si>
  <si>
    <t>Главный судья. Судья МК                                                            Перевалов А.Н.</t>
  </si>
  <si>
    <t>ЖЕНЩИНЫ</t>
  </si>
  <si>
    <t>КУБОК   РЕСПУБЛИКИ КАЗАХСТАН  ПО НАСТОЛЬНОМУ ТЕННИСУ</t>
  </si>
  <si>
    <t>г.ШЫМКЕНТ</t>
  </si>
  <si>
    <t>Главный секретарь. Судья МК                                                  Мирасланов М.К.</t>
  </si>
  <si>
    <t xml:space="preserve"> Предварительные игры</t>
  </si>
  <si>
    <t>3 - 2</t>
  </si>
  <si>
    <t>3 - 0</t>
  </si>
  <si>
    <t>3 - 1</t>
  </si>
  <si>
    <t>9</t>
  </si>
  <si>
    <t>10</t>
  </si>
  <si>
    <t>11</t>
  </si>
  <si>
    <t>12</t>
  </si>
  <si>
    <t>13</t>
  </si>
  <si>
    <t>14</t>
  </si>
  <si>
    <t>Главный судья. Судья МК.                                                                Перевалов А.Л.</t>
  </si>
  <si>
    <t>Главный секретарь. Судья МК.                                                Мирасланов М.К.</t>
  </si>
  <si>
    <t>КУБОК РЕСПУБЛИКИ КАЗАХСТАН</t>
  </si>
  <si>
    <t>АТЫРАУСКАЯ обл.</t>
  </si>
  <si>
    <t xml:space="preserve">Артукметов Ирисбек  </t>
  </si>
  <si>
    <t>18.08.2002</t>
  </si>
  <si>
    <t>20.04.2001</t>
  </si>
  <si>
    <t>12.01.1996</t>
  </si>
  <si>
    <t xml:space="preserve">Ши Данян  </t>
  </si>
  <si>
    <t>28.10.2006</t>
  </si>
  <si>
    <t xml:space="preserve">Оралханов Арнур  </t>
  </si>
  <si>
    <t>28.09.2007</t>
  </si>
  <si>
    <t>28.08.2005</t>
  </si>
  <si>
    <t xml:space="preserve">Бахыт Анель  </t>
  </si>
  <si>
    <t>12.02.2003</t>
  </si>
  <si>
    <t xml:space="preserve">Алимбаева Айя  </t>
  </si>
  <si>
    <t>17.10.1996</t>
  </si>
  <si>
    <t xml:space="preserve">Торшаева Гузель  </t>
  </si>
  <si>
    <t>03.12.2004</t>
  </si>
  <si>
    <t xml:space="preserve">Жаксылыкова Альбина </t>
  </si>
  <si>
    <t>11.05.2007</t>
  </si>
  <si>
    <t xml:space="preserve">Ахмадалиева Шахзода  </t>
  </si>
  <si>
    <t>22.05.2006</t>
  </si>
  <si>
    <t xml:space="preserve">Фу Дарья </t>
  </si>
  <si>
    <t>31.01.2009</t>
  </si>
  <si>
    <t>06.01.2007</t>
  </si>
  <si>
    <t xml:space="preserve">Пюрко Екатерина  </t>
  </si>
  <si>
    <t>21.05.2005</t>
  </si>
  <si>
    <t xml:space="preserve">Ханиязова Ноила  </t>
  </si>
  <si>
    <t>01.09.2009</t>
  </si>
  <si>
    <t>11.05.2004</t>
  </si>
  <si>
    <t xml:space="preserve">Шавкатова Шахруза  </t>
  </si>
  <si>
    <t>11.02.2010</t>
  </si>
  <si>
    <t xml:space="preserve">Мендигалиева  Айша  </t>
  </si>
  <si>
    <t>30.06.2009</t>
  </si>
  <si>
    <t>АБАЙСКАЯ</t>
  </si>
  <si>
    <t>г. АСТАНА</t>
  </si>
  <si>
    <t xml:space="preserve">                 г. Алматы                                                                           12-15 октября 2023г.</t>
  </si>
  <si>
    <t>АКТЮБИНСКАЯСКАЯ</t>
  </si>
  <si>
    <t>МСМК</t>
  </si>
  <si>
    <t xml:space="preserve">Жамал Бекұлан  </t>
  </si>
  <si>
    <t xml:space="preserve">Нұртазин Акнур  </t>
  </si>
  <si>
    <t xml:space="preserve">Серікбай Назым  </t>
  </si>
  <si>
    <t xml:space="preserve">Нұржанкызы Аружан  </t>
  </si>
  <si>
    <t xml:space="preserve">Әкімәлі Бақдәулет  </t>
  </si>
  <si>
    <t>1</t>
  </si>
  <si>
    <t>2</t>
  </si>
  <si>
    <t>3</t>
  </si>
  <si>
    <t>4</t>
  </si>
  <si>
    <t>5</t>
  </si>
  <si>
    <t>6</t>
  </si>
  <si>
    <t>Фамилия, Имя</t>
  </si>
  <si>
    <t>1-3</t>
  </si>
  <si>
    <t>1-2</t>
  </si>
  <si>
    <t>3-2</t>
  </si>
  <si>
    <t xml:space="preserve"> </t>
  </si>
  <si>
    <t>АКТЮБИНСКАЯ</t>
  </si>
  <si>
    <t>За 7-12 места</t>
  </si>
  <si>
    <t>За 1-6 места</t>
  </si>
  <si>
    <t>3-0(1,1,1)</t>
  </si>
  <si>
    <t>3-2(1,1,-1,-1,1)</t>
  </si>
  <si>
    <t>3-1(-1,1,1,1)</t>
  </si>
  <si>
    <t>3-1(1,1,-1,1)</t>
  </si>
  <si>
    <t>3-1(1,-1,1,1)</t>
  </si>
  <si>
    <t>7</t>
  </si>
  <si>
    <t>8</t>
  </si>
  <si>
    <t>Командное первенство. МУЖЧИНЫ  За 9-16  места</t>
  </si>
  <si>
    <t>АБАЙСКАЯ обл.</t>
  </si>
  <si>
    <t>ЖЕТЫСУСКАЯ обл.</t>
  </si>
  <si>
    <t>МАНГИСТАУСКАЯ обл.</t>
  </si>
  <si>
    <t>15</t>
  </si>
  <si>
    <t>16</t>
  </si>
  <si>
    <t>Главный судья. Судья МК                                                                                                                         А. Перевалов</t>
  </si>
  <si>
    <t>Главный секретарь. Судья МК                                                                                                              М.Мирасланов</t>
  </si>
  <si>
    <t>-8</t>
  </si>
  <si>
    <t xml:space="preserve"> МУЖЧИНЫ. За 1-8 места</t>
  </si>
  <si>
    <t>13-30    14.10.2023</t>
  </si>
  <si>
    <t xml:space="preserve"> ЖЕНЩИНЫ.</t>
  </si>
  <si>
    <t xml:space="preserve"> МУЖЧИНЫ.</t>
  </si>
  <si>
    <t>МУЖЧИНЫ. За 9-12 места</t>
  </si>
  <si>
    <t>Мужчины. 9-12места</t>
  </si>
  <si>
    <t xml:space="preserve">   г. Алматы                                                                           12-15 октября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</si>
</sst>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9" x14ac:knownFonts="1">
    <font>
      <sz val="11"/>
      <color theme="1"/>
      <name val="Calibri"/>
      <family val="2"/>
      <charset val="204"/>
      <scheme val="minor"/>
    </font>
    <font>
      <sz val="10"/>
      <name val="Franklin Gothic Medium Cond"/>
      <family val="2"/>
      <charset val="204"/>
    </font>
    <font>
      <sz val="16"/>
      <name val="Franklin Gothic Medium Cond"/>
      <family val="2"/>
      <charset val="204"/>
    </font>
    <font>
      <b/>
      <sz val="12"/>
      <name val="Franklin Gothic Medium Cond"/>
      <family val="2"/>
      <charset val="204"/>
    </font>
    <font>
      <i/>
      <sz val="10"/>
      <name val="Franklin Gothic Medium Cond"/>
      <family val="2"/>
      <charset val="204"/>
    </font>
    <font>
      <b/>
      <i/>
      <sz val="10"/>
      <name val="Franklin Gothic Medium Cond"/>
      <family val="2"/>
      <charset val="204"/>
    </font>
    <font>
      <b/>
      <sz val="10"/>
      <name val="Franklin Gothic Medium Cond"/>
      <family val="2"/>
      <charset val="204"/>
    </font>
    <font>
      <sz val="10"/>
      <name val="Arial"/>
      <family val="2"/>
      <charset val="204"/>
    </font>
    <font>
      <b/>
      <sz val="11"/>
      <name val="Franklin Gothic Medium Cond"/>
      <family val="2"/>
      <charset val="204"/>
    </font>
    <font>
      <i/>
      <sz val="9"/>
      <name val="Franklin Gothic Medium Cond"/>
      <family val="2"/>
      <charset val="204"/>
    </font>
    <font>
      <b/>
      <i/>
      <sz val="11"/>
      <name val="Franklin Gothic Medium Cond"/>
      <family val="2"/>
      <charset val="204"/>
    </font>
    <font>
      <b/>
      <sz val="26"/>
      <name val="Verdana"/>
      <family val="2"/>
      <charset val="204"/>
    </font>
    <font>
      <i/>
      <sz val="12"/>
      <name val="Arial"/>
      <family val="2"/>
      <charset val="204"/>
    </font>
    <font>
      <i/>
      <sz val="14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name val="Franklin Gothic Medium Cond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i/>
      <sz val="8"/>
      <name val="Times New Roman"/>
      <family val="1"/>
      <charset val="204"/>
    </font>
    <font>
      <b/>
      <i/>
      <sz val="10"/>
      <color theme="1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b/>
      <sz val="10"/>
      <name val="Cambria"/>
      <family val="1"/>
      <charset val="204"/>
      <scheme val="major"/>
    </font>
    <font>
      <i/>
      <sz val="10"/>
      <name val="Times New Roman"/>
      <family val="1"/>
      <charset val="204"/>
    </font>
    <font>
      <i/>
      <sz val="11"/>
      <name val="Cambria"/>
      <family val="1"/>
      <charset val="204"/>
      <scheme val="major"/>
    </font>
    <font>
      <i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Cambria"/>
      <family val="1"/>
      <charset val="204"/>
      <scheme val="major"/>
    </font>
    <font>
      <b/>
      <sz val="12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7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color indexed="9"/>
      <name val="Calibri"/>
      <family val="2"/>
      <charset val="204"/>
      <scheme val="minor"/>
    </font>
    <font>
      <b/>
      <sz val="10"/>
      <color indexed="51"/>
      <name val="Arial"/>
      <family val="2"/>
    </font>
    <font>
      <b/>
      <i/>
      <sz val="10"/>
      <color indexed="9"/>
      <name val="Arial"/>
      <family val="2"/>
      <charset val="204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9"/>
      <color indexed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8"/>
      <color indexed="16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i/>
      <sz val="10"/>
      <color theme="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i/>
      <sz val="10"/>
      <name val="Cambria"/>
      <family val="1"/>
      <charset val="204"/>
      <scheme val="major"/>
    </font>
    <font>
      <i/>
      <sz val="11"/>
      <color theme="1"/>
      <name val="Calibri"/>
      <family val="2"/>
      <charset val="204"/>
      <scheme val="minor"/>
    </font>
    <font>
      <sz val="8"/>
      <name val="Franklin Gothic Medium Cond"/>
      <family val="2"/>
      <charset val="204"/>
    </font>
    <font>
      <sz val="10"/>
      <color theme="0"/>
      <name val="Franklin Gothic Medium Cond"/>
      <family val="2"/>
      <charset val="204"/>
    </font>
    <font>
      <b/>
      <i/>
      <sz val="10"/>
      <name val="Arial Cyr"/>
      <charset val="204"/>
    </font>
    <font>
      <sz val="14"/>
      <name val="Franklin Gothic Medium Cond"/>
      <family val="2"/>
      <charset val="204"/>
    </font>
    <font>
      <b/>
      <sz val="10"/>
      <color theme="0"/>
      <name val="Franklin Gothic Medium Cond"/>
      <family val="2"/>
      <charset val="204"/>
    </font>
    <font>
      <i/>
      <sz val="12"/>
      <name val="Franklin Gothic Medium Cond"/>
      <family val="2"/>
      <charset val="204"/>
    </font>
    <font>
      <sz val="11"/>
      <name val="Franklin Gothic Medium Cond"/>
      <family val="2"/>
      <charset val="204"/>
    </font>
    <font>
      <sz val="12"/>
      <name val="Franklin Gothic Medium Cond"/>
      <family val="2"/>
      <charset val="204"/>
    </font>
    <font>
      <i/>
      <sz val="14"/>
      <name val="Franklin Gothic Medium Cond"/>
      <family val="2"/>
      <charset val="204"/>
    </font>
    <font>
      <b/>
      <i/>
      <sz val="8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i/>
      <sz val="9"/>
      <name val="Times New Roman"/>
      <family val="1"/>
      <charset val="204"/>
    </font>
    <font>
      <i/>
      <sz val="9"/>
      <name val="Cambria"/>
      <family val="1"/>
      <charset val="204"/>
      <scheme val="major"/>
    </font>
    <font>
      <i/>
      <sz val="12"/>
      <name val="Times New Roman"/>
      <family val="1"/>
      <charset val="204"/>
    </font>
    <font>
      <i/>
      <sz val="9"/>
      <color theme="1"/>
      <name val="Cambria"/>
      <family val="1"/>
      <charset val="204"/>
      <scheme val="maj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502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shrinkToFit="1"/>
    </xf>
    <xf numFmtId="0" fontId="14" fillId="0" borderId="0" xfId="0" applyFont="1" applyAlignment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24" fillId="2" borderId="0" xfId="0" applyFont="1" applyFill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 shrinkToFi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 wrapText="1"/>
    </xf>
    <xf numFmtId="0" fontId="29" fillId="0" borderId="0" xfId="0" applyFont="1" applyBorder="1"/>
    <xf numFmtId="14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top" shrinkToFit="1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shrinkToFit="1"/>
    </xf>
    <xf numFmtId="0" fontId="32" fillId="0" borderId="7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/>
    </xf>
    <xf numFmtId="0" fontId="32" fillId="0" borderId="16" xfId="0" applyFont="1" applyBorder="1" applyAlignment="1">
      <alignment horizontal="center" vertical="center" shrinkToFi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0" fillId="0" borderId="0" xfId="0" applyFill="1"/>
    <xf numFmtId="0" fontId="21" fillId="0" borderId="4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32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5" fillId="6" borderId="0" xfId="0" applyFont="1" applyFill="1" applyAlignment="1" applyProtection="1">
      <alignment horizontal="center" vertical="center"/>
    </xf>
    <xf numFmtId="0" fontId="46" fillId="7" borderId="0" xfId="0" applyFont="1" applyFill="1" applyAlignment="1" applyProtection="1">
      <alignment horizontal="center" vertical="center"/>
      <protection locked="0"/>
    </xf>
    <xf numFmtId="0" fontId="47" fillId="8" borderId="0" xfId="0" applyFont="1" applyFill="1" applyAlignment="1">
      <alignment vertical="center"/>
    </xf>
    <xf numFmtId="0" fontId="0" fillId="8" borderId="0" xfId="0" applyFill="1" applyAlignment="1">
      <alignment horizontal="center" vertical="center"/>
    </xf>
    <xf numFmtId="0" fontId="48" fillId="8" borderId="4" xfId="0" applyFont="1" applyFill="1" applyBorder="1" applyAlignment="1">
      <alignment horizontal="center" vertical="center"/>
    </xf>
    <xf numFmtId="0" fontId="48" fillId="8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0" fontId="54" fillId="0" borderId="21" xfId="0" applyFont="1" applyFill="1" applyBorder="1" applyAlignment="1">
      <alignment horizontal="center" vertical="center"/>
    </xf>
    <xf numFmtId="0" fontId="53" fillId="4" borderId="27" xfId="0" applyFont="1" applyFill="1" applyBorder="1" applyAlignment="1">
      <alignment horizontal="center" vertical="center"/>
    </xf>
    <xf numFmtId="0" fontId="53" fillId="4" borderId="21" xfId="0" applyFont="1" applyFill="1" applyBorder="1" applyAlignment="1">
      <alignment horizontal="center" vertical="center"/>
    </xf>
    <xf numFmtId="0" fontId="53" fillId="4" borderId="37" xfId="0" applyFont="1" applyFill="1" applyBorder="1" applyAlignment="1">
      <alignment horizontal="center" vertical="center"/>
    </xf>
    <xf numFmtId="0" fontId="55" fillId="9" borderId="0" xfId="0" applyFont="1" applyFill="1" applyAlignment="1" applyProtection="1">
      <alignment horizontal="center" vertical="center"/>
    </xf>
    <xf numFmtId="0" fontId="56" fillId="9" borderId="0" xfId="0" applyFont="1" applyFill="1" applyAlignment="1" applyProtection="1">
      <alignment horizontal="center" vertical="center"/>
      <protection locked="0"/>
    </xf>
    <xf numFmtId="0" fontId="46" fillId="10" borderId="0" xfId="0" applyFont="1" applyFill="1" applyAlignment="1">
      <alignment horizontal="center" vertical="center"/>
    </xf>
    <xf numFmtId="0" fontId="57" fillId="11" borderId="0" xfId="0" applyFont="1" applyFill="1" applyAlignment="1" applyProtection="1">
      <alignment horizontal="center" vertical="center"/>
      <protection locked="0"/>
    </xf>
    <xf numFmtId="0" fontId="58" fillId="11" borderId="0" xfId="0" applyFont="1" applyFill="1" applyAlignment="1" applyProtection="1">
      <alignment horizontal="center" vertical="center"/>
      <protection locked="0"/>
    </xf>
    <xf numFmtId="0" fontId="57" fillId="4" borderId="0" xfId="0" applyFont="1" applyFill="1" applyAlignment="1" applyProtection="1">
      <alignment horizontal="center" vertical="center"/>
      <protection locked="0"/>
    </xf>
    <xf numFmtId="0" fontId="58" fillId="4" borderId="0" xfId="0" applyFont="1" applyFill="1" applyAlignment="1" applyProtection="1">
      <alignment horizontal="center" vertical="center"/>
      <protection locked="0"/>
    </xf>
    <xf numFmtId="0" fontId="46" fillId="12" borderId="0" xfId="0" applyFont="1" applyFill="1" applyAlignment="1">
      <alignment horizontal="center" vertical="center"/>
    </xf>
    <xf numFmtId="0" fontId="59" fillId="13" borderId="0" xfId="0" applyFont="1" applyFill="1" applyAlignment="1">
      <alignment horizontal="center" vertical="center"/>
    </xf>
    <xf numFmtId="0" fontId="60" fillId="14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39" fillId="15" borderId="0" xfId="0" applyFont="1" applyFill="1" applyAlignment="1">
      <alignment horizontal="center" vertical="center"/>
    </xf>
    <xf numFmtId="0" fontId="39" fillId="6" borderId="0" xfId="0" applyFont="1" applyFill="1" applyAlignment="1">
      <alignment horizontal="center" vertical="center"/>
    </xf>
    <xf numFmtId="0" fontId="47" fillId="16" borderId="0" xfId="0" applyFont="1" applyFill="1" applyAlignment="1">
      <alignment horizontal="center" vertical="center"/>
    </xf>
    <xf numFmtId="0" fontId="47" fillId="11" borderId="0" xfId="0" applyFont="1" applyFill="1" applyAlignment="1">
      <alignment horizontal="center" vertical="center"/>
    </xf>
    <xf numFmtId="0" fontId="47" fillId="5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 shrinkToFit="1"/>
    </xf>
    <xf numFmtId="0" fontId="64" fillId="0" borderId="13" xfId="0" applyNumberFormat="1" applyFont="1" applyFill="1" applyBorder="1" applyAlignment="1">
      <alignment horizontal="center" vertical="center" shrinkToFit="1"/>
    </xf>
    <xf numFmtId="0" fontId="64" fillId="0" borderId="40" xfId="0" applyNumberFormat="1" applyFont="1" applyBorder="1" applyAlignment="1">
      <alignment horizontal="center" vertical="center" shrinkToFit="1"/>
    </xf>
    <xf numFmtId="0" fontId="64" fillId="0" borderId="12" xfId="0" applyNumberFormat="1" applyFont="1" applyBorder="1" applyAlignment="1">
      <alignment horizontal="center" vertical="center" shrinkToFit="1"/>
    </xf>
    <xf numFmtId="0" fontId="64" fillId="0" borderId="10" xfId="0" applyNumberFormat="1" applyFont="1" applyBorder="1" applyAlignment="1">
      <alignment horizontal="center" vertical="center" shrinkToFit="1"/>
    </xf>
    <xf numFmtId="0" fontId="64" fillId="0" borderId="13" xfId="0" applyNumberFormat="1" applyFont="1" applyBorder="1" applyAlignment="1">
      <alignment horizontal="center" vertical="center" shrinkToFit="1"/>
    </xf>
    <xf numFmtId="0" fontId="65" fillId="0" borderId="10" xfId="0" applyNumberFormat="1" applyFont="1" applyFill="1" applyBorder="1" applyAlignment="1">
      <alignment horizontal="center" vertical="center"/>
    </xf>
    <xf numFmtId="0" fontId="47" fillId="3" borderId="0" xfId="0" applyFont="1" applyFill="1" applyAlignment="1" applyProtection="1">
      <alignment horizontal="center" vertical="center"/>
      <protection locked="0"/>
    </xf>
    <xf numFmtId="0" fontId="61" fillId="0" borderId="6" xfId="0" applyFont="1" applyBorder="1" applyAlignment="1">
      <alignment horizontal="center" vertical="center" shrinkToFit="1"/>
    </xf>
    <xf numFmtId="0" fontId="68" fillId="0" borderId="6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/>
    </xf>
    <xf numFmtId="0" fontId="64" fillId="0" borderId="44" xfId="0" applyNumberFormat="1" applyFont="1" applyBorder="1" applyAlignment="1">
      <alignment horizontal="center" vertical="center" shrinkToFit="1"/>
    </xf>
    <xf numFmtId="0" fontId="64" fillId="0" borderId="0" xfId="0" applyNumberFormat="1" applyFont="1" applyBorder="1" applyAlignment="1">
      <alignment horizontal="center" vertical="center" shrinkToFit="1"/>
    </xf>
    <xf numFmtId="0" fontId="64" fillId="0" borderId="15" xfId="0" applyNumberFormat="1" applyFont="1" applyFill="1" applyBorder="1" applyAlignment="1">
      <alignment horizontal="center" vertical="center" shrinkToFit="1"/>
    </xf>
    <xf numFmtId="0" fontId="64" fillId="0" borderId="16" xfId="0" applyNumberFormat="1" applyFont="1" applyBorder="1" applyAlignment="1">
      <alignment horizontal="center" vertical="center" shrinkToFit="1"/>
    </xf>
    <xf numFmtId="0" fontId="65" fillId="0" borderId="0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 applyProtection="1">
      <alignment horizontal="center" vertical="center"/>
      <protection locked="0"/>
    </xf>
    <xf numFmtId="0" fontId="63" fillId="0" borderId="46" xfId="0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64" fillId="0" borderId="15" xfId="0" applyNumberFormat="1" applyFont="1" applyBorder="1" applyAlignment="1">
      <alignment horizontal="center" vertical="center" shrinkToFit="1"/>
    </xf>
    <xf numFmtId="0" fontId="61" fillId="0" borderId="1" xfId="0" applyFont="1" applyBorder="1" applyAlignment="1">
      <alignment horizontal="center" vertical="center" shrinkToFit="1"/>
    </xf>
    <xf numFmtId="0" fontId="68" fillId="0" borderId="1" xfId="0" applyNumberFormat="1" applyFont="1" applyFill="1" applyBorder="1" applyAlignment="1">
      <alignment horizontal="center" vertical="center"/>
    </xf>
    <xf numFmtId="0" fontId="52" fillId="4" borderId="26" xfId="0" applyFont="1" applyFill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52" fillId="4" borderId="51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54" fillId="0" borderId="27" xfId="0" applyFont="1" applyFill="1" applyBorder="1" applyAlignment="1">
      <alignment horizontal="center" vertical="center"/>
    </xf>
    <xf numFmtId="0" fontId="53" fillId="4" borderId="18" xfId="0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 shrinkToFit="1"/>
    </xf>
    <xf numFmtId="0" fontId="65" fillId="0" borderId="5" xfId="0" applyNumberFormat="1" applyFont="1" applyFill="1" applyBorder="1" applyAlignment="1">
      <alignment horizontal="center" vertical="center"/>
    </xf>
    <xf numFmtId="0" fontId="68" fillId="0" borderId="7" xfId="0" applyNumberFormat="1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 shrinkToFit="1"/>
    </xf>
    <xf numFmtId="0" fontId="65" fillId="0" borderId="14" xfId="0" applyNumberFormat="1" applyFont="1" applyFill="1" applyBorder="1" applyAlignment="1">
      <alignment horizontal="center" vertical="center"/>
    </xf>
    <xf numFmtId="0" fontId="68" fillId="0" borderId="14" xfId="0" applyNumberFormat="1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8" fillId="0" borderId="29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0" fillId="0" borderId="1" xfId="0" applyFont="1" applyBorder="1" applyAlignment="1">
      <alignment vertical="center"/>
    </xf>
    <xf numFmtId="0" fontId="70" fillId="0" borderId="48" xfId="0" applyFont="1" applyBorder="1" applyAlignment="1">
      <alignment vertical="center"/>
    </xf>
    <xf numFmtId="0" fontId="54" fillId="0" borderId="33" xfId="0" applyFont="1" applyFill="1" applyBorder="1" applyAlignment="1">
      <alignment horizontal="center" vertical="center"/>
    </xf>
    <xf numFmtId="0" fontId="53" fillId="4" borderId="35" xfId="0" applyFont="1" applyFill="1" applyBorder="1" applyAlignment="1">
      <alignment horizontal="center" vertical="center"/>
    </xf>
    <xf numFmtId="0" fontId="65" fillId="0" borderId="13" xfId="0" applyNumberFormat="1" applyFont="1" applyFill="1" applyBorder="1" applyAlignment="1">
      <alignment horizontal="center" vertical="center"/>
    </xf>
    <xf numFmtId="0" fontId="68" fillId="0" borderId="9" xfId="0" applyNumberFormat="1" applyFont="1" applyFill="1" applyBorder="1" applyAlignment="1">
      <alignment horizontal="center" vertical="center"/>
    </xf>
    <xf numFmtId="0" fontId="65" fillId="0" borderId="15" xfId="0" applyNumberFormat="1" applyFont="1" applyFill="1" applyBorder="1" applyAlignment="1">
      <alignment horizontal="center" vertical="center"/>
    </xf>
    <xf numFmtId="0" fontId="68" fillId="0" borderId="15" xfId="0" applyNumberFormat="1" applyFont="1" applyFill="1" applyBorder="1" applyAlignment="1">
      <alignment horizontal="center" vertical="center"/>
    </xf>
    <xf numFmtId="0" fontId="68" fillId="0" borderId="3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72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3" fillId="4" borderId="21" xfId="0" applyFont="1" applyFill="1" applyBorder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3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 shrinkToFit="1"/>
    </xf>
    <xf numFmtId="0" fontId="73" fillId="0" borderId="4" xfId="0" applyFont="1" applyBorder="1" applyAlignment="1">
      <alignment vertical="center"/>
    </xf>
    <xf numFmtId="0" fontId="73" fillId="0" borderId="4" xfId="0" applyFont="1" applyBorder="1" applyAlignment="1">
      <alignment horizontal="center" vertical="center"/>
    </xf>
    <xf numFmtId="0" fontId="0" fillId="0" borderId="0" xfId="0" applyFill="1" applyBorder="1"/>
    <xf numFmtId="0" fontId="70" fillId="0" borderId="0" xfId="0" applyFont="1" applyBorder="1" applyAlignment="1">
      <alignment horizontal="center" vertical="center"/>
    </xf>
    <xf numFmtId="0" fontId="52" fillId="4" borderId="2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29" fillId="0" borderId="4" xfId="0" applyFont="1" applyBorder="1" applyAlignment="1" applyProtection="1">
      <alignment horizontal="center" vertical="top" wrapText="1"/>
      <protection locked="0"/>
    </xf>
    <xf numFmtId="0" fontId="16" fillId="0" borderId="0" xfId="0" applyFont="1" applyFill="1" applyBorder="1" applyAlignment="1">
      <alignment vertical="center"/>
    </xf>
    <xf numFmtId="0" fontId="57" fillId="11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75" fillId="0" borderId="0" xfId="0" applyFont="1"/>
    <xf numFmtId="0" fontId="1" fillId="17" borderId="17" xfId="0" applyFont="1" applyFill="1" applyBorder="1"/>
    <xf numFmtId="0" fontId="1" fillId="18" borderId="17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/>
    </xf>
    <xf numFmtId="0" fontId="4" fillId="2" borderId="0" xfId="0" applyNumberFormat="1" applyFont="1" applyFill="1"/>
    <xf numFmtId="0" fontId="5" fillId="2" borderId="0" xfId="0" applyNumberFormat="1" applyFont="1" applyFill="1"/>
    <xf numFmtId="49" fontId="1" fillId="2" borderId="0" xfId="0" applyNumberFormat="1" applyFont="1" applyFill="1"/>
    <xf numFmtId="49" fontId="5" fillId="2" borderId="0" xfId="0" applyNumberFormat="1" applyFont="1" applyFill="1"/>
    <xf numFmtId="49" fontId="1" fillId="2" borderId="0" xfId="0" applyNumberFormat="1" applyFont="1" applyFill="1" applyBorder="1"/>
    <xf numFmtId="0" fontId="76" fillId="3" borderId="2" xfId="0" applyNumberFormat="1" applyFont="1" applyFill="1" applyBorder="1" applyAlignment="1" applyProtection="1">
      <alignment horizontal="center"/>
      <protection hidden="1"/>
    </xf>
    <xf numFmtId="0" fontId="1" fillId="0" borderId="56" xfId="0" applyFont="1" applyBorder="1" applyAlignment="1">
      <alignment shrinkToFit="1"/>
    </xf>
    <xf numFmtId="0" fontId="74" fillId="19" borderId="57" xfId="0" applyFont="1" applyFill="1" applyBorder="1" applyAlignment="1">
      <alignment horizontal="center" vertical="center"/>
    </xf>
    <xf numFmtId="0" fontId="74" fillId="20" borderId="58" xfId="0" applyFont="1" applyFill="1" applyBorder="1" applyAlignment="1">
      <alignment horizontal="center" vertical="center"/>
    </xf>
    <xf numFmtId="0" fontId="74" fillId="20" borderId="55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4" fillId="21" borderId="4" xfId="0" applyFont="1" applyFill="1" applyBorder="1" applyAlignment="1">
      <alignment horizontal="center" vertical="center"/>
    </xf>
    <xf numFmtId="0" fontId="1" fillId="0" borderId="4" xfId="0" applyFont="1" applyBorder="1"/>
    <xf numFmtId="0" fontId="1" fillId="22" borderId="4" xfId="0" applyFont="1" applyFill="1" applyBorder="1"/>
    <xf numFmtId="49" fontId="78" fillId="23" borderId="59" xfId="0" applyNumberFormat="1" applyFont="1" applyFill="1" applyBorder="1" applyAlignment="1">
      <alignment horizontal="center"/>
    </xf>
    <xf numFmtId="0" fontId="78" fillId="23" borderId="60" xfId="0" applyNumberFormat="1" applyFont="1" applyFill="1" applyBorder="1" applyAlignment="1">
      <alignment horizontal="center"/>
    </xf>
    <xf numFmtId="49" fontId="78" fillId="23" borderId="60" xfId="0" applyNumberFormat="1" applyFont="1" applyFill="1" applyBorder="1" applyAlignment="1">
      <alignment horizontal="center"/>
    </xf>
    <xf numFmtId="49" fontId="78" fillId="23" borderId="64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76" fillId="3" borderId="65" xfId="0" applyNumberFormat="1" applyFont="1" applyFill="1" applyBorder="1" applyAlignment="1" applyProtection="1">
      <alignment horizontal="center"/>
      <protection hidden="1"/>
    </xf>
    <xf numFmtId="0" fontId="1" fillId="0" borderId="4" xfId="0" applyFont="1" applyBorder="1" applyAlignment="1">
      <alignment shrinkToFit="1"/>
    </xf>
    <xf numFmtId="0" fontId="74" fillId="19" borderId="17" xfId="0" applyFont="1" applyFill="1" applyBorder="1" applyAlignment="1">
      <alignment horizontal="center" vertical="center"/>
    </xf>
    <xf numFmtId="0" fontId="74" fillId="20" borderId="3" xfId="0" applyFont="1" applyFill="1" applyBorder="1" applyAlignment="1">
      <alignment horizontal="center" vertical="center"/>
    </xf>
    <xf numFmtId="0" fontId="74" fillId="20" borderId="66" xfId="0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/>
    </xf>
    <xf numFmtId="0" fontId="80" fillId="2" borderId="6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/>
    </xf>
    <xf numFmtId="0" fontId="80" fillId="2" borderId="11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NumberFormat="1" applyFont="1" applyFill="1"/>
    <xf numFmtId="0" fontId="1" fillId="2" borderId="0" xfId="0" applyFont="1" applyFill="1" applyBorder="1"/>
    <xf numFmtId="0" fontId="76" fillId="3" borderId="74" xfId="0" applyNumberFormat="1" applyFont="1" applyFill="1" applyBorder="1" applyAlignment="1" applyProtection="1">
      <alignment horizontal="center"/>
      <protection hidden="1"/>
    </xf>
    <xf numFmtId="0" fontId="1" fillId="0" borderId="75" xfId="0" applyFont="1" applyBorder="1" applyAlignment="1">
      <alignment shrinkToFit="1"/>
    </xf>
    <xf numFmtId="0" fontId="74" fillId="19" borderId="76" xfId="0" applyFont="1" applyFill="1" applyBorder="1" applyAlignment="1">
      <alignment horizontal="center" vertical="center"/>
    </xf>
    <xf numFmtId="0" fontId="74" fillId="20" borderId="77" xfId="0" applyFont="1" applyFill="1" applyBorder="1" applyAlignment="1">
      <alignment horizontal="center" vertical="center"/>
    </xf>
    <xf numFmtId="0" fontId="74" fillId="20" borderId="78" xfId="0" applyFont="1" applyFill="1" applyBorder="1" applyAlignment="1">
      <alignment horizontal="center" vertical="center"/>
    </xf>
    <xf numFmtId="0" fontId="78" fillId="23" borderId="6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79" fillId="2" borderId="79" xfId="0" applyNumberFormat="1" applyFont="1" applyFill="1" applyBorder="1" applyAlignment="1">
      <alignment horizontal="center" vertical="center" shrinkToFit="1"/>
    </xf>
    <xf numFmtId="0" fontId="81" fillId="2" borderId="68" xfId="0" applyNumberFormat="1" applyFont="1" applyFill="1" applyBorder="1" applyAlignment="1">
      <alignment horizontal="center" shrinkToFit="1"/>
    </xf>
    <xf numFmtId="0" fontId="81" fillId="2" borderId="68" xfId="0" applyNumberFormat="1" applyFont="1" applyFill="1" applyBorder="1" applyAlignment="1">
      <alignment horizontal="center" shrinkToFit="1"/>
    </xf>
    <xf numFmtId="0" fontId="79" fillId="2" borderId="69" xfId="0" applyNumberFormat="1" applyFont="1" applyFill="1" applyBorder="1" applyAlignment="1">
      <alignment horizontal="center" vertical="center" shrinkToFit="1"/>
    </xf>
    <xf numFmtId="0" fontId="1" fillId="0" borderId="7" xfId="0" applyFont="1" applyBorder="1"/>
    <xf numFmtId="0" fontId="76" fillId="3" borderId="28" xfId="0" applyNumberFormat="1" applyFont="1" applyFill="1" applyBorder="1" applyAlignment="1" applyProtection="1">
      <alignment horizontal="center"/>
      <protection hidden="1"/>
    </xf>
    <xf numFmtId="0" fontId="1" fillId="0" borderId="7" xfId="0" applyFont="1" applyBorder="1" applyAlignment="1">
      <alignment shrinkToFit="1"/>
    </xf>
    <xf numFmtId="0" fontId="74" fillId="19" borderId="9" xfId="0" applyFont="1" applyFill="1" applyBorder="1" applyAlignment="1">
      <alignment horizontal="center" vertical="center"/>
    </xf>
    <xf numFmtId="0" fontId="74" fillId="20" borderId="8" xfId="0" applyFont="1" applyFill="1" applyBorder="1" applyAlignment="1">
      <alignment horizontal="center" vertical="center"/>
    </xf>
    <xf numFmtId="0" fontId="74" fillId="20" borderId="53" xfId="0" applyFont="1" applyFill="1" applyBorder="1" applyAlignment="1">
      <alignment horizontal="center" vertical="center"/>
    </xf>
    <xf numFmtId="0" fontId="74" fillId="0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74" fillId="21" borderId="7" xfId="0" applyFont="1" applyFill="1" applyBorder="1" applyAlignment="1">
      <alignment horizontal="center" vertical="center"/>
    </xf>
    <xf numFmtId="0" fontId="1" fillId="22" borderId="7" xfId="0" applyFont="1" applyFill="1" applyBorder="1"/>
    <xf numFmtId="0" fontId="74" fillId="0" borderId="77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/>
    </xf>
    <xf numFmtId="0" fontId="74" fillId="21" borderId="75" xfId="0" applyFont="1" applyFill="1" applyBorder="1" applyAlignment="1">
      <alignment horizontal="center" vertical="center"/>
    </xf>
    <xf numFmtId="0" fontId="1" fillId="0" borderId="75" xfId="0" applyFont="1" applyBorder="1"/>
    <xf numFmtId="0" fontId="1" fillId="22" borderId="75" xfId="0" applyFont="1" applyFill="1" applyBorder="1"/>
    <xf numFmtId="0" fontId="1" fillId="0" borderId="1" xfId="0" applyFont="1" applyBorder="1"/>
    <xf numFmtId="0" fontId="2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3" fillId="0" borderId="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8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right" vertical="top"/>
    </xf>
    <xf numFmtId="0" fontId="2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16" fontId="17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84" fillId="0" borderId="0" xfId="0" applyFont="1" applyFill="1"/>
    <xf numFmtId="0" fontId="17" fillId="0" borderId="0" xfId="0" applyFont="1" applyFill="1" applyAlignment="1">
      <alignment vertical="top"/>
    </xf>
    <xf numFmtId="49" fontId="18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53" fillId="4" borderId="3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53" fillId="4" borderId="21" xfId="0" applyFont="1" applyFill="1" applyBorder="1" applyAlignment="1">
      <alignment horizontal="center" vertical="center"/>
    </xf>
    <xf numFmtId="0" fontId="53" fillId="4" borderId="3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0" fontId="67" fillId="0" borderId="0" xfId="0" applyNumberFormat="1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shrinkToFit="1"/>
    </xf>
    <xf numFmtId="0" fontId="44" fillId="0" borderId="0" xfId="0" applyNumberFormat="1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vertical="center"/>
    </xf>
    <xf numFmtId="14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77" fillId="0" borderId="19" xfId="0" applyFont="1" applyBorder="1" applyAlignment="1">
      <alignment horizontal="center" vertical="center" textRotation="180"/>
    </xf>
    <xf numFmtId="0" fontId="86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76" fillId="3" borderId="30" xfId="0" applyNumberFormat="1" applyFont="1" applyFill="1" applyBorder="1" applyAlignment="1" applyProtection="1">
      <alignment horizontal="center"/>
      <protection hidden="1"/>
    </xf>
    <xf numFmtId="0" fontId="1" fillId="0" borderId="14" xfId="0" applyFont="1" applyBorder="1" applyAlignment="1">
      <alignment shrinkToFit="1"/>
    </xf>
    <xf numFmtId="0" fontId="74" fillId="19" borderId="15" xfId="0" applyFont="1" applyFill="1" applyBorder="1" applyAlignment="1">
      <alignment horizontal="center" vertical="center"/>
    </xf>
    <xf numFmtId="0" fontId="74" fillId="20" borderId="16" xfId="0" applyFont="1" applyFill="1" applyBorder="1" applyAlignment="1">
      <alignment horizontal="center" vertical="center"/>
    </xf>
    <xf numFmtId="0" fontId="74" fillId="20" borderId="19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vertical="center"/>
    </xf>
    <xf numFmtId="0" fontId="85" fillId="0" borderId="0" xfId="0" applyFont="1" applyAlignment="1">
      <alignment horizontal="center" vertical="center" shrinkToFit="1"/>
    </xf>
    <xf numFmtId="0" fontId="88" fillId="0" borderId="4" xfId="0" applyFont="1" applyBorder="1" applyAlignment="1">
      <alignment vertical="center"/>
    </xf>
    <xf numFmtId="0" fontId="88" fillId="0" borderId="4" xfId="0" applyFont="1" applyBorder="1" applyAlignment="1">
      <alignment horizontal="center" vertical="center"/>
    </xf>
    <xf numFmtId="0" fontId="81" fillId="2" borderId="80" xfId="0" applyNumberFormat="1" applyFont="1" applyFill="1" applyBorder="1" applyAlignment="1">
      <alignment horizontal="center" shrinkToFit="1"/>
    </xf>
    <xf numFmtId="0" fontId="33" fillId="0" borderId="0" xfId="0" applyFont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/>
    </xf>
    <xf numFmtId="0" fontId="32" fillId="0" borderId="8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shrinkToFit="1"/>
    </xf>
    <xf numFmtId="0" fontId="32" fillId="0" borderId="6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/>
    </xf>
    <xf numFmtId="0" fontId="85" fillId="0" borderId="0" xfId="0" applyFont="1" applyAlignment="1">
      <alignment horizontal="center" vertical="center" shrinkToFit="1"/>
    </xf>
    <xf numFmtId="0" fontId="32" fillId="0" borderId="8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49" fontId="66" fillId="0" borderId="14" xfId="0" applyNumberFormat="1" applyFont="1" applyBorder="1" applyAlignment="1">
      <alignment horizontal="center" vertical="center"/>
    </xf>
    <xf numFmtId="0" fontId="41" fillId="0" borderId="19" xfId="0" applyNumberFormat="1" applyFont="1" applyBorder="1" applyAlignment="1">
      <alignment horizontal="center" vertical="center"/>
    </xf>
    <xf numFmtId="0" fontId="53" fillId="4" borderId="21" xfId="0" applyFont="1" applyFill="1" applyBorder="1" applyAlignment="1">
      <alignment horizontal="center" vertical="center"/>
    </xf>
    <xf numFmtId="0" fontId="41" fillId="0" borderId="32" xfId="0" applyNumberFormat="1" applyFont="1" applyBorder="1" applyAlignment="1">
      <alignment horizontal="center" vertical="center"/>
    </xf>
    <xf numFmtId="0" fontId="41" fillId="0" borderId="25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2" fillId="4" borderId="21" xfId="0" applyFont="1" applyFill="1" applyBorder="1" applyAlignment="1">
      <alignment horizontal="center" vertical="center" shrinkToFit="1"/>
    </xf>
    <xf numFmtId="0" fontId="52" fillId="4" borderId="21" xfId="0" applyFont="1" applyFill="1" applyBorder="1" applyAlignment="1">
      <alignment horizontal="center" vertical="center"/>
    </xf>
    <xf numFmtId="0" fontId="53" fillId="4" borderId="33" xfId="0" applyFont="1" applyFill="1" applyBorder="1" applyAlignment="1">
      <alignment horizontal="center" vertical="center"/>
    </xf>
    <xf numFmtId="0" fontId="53" fillId="4" borderId="35" xfId="0" applyFont="1" applyFill="1" applyBorder="1" applyAlignment="1">
      <alignment horizontal="center" vertical="center"/>
    </xf>
    <xf numFmtId="0" fontId="61" fillId="4" borderId="30" xfId="0" applyFont="1" applyFill="1" applyBorder="1" applyAlignment="1">
      <alignment horizontal="center" vertical="center"/>
    </xf>
    <xf numFmtId="0" fontId="61" fillId="4" borderId="24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 shrinkToFit="1"/>
    </xf>
    <xf numFmtId="0" fontId="51" fillId="0" borderId="49" xfId="0" applyFont="1" applyBorder="1" applyAlignment="1">
      <alignment horizontal="center" vertical="center" shrinkToFit="1"/>
    </xf>
    <xf numFmtId="0" fontId="63" fillId="5" borderId="15" xfId="0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63" fillId="5" borderId="16" xfId="0" applyFont="1" applyFill="1" applyBorder="1" applyAlignment="1">
      <alignment horizontal="center" vertical="center"/>
    </xf>
    <xf numFmtId="0" fontId="63" fillId="5" borderId="34" xfId="0" applyFont="1" applyFill="1" applyBorder="1" applyAlignment="1">
      <alignment horizontal="center" vertical="center"/>
    </xf>
    <xf numFmtId="0" fontId="63" fillId="5" borderId="1" xfId="0" applyFont="1" applyFill="1" applyBorder="1" applyAlignment="1">
      <alignment horizontal="center" vertical="center"/>
    </xf>
    <xf numFmtId="0" fontId="63" fillId="5" borderId="48" xfId="0" applyFont="1" applyFill="1" applyBorder="1" applyAlignment="1">
      <alignment horizontal="center" vertical="center"/>
    </xf>
    <xf numFmtId="0" fontId="44" fillId="0" borderId="14" xfId="0" applyNumberFormat="1" applyFont="1" applyBorder="1" applyAlignment="1">
      <alignment horizontal="center" vertical="center"/>
    </xf>
    <xf numFmtId="0" fontId="44" fillId="0" borderId="29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49" fontId="66" fillId="0" borderId="1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66" fillId="0" borderId="16" xfId="0" applyNumberFormat="1" applyFont="1" applyBorder="1" applyAlignment="1">
      <alignment horizontal="center" vertical="center"/>
    </xf>
    <xf numFmtId="49" fontId="66" fillId="0" borderId="48" xfId="0" applyNumberFormat="1" applyFont="1" applyBorder="1" applyAlignment="1">
      <alignment horizontal="center" vertical="center"/>
    </xf>
    <xf numFmtId="0" fontId="41" fillId="0" borderId="20" xfId="0" applyNumberFormat="1" applyFont="1" applyBorder="1" applyAlignment="1">
      <alignment horizontal="center" vertical="center"/>
    </xf>
    <xf numFmtId="0" fontId="67" fillId="0" borderId="34" xfId="0" applyNumberFormat="1" applyFont="1" applyBorder="1" applyAlignment="1">
      <alignment horizontal="center" vertical="center" shrinkToFit="1"/>
    </xf>
    <xf numFmtId="0" fontId="67" fillId="0" borderId="1" xfId="0" applyNumberFormat="1" applyFont="1" applyBorder="1" applyAlignment="1">
      <alignment horizontal="center" vertical="center" shrinkToFit="1"/>
    </xf>
    <xf numFmtId="0" fontId="67" fillId="0" borderId="48" xfId="0" applyNumberFormat="1" applyFont="1" applyBorder="1" applyAlignment="1">
      <alignment horizontal="center" vertical="center" shrinkToFit="1"/>
    </xf>
    <xf numFmtId="0" fontId="41" fillId="0" borderId="52" xfId="0" applyNumberFormat="1" applyFont="1" applyBorder="1" applyAlignment="1">
      <alignment horizontal="center" vertical="center"/>
    </xf>
    <xf numFmtId="0" fontId="41" fillId="0" borderId="53" xfId="0" applyNumberFormat="1" applyFont="1" applyBorder="1" applyAlignment="1">
      <alignment horizontal="center" vertical="center"/>
    </xf>
    <xf numFmtId="0" fontId="67" fillId="0" borderId="9" xfId="0" applyNumberFormat="1" applyFont="1" applyBorder="1" applyAlignment="1">
      <alignment horizontal="center" vertical="center" shrinkToFit="1"/>
    </xf>
    <xf numFmtId="0" fontId="67" fillId="0" borderId="6" xfId="0" applyNumberFormat="1" applyFont="1" applyBorder="1" applyAlignment="1">
      <alignment horizontal="center" vertical="center" shrinkToFit="1"/>
    </xf>
    <xf numFmtId="0" fontId="67" fillId="0" borderId="8" xfId="0" applyNumberFormat="1" applyFont="1" applyBorder="1" applyAlignment="1">
      <alignment horizontal="center" vertical="center" shrinkToFit="1"/>
    </xf>
    <xf numFmtId="0" fontId="44" fillId="0" borderId="5" xfId="0" applyNumberFormat="1" applyFont="1" applyBorder="1" applyAlignment="1">
      <alignment horizontal="center" vertical="center"/>
    </xf>
    <xf numFmtId="0" fontId="44" fillId="0" borderId="7" xfId="0" applyNumberFormat="1" applyFont="1" applyBorder="1" applyAlignment="1">
      <alignment horizontal="center" vertical="center"/>
    </xf>
    <xf numFmtId="49" fontId="66" fillId="0" borderId="12" xfId="0" applyNumberFormat="1" applyFont="1" applyBorder="1" applyAlignment="1">
      <alignment horizontal="center" vertical="center"/>
    </xf>
    <xf numFmtId="49" fontId="66" fillId="0" borderId="8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shrinkToFit="1"/>
    </xf>
    <xf numFmtId="0" fontId="51" fillId="0" borderId="1" xfId="0" applyFont="1" applyBorder="1" applyAlignment="1">
      <alignment horizontal="center" vertical="center" shrinkToFit="1"/>
    </xf>
    <xf numFmtId="0" fontId="61" fillId="4" borderId="22" xfId="0" applyFont="1" applyFill="1" applyBorder="1" applyAlignment="1">
      <alignment horizontal="center" vertical="center"/>
    </xf>
    <xf numFmtId="0" fontId="61" fillId="4" borderId="28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0" fontId="51" fillId="0" borderId="6" xfId="0" applyFont="1" applyBorder="1" applyAlignment="1">
      <alignment horizontal="center" vertical="center" shrinkToFit="1"/>
    </xf>
    <xf numFmtId="0" fontId="63" fillId="5" borderId="13" xfId="0" applyFont="1" applyFill="1" applyBorder="1" applyAlignment="1">
      <alignment horizontal="center" vertical="center"/>
    </xf>
    <xf numFmtId="0" fontId="63" fillId="5" borderId="10" xfId="0" applyFont="1" applyFill="1" applyBorder="1" applyAlignment="1">
      <alignment horizontal="center" vertical="center"/>
    </xf>
    <xf numFmtId="0" fontId="63" fillId="5" borderId="12" xfId="0" applyFont="1" applyFill="1" applyBorder="1" applyAlignment="1">
      <alignment horizontal="center" vertical="center"/>
    </xf>
    <xf numFmtId="0" fontId="63" fillId="5" borderId="9" xfId="0" applyFont="1" applyFill="1" applyBorder="1" applyAlignment="1">
      <alignment horizontal="center" vertical="center"/>
    </xf>
    <xf numFmtId="0" fontId="63" fillId="5" borderId="6" xfId="0" applyFont="1" applyFill="1" applyBorder="1" applyAlignment="1">
      <alignment horizontal="center" vertical="center"/>
    </xf>
    <xf numFmtId="0" fontId="63" fillId="5" borderId="8" xfId="0" applyFont="1" applyFill="1" applyBorder="1" applyAlignment="1">
      <alignment horizontal="center" vertical="center"/>
    </xf>
    <xf numFmtId="0" fontId="67" fillId="0" borderId="15" xfId="0" applyNumberFormat="1" applyFont="1" applyBorder="1" applyAlignment="1">
      <alignment horizontal="center" vertical="center" shrinkToFit="1"/>
    </xf>
    <xf numFmtId="0" fontId="67" fillId="0" borderId="0" xfId="0" applyNumberFormat="1" applyFont="1" applyBorder="1" applyAlignment="1">
      <alignment horizontal="center" vertical="center" shrinkToFit="1"/>
    </xf>
    <xf numFmtId="0" fontId="67" fillId="0" borderId="16" xfId="0" applyNumberFormat="1" applyFont="1" applyBorder="1" applyAlignment="1">
      <alignment horizontal="center" vertical="center" shrinkToFit="1"/>
    </xf>
    <xf numFmtId="0" fontId="61" fillId="4" borderId="38" xfId="0" applyFont="1" applyFill="1" applyBorder="1" applyAlignment="1">
      <alignment horizontal="center" vertical="center"/>
    </xf>
    <xf numFmtId="0" fontId="61" fillId="4" borderId="41" xfId="0" applyFont="1" applyFill="1" applyBorder="1" applyAlignment="1">
      <alignment horizontal="center" vertical="center"/>
    </xf>
    <xf numFmtId="0" fontId="52" fillId="4" borderId="57" xfId="0" applyFont="1" applyFill="1" applyBorder="1" applyAlignment="1">
      <alignment horizontal="center" vertical="center" shrinkToFit="1"/>
    </xf>
    <xf numFmtId="0" fontId="52" fillId="4" borderId="54" xfId="0" applyFont="1" applyFill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67" fillId="0" borderId="50" xfId="0" applyNumberFormat="1" applyFont="1" applyBorder="1" applyAlignment="1">
      <alignment horizontal="center" vertical="center" shrinkToFit="1"/>
    </xf>
    <xf numFmtId="49" fontId="66" fillId="0" borderId="10" xfId="0" applyNumberFormat="1" applyFont="1" applyBorder="1" applyAlignment="1">
      <alignment horizontal="center" vertical="center"/>
    </xf>
    <xf numFmtId="49" fontId="66" fillId="0" borderId="6" xfId="0" applyNumberFormat="1" applyFont="1" applyBorder="1" applyAlignment="1">
      <alignment horizontal="center" vertical="center"/>
    </xf>
    <xf numFmtId="0" fontId="41" fillId="0" borderId="23" xfId="0" applyNumberFormat="1" applyFont="1" applyBorder="1" applyAlignment="1">
      <alignment horizontal="center" vertical="center"/>
    </xf>
    <xf numFmtId="0" fontId="41" fillId="0" borderId="31" xfId="0" applyNumberFormat="1" applyFont="1" applyBorder="1" applyAlignment="1">
      <alignment horizontal="center" vertical="center"/>
    </xf>
    <xf numFmtId="0" fontId="67" fillId="0" borderId="47" xfId="0" applyNumberFormat="1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 shrinkToFit="1"/>
    </xf>
    <xf numFmtId="0" fontId="51" fillId="0" borderId="42" xfId="0" applyFont="1" applyBorder="1" applyAlignment="1">
      <alignment horizontal="center" vertical="center" shrinkToFit="1"/>
    </xf>
    <xf numFmtId="0" fontId="67" fillId="0" borderId="45" xfId="0" applyNumberFormat="1" applyFont="1" applyBorder="1" applyAlignment="1">
      <alignment horizontal="center" vertical="center" shrinkToFit="1"/>
    </xf>
    <xf numFmtId="0" fontId="72" fillId="0" borderId="21" xfId="0" applyFont="1" applyFill="1" applyBorder="1" applyAlignment="1">
      <alignment horizontal="center" vertical="center"/>
    </xf>
    <xf numFmtId="0" fontId="52" fillId="4" borderId="33" xfId="0" applyFont="1" applyFill="1" applyBorder="1" applyAlignment="1">
      <alignment horizontal="center" vertical="center" shrinkToFit="1"/>
    </xf>
    <xf numFmtId="0" fontId="52" fillId="4" borderId="35" xfId="0" applyFont="1" applyFill="1" applyBorder="1" applyAlignment="1">
      <alignment horizontal="center" vertical="center" shrinkToFit="1"/>
    </xf>
    <xf numFmtId="0" fontId="52" fillId="4" borderId="36" xfId="0" applyFont="1" applyFill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1" xfId="0" applyNumberFormat="1" applyFont="1" applyBorder="1" applyAlignment="1">
      <alignment horizontal="center" vertical="center"/>
    </xf>
    <xf numFmtId="49" fontId="66" fillId="0" borderId="29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6" xfId="0" applyNumberFormat="1" applyFont="1" applyBorder="1" applyAlignment="1">
      <alignment horizontal="center" vertical="center"/>
    </xf>
    <xf numFmtId="49" fontId="66" fillId="0" borderId="5" xfId="0" applyNumberFormat="1" applyFont="1" applyBorder="1" applyAlignment="1">
      <alignment horizontal="center" vertical="center"/>
    </xf>
    <xf numFmtId="49" fontId="66" fillId="0" borderId="7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0" fontId="17" fillId="0" borderId="12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 shrinkToFit="1"/>
    </xf>
    <xf numFmtId="0" fontId="52" fillId="4" borderId="58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shrinkToFit="1"/>
    </xf>
    <xf numFmtId="49" fontId="77" fillId="0" borderId="21" xfId="0" applyNumberFormat="1" applyFont="1" applyBorder="1" applyAlignment="1">
      <alignment horizontal="center" vertical="center" textRotation="180"/>
    </xf>
    <xf numFmtId="0" fontId="77" fillId="0" borderId="0" xfId="0" applyFont="1" applyBorder="1" applyAlignment="1">
      <alignment horizontal="center" vertical="center" textRotation="180"/>
    </xf>
    <xf numFmtId="0" fontId="77" fillId="0" borderId="1" xfId="0" applyFont="1" applyBorder="1" applyAlignment="1">
      <alignment horizontal="center" vertical="center" textRotation="180"/>
    </xf>
    <xf numFmtId="49" fontId="78" fillId="23" borderId="61" xfId="0" applyNumberFormat="1" applyFont="1" applyFill="1" applyBorder="1" applyAlignment="1">
      <alignment horizontal="center" vertical="center"/>
    </xf>
    <xf numFmtId="49" fontId="78" fillId="23" borderId="62" xfId="0" applyNumberFormat="1" applyFont="1" applyFill="1" applyBorder="1" applyAlignment="1">
      <alignment horizontal="center" vertical="center"/>
    </xf>
    <xf numFmtId="49" fontId="78" fillId="23" borderId="63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" fillId="24" borderId="69" xfId="0" applyNumberFormat="1" applyFont="1" applyFill="1" applyBorder="1" applyAlignment="1">
      <alignment horizontal="center" vertical="center"/>
    </xf>
    <xf numFmtId="0" fontId="1" fillId="24" borderId="68" xfId="0" applyNumberFormat="1" applyFont="1" applyFill="1" applyBorder="1" applyAlignment="1">
      <alignment horizontal="center" vertical="center"/>
    </xf>
    <xf numFmtId="0" fontId="1" fillId="25" borderId="13" xfId="0" applyNumberFormat="1" applyFont="1" applyFill="1" applyBorder="1" applyAlignment="1">
      <alignment horizontal="center"/>
    </xf>
    <xf numFmtId="0" fontId="1" fillId="25" borderId="10" xfId="0" applyNumberFormat="1" applyFont="1" applyFill="1" applyBorder="1" applyAlignment="1">
      <alignment horizontal="center"/>
    </xf>
    <xf numFmtId="0" fontId="1" fillId="25" borderId="12" xfId="0" applyNumberFormat="1" applyFont="1" applyFill="1" applyBorder="1" applyAlignment="1">
      <alignment horizontal="center"/>
    </xf>
    <xf numFmtId="0" fontId="1" fillId="25" borderId="9" xfId="0" applyNumberFormat="1" applyFont="1" applyFill="1" applyBorder="1" applyAlignment="1">
      <alignment horizontal="center"/>
    </xf>
    <xf numFmtId="0" fontId="1" fillId="25" borderId="6" xfId="0" applyNumberFormat="1" applyFont="1" applyFill="1" applyBorder="1" applyAlignment="1">
      <alignment horizontal="center"/>
    </xf>
    <xf numFmtId="0" fontId="1" fillId="25" borderId="8" xfId="0" applyNumberFormat="1" applyFont="1" applyFill="1" applyBorder="1" applyAlignment="1">
      <alignment horizontal="center"/>
    </xf>
    <xf numFmtId="0" fontId="6" fillId="2" borderId="69" xfId="0" applyNumberFormat="1" applyFont="1" applyFill="1" applyBorder="1" applyAlignment="1">
      <alignment horizontal="center" vertical="center"/>
    </xf>
    <xf numFmtId="0" fontId="6" fillId="2" borderId="68" xfId="0" applyNumberFormat="1" applyFont="1" applyFill="1" applyBorder="1" applyAlignment="1">
      <alignment horizontal="center" vertical="center"/>
    </xf>
    <xf numFmtId="0" fontId="4" fillId="2" borderId="69" xfId="0" applyNumberFormat="1" applyFont="1" applyFill="1" applyBorder="1" applyAlignment="1">
      <alignment horizontal="center" vertical="center"/>
    </xf>
    <xf numFmtId="0" fontId="4" fillId="2" borderId="68" xfId="0" applyNumberFormat="1" applyFont="1" applyFill="1" applyBorder="1" applyAlignment="1">
      <alignment horizontal="center" vertical="center"/>
    </xf>
    <xf numFmtId="0" fontId="8" fillId="26" borderId="4" xfId="0" applyFont="1" applyFill="1" applyBorder="1" applyAlignment="1">
      <alignment horizontal="left" vertical="center"/>
    </xf>
    <xf numFmtId="0" fontId="1" fillId="24" borderId="70" xfId="0" applyNumberFormat="1" applyFont="1" applyFill="1" applyBorder="1" applyAlignment="1">
      <alignment horizontal="center" vertical="center"/>
    </xf>
    <xf numFmtId="0" fontId="79" fillId="2" borderId="69" xfId="0" applyNumberFormat="1" applyFont="1" applyFill="1" applyBorder="1" applyAlignment="1">
      <alignment horizontal="center" vertical="center" shrinkToFit="1"/>
    </xf>
    <xf numFmtId="0" fontId="81" fillId="2" borderId="70" xfId="0" applyNumberFormat="1" applyFont="1" applyFill="1" applyBorder="1" applyAlignment="1">
      <alignment horizontal="center" shrinkToFit="1"/>
    </xf>
    <xf numFmtId="0" fontId="1" fillId="25" borderId="73" xfId="0" applyNumberFormat="1" applyFont="1" applyFill="1" applyBorder="1" applyAlignment="1">
      <alignment horizontal="center"/>
    </xf>
    <xf numFmtId="0" fontId="1" fillId="25" borderId="71" xfId="0" applyNumberFormat="1" applyFont="1" applyFill="1" applyBorder="1" applyAlignment="1">
      <alignment horizontal="center"/>
    </xf>
    <xf numFmtId="0" fontId="6" fillId="2" borderId="70" xfId="0" applyNumberFormat="1" applyFont="1" applyFill="1" applyBorder="1" applyAlignment="1">
      <alignment horizontal="center" vertical="center"/>
    </xf>
    <xf numFmtId="0" fontId="4" fillId="2" borderId="70" xfId="0" applyNumberFormat="1" applyFont="1" applyFill="1" applyBorder="1" applyAlignment="1">
      <alignment horizontal="center" vertical="center"/>
    </xf>
    <xf numFmtId="0" fontId="4" fillId="2" borderId="67" xfId="0" applyNumberFormat="1" applyFont="1" applyFill="1" applyBorder="1" applyAlignment="1">
      <alignment horizontal="center" vertical="center"/>
    </xf>
    <xf numFmtId="0" fontId="6" fillId="2" borderId="67" xfId="0" applyNumberFormat="1" applyFont="1" applyFill="1" applyBorder="1" applyAlignment="1">
      <alignment horizontal="center" vertical="center"/>
    </xf>
    <xf numFmtId="49" fontId="6" fillId="2" borderId="69" xfId="0" applyNumberFormat="1" applyFont="1" applyFill="1" applyBorder="1" applyAlignment="1">
      <alignment horizontal="center" vertical="center"/>
    </xf>
    <xf numFmtId="49" fontId="6" fillId="2" borderId="68" xfId="0" applyNumberFormat="1" applyFont="1" applyFill="1" applyBorder="1" applyAlignment="1">
      <alignment horizontal="center" vertical="center"/>
    </xf>
    <xf numFmtId="0" fontId="81" fillId="2" borderId="68" xfId="0" applyNumberFormat="1" applyFont="1" applyFill="1" applyBorder="1" applyAlignment="1">
      <alignment horizontal="center" shrinkToFit="1"/>
    </xf>
    <xf numFmtId="0" fontId="74" fillId="2" borderId="9" xfId="0" applyNumberFormat="1" applyFont="1" applyFill="1" applyBorder="1" applyAlignment="1">
      <alignment horizontal="center" vertical="center" shrinkToFit="1"/>
    </xf>
    <xf numFmtId="0" fontId="1" fillId="2" borderId="6" xfId="0" applyNumberFormat="1" applyFont="1" applyFill="1" applyBorder="1" applyAlignment="1">
      <alignment horizontal="center" shrinkToFit="1"/>
    </xf>
    <xf numFmtId="0" fontId="1" fillId="2" borderId="8" xfId="0" applyNumberFormat="1" applyFont="1" applyFill="1" applyBorder="1" applyAlignment="1">
      <alignment horizontal="center" shrinkToFit="1"/>
    </xf>
    <xf numFmtId="49" fontId="6" fillId="2" borderId="67" xfId="0" applyNumberFormat="1" applyFont="1" applyFill="1" applyBorder="1" applyAlignment="1">
      <alignment horizontal="center" vertical="center"/>
    </xf>
    <xf numFmtId="0" fontId="6" fillId="24" borderId="67" xfId="0" applyNumberFormat="1" applyFont="1" applyFill="1" applyBorder="1" applyAlignment="1">
      <alignment horizontal="center" vertical="center"/>
    </xf>
    <xf numFmtId="0" fontId="1" fillId="25" borderId="0" xfId="0" applyNumberFormat="1" applyFont="1" applyFill="1" applyBorder="1" applyAlignment="1">
      <alignment horizontal="center"/>
    </xf>
    <xf numFmtId="0" fontId="1" fillId="25" borderId="16" xfId="0" applyNumberFormat="1" applyFont="1" applyFill="1" applyBorder="1" applyAlignment="1">
      <alignment horizontal="center"/>
    </xf>
    <xf numFmtId="0" fontId="74" fillId="2" borderId="6" xfId="0" applyNumberFormat="1" applyFont="1" applyFill="1" applyBorder="1" applyAlignment="1">
      <alignment horizontal="center" vertical="center" shrinkToFit="1"/>
    </xf>
    <xf numFmtId="49" fontId="6" fillId="2" borderId="70" xfId="0" applyNumberFormat="1" applyFont="1" applyFill="1" applyBorder="1" applyAlignment="1">
      <alignment horizontal="center" vertical="center"/>
    </xf>
    <xf numFmtId="0" fontId="74" fillId="2" borderId="71" xfId="0" applyNumberFormat="1" applyFont="1" applyFill="1" applyBorder="1" applyAlignment="1">
      <alignment horizontal="center" vertical="center" shrinkToFit="1"/>
    </xf>
    <xf numFmtId="0" fontId="1" fillId="2" borderId="71" xfId="0" applyNumberFormat="1" applyFont="1" applyFill="1" applyBorder="1" applyAlignment="1">
      <alignment horizontal="center" shrinkToFit="1"/>
    </xf>
    <xf numFmtId="0" fontId="1" fillId="2" borderId="72" xfId="0" applyNumberFormat="1" applyFont="1" applyFill="1" applyBorder="1" applyAlignment="1">
      <alignment horizontal="center" shrinkToFit="1"/>
    </xf>
    <xf numFmtId="0" fontId="74" fillId="2" borderId="73" xfId="0" applyNumberFormat="1" applyFont="1" applyFill="1" applyBorder="1" applyAlignment="1">
      <alignment horizontal="center" vertical="center" shrinkToFit="1"/>
    </xf>
    <xf numFmtId="0" fontId="79" fillId="2" borderId="68" xfId="0" applyNumberFormat="1" applyFont="1" applyFill="1" applyBorder="1" applyAlignment="1">
      <alignment horizontal="center" vertical="center" shrinkToFit="1"/>
    </xf>
    <xf numFmtId="49" fontId="78" fillId="23" borderId="64" xfId="0" applyNumberFormat="1" applyFont="1" applyFill="1" applyBorder="1" applyAlignment="1">
      <alignment horizontal="center" vertical="center"/>
    </xf>
    <xf numFmtId="49" fontId="77" fillId="0" borderId="19" xfId="0" applyNumberFormat="1" applyFont="1" applyBorder="1" applyAlignment="1">
      <alignment horizontal="center" vertical="center" textRotation="180"/>
    </xf>
    <xf numFmtId="0" fontId="77" fillId="0" borderId="19" xfId="0" applyFont="1" applyBorder="1" applyAlignment="1">
      <alignment horizontal="center" vertical="center" textRotation="180"/>
    </xf>
    <xf numFmtId="0" fontId="77" fillId="0" borderId="20" xfId="0" applyFont="1" applyBorder="1" applyAlignment="1">
      <alignment horizontal="center" vertical="center" textRotation="180"/>
    </xf>
  </cellXfs>
  <cellStyles count="4">
    <cellStyle name="Обычный" xfId="0" builtinId="0"/>
    <cellStyle name="Обычный 2 2" xfId="2"/>
    <cellStyle name="Обычный 2 2 2" xfId="3"/>
    <cellStyle name="Обычный 6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83;&#1072;&#1087;\Downloads\&#1063;&#1056;&#1050;-2001\&#1063;&#1050;-2019.%20&#1050;&#1054;&#1052;&#1040;&#1053;&#1044;&#1067;%20-&#1044;&#1077;&#1074;&#1091;&#1096;&#1082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83;&#1072;&#1087;\Downloads\&#1063;&#1056;&#1050;-2001\&#1063;&#1050;-2019.%20&#1050;&#1054;&#1052;&#1040;&#1053;&#1044;&#1067;%20-&#1070;&#1085;&#1086;&#1096;&#108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83;&#1072;&#1087;\Downloads\&#1059;&#1043;&#1052;&#1050;-&#1054;&#1055;&#1045;&#1053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83;&#1072;&#1087;\Downloads\&#1063;&#1056;&#1050;-2001\&#1052;&#1040;&#1051;&#1068;&#1063;&#1048;&#1050;&#1048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83;&#1072;&#1087;\Downloads\&#1063;&#1056;&#1050;-2001\&#1059;&#1085;&#1080;&#1074;&#1077;&#1088;&#1089;&#1072;&#1083;&#1100;&#1085;&#1086;&#1077;_&#1087;&#1077;&#1088;&#1074;&#1077;&#1085;&#1089;&#1090;&#1074;&#1086;_&#1052;&#1086;&#1089;&#1082;&#1074;&#1099;-ver.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И"/>
      <sheetName val="Список команд (2)"/>
      <sheetName val="Шахматка"/>
      <sheetName val="Список"/>
      <sheetName val="Список команд"/>
      <sheetName val="Список алф"/>
      <sheetName val="Список рейт"/>
      <sheetName val="ЖЕР КМ"/>
      <sheetName val="Ж"/>
      <sheetName val="Команды"/>
      <sheetName val="Сводник. ЖЕН."/>
      <sheetName val="ПРОТОКОЛ ВСТРЕЧ"/>
      <sheetName val="Заявка"/>
      <sheetName val="ПРОТОКОЛ (2)"/>
      <sheetName val="ПРОТОКОЛ"/>
      <sheetName val="R-муж0"/>
      <sheetName val="R-жен0"/>
      <sheetName val="R-муж"/>
      <sheetName val="R-жен"/>
      <sheetName val="Папки"/>
    </sheetNames>
    <sheetDataSet>
      <sheetData sheetId="0"/>
      <sheetData sheetId="1"/>
      <sheetData sheetId="2"/>
      <sheetData sheetId="3">
        <row r="1">
          <cell r="A1" t="str">
            <v>ЧЕМПИОНАТ РЕСПУБЛИКИ КАЗАХСТАН ПО НАСТОЛЬНОМУ ТЕННИСУ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U1">
            <v>0</v>
          </cell>
        </row>
        <row r="2">
          <cell r="A2" t="str">
            <v>СРЕДИ СПОРТСМЕНОВ 2001 ГОДА РОЖДЕНИЯ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U2">
            <v>0</v>
          </cell>
        </row>
        <row r="3">
          <cell r="A3" t="str">
            <v>г. Актобе                                                                         23 - 29 марта 2019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U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Личный тренер</v>
          </cell>
          <cell r="I4" t="str">
            <v>Команда</v>
          </cell>
          <cell r="J4">
            <v>0</v>
          </cell>
          <cell r="K4" t="str">
            <v>Тренер команды</v>
          </cell>
          <cell r="L4" t="str">
            <v>ФО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Команда</v>
          </cell>
          <cell r="V4">
            <v>0</v>
          </cell>
          <cell r="W4" t="str">
            <v>ЯНВ</v>
          </cell>
        </row>
        <row r="5">
          <cell r="A5">
            <v>1</v>
          </cell>
          <cell r="B5">
            <v>1</v>
          </cell>
          <cell r="C5" t="str">
            <v>КРЮКОВСКАЯ Алина</v>
          </cell>
          <cell r="D5">
            <v>37768</v>
          </cell>
          <cell r="E5" t="str">
            <v>КМС</v>
          </cell>
          <cell r="F5">
            <v>23</v>
          </cell>
          <cell r="G5" t="str">
            <v>Актюбинск. обл.</v>
          </cell>
          <cell r="H5" t="str">
            <v xml:space="preserve"> </v>
          </cell>
          <cell r="I5" t="str">
            <v>Актюбинск-1</v>
          </cell>
          <cell r="J5" t="str">
            <v>Актюбинск-1</v>
          </cell>
          <cell r="K5" t="str">
            <v>Саламатов К.</v>
          </cell>
          <cell r="L5">
            <v>0</v>
          </cell>
          <cell r="M5" t="str">
            <v>КРЮКОВСКАЯ</v>
          </cell>
          <cell r="N5" t="str">
            <v>А</v>
          </cell>
          <cell r="O5" t="str">
            <v>КРЮКОВСКАЯ А.</v>
          </cell>
          <cell r="P5">
            <v>21</v>
          </cell>
          <cell r="Q5">
            <v>21</v>
          </cell>
          <cell r="R5">
            <v>101</v>
          </cell>
          <cell r="S5">
            <v>105</v>
          </cell>
          <cell r="T5" t="str">
            <v>101-105</v>
          </cell>
          <cell r="U5" t="str">
            <v>Актюбинская обл.-1</v>
          </cell>
          <cell r="V5">
            <v>23</v>
          </cell>
          <cell r="W5">
            <v>0</v>
          </cell>
        </row>
        <row r="6">
          <cell r="A6">
            <v>2</v>
          </cell>
          <cell r="B6">
            <v>2</v>
          </cell>
          <cell r="C6" t="str">
            <v>НАСЫРОВА Динара</v>
          </cell>
          <cell r="D6">
            <v>38353</v>
          </cell>
          <cell r="E6" t="str">
            <v>I</v>
          </cell>
          <cell r="F6">
            <v>0</v>
          </cell>
          <cell r="G6" t="str">
            <v>Актюбинск. обл.</v>
          </cell>
          <cell r="H6" t="str">
            <v xml:space="preserve"> </v>
          </cell>
          <cell r="I6">
            <v>0</v>
          </cell>
          <cell r="J6" t="str">
            <v>Актюбинск-1</v>
          </cell>
          <cell r="K6">
            <v>0</v>
          </cell>
          <cell r="L6">
            <v>0</v>
          </cell>
          <cell r="M6" t="str">
            <v>НАСЫРОВА</v>
          </cell>
          <cell r="N6" t="str">
            <v>Д</v>
          </cell>
          <cell r="O6" t="str">
            <v>НАСЫРОВА Д.</v>
          </cell>
          <cell r="P6">
            <v>0</v>
          </cell>
          <cell r="Q6">
            <v>21</v>
          </cell>
          <cell r="R6">
            <v>101</v>
          </cell>
          <cell r="S6">
            <v>105</v>
          </cell>
          <cell r="T6" t="str">
            <v>101-105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3</v>
          </cell>
          <cell r="B7">
            <v>3</v>
          </cell>
          <cell r="C7" t="str">
            <v>МАРТЫНОВА Анастасия</v>
          </cell>
          <cell r="D7">
            <v>38353</v>
          </cell>
          <cell r="E7" t="str">
            <v>I</v>
          </cell>
          <cell r="F7">
            <v>0</v>
          </cell>
          <cell r="G7" t="str">
            <v>Актюбинск. обл.</v>
          </cell>
          <cell r="H7" t="str">
            <v xml:space="preserve"> </v>
          </cell>
          <cell r="I7">
            <v>0</v>
          </cell>
          <cell r="J7" t="str">
            <v>Актюбинск-1</v>
          </cell>
          <cell r="K7">
            <v>0</v>
          </cell>
          <cell r="L7">
            <v>0</v>
          </cell>
          <cell r="M7" t="str">
            <v>МАРТЫНОВА</v>
          </cell>
          <cell r="N7" t="str">
            <v>А</v>
          </cell>
          <cell r="O7" t="str">
            <v>МАРТЫНОВА А.</v>
          </cell>
          <cell r="P7">
            <v>0</v>
          </cell>
          <cell r="Q7">
            <v>21</v>
          </cell>
          <cell r="R7">
            <v>101</v>
          </cell>
          <cell r="S7">
            <v>105</v>
          </cell>
          <cell r="T7" t="str">
            <v>101-105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4</v>
          </cell>
          <cell r="B8">
            <v>4</v>
          </cell>
          <cell r="C8" t="str">
            <v>АСЫЛХАНОВА Асылхан</v>
          </cell>
          <cell r="D8">
            <v>38353</v>
          </cell>
          <cell r="E8" t="str">
            <v>I</v>
          </cell>
          <cell r="F8">
            <v>0</v>
          </cell>
          <cell r="G8" t="str">
            <v>Актюбинск. обл.</v>
          </cell>
          <cell r="H8" t="str">
            <v xml:space="preserve"> </v>
          </cell>
          <cell r="I8">
            <v>0</v>
          </cell>
          <cell r="J8" t="str">
            <v>Актюбинск-1</v>
          </cell>
          <cell r="K8">
            <v>0</v>
          </cell>
          <cell r="L8">
            <v>0</v>
          </cell>
          <cell r="M8" t="str">
            <v>АСЫЛХАНОВА</v>
          </cell>
          <cell r="N8" t="str">
            <v>А</v>
          </cell>
          <cell r="O8" t="str">
            <v>АСЫЛХАНОВА А.</v>
          </cell>
          <cell r="P8">
            <v>0</v>
          </cell>
          <cell r="Q8">
            <v>21</v>
          </cell>
          <cell r="R8">
            <v>101</v>
          </cell>
          <cell r="S8">
            <v>105</v>
          </cell>
          <cell r="T8" t="str">
            <v>101-105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5</v>
          </cell>
          <cell r="B9">
            <v>5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 t="str">
            <v/>
          </cell>
          <cell r="H9" t="str">
            <v xml:space="preserve"> </v>
          </cell>
          <cell r="I9">
            <v>0</v>
          </cell>
          <cell r="J9" t="str">
            <v>Актюбинск-1</v>
          </cell>
          <cell r="K9">
            <v>0</v>
          </cell>
          <cell r="L9">
            <v>0</v>
          </cell>
          <cell r="M9" t="e">
            <v>#VALUE!</v>
          </cell>
          <cell r="N9" t="e">
            <v>#VALUE!</v>
          </cell>
          <cell r="O9" t="e">
            <v>#VALUE!</v>
          </cell>
          <cell r="P9">
            <v>0</v>
          </cell>
          <cell r="Q9">
            <v>21</v>
          </cell>
          <cell r="R9">
            <v>101</v>
          </cell>
          <cell r="S9">
            <v>105</v>
          </cell>
          <cell r="T9" t="str">
            <v>101-105</v>
          </cell>
          <cell r="U9">
            <v>0</v>
          </cell>
          <cell r="V9" t="str">
            <v/>
          </cell>
          <cell r="W9" t="str">
            <v/>
          </cell>
        </row>
        <row r="10">
          <cell r="A10">
            <v>6</v>
          </cell>
          <cell r="B10">
            <v>6</v>
          </cell>
          <cell r="C10" t="str">
            <v>СМИРНОВА Александра</v>
          </cell>
          <cell r="D10">
            <v>38149</v>
          </cell>
          <cell r="E10" t="str">
            <v>МС</v>
          </cell>
          <cell r="F10">
            <v>55</v>
          </cell>
          <cell r="G10" t="str">
            <v>Карагандин. обл.</v>
          </cell>
          <cell r="H10" t="str">
            <v xml:space="preserve"> </v>
          </cell>
          <cell r="I10" t="str">
            <v>Караганда-1</v>
          </cell>
          <cell r="J10" t="str">
            <v>Караганда-1</v>
          </cell>
          <cell r="K10" t="str">
            <v>Ким Т.А.</v>
          </cell>
          <cell r="L10">
            <v>0</v>
          </cell>
          <cell r="M10" t="str">
            <v>СМИРНОВА</v>
          </cell>
          <cell r="N10" t="str">
            <v>А</v>
          </cell>
          <cell r="O10" t="str">
            <v>СМИРНОВА А.</v>
          </cell>
          <cell r="P10">
            <v>22</v>
          </cell>
          <cell r="Q10">
            <v>22</v>
          </cell>
          <cell r="R10">
            <v>106</v>
          </cell>
          <cell r="S10">
            <v>110</v>
          </cell>
          <cell r="T10" t="str">
            <v>106-110</v>
          </cell>
          <cell r="U10" t="str">
            <v>Карагандинская обл.-1</v>
          </cell>
          <cell r="V10">
            <v>55</v>
          </cell>
          <cell r="W10">
            <v>0</v>
          </cell>
        </row>
        <row r="11">
          <cell r="A11">
            <v>7</v>
          </cell>
          <cell r="B11">
            <v>7</v>
          </cell>
          <cell r="C11" t="str">
            <v>АШКЕЕВА Арай</v>
          </cell>
          <cell r="D11">
            <v>38353</v>
          </cell>
          <cell r="E11" t="str">
            <v>КМС</v>
          </cell>
          <cell r="F11">
            <v>43</v>
          </cell>
          <cell r="G11" t="str">
            <v>Карагандин. обл.</v>
          </cell>
          <cell r="H11" t="str">
            <v xml:space="preserve"> </v>
          </cell>
          <cell r="I11">
            <v>0</v>
          </cell>
          <cell r="J11" t="str">
            <v>Караганда-1</v>
          </cell>
          <cell r="K11">
            <v>0</v>
          </cell>
          <cell r="L11">
            <v>0</v>
          </cell>
          <cell r="M11" t="str">
            <v>АШКЕЕВА</v>
          </cell>
          <cell r="N11" t="str">
            <v>А</v>
          </cell>
          <cell r="O11" t="str">
            <v>АШКЕЕВА А.</v>
          </cell>
          <cell r="P11">
            <v>0</v>
          </cell>
          <cell r="Q11">
            <v>22</v>
          </cell>
          <cell r="R11">
            <v>106</v>
          </cell>
          <cell r="S11">
            <v>110</v>
          </cell>
          <cell r="T11" t="str">
            <v>106-110</v>
          </cell>
          <cell r="U11">
            <v>0</v>
          </cell>
          <cell r="V11">
            <v>43</v>
          </cell>
          <cell r="W11">
            <v>0</v>
          </cell>
        </row>
        <row r="12">
          <cell r="A12">
            <v>8</v>
          </cell>
          <cell r="B12">
            <v>8</v>
          </cell>
          <cell r="C12" t="str">
            <v>КОШКУМБАЕВА Жанерке</v>
          </cell>
          <cell r="D12">
            <v>38353</v>
          </cell>
          <cell r="E12" t="str">
            <v>КМС</v>
          </cell>
          <cell r="F12">
            <v>38</v>
          </cell>
          <cell r="G12" t="str">
            <v>Карагандин. обл.</v>
          </cell>
          <cell r="H12" t="str">
            <v xml:space="preserve"> </v>
          </cell>
          <cell r="I12">
            <v>0</v>
          </cell>
          <cell r="J12" t="str">
            <v>Караганда-1</v>
          </cell>
          <cell r="K12">
            <v>0</v>
          </cell>
          <cell r="L12">
            <v>0</v>
          </cell>
          <cell r="M12" t="str">
            <v>КОШКУМБАЕВА</v>
          </cell>
          <cell r="N12" t="str">
            <v>Ж</v>
          </cell>
          <cell r="O12" t="str">
            <v>КОШКУМБАЕВА Ж.</v>
          </cell>
          <cell r="P12">
            <v>0</v>
          </cell>
          <cell r="Q12">
            <v>22</v>
          </cell>
          <cell r="R12">
            <v>106</v>
          </cell>
          <cell r="S12">
            <v>110</v>
          </cell>
          <cell r="T12" t="str">
            <v>106-110</v>
          </cell>
          <cell r="U12">
            <v>0</v>
          </cell>
          <cell r="V12">
            <v>38</v>
          </cell>
          <cell r="W12">
            <v>0</v>
          </cell>
        </row>
        <row r="13">
          <cell r="A13">
            <v>9</v>
          </cell>
          <cell r="B13">
            <v>9</v>
          </cell>
          <cell r="C13" t="str">
            <v>СОЛТАБАЕВА Ясмина</v>
          </cell>
          <cell r="D13">
            <v>38353</v>
          </cell>
          <cell r="E13" t="str">
            <v>III</v>
          </cell>
          <cell r="F13">
            <v>24</v>
          </cell>
          <cell r="G13" t="str">
            <v>Карагандин. обл.</v>
          </cell>
          <cell r="H13" t="str">
            <v xml:space="preserve"> </v>
          </cell>
          <cell r="I13">
            <v>0</v>
          </cell>
          <cell r="J13" t="str">
            <v>Караганда-1</v>
          </cell>
          <cell r="K13">
            <v>0</v>
          </cell>
          <cell r="L13">
            <v>0</v>
          </cell>
          <cell r="M13" t="str">
            <v>СОЛТАБАЕВА</v>
          </cell>
          <cell r="N13" t="str">
            <v>Я</v>
          </cell>
          <cell r="O13" t="str">
            <v>СОЛТАБАЕВА Я.</v>
          </cell>
          <cell r="P13">
            <v>0</v>
          </cell>
          <cell r="Q13">
            <v>22</v>
          </cell>
          <cell r="R13">
            <v>106</v>
          </cell>
          <cell r="S13">
            <v>110</v>
          </cell>
          <cell r="T13" t="str">
            <v>106-110</v>
          </cell>
          <cell r="U13">
            <v>0</v>
          </cell>
          <cell r="V13">
            <v>24</v>
          </cell>
          <cell r="W13">
            <v>0</v>
          </cell>
        </row>
        <row r="14">
          <cell r="A14">
            <v>10</v>
          </cell>
          <cell r="B14">
            <v>10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 t="str">
            <v/>
          </cell>
          <cell r="H14" t="str">
            <v xml:space="preserve"> </v>
          </cell>
          <cell r="I14">
            <v>0</v>
          </cell>
          <cell r="J14" t="str">
            <v>Караганда-1</v>
          </cell>
          <cell r="K14">
            <v>0</v>
          </cell>
          <cell r="L14">
            <v>0</v>
          </cell>
          <cell r="M14" t="e">
            <v>#VALUE!</v>
          </cell>
          <cell r="N14" t="e">
            <v>#VALUE!</v>
          </cell>
          <cell r="O14" t="e">
            <v>#VALUE!</v>
          </cell>
          <cell r="P14">
            <v>0</v>
          </cell>
          <cell r="Q14">
            <v>22</v>
          </cell>
          <cell r="R14">
            <v>106</v>
          </cell>
          <cell r="S14">
            <v>110</v>
          </cell>
          <cell r="T14" t="str">
            <v>106-110</v>
          </cell>
          <cell r="U14">
            <v>0</v>
          </cell>
          <cell r="V14" t="str">
            <v/>
          </cell>
          <cell r="W14" t="str">
            <v/>
          </cell>
        </row>
        <row r="15">
          <cell r="A15">
            <v>11</v>
          </cell>
          <cell r="B15">
            <v>11</v>
          </cell>
          <cell r="C15" t="str">
            <v>ЖАКСЫЛЫКОВА Альбина</v>
          </cell>
          <cell r="D15">
            <v>39213</v>
          </cell>
          <cell r="E15" t="str">
            <v>I</v>
          </cell>
          <cell r="F15">
            <v>0</v>
          </cell>
          <cell r="G15" t="str">
            <v>Карагандин. обл.</v>
          </cell>
          <cell r="H15" t="str">
            <v xml:space="preserve"> </v>
          </cell>
          <cell r="I15" t="str">
            <v>Караганда-2</v>
          </cell>
          <cell r="J15" t="str">
            <v>Караганда-2</v>
          </cell>
          <cell r="K15" t="str">
            <v>Ким Т.А.</v>
          </cell>
          <cell r="L15">
            <v>0</v>
          </cell>
          <cell r="M15" t="str">
            <v>ЖАКСЫЛЫКОВА</v>
          </cell>
          <cell r="N15" t="str">
            <v>А</v>
          </cell>
          <cell r="O15" t="str">
            <v>ЖАКСЫЛЫКОВА А.</v>
          </cell>
          <cell r="P15">
            <v>23</v>
          </cell>
          <cell r="Q15">
            <v>23</v>
          </cell>
          <cell r="R15">
            <v>111</v>
          </cell>
          <cell r="S15">
            <v>115</v>
          </cell>
          <cell r="T15" t="str">
            <v>111-115</v>
          </cell>
          <cell r="U15" t="str">
            <v>Карагандинская обл.-2</v>
          </cell>
          <cell r="V15">
            <v>0</v>
          </cell>
          <cell r="W15">
            <v>0</v>
          </cell>
        </row>
        <row r="16">
          <cell r="A16">
            <v>12</v>
          </cell>
          <cell r="B16">
            <v>12</v>
          </cell>
          <cell r="C16" t="str">
            <v>ФУ Дарья</v>
          </cell>
          <cell r="D16">
            <v>39844</v>
          </cell>
          <cell r="E16" t="str">
            <v>III</v>
          </cell>
          <cell r="F16">
            <v>0</v>
          </cell>
          <cell r="G16" t="str">
            <v>Карагандин. обл.</v>
          </cell>
          <cell r="H16" t="str">
            <v xml:space="preserve"> </v>
          </cell>
          <cell r="I16">
            <v>0</v>
          </cell>
          <cell r="J16" t="str">
            <v>Караганда-2</v>
          </cell>
          <cell r="K16">
            <v>0</v>
          </cell>
          <cell r="L16">
            <v>0</v>
          </cell>
          <cell r="M16" t="str">
            <v>ФУ</v>
          </cell>
          <cell r="N16" t="str">
            <v>Д</v>
          </cell>
          <cell r="O16" t="str">
            <v>ФУ Д.</v>
          </cell>
          <cell r="P16">
            <v>0</v>
          </cell>
          <cell r="Q16">
            <v>23</v>
          </cell>
          <cell r="R16">
            <v>111</v>
          </cell>
          <cell r="S16">
            <v>115</v>
          </cell>
          <cell r="T16" t="str">
            <v>111-115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13</v>
          </cell>
          <cell r="B17">
            <v>13</v>
          </cell>
          <cell r="C17" t="str">
            <v>СИРОТИНА Полина</v>
          </cell>
          <cell r="D17">
            <v>39500</v>
          </cell>
          <cell r="E17" t="str">
            <v>1 юн.</v>
          </cell>
          <cell r="F17">
            <v>0</v>
          </cell>
          <cell r="G17" t="str">
            <v>Карагандин. обл.</v>
          </cell>
          <cell r="H17" t="str">
            <v xml:space="preserve"> </v>
          </cell>
          <cell r="I17">
            <v>0</v>
          </cell>
          <cell r="J17" t="str">
            <v>Караганда-2</v>
          </cell>
          <cell r="K17">
            <v>0</v>
          </cell>
          <cell r="L17">
            <v>0</v>
          </cell>
          <cell r="M17" t="str">
            <v>СИРОТИНА</v>
          </cell>
          <cell r="N17" t="str">
            <v>П</v>
          </cell>
          <cell r="O17" t="str">
            <v>СИРОТИНА П.</v>
          </cell>
          <cell r="P17">
            <v>0</v>
          </cell>
          <cell r="Q17">
            <v>23</v>
          </cell>
          <cell r="R17">
            <v>111</v>
          </cell>
          <cell r="S17">
            <v>115</v>
          </cell>
          <cell r="T17" t="str">
            <v>111-115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14</v>
          </cell>
          <cell r="B18">
            <v>14</v>
          </cell>
          <cell r="C18" t="str">
            <v>ОХМАК Екатерина</v>
          </cell>
          <cell r="D18">
            <v>39025</v>
          </cell>
          <cell r="E18" t="str">
            <v>III</v>
          </cell>
          <cell r="F18">
            <v>0</v>
          </cell>
          <cell r="G18" t="str">
            <v>Карагандин. обл.</v>
          </cell>
          <cell r="H18" t="str">
            <v xml:space="preserve"> </v>
          </cell>
          <cell r="I18">
            <v>0</v>
          </cell>
          <cell r="J18" t="str">
            <v>Караганда-2</v>
          </cell>
          <cell r="K18">
            <v>0</v>
          </cell>
          <cell r="L18">
            <v>0</v>
          </cell>
          <cell r="M18" t="str">
            <v>ОХМАК</v>
          </cell>
          <cell r="N18" t="str">
            <v>Е</v>
          </cell>
          <cell r="O18" t="str">
            <v>ОХМАК Е.</v>
          </cell>
          <cell r="P18">
            <v>0</v>
          </cell>
          <cell r="Q18">
            <v>23</v>
          </cell>
          <cell r="R18">
            <v>111</v>
          </cell>
          <cell r="S18">
            <v>115</v>
          </cell>
          <cell r="T18" t="str">
            <v>111-115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15</v>
          </cell>
          <cell r="B19">
            <v>15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 t="str">
            <v/>
          </cell>
          <cell r="H19" t="str">
            <v xml:space="preserve"> </v>
          </cell>
          <cell r="I19">
            <v>0</v>
          </cell>
          <cell r="J19" t="str">
            <v>Караганда-2</v>
          </cell>
          <cell r="K19">
            <v>0</v>
          </cell>
          <cell r="L19">
            <v>0</v>
          </cell>
          <cell r="M19" t="e">
            <v>#VALUE!</v>
          </cell>
          <cell r="N19" t="e">
            <v>#VALUE!</v>
          </cell>
          <cell r="O19" t="e">
            <v>#VALUE!</v>
          </cell>
          <cell r="P19">
            <v>0</v>
          </cell>
          <cell r="Q19">
            <v>23</v>
          </cell>
          <cell r="R19">
            <v>111</v>
          </cell>
          <cell r="S19">
            <v>115</v>
          </cell>
          <cell r="T19" t="str">
            <v>111-115</v>
          </cell>
          <cell r="U19">
            <v>0</v>
          </cell>
          <cell r="V19" t="str">
            <v/>
          </cell>
          <cell r="W19" t="str">
            <v/>
          </cell>
        </row>
        <row r="20">
          <cell r="A20">
            <v>16</v>
          </cell>
          <cell r="B20">
            <v>16</v>
          </cell>
          <cell r="C20" t="str">
            <v>РОМАНОВСКАЯ Ангелина</v>
          </cell>
          <cell r="D20">
            <v>37698</v>
          </cell>
          <cell r="E20" t="str">
            <v>МС</v>
          </cell>
          <cell r="F20">
            <v>61</v>
          </cell>
          <cell r="G20" t="str">
            <v>Павлодар. обл.</v>
          </cell>
          <cell r="H20" t="str">
            <v xml:space="preserve"> </v>
          </cell>
          <cell r="I20" t="str">
            <v>Павлодар-1</v>
          </cell>
          <cell r="J20" t="str">
            <v>Павлодар-1</v>
          </cell>
          <cell r="K20" t="str">
            <v>Бондарь Е.С.</v>
          </cell>
          <cell r="L20">
            <v>0</v>
          </cell>
          <cell r="M20" t="str">
            <v>РОМАНОВСКАЯ</v>
          </cell>
          <cell r="N20" t="str">
            <v>А</v>
          </cell>
          <cell r="O20" t="str">
            <v>РОМАНОВСКАЯ А.</v>
          </cell>
          <cell r="P20">
            <v>24</v>
          </cell>
          <cell r="Q20">
            <v>24</v>
          </cell>
          <cell r="R20">
            <v>116</v>
          </cell>
          <cell r="S20">
            <v>120</v>
          </cell>
          <cell r="T20" t="str">
            <v>116-120</v>
          </cell>
          <cell r="U20" t="str">
            <v>Павлодарская обл.</v>
          </cell>
          <cell r="V20">
            <v>61</v>
          </cell>
          <cell r="W20">
            <v>0</v>
          </cell>
        </row>
        <row r="21">
          <cell r="A21">
            <v>17</v>
          </cell>
          <cell r="B21">
            <v>17</v>
          </cell>
          <cell r="C21" t="str">
            <v>КАРСЕНОВА Алтын</v>
          </cell>
          <cell r="D21">
            <v>37876</v>
          </cell>
          <cell r="E21" t="str">
            <v>III</v>
          </cell>
          <cell r="F21">
            <v>0</v>
          </cell>
          <cell r="G21" t="str">
            <v>Павлодар. обл.</v>
          </cell>
          <cell r="H21" t="str">
            <v xml:space="preserve"> </v>
          </cell>
          <cell r="I21">
            <v>0</v>
          </cell>
          <cell r="J21" t="str">
            <v>Павлодар-1</v>
          </cell>
          <cell r="K21">
            <v>0</v>
          </cell>
          <cell r="L21">
            <v>0</v>
          </cell>
          <cell r="M21" t="str">
            <v>КАРСЕНОВА</v>
          </cell>
          <cell r="N21" t="str">
            <v>А</v>
          </cell>
          <cell r="O21" t="str">
            <v>КАРСЕНОВА А.</v>
          </cell>
          <cell r="P21">
            <v>0</v>
          </cell>
          <cell r="Q21">
            <v>24</v>
          </cell>
          <cell r="R21">
            <v>116</v>
          </cell>
          <cell r="S21">
            <v>120</v>
          </cell>
          <cell r="T21" t="str">
            <v>116-120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18</v>
          </cell>
          <cell r="B22">
            <v>18</v>
          </cell>
          <cell r="C22" t="str">
            <v>ШЛЕТГАУЭР Валерия</v>
          </cell>
          <cell r="D22">
            <v>38913</v>
          </cell>
          <cell r="E22" t="str">
            <v>III</v>
          </cell>
          <cell r="F22">
            <v>0</v>
          </cell>
          <cell r="G22" t="str">
            <v>Павлодар. обл.</v>
          </cell>
          <cell r="H22" t="str">
            <v xml:space="preserve"> </v>
          </cell>
          <cell r="I22">
            <v>0</v>
          </cell>
          <cell r="J22" t="str">
            <v>Павлодар-1</v>
          </cell>
          <cell r="K22">
            <v>0</v>
          </cell>
          <cell r="L22">
            <v>0</v>
          </cell>
          <cell r="M22" t="str">
            <v>ШЛЕТГАУЭР</v>
          </cell>
          <cell r="N22" t="str">
            <v>В</v>
          </cell>
          <cell r="O22" t="str">
            <v>ШЛЕТГАУЭР В.</v>
          </cell>
          <cell r="P22">
            <v>0</v>
          </cell>
          <cell r="Q22">
            <v>24</v>
          </cell>
          <cell r="R22">
            <v>116</v>
          </cell>
          <cell r="S22">
            <v>120</v>
          </cell>
          <cell r="T22" t="str">
            <v>116-120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19</v>
          </cell>
          <cell r="B23">
            <v>19</v>
          </cell>
          <cell r="C23" t="str">
            <v>ВАГАНОВА Светлана</v>
          </cell>
          <cell r="D23">
            <v>38766</v>
          </cell>
          <cell r="E23" t="str">
            <v>III</v>
          </cell>
          <cell r="F23">
            <v>0</v>
          </cell>
          <cell r="G23" t="str">
            <v>Павлодар. обл.</v>
          </cell>
          <cell r="H23" t="str">
            <v xml:space="preserve"> </v>
          </cell>
          <cell r="I23">
            <v>0</v>
          </cell>
          <cell r="J23" t="str">
            <v>Павлодар-1</v>
          </cell>
          <cell r="K23">
            <v>0</v>
          </cell>
          <cell r="L23">
            <v>0</v>
          </cell>
          <cell r="M23" t="str">
            <v>ВАГАНОВА</v>
          </cell>
          <cell r="N23" t="str">
            <v>С</v>
          </cell>
          <cell r="O23" t="str">
            <v>ВАГАНОВА С.</v>
          </cell>
          <cell r="P23">
            <v>0</v>
          </cell>
          <cell r="Q23">
            <v>24</v>
          </cell>
          <cell r="R23">
            <v>116</v>
          </cell>
          <cell r="S23">
            <v>120</v>
          </cell>
          <cell r="T23" t="str">
            <v>116-120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20</v>
          </cell>
          <cell r="B24">
            <v>20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 t="str">
            <v/>
          </cell>
          <cell r="H24" t="str">
            <v xml:space="preserve"> </v>
          </cell>
          <cell r="I24">
            <v>0</v>
          </cell>
          <cell r="J24" t="str">
            <v>Павлодар-1</v>
          </cell>
          <cell r="K24">
            <v>0</v>
          </cell>
          <cell r="L24">
            <v>0</v>
          </cell>
          <cell r="M24" t="e">
            <v>#VALUE!</v>
          </cell>
          <cell r="N24" t="e">
            <v>#VALUE!</v>
          </cell>
          <cell r="O24" t="e">
            <v>#VALUE!</v>
          </cell>
          <cell r="P24">
            <v>0</v>
          </cell>
          <cell r="Q24">
            <v>24</v>
          </cell>
          <cell r="R24">
            <v>116</v>
          </cell>
          <cell r="S24">
            <v>120</v>
          </cell>
          <cell r="T24" t="str">
            <v>116-120</v>
          </cell>
          <cell r="U24">
            <v>0</v>
          </cell>
          <cell r="V24" t="str">
            <v/>
          </cell>
          <cell r="W24" t="str">
            <v/>
          </cell>
        </row>
        <row r="25">
          <cell r="A25">
            <v>21</v>
          </cell>
          <cell r="B25">
            <v>21</v>
          </cell>
          <cell r="C25" t="str">
            <v>ГУБЕРТ Амалия</v>
          </cell>
          <cell r="D25">
            <v>37913</v>
          </cell>
          <cell r="E25" t="str">
            <v>КМС</v>
          </cell>
          <cell r="F25">
            <v>28</v>
          </cell>
          <cell r="G25" t="str">
            <v>ВКО</v>
          </cell>
          <cell r="H25" t="str">
            <v xml:space="preserve"> </v>
          </cell>
          <cell r="I25" t="str">
            <v>ВКО</v>
          </cell>
          <cell r="J25" t="str">
            <v>ВКО</v>
          </cell>
          <cell r="K25" t="str">
            <v>Литвинов С.Б.</v>
          </cell>
          <cell r="L25">
            <v>0</v>
          </cell>
          <cell r="M25" t="str">
            <v>ГУБЕРТ</v>
          </cell>
          <cell r="N25" t="str">
            <v>А</v>
          </cell>
          <cell r="O25" t="str">
            <v>ГУБЕРТ А.</v>
          </cell>
          <cell r="P25">
            <v>25</v>
          </cell>
          <cell r="Q25">
            <v>25</v>
          </cell>
          <cell r="R25">
            <v>121</v>
          </cell>
          <cell r="S25">
            <v>125</v>
          </cell>
          <cell r="T25" t="str">
            <v>121-125</v>
          </cell>
          <cell r="U25" t="str">
            <v>Восточно-Казахстанская обл.</v>
          </cell>
          <cell r="V25">
            <v>28</v>
          </cell>
          <cell r="W25">
            <v>0</v>
          </cell>
        </row>
        <row r="26">
          <cell r="A26">
            <v>22</v>
          </cell>
          <cell r="B26">
            <v>22</v>
          </cell>
          <cell r="C26" t="str">
            <v>ДАРХАНКЫЗЫ Алуа</v>
          </cell>
          <cell r="D26">
            <v>38645</v>
          </cell>
          <cell r="E26" t="str">
            <v>I</v>
          </cell>
          <cell r="F26">
            <v>0</v>
          </cell>
          <cell r="G26" t="str">
            <v>ВКО</v>
          </cell>
          <cell r="H26" t="str">
            <v xml:space="preserve"> </v>
          </cell>
          <cell r="I26">
            <v>0</v>
          </cell>
          <cell r="J26" t="str">
            <v>ВКО</v>
          </cell>
          <cell r="K26">
            <v>0</v>
          </cell>
          <cell r="L26">
            <v>0</v>
          </cell>
          <cell r="M26" t="str">
            <v>ДАРХАНКЫЗЫ</v>
          </cell>
          <cell r="N26" t="str">
            <v>А</v>
          </cell>
          <cell r="O26" t="str">
            <v>ДАРХАНКЫЗЫ А.</v>
          </cell>
          <cell r="P26">
            <v>0</v>
          </cell>
          <cell r="Q26">
            <v>25</v>
          </cell>
          <cell r="R26">
            <v>121</v>
          </cell>
          <cell r="S26">
            <v>125</v>
          </cell>
          <cell r="T26" t="str">
            <v>121-125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23</v>
          </cell>
          <cell r="B27">
            <v>23</v>
          </cell>
          <cell r="C27" t="str">
            <v>ИЛЬЯСОВА Ирина</v>
          </cell>
          <cell r="D27">
            <v>38232</v>
          </cell>
          <cell r="E27" t="str">
            <v>I</v>
          </cell>
          <cell r="F27">
            <v>0</v>
          </cell>
          <cell r="G27" t="str">
            <v>ВКО</v>
          </cell>
          <cell r="H27" t="str">
            <v xml:space="preserve"> </v>
          </cell>
          <cell r="I27">
            <v>0</v>
          </cell>
          <cell r="J27" t="str">
            <v>ВКО</v>
          </cell>
          <cell r="K27">
            <v>0</v>
          </cell>
          <cell r="L27">
            <v>0</v>
          </cell>
          <cell r="M27" t="str">
            <v>ИЛЬЯСОВА</v>
          </cell>
          <cell r="N27" t="str">
            <v>И</v>
          </cell>
          <cell r="O27" t="str">
            <v>ИЛЬЯСОВА И.</v>
          </cell>
          <cell r="P27">
            <v>0</v>
          </cell>
          <cell r="Q27">
            <v>25</v>
          </cell>
          <cell r="R27">
            <v>121</v>
          </cell>
          <cell r="S27">
            <v>125</v>
          </cell>
          <cell r="T27" t="str">
            <v>121-125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24</v>
          </cell>
          <cell r="B28">
            <v>24</v>
          </cell>
          <cell r="C28" t="str">
            <v>ЯСАКОВА Анна</v>
          </cell>
          <cell r="D28">
            <v>38904</v>
          </cell>
          <cell r="E28" t="str">
            <v>I</v>
          </cell>
          <cell r="F28">
            <v>0</v>
          </cell>
          <cell r="G28" t="str">
            <v>ВКО</v>
          </cell>
          <cell r="H28" t="str">
            <v xml:space="preserve"> </v>
          </cell>
          <cell r="I28">
            <v>0</v>
          </cell>
          <cell r="J28" t="str">
            <v>ВКО</v>
          </cell>
          <cell r="K28">
            <v>0</v>
          </cell>
          <cell r="L28">
            <v>0</v>
          </cell>
          <cell r="M28" t="str">
            <v>ЯСАКОВА</v>
          </cell>
          <cell r="N28" t="str">
            <v>А</v>
          </cell>
          <cell r="O28" t="str">
            <v>ЯСАКОВА А.</v>
          </cell>
          <cell r="P28">
            <v>0</v>
          </cell>
          <cell r="Q28">
            <v>25</v>
          </cell>
          <cell r="R28">
            <v>121</v>
          </cell>
          <cell r="S28">
            <v>125</v>
          </cell>
          <cell r="T28" t="str">
            <v>121-125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25</v>
          </cell>
          <cell r="B29">
            <v>25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 t="str">
            <v/>
          </cell>
          <cell r="H29" t="str">
            <v xml:space="preserve"> </v>
          </cell>
          <cell r="I29">
            <v>0</v>
          </cell>
          <cell r="J29" t="str">
            <v>ВКО</v>
          </cell>
          <cell r="K29">
            <v>0</v>
          </cell>
          <cell r="L29">
            <v>0</v>
          </cell>
          <cell r="M29" t="e">
            <v>#VALUE!</v>
          </cell>
          <cell r="N29" t="e">
            <v>#VALUE!</v>
          </cell>
          <cell r="O29" t="e">
            <v>#VALUE!</v>
          </cell>
          <cell r="P29">
            <v>0</v>
          </cell>
          <cell r="Q29">
            <v>25</v>
          </cell>
          <cell r="R29">
            <v>121</v>
          </cell>
          <cell r="S29">
            <v>125</v>
          </cell>
          <cell r="T29" t="str">
            <v>121-125</v>
          </cell>
          <cell r="U29">
            <v>0</v>
          </cell>
          <cell r="V29" t="str">
            <v/>
          </cell>
          <cell r="W29" t="str">
            <v/>
          </cell>
        </row>
        <row r="30">
          <cell r="A30">
            <v>26</v>
          </cell>
          <cell r="B30">
            <v>26</v>
          </cell>
          <cell r="C30" t="str">
            <v>БАХЫТ Анель</v>
          </cell>
          <cell r="D30">
            <v>37664</v>
          </cell>
          <cell r="E30" t="str">
            <v>МС</v>
          </cell>
          <cell r="F30">
            <v>64</v>
          </cell>
          <cell r="G30" t="str">
            <v>г. Алматы</v>
          </cell>
          <cell r="H30" t="str">
            <v xml:space="preserve"> </v>
          </cell>
          <cell r="I30" t="str">
            <v>г. Алматы</v>
          </cell>
          <cell r="J30" t="str">
            <v>г. Алматы</v>
          </cell>
          <cell r="K30" t="str">
            <v>Успанова А.С.</v>
          </cell>
          <cell r="L30">
            <v>0</v>
          </cell>
          <cell r="M30" t="str">
            <v>БАХЫТ</v>
          </cell>
          <cell r="N30" t="str">
            <v>А</v>
          </cell>
          <cell r="O30" t="str">
            <v>БАХЫТ А.</v>
          </cell>
          <cell r="P30">
            <v>26</v>
          </cell>
          <cell r="Q30">
            <v>26</v>
          </cell>
          <cell r="R30">
            <v>126</v>
          </cell>
          <cell r="S30">
            <v>130</v>
          </cell>
          <cell r="T30" t="str">
            <v>126-130</v>
          </cell>
          <cell r="U30" t="str">
            <v>г. Алматы</v>
          </cell>
          <cell r="V30">
            <v>64</v>
          </cell>
          <cell r="W30">
            <v>0</v>
          </cell>
        </row>
        <row r="31">
          <cell r="A31">
            <v>27</v>
          </cell>
          <cell r="B31">
            <v>27</v>
          </cell>
          <cell r="C31" t="str">
            <v>МАРКИНА Виктория</v>
          </cell>
          <cell r="D31">
            <v>38181</v>
          </cell>
          <cell r="E31" t="str">
            <v>КМС</v>
          </cell>
          <cell r="F31">
            <v>30</v>
          </cell>
          <cell r="G31" t="str">
            <v>г. Алматы</v>
          </cell>
          <cell r="H31" t="str">
            <v xml:space="preserve"> </v>
          </cell>
          <cell r="I31">
            <v>0</v>
          </cell>
          <cell r="J31" t="str">
            <v>г. Алматы</v>
          </cell>
          <cell r="K31">
            <v>0</v>
          </cell>
          <cell r="L31">
            <v>0</v>
          </cell>
          <cell r="M31" t="str">
            <v>МАРКИНА</v>
          </cell>
          <cell r="N31" t="str">
            <v>В</v>
          </cell>
          <cell r="O31" t="str">
            <v>МАРКИНА В.</v>
          </cell>
          <cell r="P31">
            <v>0</v>
          </cell>
          <cell r="Q31">
            <v>26</v>
          </cell>
          <cell r="R31">
            <v>126</v>
          </cell>
          <cell r="S31">
            <v>130</v>
          </cell>
          <cell r="T31" t="str">
            <v>126-130</v>
          </cell>
          <cell r="U31">
            <v>0</v>
          </cell>
          <cell r="V31">
            <v>30</v>
          </cell>
          <cell r="W31">
            <v>0</v>
          </cell>
        </row>
        <row r="32">
          <cell r="A32">
            <v>28</v>
          </cell>
          <cell r="B32">
            <v>28</v>
          </cell>
          <cell r="C32" t="str">
            <v>ЖУНИС Дильназ</v>
          </cell>
          <cell r="D32">
            <v>37480</v>
          </cell>
          <cell r="E32" t="str">
            <v>КМС</v>
          </cell>
          <cell r="F32">
            <v>35</v>
          </cell>
          <cell r="G32" t="str">
            <v>г. Алматы</v>
          </cell>
          <cell r="H32" t="str">
            <v xml:space="preserve"> </v>
          </cell>
          <cell r="I32">
            <v>0</v>
          </cell>
          <cell r="J32" t="str">
            <v>г. Алматы</v>
          </cell>
          <cell r="K32">
            <v>0</v>
          </cell>
          <cell r="L32">
            <v>0</v>
          </cell>
          <cell r="M32" t="str">
            <v>ЖУНИС</v>
          </cell>
          <cell r="N32" t="str">
            <v>Д</v>
          </cell>
          <cell r="O32" t="str">
            <v>ЖУНИС Д.</v>
          </cell>
          <cell r="P32">
            <v>0</v>
          </cell>
          <cell r="Q32">
            <v>26</v>
          </cell>
          <cell r="R32">
            <v>126</v>
          </cell>
          <cell r="S32">
            <v>130</v>
          </cell>
          <cell r="T32" t="str">
            <v>126-130</v>
          </cell>
          <cell r="U32">
            <v>0</v>
          </cell>
          <cell r="V32">
            <v>35</v>
          </cell>
          <cell r="W32">
            <v>0</v>
          </cell>
        </row>
        <row r="33">
          <cell r="A33">
            <v>29</v>
          </cell>
          <cell r="B33">
            <v>29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 t="str">
            <v/>
          </cell>
          <cell r="H33" t="str">
            <v xml:space="preserve"> </v>
          </cell>
          <cell r="I33">
            <v>0</v>
          </cell>
          <cell r="J33" t="str">
            <v>г. Алматы</v>
          </cell>
          <cell r="K33">
            <v>0</v>
          </cell>
          <cell r="L33">
            <v>0</v>
          </cell>
          <cell r="M33" t="e">
            <v>#VALUE!</v>
          </cell>
          <cell r="N33" t="e">
            <v>#VALUE!</v>
          </cell>
          <cell r="O33" t="e">
            <v>#VALUE!</v>
          </cell>
          <cell r="P33">
            <v>0</v>
          </cell>
          <cell r="Q33">
            <v>26</v>
          </cell>
          <cell r="R33">
            <v>126</v>
          </cell>
          <cell r="S33">
            <v>130</v>
          </cell>
          <cell r="T33" t="str">
            <v>126-130</v>
          </cell>
          <cell r="U33">
            <v>0</v>
          </cell>
          <cell r="V33" t="str">
            <v/>
          </cell>
          <cell r="W33" t="str">
            <v/>
          </cell>
        </row>
        <row r="34">
          <cell r="A34">
            <v>30</v>
          </cell>
          <cell r="B34">
            <v>30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 t="str">
            <v/>
          </cell>
          <cell r="H34" t="str">
            <v xml:space="preserve"> </v>
          </cell>
          <cell r="I34">
            <v>0</v>
          </cell>
          <cell r="J34" t="str">
            <v>г. Алматы</v>
          </cell>
          <cell r="K34">
            <v>0</v>
          </cell>
          <cell r="L34">
            <v>0</v>
          </cell>
          <cell r="M34" t="e">
            <v>#VALUE!</v>
          </cell>
          <cell r="N34" t="e">
            <v>#VALUE!</v>
          </cell>
          <cell r="O34" t="e">
            <v>#VALUE!</v>
          </cell>
          <cell r="P34">
            <v>0</v>
          </cell>
          <cell r="Q34">
            <v>26</v>
          </cell>
          <cell r="R34">
            <v>126</v>
          </cell>
          <cell r="S34">
            <v>130</v>
          </cell>
          <cell r="T34" t="str">
            <v>126-130</v>
          </cell>
          <cell r="U34">
            <v>0</v>
          </cell>
          <cell r="V34" t="str">
            <v/>
          </cell>
          <cell r="W34" t="str">
            <v/>
          </cell>
        </row>
        <row r="35">
          <cell r="A35">
            <v>31</v>
          </cell>
          <cell r="B35">
            <v>31</v>
          </cell>
          <cell r="C35" t="str">
            <v>САПАРОВА Алсу</v>
          </cell>
          <cell r="D35">
            <v>37413</v>
          </cell>
          <cell r="E35" t="str">
            <v>МС</v>
          </cell>
          <cell r="F35">
            <v>57</v>
          </cell>
          <cell r="G35" t="str">
            <v>ЗКО</v>
          </cell>
          <cell r="H35" t="str">
            <v xml:space="preserve"> </v>
          </cell>
          <cell r="I35" t="str">
            <v>ЗКО-1</v>
          </cell>
          <cell r="J35" t="str">
            <v>ЗКО-1</v>
          </cell>
          <cell r="K35" t="str">
            <v>Назарова С.Р.</v>
          </cell>
          <cell r="L35">
            <v>0</v>
          </cell>
          <cell r="M35" t="str">
            <v>САПАРОВА</v>
          </cell>
          <cell r="N35" t="str">
            <v>А</v>
          </cell>
          <cell r="O35" t="str">
            <v>САПАРОВА А.</v>
          </cell>
          <cell r="P35">
            <v>27</v>
          </cell>
          <cell r="Q35">
            <v>27</v>
          </cell>
          <cell r="R35">
            <v>131</v>
          </cell>
          <cell r="S35">
            <v>135</v>
          </cell>
          <cell r="T35" t="str">
            <v>131-135</v>
          </cell>
          <cell r="U35" t="str">
            <v>Западно-Казахстанская обл.-1</v>
          </cell>
          <cell r="V35">
            <v>57</v>
          </cell>
          <cell r="W35">
            <v>0</v>
          </cell>
        </row>
        <row r="36">
          <cell r="A36">
            <v>32</v>
          </cell>
          <cell r="B36">
            <v>32</v>
          </cell>
          <cell r="C36" t="str">
            <v>НУРМУХАНБЕТОВА Асем</v>
          </cell>
          <cell r="D36">
            <v>37966</v>
          </cell>
          <cell r="E36" t="str">
            <v>КМС</v>
          </cell>
          <cell r="F36">
            <v>30</v>
          </cell>
          <cell r="G36" t="str">
            <v>ЗКО</v>
          </cell>
          <cell r="H36" t="str">
            <v xml:space="preserve"> </v>
          </cell>
          <cell r="I36">
            <v>0</v>
          </cell>
          <cell r="J36" t="str">
            <v>ЗКО-1</v>
          </cell>
          <cell r="K36">
            <v>0</v>
          </cell>
          <cell r="L36">
            <v>0</v>
          </cell>
          <cell r="M36" t="str">
            <v>НУРМУХАНБЕТОВА</v>
          </cell>
          <cell r="N36" t="str">
            <v>А</v>
          </cell>
          <cell r="O36" t="str">
            <v>НУРМУХАНБЕТОВА А.</v>
          </cell>
          <cell r="P36">
            <v>0</v>
          </cell>
          <cell r="Q36">
            <v>27</v>
          </cell>
          <cell r="R36">
            <v>131</v>
          </cell>
          <cell r="S36">
            <v>135</v>
          </cell>
          <cell r="T36" t="str">
            <v>131-135</v>
          </cell>
          <cell r="U36">
            <v>0</v>
          </cell>
          <cell r="V36">
            <v>30</v>
          </cell>
          <cell r="W36">
            <v>0</v>
          </cell>
        </row>
        <row r="37">
          <cell r="A37">
            <v>33</v>
          </cell>
          <cell r="B37">
            <v>33</v>
          </cell>
          <cell r="C37" t="str">
            <v>СЕРИККАЛИЕВА Дильназ</v>
          </cell>
          <cell r="D37">
            <v>38210</v>
          </cell>
          <cell r="E37" t="str">
            <v>I</v>
          </cell>
          <cell r="F37">
            <v>16</v>
          </cell>
          <cell r="G37" t="str">
            <v>ЗКО</v>
          </cell>
          <cell r="H37" t="str">
            <v xml:space="preserve"> </v>
          </cell>
          <cell r="I37">
            <v>0</v>
          </cell>
          <cell r="J37" t="str">
            <v>ЗКО-1</v>
          </cell>
          <cell r="K37">
            <v>0</v>
          </cell>
          <cell r="L37">
            <v>0</v>
          </cell>
          <cell r="M37" t="str">
            <v>СЕРИККАЛИЕВА</v>
          </cell>
          <cell r="N37" t="str">
            <v>Д</v>
          </cell>
          <cell r="O37" t="str">
            <v>СЕРИККАЛИЕВА Д.</v>
          </cell>
          <cell r="P37">
            <v>0</v>
          </cell>
          <cell r="Q37">
            <v>27</v>
          </cell>
          <cell r="R37">
            <v>131</v>
          </cell>
          <cell r="S37">
            <v>135</v>
          </cell>
          <cell r="T37" t="str">
            <v>131-135</v>
          </cell>
          <cell r="U37">
            <v>0</v>
          </cell>
          <cell r="V37">
            <v>16</v>
          </cell>
          <cell r="W37">
            <v>0</v>
          </cell>
        </row>
        <row r="38">
          <cell r="A38">
            <v>34</v>
          </cell>
          <cell r="B38">
            <v>34</v>
          </cell>
          <cell r="C38" t="str">
            <v>БЕКИШ Аружан</v>
          </cell>
          <cell r="D38">
            <v>38761</v>
          </cell>
          <cell r="E38" t="str">
            <v>I</v>
          </cell>
          <cell r="F38">
            <v>22</v>
          </cell>
          <cell r="G38" t="str">
            <v>ЗКО</v>
          </cell>
          <cell r="H38" t="str">
            <v xml:space="preserve"> </v>
          </cell>
          <cell r="I38">
            <v>0</v>
          </cell>
          <cell r="J38" t="str">
            <v>ЗКО-1</v>
          </cell>
          <cell r="K38">
            <v>0</v>
          </cell>
          <cell r="L38">
            <v>0</v>
          </cell>
          <cell r="M38" t="str">
            <v>БЕКИШ</v>
          </cell>
          <cell r="N38" t="str">
            <v>А</v>
          </cell>
          <cell r="O38" t="str">
            <v>БЕКИШ А.</v>
          </cell>
          <cell r="P38">
            <v>0</v>
          </cell>
          <cell r="Q38">
            <v>27</v>
          </cell>
          <cell r="R38">
            <v>131</v>
          </cell>
          <cell r="S38">
            <v>135</v>
          </cell>
          <cell r="T38" t="str">
            <v>131-135</v>
          </cell>
          <cell r="U38">
            <v>0</v>
          </cell>
          <cell r="V38">
            <v>22</v>
          </cell>
          <cell r="W38">
            <v>0</v>
          </cell>
        </row>
        <row r="39">
          <cell r="A39">
            <v>35</v>
          </cell>
          <cell r="B39">
            <v>35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 t="str">
            <v/>
          </cell>
          <cell r="H39" t="str">
            <v xml:space="preserve"> </v>
          </cell>
          <cell r="I39">
            <v>0</v>
          </cell>
          <cell r="J39" t="str">
            <v>ЗКО-1</v>
          </cell>
          <cell r="K39">
            <v>0</v>
          </cell>
          <cell r="L39">
            <v>0</v>
          </cell>
          <cell r="M39" t="e">
            <v>#VALUE!</v>
          </cell>
          <cell r="N39" t="e">
            <v>#VALUE!</v>
          </cell>
          <cell r="O39" t="e">
            <v>#VALUE!</v>
          </cell>
          <cell r="P39">
            <v>0</v>
          </cell>
          <cell r="Q39">
            <v>27</v>
          </cell>
          <cell r="R39">
            <v>131</v>
          </cell>
          <cell r="S39">
            <v>135</v>
          </cell>
          <cell r="T39" t="str">
            <v>131-135</v>
          </cell>
          <cell r="U39">
            <v>0</v>
          </cell>
          <cell r="V39" t="str">
            <v/>
          </cell>
          <cell r="W39" t="str">
            <v/>
          </cell>
        </row>
        <row r="40">
          <cell r="A40">
            <v>36</v>
          </cell>
          <cell r="B40">
            <v>36</v>
          </cell>
          <cell r="C40" t="str">
            <v>ИЛЬЯС Арунжан</v>
          </cell>
          <cell r="D40">
            <v>38821</v>
          </cell>
          <cell r="E40" t="str">
            <v>I</v>
          </cell>
          <cell r="F40">
            <v>0</v>
          </cell>
          <cell r="G40" t="str">
            <v>ЗКО</v>
          </cell>
          <cell r="H40" t="str">
            <v xml:space="preserve"> </v>
          </cell>
          <cell r="I40" t="str">
            <v>ЗКО-2</v>
          </cell>
          <cell r="J40" t="str">
            <v>ЗКО-2</v>
          </cell>
          <cell r="K40" t="str">
            <v>Назарова С.Р.</v>
          </cell>
          <cell r="L40">
            <v>0</v>
          </cell>
          <cell r="M40" t="str">
            <v>ИЛЬЯС</v>
          </cell>
          <cell r="N40" t="str">
            <v>А</v>
          </cell>
          <cell r="O40" t="str">
            <v>ИЛЬЯС А.</v>
          </cell>
          <cell r="P40">
            <v>28</v>
          </cell>
          <cell r="Q40">
            <v>28</v>
          </cell>
          <cell r="R40">
            <v>136</v>
          </cell>
          <cell r="S40">
            <v>140</v>
          </cell>
          <cell r="T40" t="str">
            <v>136-140</v>
          </cell>
          <cell r="U40" t="str">
            <v>Западно-Казахстанская обл.-2</v>
          </cell>
          <cell r="V40">
            <v>0</v>
          </cell>
          <cell r="W40">
            <v>0</v>
          </cell>
        </row>
        <row r="41">
          <cell r="A41">
            <v>37</v>
          </cell>
          <cell r="B41">
            <v>37</v>
          </cell>
          <cell r="C41" t="str">
            <v>АКМУРЗИНА Мариза</v>
          </cell>
          <cell r="D41">
            <v>38938</v>
          </cell>
          <cell r="E41" t="str">
            <v>I</v>
          </cell>
          <cell r="F41">
            <v>0</v>
          </cell>
          <cell r="G41" t="str">
            <v>ЗКО</v>
          </cell>
          <cell r="H41" t="str">
            <v xml:space="preserve"> </v>
          </cell>
          <cell r="I41">
            <v>0</v>
          </cell>
          <cell r="J41" t="str">
            <v>ЗКО-2</v>
          </cell>
          <cell r="K41">
            <v>0</v>
          </cell>
          <cell r="L41">
            <v>0</v>
          </cell>
          <cell r="M41" t="str">
            <v>АКМУРЗИНА</v>
          </cell>
          <cell r="N41" t="str">
            <v>М</v>
          </cell>
          <cell r="O41" t="str">
            <v>АКМУРЗИНА М.</v>
          </cell>
          <cell r="P41">
            <v>0</v>
          </cell>
          <cell r="Q41">
            <v>28</v>
          </cell>
          <cell r="R41">
            <v>136</v>
          </cell>
          <cell r="S41">
            <v>140</v>
          </cell>
          <cell r="T41" t="str">
            <v>136-140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38</v>
          </cell>
          <cell r="B42">
            <v>38</v>
          </cell>
          <cell r="C42" t="str">
            <v>ТУРАШЕВА Бекжаным</v>
          </cell>
          <cell r="D42">
            <v>38939</v>
          </cell>
          <cell r="E42" t="str">
            <v>I</v>
          </cell>
          <cell r="F42">
            <v>0</v>
          </cell>
          <cell r="G42" t="str">
            <v>ЗКО</v>
          </cell>
          <cell r="H42" t="str">
            <v xml:space="preserve"> </v>
          </cell>
          <cell r="I42">
            <v>0</v>
          </cell>
          <cell r="J42" t="str">
            <v>ЗКО-2</v>
          </cell>
          <cell r="K42">
            <v>0</v>
          </cell>
          <cell r="L42">
            <v>0</v>
          </cell>
          <cell r="M42" t="str">
            <v>ТУРАШЕВА</v>
          </cell>
          <cell r="N42" t="str">
            <v>Б</v>
          </cell>
          <cell r="O42" t="str">
            <v>ТУРАШЕВА Б.</v>
          </cell>
          <cell r="P42">
            <v>0</v>
          </cell>
          <cell r="Q42">
            <v>28</v>
          </cell>
          <cell r="R42">
            <v>136</v>
          </cell>
          <cell r="S42">
            <v>140</v>
          </cell>
          <cell r="T42" t="str">
            <v>136-140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39</v>
          </cell>
          <cell r="B43">
            <v>39</v>
          </cell>
          <cell r="C43" t="str">
            <v>ШАУХАРОВА Лейла</v>
          </cell>
          <cell r="D43">
            <v>38098</v>
          </cell>
          <cell r="E43" t="str">
            <v>I</v>
          </cell>
          <cell r="F43">
            <v>0</v>
          </cell>
          <cell r="G43" t="str">
            <v>ЗКО</v>
          </cell>
          <cell r="H43" t="str">
            <v xml:space="preserve"> </v>
          </cell>
          <cell r="I43">
            <v>0</v>
          </cell>
          <cell r="J43" t="str">
            <v>ЗКО-2</v>
          </cell>
          <cell r="K43">
            <v>0</v>
          </cell>
          <cell r="L43">
            <v>0</v>
          </cell>
          <cell r="M43" t="str">
            <v>ШАУХАРОВА</v>
          </cell>
          <cell r="N43" t="str">
            <v>Л</v>
          </cell>
          <cell r="O43" t="str">
            <v>ШАУХАРОВА Л.</v>
          </cell>
          <cell r="P43">
            <v>0</v>
          </cell>
          <cell r="Q43">
            <v>28</v>
          </cell>
          <cell r="R43">
            <v>136</v>
          </cell>
          <cell r="S43">
            <v>140</v>
          </cell>
          <cell r="T43" t="str">
            <v>136-140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40</v>
          </cell>
          <cell r="B44">
            <v>40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 t="str">
            <v/>
          </cell>
          <cell r="H44" t="str">
            <v xml:space="preserve"> </v>
          </cell>
          <cell r="I44">
            <v>0</v>
          </cell>
          <cell r="J44" t="str">
            <v>ЗКО-2</v>
          </cell>
          <cell r="K44">
            <v>0</v>
          </cell>
          <cell r="L44">
            <v>0</v>
          </cell>
          <cell r="M44" t="e">
            <v>#VALUE!</v>
          </cell>
          <cell r="N44" t="e">
            <v>#VALUE!</v>
          </cell>
          <cell r="O44" t="e">
            <v>#VALUE!</v>
          </cell>
          <cell r="P44">
            <v>0</v>
          </cell>
          <cell r="Q44">
            <v>28</v>
          </cell>
          <cell r="R44">
            <v>136</v>
          </cell>
          <cell r="S44">
            <v>140</v>
          </cell>
          <cell r="T44" t="str">
            <v>136-140</v>
          </cell>
          <cell r="U44">
            <v>0</v>
          </cell>
          <cell r="V44" t="str">
            <v/>
          </cell>
          <cell r="W44" t="str">
            <v/>
          </cell>
        </row>
        <row r="45">
          <cell r="A45">
            <v>41</v>
          </cell>
          <cell r="B45">
            <v>41</v>
          </cell>
          <cell r="C45" t="str">
            <v>ЗУБКОВА Елена</v>
          </cell>
          <cell r="D45">
            <v>37839</v>
          </cell>
          <cell r="E45" t="str">
            <v>I</v>
          </cell>
          <cell r="F45">
            <v>33</v>
          </cell>
          <cell r="G45" t="str">
            <v>г. Астана</v>
          </cell>
          <cell r="H45" t="str">
            <v xml:space="preserve"> </v>
          </cell>
          <cell r="I45" t="str">
            <v>г. Астана-1</v>
          </cell>
          <cell r="J45" t="str">
            <v>г. Астана-1</v>
          </cell>
          <cell r="K45" t="str">
            <v>Мурзаспаев С.</v>
          </cell>
          <cell r="L45">
            <v>0</v>
          </cell>
          <cell r="M45" t="str">
            <v>ЗУБКОВА</v>
          </cell>
          <cell r="N45" t="str">
            <v>Е</v>
          </cell>
          <cell r="O45" t="str">
            <v>ЗУБКОВА Е.</v>
          </cell>
          <cell r="P45">
            <v>29</v>
          </cell>
          <cell r="Q45">
            <v>29</v>
          </cell>
          <cell r="R45">
            <v>141</v>
          </cell>
          <cell r="S45">
            <v>145</v>
          </cell>
          <cell r="T45" t="str">
            <v>141-145</v>
          </cell>
          <cell r="U45" t="str">
            <v>г. Астана-1</v>
          </cell>
          <cell r="V45">
            <v>33</v>
          </cell>
          <cell r="W45">
            <v>0</v>
          </cell>
        </row>
        <row r="46">
          <cell r="A46">
            <v>42</v>
          </cell>
          <cell r="B46">
            <v>42</v>
          </cell>
          <cell r="C46" t="str">
            <v>ЕРЖАНКЫЗЫ Алтынай</v>
          </cell>
          <cell r="D46">
            <v>38266</v>
          </cell>
          <cell r="E46" t="str">
            <v>II</v>
          </cell>
          <cell r="F46">
            <v>27</v>
          </cell>
          <cell r="G46" t="str">
            <v>г. Астана</v>
          </cell>
          <cell r="H46" t="str">
            <v xml:space="preserve"> </v>
          </cell>
          <cell r="I46">
            <v>0</v>
          </cell>
          <cell r="J46" t="str">
            <v>г. Астана-1</v>
          </cell>
          <cell r="K46">
            <v>0</v>
          </cell>
          <cell r="L46">
            <v>0</v>
          </cell>
          <cell r="M46" t="str">
            <v>ЕРЖАНКЫЗЫ</v>
          </cell>
          <cell r="N46" t="str">
            <v>А</v>
          </cell>
          <cell r="O46" t="str">
            <v>ЕРЖАНКЫЗЫ А.</v>
          </cell>
          <cell r="P46">
            <v>0</v>
          </cell>
          <cell r="Q46">
            <v>29</v>
          </cell>
          <cell r="R46">
            <v>141</v>
          </cell>
          <cell r="S46">
            <v>145</v>
          </cell>
          <cell r="T46" t="str">
            <v>141-145</v>
          </cell>
          <cell r="U46">
            <v>0</v>
          </cell>
          <cell r="V46">
            <v>27</v>
          </cell>
          <cell r="W46">
            <v>0</v>
          </cell>
        </row>
        <row r="47">
          <cell r="A47">
            <v>43</v>
          </cell>
          <cell r="B47">
            <v>43</v>
          </cell>
          <cell r="C47" t="str">
            <v>ЛАВРОВА Елизавета</v>
          </cell>
          <cell r="D47">
            <v>39083</v>
          </cell>
          <cell r="E47" t="str">
            <v>II</v>
          </cell>
          <cell r="F47">
            <v>0</v>
          </cell>
          <cell r="G47" t="str">
            <v>г. Астана</v>
          </cell>
          <cell r="H47" t="str">
            <v xml:space="preserve"> </v>
          </cell>
          <cell r="I47">
            <v>0</v>
          </cell>
          <cell r="J47" t="str">
            <v>г. Астана-1</v>
          </cell>
          <cell r="K47">
            <v>0</v>
          </cell>
          <cell r="L47">
            <v>0</v>
          </cell>
          <cell r="M47" t="str">
            <v>ЛАВРОВА</v>
          </cell>
          <cell r="N47" t="str">
            <v>Е</v>
          </cell>
          <cell r="O47" t="str">
            <v>ЛАВРОВА Е.</v>
          </cell>
          <cell r="P47">
            <v>0</v>
          </cell>
          <cell r="Q47">
            <v>29</v>
          </cell>
          <cell r="R47">
            <v>141</v>
          </cell>
          <cell r="S47">
            <v>145</v>
          </cell>
          <cell r="T47" t="str">
            <v>141-145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44</v>
          </cell>
          <cell r="B48">
            <v>44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 t="str">
            <v/>
          </cell>
          <cell r="H48" t="str">
            <v xml:space="preserve"> </v>
          </cell>
          <cell r="I48">
            <v>0</v>
          </cell>
          <cell r="J48" t="str">
            <v>г. Астана-1</v>
          </cell>
          <cell r="K48">
            <v>0</v>
          </cell>
          <cell r="L48">
            <v>0</v>
          </cell>
          <cell r="M48" t="e">
            <v>#VALUE!</v>
          </cell>
          <cell r="N48" t="e">
            <v>#VALUE!</v>
          </cell>
          <cell r="O48" t="e">
            <v>#VALUE!</v>
          </cell>
          <cell r="P48">
            <v>0</v>
          </cell>
          <cell r="Q48">
            <v>29</v>
          </cell>
          <cell r="R48">
            <v>141</v>
          </cell>
          <cell r="S48">
            <v>145</v>
          </cell>
          <cell r="T48" t="str">
            <v>141-145</v>
          </cell>
          <cell r="U48">
            <v>0</v>
          </cell>
          <cell r="V48" t="str">
            <v/>
          </cell>
          <cell r="W48" t="str">
            <v/>
          </cell>
        </row>
        <row r="49">
          <cell r="A49">
            <v>45</v>
          </cell>
          <cell r="B49">
            <v>45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 t="str">
            <v/>
          </cell>
          <cell r="H49" t="str">
            <v xml:space="preserve"> </v>
          </cell>
          <cell r="I49">
            <v>0</v>
          </cell>
          <cell r="J49" t="str">
            <v>г. Астана-1</v>
          </cell>
          <cell r="K49">
            <v>0</v>
          </cell>
          <cell r="L49">
            <v>0</v>
          </cell>
          <cell r="M49" t="e">
            <v>#VALUE!</v>
          </cell>
          <cell r="N49" t="e">
            <v>#VALUE!</v>
          </cell>
          <cell r="O49" t="e">
            <v>#VALUE!</v>
          </cell>
          <cell r="P49">
            <v>0</v>
          </cell>
          <cell r="Q49">
            <v>29</v>
          </cell>
          <cell r="R49">
            <v>141</v>
          </cell>
          <cell r="S49">
            <v>145</v>
          </cell>
          <cell r="T49" t="str">
            <v>141-145</v>
          </cell>
          <cell r="U49">
            <v>0</v>
          </cell>
          <cell r="V49" t="str">
            <v/>
          </cell>
          <cell r="W49" t="str">
            <v/>
          </cell>
        </row>
        <row r="50">
          <cell r="A50">
            <v>46</v>
          </cell>
          <cell r="B50">
            <v>46</v>
          </cell>
          <cell r="C50" t="str">
            <v>ЦВИГУН Алиса</v>
          </cell>
          <cell r="D50">
            <v>39083</v>
          </cell>
          <cell r="E50" t="str">
            <v>I</v>
          </cell>
          <cell r="F50">
            <v>0</v>
          </cell>
          <cell r="G50" t="str">
            <v>г. Астана</v>
          </cell>
          <cell r="H50" t="str">
            <v xml:space="preserve"> </v>
          </cell>
          <cell r="I50" t="str">
            <v>г. Астана-2</v>
          </cell>
          <cell r="J50" t="str">
            <v>г. Астана-2</v>
          </cell>
          <cell r="K50" t="str">
            <v>Мурзаспаев С.</v>
          </cell>
          <cell r="L50">
            <v>0</v>
          </cell>
          <cell r="M50" t="str">
            <v>ЦВИГУН</v>
          </cell>
          <cell r="N50" t="str">
            <v>А</v>
          </cell>
          <cell r="O50" t="str">
            <v>ЦВИГУН А.</v>
          </cell>
          <cell r="P50">
            <v>30</v>
          </cell>
          <cell r="Q50">
            <v>30</v>
          </cell>
          <cell r="R50">
            <v>146</v>
          </cell>
          <cell r="S50">
            <v>150</v>
          </cell>
          <cell r="T50" t="str">
            <v>146-150</v>
          </cell>
          <cell r="U50" t="str">
            <v>г. Астана-2</v>
          </cell>
          <cell r="V50">
            <v>0</v>
          </cell>
          <cell r="W50">
            <v>0</v>
          </cell>
        </row>
        <row r="51">
          <cell r="A51">
            <v>47</v>
          </cell>
          <cell r="B51">
            <v>47</v>
          </cell>
          <cell r="C51" t="str">
            <v>ГРОШЕВА Полина</v>
          </cell>
          <cell r="D51">
            <v>39083</v>
          </cell>
          <cell r="E51" t="str">
            <v>II</v>
          </cell>
          <cell r="F51">
            <v>0</v>
          </cell>
          <cell r="G51" t="str">
            <v>г. Астана</v>
          </cell>
          <cell r="H51" t="str">
            <v xml:space="preserve"> </v>
          </cell>
          <cell r="I51">
            <v>0</v>
          </cell>
          <cell r="J51" t="str">
            <v>г. Астана-2</v>
          </cell>
          <cell r="K51">
            <v>0</v>
          </cell>
          <cell r="L51">
            <v>0</v>
          </cell>
          <cell r="M51" t="str">
            <v>ГРОШЕВА</v>
          </cell>
          <cell r="N51" t="str">
            <v>П</v>
          </cell>
          <cell r="O51" t="str">
            <v>ГРОШЕВА П.</v>
          </cell>
          <cell r="P51">
            <v>0</v>
          </cell>
          <cell r="Q51">
            <v>30</v>
          </cell>
          <cell r="R51">
            <v>146</v>
          </cell>
          <cell r="S51">
            <v>150</v>
          </cell>
          <cell r="T51" t="str">
            <v>146-150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48</v>
          </cell>
          <cell r="B52">
            <v>48</v>
          </cell>
          <cell r="C52" t="str">
            <v>ШАЙХИНА Алина</v>
          </cell>
          <cell r="D52">
            <v>39083</v>
          </cell>
          <cell r="E52" t="str">
            <v>II</v>
          </cell>
          <cell r="F52">
            <v>0</v>
          </cell>
          <cell r="G52" t="str">
            <v>г. Астана</v>
          </cell>
          <cell r="H52" t="str">
            <v xml:space="preserve"> </v>
          </cell>
          <cell r="I52">
            <v>0</v>
          </cell>
          <cell r="J52" t="str">
            <v>г. Астана-2</v>
          </cell>
          <cell r="K52">
            <v>0</v>
          </cell>
          <cell r="L52">
            <v>0</v>
          </cell>
          <cell r="M52" t="str">
            <v>ШАЙХИНА</v>
          </cell>
          <cell r="N52" t="str">
            <v>А</v>
          </cell>
          <cell r="O52" t="str">
            <v>ШАЙХИНА А.</v>
          </cell>
          <cell r="P52">
            <v>0</v>
          </cell>
          <cell r="Q52">
            <v>30</v>
          </cell>
          <cell r="R52">
            <v>146</v>
          </cell>
          <cell r="S52">
            <v>150</v>
          </cell>
          <cell r="T52" t="str">
            <v>146-150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49</v>
          </cell>
          <cell r="B53">
            <v>49</v>
          </cell>
          <cell r="C53">
            <v>0</v>
          </cell>
          <cell r="D53" t="str">
            <v/>
          </cell>
          <cell r="E53">
            <v>0</v>
          </cell>
          <cell r="F53" t="str">
            <v/>
          </cell>
          <cell r="G53" t="str">
            <v/>
          </cell>
          <cell r="H53" t="str">
            <v xml:space="preserve"> </v>
          </cell>
          <cell r="I53">
            <v>0</v>
          </cell>
          <cell r="J53" t="str">
            <v>г. Астана-2</v>
          </cell>
          <cell r="K53">
            <v>0</v>
          </cell>
          <cell r="L53">
            <v>0</v>
          </cell>
          <cell r="M53" t="e">
            <v>#VALUE!</v>
          </cell>
          <cell r="N53" t="e">
            <v>#VALUE!</v>
          </cell>
          <cell r="O53" t="e">
            <v>#VALUE!</v>
          </cell>
          <cell r="P53">
            <v>0</v>
          </cell>
          <cell r="Q53">
            <v>30</v>
          </cell>
          <cell r="R53">
            <v>146</v>
          </cell>
          <cell r="S53">
            <v>150</v>
          </cell>
          <cell r="T53" t="str">
            <v>146-150</v>
          </cell>
          <cell r="U53">
            <v>0</v>
          </cell>
          <cell r="V53" t="str">
            <v/>
          </cell>
          <cell r="W53" t="str">
            <v/>
          </cell>
        </row>
        <row r="54">
          <cell r="A54">
            <v>50</v>
          </cell>
          <cell r="B54">
            <v>50</v>
          </cell>
          <cell r="C54">
            <v>0</v>
          </cell>
          <cell r="D54" t="str">
            <v/>
          </cell>
          <cell r="E54">
            <v>0</v>
          </cell>
          <cell r="F54" t="str">
            <v/>
          </cell>
          <cell r="G54" t="str">
            <v/>
          </cell>
          <cell r="H54" t="str">
            <v xml:space="preserve"> </v>
          </cell>
          <cell r="I54">
            <v>0</v>
          </cell>
          <cell r="J54" t="str">
            <v>г. Астана-2</v>
          </cell>
          <cell r="K54">
            <v>0</v>
          </cell>
          <cell r="L54">
            <v>0</v>
          </cell>
          <cell r="M54" t="e">
            <v>#VALUE!</v>
          </cell>
          <cell r="N54" t="e">
            <v>#VALUE!</v>
          </cell>
          <cell r="O54" t="e">
            <v>#VALUE!</v>
          </cell>
          <cell r="P54">
            <v>0</v>
          </cell>
          <cell r="Q54">
            <v>30</v>
          </cell>
          <cell r="R54">
            <v>146</v>
          </cell>
          <cell r="S54">
            <v>150</v>
          </cell>
          <cell r="T54" t="str">
            <v>146-150</v>
          </cell>
          <cell r="U54">
            <v>0</v>
          </cell>
          <cell r="V54" t="str">
            <v/>
          </cell>
          <cell r="W54" t="str">
            <v/>
          </cell>
        </row>
        <row r="55">
          <cell r="A55">
            <v>51</v>
          </cell>
          <cell r="B55">
            <v>51</v>
          </cell>
          <cell r="C55" t="str">
            <v>МИРКАДИРОВА Сарвиноз</v>
          </cell>
          <cell r="D55">
            <v>38386</v>
          </cell>
          <cell r="E55" t="str">
            <v>МС</v>
          </cell>
          <cell r="F55">
            <v>67</v>
          </cell>
          <cell r="G55" t="str">
            <v>г. Шымкент</v>
          </cell>
          <cell r="H55" t="str">
            <v xml:space="preserve"> </v>
          </cell>
          <cell r="I55" t="str">
            <v>г. Шымкент-1</v>
          </cell>
          <cell r="J55" t="str">
            <v>г. Шымкент-1</v>
          </cell>
          <cell r="K55" t="str">
            <v>Оразбаев Н.Б.</v>
          </cell>
          <cell r="L55">
            <v>0</v>
          </cell>
          <cell r="M55" t="str">
            <v>БОРИСЮК</v>
          </cell>
          <cell r="N55" t="str">
            <v>А</v>
          </cell>
          <cell r="O55" t="str">
            <v>БОРИСЮК А.</v>
          </cell>
          <cell r="P55">
            <v>31</v>
          </cell>
          <cell r="Q55">
            <v>31</v>
          </cell>
          <cell r="R55">
            <v>151</v>
          </cell>
          <cell r="S55">
            <v>155</v>
          </cell>
          <cell r="T55" t="str">
            <v>151-155</v>
          </cell>
          <cell r="U55" t="str">
            <v>г. Шымкент-1</v>
          </cell>
          <cell r="V55">
            <v>67</v>
          </cell>
          <cell r="W55">
            <v>0</v>
          </cell>
        </row>
        <row r="56">
          <cell r="A56">
            <v>52</v>
          </cell>
          <cell r="B56">
            <v>52</v>
          </cell>
          <cell r="C56" t="str">
            <v>АЗАТОВА Озада</v>
          </cell>
          <cell r="D56">
            <v>37019</v>
          </cell>
          <cell r="E56" t="str">
            <v>МС</v>
          </cell>
          <cell r="F56">
            <v>47</v>
          </cell>
          <cell r="G56" t="str">
            <v>г. Шымкент</v>
          </cell>
          <cell r="H56" t="str">
            <v xml:space="preserve"> </v>
          </cell>
          <cell r="I56">
            <v>0</v>
          </cell>
          <cell r="J56" t="str">
            <v>г. Шымкент-1</v>
          </cell>
          <cell r="K56">
            <v>0</v>
          </cell>
          <cell r="L56">
            <v>0</v>
          </cell>
          <cell r="M56" t="str">
            <v>ИСИМОВА</v>
          </cell>
          <cell r="N56" t="str">
            <v>Д</v>
          </cell>
          <cell r="O56" t="str">
            <v>ИСИМОВА Д.</v>
          </cell>
          <cell r="P56">
            <v>0</v>
          </cell>
          <cell r="Q56">
            <v>31</v>
          </cell>
          <cell r="R56">
            <v>151</v>
          </cell>
          <cell r="S56">
            <v>155</v>
          </cell>
          <cell r="T56" t="str">
            <v>151-155</v>
          </cell>
          <cell r="U56">
            <v>0</v>
          </cell>
          <cell r="V56">
            <v>47</v>
          </cell>
          <cell r="W56">
            <v>0</v>
          </cell>
        </row>
        <row r="57">
          <cell r="A57">
            <v>53</v>
          </cell>
          <cell r="B57">
            <v>53</v>
          </cell>
          <cell r="C57" t="str">
            <v>ШАПЕЙ Таншолпан</v>
          </cell>
          <cell r="D57">
            <v>37181</v>
          </cell>
          <cell r="E57" t="str">
            <v>КМС</v>
          </cell>
          <cell r="F57">
            <v>40</v>
          </cell>
          <cell r="G57" t="str">
            <v>г. Шымкент</v>
          </cell>
          <cell r="H57" t="str">
            <v xml:space="preserve"> </v>
          </cell>
          <cell r="I57">
            <v>0</v>
          </cell>
          <cell r="J57" t="str">
            <v>г. Шымкент-1</v>
          </cell>
          <cell r="K57">
            <v>0</v>
          </cell>
          <cell r="L57">
            <v>0</v>
          </cell>
          <cell r="M57" t="str">
            <v>БИАХМЕТОВА</v>
          </cell>
          <cell r="N57" t="str">
            <v>Д</v>
          </cell>
          <cell r="O57" t="str">
            <v>БИАХМЕТОВА Д.</v>
          </cell>
          <cell r="P57">
            <v>0</v>
          </cell>
          <cell r="Q57">
            <v>31</v>
          </cell>
          <cell r="R57">
            <v>151</v>
          </cell>
          <cell r="S57">
            <v>155</v>
          </cell>
          <cell r="T57" t="str">
            <v>151-155</v>
          </cell>
          <cell r="U57">
            <v>0</v>
          </cell>
          <cell r="V57">
            <v>40</v>
          </cell>
          <cell r="W57">
            <v>0</v>
          </cell>
        </row>
        <row r="58">
          <cell r="A58">
            <v>54</v>
          </cell>
          <cell r="B58">
            <v>54</v>
          </cell>
          <cell r="C58" t="str">
            <v>ИСЛАМ Меруерт</v>
          </cell>
          <cell r="D58">
            <v>37439</v>
          </cell>
          <cell r="E58" t="str">
            <v>КМС</v>
          </cell>
          <cell r="F58">
            <v>22</v>
          </cell>
          <cell r="G58" t="str">
            <v>г. Шымкент</v>
          </cell>
          <cell r="H58" t="str">
            <v xml:space="preserve"> </v>
          </cell>
          <cell r="I58">
            <v>0</v>
          </cell>
          <cell r="J58" t="str">
            <v>г. Шымкент-1</v>
          </cell>
          <cell r="K58">
            <v>0</v>
          </cell>
          <cell r="L58">
            <v>0</v>
          </cell>
          <cell r="M58" t="e">
            <v>#VALUE!</v>
          </cell>
          <cell r="N58" t="e">
            <v>#VALUE!</v>
          </cell>
          <cell r="O58" t="e">
            <v>#VALUE!</v>
          </cell>
          <cell r="P58">
            <v>0</v>
          </cell>
          <cell r="Q58">
            <v>31</v>
          </cell>
          <cell r="R58">
            <v>151</v>
          </cell>
          <cell r="S58">
            <v>155</v>
          </cell>
          <cell r="T58" t="str">
            <v>151-155</v>
          </cell>
          <cell r="U58">
            <v>0</v>
          </cell>
          <cell r="V58">
            <v>22</v>
          </cell>
          <cell r="W58">
            <v>0</v>
          </cell>
        </row>
        <row r="59">
          <cell r="A59">
            <v>55</v>
          </cell>
          <cell r="B59">
            <v>55</v>
          </cell>
          <cell r="C59">
            <v>0</v>
          </cell>
          <cell r="D59" t="str">
            <v/>
          </cell>
          <cell r="E59">
            <v>0</v>
          </cell>
          <cell r="F59" t="str">
            <v/>
          </cell>
          <cell r="G59" t="str">
            <v/>
          </cell>
          <cell r="H59" t="str">
            <v xml:space="preserve"> </v>
          </cell>
          <cell r="I59">
            <v>0</v>
          </cell>
          <cell r="J59" t="str">
            <v>г. Шымкент-1</v>
          </cell>
          <cell r="K59">
            <v>0</v>
          </cell>
          <cell r="L59">
            <v>0</v>
          </cell>
          <cell r="M59" t="e">
            <v>#VALUE!</v>
          </cell>
          <cell r="N59" t="e">
            <v>#VALUE!</v>
          </cell>
          <cell r="O59" t="e">
            <v>#VALUE!</v>
          </cell>
          <cell r="P59">
            <v>0</v>
          </cell>
          <cell r="Q59">
            <v>31</v>
          </cell>
          <cell r="R59">
            <v>151</v>
          </cell>
          <cell r="S59">
            <v>155</v>
          </cell>
          <cell r="T59" t="str">
            <v>151-155</v>
          </cell>
          <cell r="U59">
            <v>0</v>
          </cell>
          <cell r="V59" t="str">
            <v/>
          </cell>
          <cell r="W59" t="str">
            <v/>
          </cell>
        </row>
        <row r="60">
          <cell r="A60">
            <v>56</v>
          </cell>
          <cell r="B60">
            <v>56</v>
          </cell>
          <cell r="C60" t="str">
            <v>УРАЛОВА Айжан</v>
          </cell>
          <cell r="D60">
            <v>37367</v>
          </cell>
          <cell r="E60" t="str">
            <v>КМС</v>
          </cell>
          <cell r="F60">
            <v>34</v>
          </cell>
          <cell r="G60" t="str">
            <v>г. Шымкент</v>
          </cell>
          <cell r="H60" t="str">
            <v xml:space="preserve"> </v>
          </cell>
          <cell r="I60" t="str">
            <v>г. Шымкент-2</v>
          </cell>
          <cell r="J60" t="str">
            <v>г. Шымкент-2</v>
          </cell>
          <cell r="K60" t="str">
            <v>Оразбаев Н.Б.</v>
          </cell>
          <cell r="L60">
            <v>0</v>
          </cell>
          <cell r="M60" t="str">
            <v>УРАЛОВА</v>
          </cell>
          <cell r="N60" t="str">
            <v>А</v>
          </cell>
          <cell r="O60" t="str">
            <v>УРАЛОВА А.</v>
          </cell>
          <cell r="P60">
            <v>32</v>
          </cell>
          <cell r="Q60">
            <v>32</v>
          </cell>
          <cell r="R60">
            <v>156</v>
          </cell>
          <cell r="S60">
            <v>160</v>
          </cell>
          <cell r="T60" t="str">
            <v>156-160</v>
          </cell>
          <cell r="U60" t="str">
            <v>г. Шымкент-2</v>
          </cell>
          <cell r="V60">
            <v>34</v>
          </cell>
          <cell r="W60">
            <v>0</v>
          </cell>
        </row>
        <row r="61">
          <cell r="A61">
            <v>57</v>
          </cell>
          <cell r="B61">
            <v>57</v>
          </cell>
          <cell r="C61" t="str">
            <v>САИДМУРАТХАНОВА Сарвиноз</v>
          </cell>
          <cell r="D61">
            <v>38241</v>
          </cell>
          <cell r="E61" t="str">
            <v>I</v>
          </cell>
          <cell r="F61">
            <v>36</v>
          </cell>
          <cell r="G61" t="str">
            <v>г. Шымкент</v>
          </cell>
          <cell r="H61" t="str">
            <v xml:space="preserve"> </v>
          </cell>
          <cell r="I61">
            <v>0</v>
          </cell>
          <cell r="J61" t="str">
            <v>г. Шымкент-2</v>
          </cell>
          <cell r="K61">
            <v>0</v>
          </cell>
          <cell r="L61">
            <v>0</v>
          </cell>
          <cell r="M61" t="str">
            <v>САИДМУРАТХАНОВА</v>
          </cell>
          <cell r="N61" t="str">
            <v>С</v>
          </cell>
          <cell r="O61" t="str">
            <v>САИДМУРАТХАНОВА С.</v>
          </cell>
          <cell r="P61">
            <v>0</v>
          </cell>
          <cell r="Q61">
            <v>32</v>
          </cell>
          <cell r="R61">
            <v>156</v>
          </cell>
          <cell r="S61">
            <v>160</v>
          </cell>
          <cell r="T61" t="str">
            <v>156-160</v>
          </cell>
          <cell r="U61">
            <v>0</v>
          </cell>
          <cell r="V61">
            <v>36</v>
          </cell>
          <cell r="W61">
            <v>0</v>
          </cell>
        </row>
        <row r="62">
          <cell r="A62">
            <v>58</v>
          </cell>
          <cell r="B62">
            <v>58</v>
          </cell>
          <cell r="C62" t="str">
            <v>БАЗАРБАЙ Несибели</v>
          </cell>
          <cell r="D62">
            <v>37960</v>
          </cell>
          <cell r="E62" t="str">
            <v>КМС</v>
          </cell>
          <cell r="F62">
            <v>31</v>
          </cell>
          <cell r="G62" t="str">
            <v>г. Шымкент</v>
          </cell>
          <cell r="H62" t="str">
            <v xml:space="preserve"> </v>
          </cell>
          <cell r="I62">
            <v>0</v>
          </cell>
          <cell r="J62" t="str">
            <v>г. Шымкент-2</v>
          </cell>
          <cell r="K62">
            <v>0</v>
          </cell>
          <cell r="L62">
            <v>0</v>
          </cell>
          <cell r="M62" t="str">
            <v>БАЗАРБАЙ</v>
          </cell>
          <cell r="N62" t="str">
            <v>Н</v>
          </cell>
          <cell r="O62" t="str">
            <v>БАЗАРБАЙ Н.</v>
          </cell>
          <cell r="P62">
            <v>0</v>
          </cell>
          <cell r="Q62">
            <v>32</v>
          </cell>
          <cell r="R62">
            <v>156</v>
          </cell>
          <cell r="S62">
            <v>160</v>
          </cell>
          <cell r="T62" t="str">
            <v>156-160</v>
          </cell>
          <cell r="U62">
            <v>0</v>
          </cell>
          <cell r="V62">
            <v>31</v>
          </cell>
          <cell r="W62">
            <v>0</v>
          </cell>
        </row>
        <row r="63">
          <cell r="A63">
            <v>59</v>
          </cell>
          <cell r="B63">
            <v>59</v>
          </cell>
          <cell r="C63" t="str">
            <v>УСИПБАЕВА Аида</v>
          </cell>
          <cell r="D63">
            <v>38765</v>
          </cell>
          <cell r="E63" t="str">
            <v>КМС</v>
          </cell>
          <cell r="F63">
            <v>21</v>
          </cell>
          <cell r="G63" t="str">
            <v>г. Шымкент</v>
          </cell>
          <cell r="H63" t="str">
            <v xml:space="preserve"> </v>
          </cell>
          <cell r="I63">
            <v>0</v>
          </cell>
          <cell r="J63" t="str">
            <v>г. Шымкент-2</v>
          </cell>
          <cell r="K63">
            <v>0</v>
          </cell>
          <cell r="L63">
            <v>0</v>
          </cell>
          <cell r="M63" t="str">
            <v>УСИПБАЕВА</v>
          </cell>
          <cell r="N63" t="str">
            <v>А</v>
          </cell>
          <cell r="O63" t="str">
            <v>УСИПБАЕВА А.</v>
          </cell>
          <cell r="P63">
            <v>0</v>
          </cell>
          <cell r="Q63">
            <v>32</v>
          </cell>
          <cell r="R63">
            <v>156</v>
          </cell>
          <cell r="S63">
            <v>160</v>
          </cell>
          <cell r="T63" t="str">
            <v>156-160</v>
          </cell>
          <cell r="U63">
            <v>0</v>
          </cell>
          <cell r="V63">
            <v>21</v>
          </cell>
          <cell r="W63">
            <v>0</v>
          </cell>
        </row>
        <row r="64">
          <cell r="A64">
            <v>60</v>
          </cell>
          <cell r="B64">
            <v>60</v>
          </cell>
          <cell r="C64">
            <v>0</v>
          </cell>
          <cell r="D64" t="str">
            <v/>
          </cell>
          <cell r="E64">
            <v>0</v>
          </cell>
          <cell r="F64" t="str">
            <v/>
          </cell>
          <cell r="G64" t="str">
            <v/>
          </cell>
          <cell r="H64" t="str">
            <v xml:space="preserve"> </v>
          </cell>
          <cell r="I64">
            <v>0</v>
          </cell>
          <cell r="J64" t="str">
            <v>г. Шымкент-2</v>
          </cell>
          <cell r="K64">
            <v>0</v>
          </cell>
          <cell r="L64">
            <v>0</v>
          </cell>
          <cell r="M64" t="e">
            <v>#VALUE!</v>
          </cell>
          <cell r="N64" t="e">
            <v>#VALUE!</v>
          </cell>
          <cell r="O64" t="e">
            <v>#VALUE!</v>
          </cell>
          <cell r="P64">
            <v>0</v>
          </cell>
          <cell r="Q64">
            <v>32</v>
          </cell>
          <cell r="R64">
            <v>156</v>
          </cell>
          <cell r="S64">
            <v>160</v>
          </cell>
          <cell r="T64" t="str">
            <v>156-160</v>
          </cell>
          <cell r="U64">
            <v>0</v>
          </cell>
          <cell r="V64" t="str">
            <v/>
          </cell>
          <cell r="W64" t="str">
            <v/>
          </cell>
        </row>
        <row r="65">
          <cell r="A65">
            <v>61</v>
          </cell>
          <cell r="B65">
            <v>61</v>
          </cell>
          <cell r="C65" t="str">
            <v>АСЫКБЕК Айгерим</v>
          </cell>
          <cell r="D65">
            <v>37603</v>
          </cell>
          <cell r="E65" t="str">
            <v>КМС</v>
          </cell>
          <cell r="F65">
            <v>48</v>
          </cell>
          <cell r="G65" t="str">
            <v>Жамбылск. обл.</v>
          </cell>
          <cell r="H65" t="str">
            <v xml:space="preserve"> </v>
          </cell>
          <cell r="I65" t="str">
            <v>Жамбылская обл.-1</v>
          </cell>
          <cell r="J65" t="str">
            <v>Жамбылская обл.-1</v>
          </cell>
          <cell r="K65" t="str">
            <v>Хасанов Н.</v>
          </cell>
          <cell r="L65">
            <v>0</v>
          </cell>
          <cell r="M65" t="str">
            <v>АСЫКБЕК</v>
          </cell>
          <cell r="N65" t="str">
            <v>А</v>
          </cell>
          <cell r="O65" t="str">
            <v>АСЫКБЕК А.</v>
          </cell>
          <cell r="P65">
            <v>33</v>
          </cell>
          <cell r="Q65">
            <v>33</v>
          </cell>
          <cell r="R65">
            <v>161</v>
          </cell>
          <cell r="S65">
            <v>165</v>
          </cell>
          <cell r="T65" t="str">
            <v>161-165</v>
          </cell>
          <cell r="U65" t="str">
            <v>Жамбылская обл.-1</v>
          </cell>
          <cell r="V65">
            <v>48</v>
          </cell>
          <cell r="W65">
            <v>0</v>
          </cell>
        </row>
        <row r="66">
          <cell r="A66">
            <v>62</v>
          </cell>
          <cell r="B66">
            <v>62</v>
          </cell>
          <cell r="C66" t="str">
            <v>ЧАНГИТБАЕВА Айдана</v>
          </cell>
          <cell r="D66">
            <v>37654</v>
          </cell>
          <cell r="E66" t="str">
            <v>КМС</v>
          </cell>
          <cell r="F66">
            <v>0</v>
          </cell>
          <cell r="G66" t="str">
            <v>Жамбылск. обл.</v>
          </cell>
          <cell r="H66" t="str">
            <v xml:space="preserve"> </v>
          </cell>
          <cell r="I66">
            <v>0</v>
          </cell>
          <cell r="J66" t="str">
            <v>Жамбылская обл.-1</v>
          </cell>
          <cell r="K66">
            <v>0</v>
          </cell>
          <cell r="L66">
            <v>0</v>
          </cell>
          <cell r="M66" t="str">
            <v>ЧАНГИТБАЕВА</v>
          </cell>
          <cell r="N66" t="str">
            <v>А</v>
          </cell>
          <cell r="O66" t="str">
            <v>ЧАНГИТБАЕВА А.</v>
          </cell>
          <cell r="P66">
            <v>0</v>
          </cell>
          <cell r="Q66">
            <v>33</v>
          </cell>
          <cell r="R66">
            <v>161</v>
          </cell>
          <cell r="S66">
            <v>165</v>
          </cell>
          <cell r="T66" t="str">
            <v>161-165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63</v>
          </cell>
          <cell r="B67">
            <v>63</v>
          </cell>
          <cell r="C67" t="str">
            <v>МУКАШ Мадина</v>
          </cell>
          <cell r="D67">
            <v>37687</v>
          </cell>
          <cell r="E67" t="str">
            <v>КМС</v>
          </cell>
          <cell r="F67">
            <v>0</v>
          </cell>
          <cell r="G67" t="str">
            <v>Жамбылск. обл.</v>
          </cell>
          <cell r="H67" t="str">
            <v xml:space="preserve"> </v>
          </cell>
          <cell r="I67">
            <v>0</v>
          </cell>
          <cell r="J67" t="str">
            <v>Жамбылская обл.-1</v>
          </cell>
          <cell r="K67">
            <v>0</v>
          </cell>
          <cell r="L67">
            <v>0</v>
          </cell>
          <cell r="M67" t="str">
            <v>МУКАШ</v>
          </cell>
          <cell r="N67" t="str">
            <v>М</v>
          </cell>
          <cell r="O67" t="str">
            <v>МУКАШ М.</v>
          </cell>
          <cell r="P67">
            <v>0</v>
          </cell>
          <cell r="Q67">
            <v>33</v>
          </cell>
          <cell r="R67">
            <v>161</v>
          </cell>
          <cell r="S67">
            <v>165</v>
          </cell>
          <cell r="T67" t="str">
            <v>161-165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64</v>
          </cell>
          <cell r="B68">
            <v>64</v>
          </cell>
          <cell r="C68" t="str">
            <v>ЖУНИСБЕКОВА Амина</v>
          </cell>
          <cell r="D68">
            <v>38280</v>
          </cell>
          <cell r="E68" t="str">
            <v>КМС</v>
          </cell>
          <cell r="F68">
            <v>0</v>
          </cell>
          <cell r="G68" t="str">
            <v>Жамбылск. обл.</v>
          </cell>
          <cell r="H68" t="str">
            <v xml:space="preserve"> </v>
          </cell>
          <cell r="I68">
            <v>0</v>
          </cell>
          <cell r="J68" t="str">
            <v>Жамбылская обл.-1</v>
          </cell>
          <cell r="K68">
            <v>0</v>
          </cell>
          <cell r="L68">
            <v>0</v>
          </cell>
          <cell r="M68" t="str">
            <v>ЖУНИСБЕКОВА</v>
          </cell>
          <cell r="N68" t="str">
            <v>А</v>
          </cell>
          <cell r="O68" t="str">
            <v>ЖУНИСБЕКОВА А.</v>
          </cell>
          <cell r="P68">
            <v>0</v>
          </cell>
          <cell r="Q68">
            <v>33</v>
          </cell>
          <cell r="R68">
            <v>161</v>
          </cell>
          <cell r="S68">
            <v>165</v>
          </cell>
          <cell r="T68" t="str">
            <v>161-165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65</v>
          </cell>
          <cell r="B69">
            <v>65</v>
          </cell>
          <cell r="C69">
            <v>0</v>
          </cell>
          <cell r="D69" t="str">
            <v/>
          </cell>
          <cell r="E69">
            <v>0</v>
          </cell>
          <cell r="F69" t="str">
            <v/>
          </cell>
          <cell r="G69" t="str">
            <v/>
          </cell>
          <cell r="H69" t="str">
            <v xml:space="preserve"> </v>
          </cell>
          <cell r="I69">
            <v>0</v>
          </cell>
          <cell r="J69" t="str">
            <v>Жамбылская обл.-1</v>
          </cell>
          <cell r="K69">
            <v>0</v>
          </cell>
          <cell r="L69">
            <v>0</v>
          </cell>
          <cell r="M69" t="e">
            <v>#VALUE!</v>
          </cell>
          <cell r="N69" t="e">
            <v>#VALUE!</v>
          </cell>
          <cell r="O69" t="e">
            <v>#VALUE!</v>
          </cell>
          <cell r="P69">
            <v>0</v>
          </cell>
          <cell r="Q69">
            <v>33</v>
          </cell>
          <cell r="R69">
            <v>161</v>
          </cell>
          <cell r="S69">
            <v>165</v>
          </cell>
          <cell r="T69" t="str">
            <v>161-165</v>
          </cell>
          <cell r="U69">
            <v>0</v>
          </cell>
          <cell r="V69" t="str">
            <v/>
          </cell>
          <cell r="W69" t="str">
            <v/>
          </cell>
        </row>
        <row r="70">
          <cell r="A70">
            <v>66</v>
          </cell>
          <cell r="B70">
            <v>66</v>
          </cell>
          <cell r="C70" t="str">
            <v>ПЮРКО Екатерина</v>
          </cell>
          <cell r="D70">
            <v>38493</v>
          </cell>
          <cell r="E70" t="str">
            <v>КМС</v>
          </cell>
          <cell r="F70">
            <v>32</v>
          </cell>
          <cell r="G70" t="str">
            <v>СКО</v>
          </cell>
          <cell r="H70" t="str">
            <v xml:space="preserve"> </v>
          </cell>
          <cell r="I70" t="str">
            <v>СКО</v>
          </cell>
          <cell r="J70" t="str">
            <v>СКО</v>
          </cell>
          <cell r="K70" t="str">
            <v>Пюрко И.А.</v>
          </cell>
          <cell r="L70">
            <v>0</v>
          </cell>
          <cell r="M70" t="str">
            <v>ПЮРКО</v>
          </cell>
          <cell r="N70" t="str">
            <v>Е</v>
          </cell>
          <cell r="O70" t="str">
            <v>ПЮРКО Е.</v>
          </cell>
          <cell r="P70">
            <v>34</v>
          </cell>
          <cell r="Q70">
            <v>34</v>
          </cell>
          <cell r="R70">
            <v>166</v>
          </cell>
          <cell r="S70">
            <v>170</v>
          </cell>
          <cell r="T70" t="str">
            <v>166-170</v>
          </cell>
          <cell r="U70" t="str">
            <v>Северо-Казахстанская обл.</v>
          </cell>
          <cell r="V70">
            <v>32</v>
          </cell>
          <cell r="W70">
            <v>0</v>
          </cell>
        </row>
        <row r="71">
          <cell r="A71">
            <v>67</v>
          </cell>
          <cell r="B71">
            <v>67</v>
          </cell>
          <cell r="C71" t="str">
            <v>ТУТУЕВА Алина</v>
          </cell>
          <cell r="D71">
            <v>37622</v>
          </cell>
          <cell r="E71" t="str">
            <v>II</v>
          </cell>
          <cell r="F71">
            <v>0</v>
          </cell>
          <cell r="G71" t="str">
            <v>СКО</v>
          </cell>
          <cell r="H71" t="str">
            <v xml:space="preserve"> </v>
          </cell>
          <cell r="I71">
            <v>0</v>
          </cell>
          <cell r="J71" t="str">
            <v>СКО</v>
          </cell>
          <cell r="K71">
            <v>0</v>
          </cell>
          <cell r="L71">
            <v>0</v>
          </cell>
          <cell r="M71" t="str">
            <v>ТУТУЕВА</v>
          </cell>
          <cell r="N71" t="str">
            <v>А</v>
          </cell>
          <cell r="O71" t="str">
            <v>ТУТУЕВА А.</v>
          </cell>
          <cell r="P71">
            <v>0</v>
          </cell>
          <cell r="Q71">
            <v>34</v>
          </cell>
          <cell r="R71">
            <v>166</v>
          </cell>
          <cell r="S71">
            <v>170</v>
          </cell>
          <cell r="T71" t="str">
            <v>166-170</v>
          </cell>
          <cell r="U71">
            <v>0</v>
          </cell>
          <cell r="V71">
            <v>0</v>
          </cell>
          <cell r="W71">
            <v>0</v>
          </cell>
        </row>
        <row r="72">
          <cell r="A72">
            <v>68</v>
          </cell>
          <cell r="B72">
            <v>68</v>
          </cell>
          <cell r="C72" t="str">
            <v>САНДЫБАЙ Жазира</v>
          </cell>
          <cell r="D72">
            <v>37257</v>
          </cell>
          <cell r="E72" t="str">
            <v>II</v>
          </cell>
          <cell r="F72">
            <v>0</v>
          </cell>
          <cell r="G72" t="str">
            <v>СКО</v>
          </cell>
          <cell r="H72" t="str">
            <v xml:space="preserve"> </v>
          </cell>
          <cell r="I72">
            <v>0</v>
          </cell>
          <cell r="J72" t="str">
            <v>СКО</v>
          </cell>
          <cell r="K72">
            <v>0</v>
          </cell>
          <cell r="L72">
            <v>0</v>
          </cell>
          <cell r="M72" t="str">
            <v>САНДЫБАЙ</v>
          </cell>
          <cell r="N72" t="str">
            <v>Ж</v>
          </cell>
          <cell r="O72" t="str">
            <v>САНДЫБАЙ Ж.</v>
          </cell>
          <cell r="P72">
            <v>0</v>
          </cell>
          <cell r="Q72">
            <v>34</v>
          </cell>
          <cell r="R72">
            <v>166</v>
          </cell>
          <cell r="S72">
            <v>170</v>
          </cell>
          <cell r="T72" t="str">
            <v>166-170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69</v>
          </cell>
          <cell r="B73">
            <v>69</v>
          </cell>
          <cell r="C73" t="str">
            <v>СПЕСИВЦЕВА Елизавета</v>
          </cell>
          <cell r="D73">
            <v>37622</v>
          </cell>
          <cell r="E73" t="str">
            <v>II</v>
          </cell>
          <cell r="F73">
            <v>0</v>
          </cell>
          <cell r="G73" t="str">
            <v>СКО</v>
          </cell>
          <cell r="H73" t="str">
            <v xml:space="preserve"> </v>
          </cell>
          <cell r="I73">
            <v>0</v>
          </cell>
          <cell r="J73" t="str">
            <v>СКО</v>
          </cell>
          <cell r="K73">
            <v>0</v>
          </cell>
          <cell r="L73">
            <v>0</v>
          </cell>
          <cell r="M73" t="str">
            <v>СПЕСИВЦЕВА</v>
          </cell>
          <cell r="N73" t="str">
            <v>Е</v>
          </cell>
          <cell r="O73" t="str">
            <v>СПЕСИВЦЕВА Е.</v>
          </cell>
          <cell r="P73">
            <v>0</v>
          </cell>
          <cell r="Q73">
            <v>34</v>
          </cell>
          <cell r="R73">
            <v>166</v>
          </cell>
          <cell r="S73">
            <v>170</v>
          </cell>
          <cell r="T73" t="str">
            <v>166-170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70</v>
          </cell>
          <cell r="B74">
            <v>70</v>
          </cell>
          <cell r="C74">
            <v>0</v>
          </cell>
          <cell r="D74" t="str">
            <v/>
          </cell>
          <cell r="E74">
            <v>0</v>
          </cell>
          <cell r="F74" t="str">
            <v/>
          </cell>
          <cell r="G74" t="str">
            <v/>
          </cell>
          <cell r="H74" t="str">
            <v xml:space="preserve"> </v>
          </cell>
          <cell r="I74">
            <v>0</v>
          </cell>
          <cell r="J74" t="str">
            <v>СКО</v>
          </cell>
          <cell r="K74">
            <v>0</v>
          </cell>
          <cell r="L74">
            <v>0</v>
          </cell>
          <cell r="M74" t="e">
            <v>#VALUE!</v>
          </cell>
          <cell r="N74" t="e">
            <v>#VALUE!</v>
          </cell>
          <cell r="O74" t="e">
            <v>#VALUE!</v>
          </cell>
          <cell r="P74">
            <v>0</v>
          </cell>
          <cell r="Q74">
            <v>34</v>
          </cell>
          <cell r="R74">
            <v>166</v>
          </cell>
          <cell r="S74">
            <v>170</v>
          </cell>
          <cell r="T74" t="str">
            <v>166-170</v>
          </cell>
          <cell r="U74">
            <v>0</v>
          </cell>
          <cell r="V74" t="str">
            <v/>
          </cell>
          <cell r="W74" t="str">
            <v/>
          </cell>
        </row>
        <row r="75">
          <cell r="A75">
            <v>71</v>
          </cell>
          <cell r="B75">
            <v>71</v>
          </cell>
          <cell r="C75" t="str">
            <v>НУРЖАНКЫЗЫ Аружан</v>
          </cell>
          <cell r="D75">
            <v>38118</v>
          </cell>
          <cell r="E75" t="str">
            <v>КМС</v>
          </cell>
          <cell r="F75">
            <v>21</v>
          </cell>
          <cell r="G75" t="str">
            <v>Туркестан обл.</v>
          </cell>
          <cell r="H75" t="str">
            <v xml:space="preserve"> </v>
          </cell>
          <cell r="I75" t="str">
            <v>Туркестанская обл.</v>
          </cell>
          <cell r="J75" t="str">
            <v>Туркестанская обл.</v>
          </cell>
          <cell r="K75" t="str">
            <v>Есимханов Е.Б.</v>
          </cell>
          <cell r="L75">
            <v>0</v>
          </cell>
          <cell r="M75" t="str">
            <v>НУРЖАНКЫЗЫ</v>
          </cell>
          <cell r="N75" t="str">
            <v>А</v>
          </cell>
          <cell r="O75" t="str">
            <v>НУРЖАНКЫЗЫ А.</v>
          </cell>
          <cell r="P75">
            <v>35</v>
          </cell>
          <cell r="Q75">
            <v>35</v>
          </cell>
          <cell r="R75">
            <v>171</v>
          </cell>
          <cell r="S75">
            <v>175</v>
          </cell>
          <cell r="T75" t="str">
            <v>171-175</v>
          </cell>
          <cell r="U75" t="str">
            <v>Туркестанская обл.</v>
          </cell>
          <cell r="V75">
            <v>21</v>
          </cell>
          <cell r="W75">
            <v>0</v>
          </cell>
        </row>
        <row r="76">
          <cell r="A76">
            <v>72</v>
          </cell>
          <cell r="B76">
            <v>72</v>
          </cell>
          <cell r="C76" t="str">
            <v>АХМАДАЛИЕВА Шахзода</v>
          </cell>
          <cell r="D76">
            <v>38859</v>
          </cell>
          <cell r="E76" t="str">
            <v>II</v>
          </cell>
          <cell r="F76">
            <v>26</v>
          </cell>
          <cell r="G76" t="str">
            <v>Туркестан обл.</v>
          </cell>
          <cell r="H76" t="str">
            <v xml:space="preserve"> </v>
          </cell>
          <cell r="I76">
            <v>0</v>
          </cell>
          <cell r="J76" t="str">
            <v>Туркестанская обл.</v>
          </cell>
          <cell r="K76">
            <v>0</v>
          </cell>
          <cell r="L76">
            <v>0</v>
          </cell>
          <cell r="M76" t="str">
            <v>АХМАДАЛИЕВА</v>
          </cell>
          <cell r="N76" t="str">
            <v>Ш</v>
          </cell>
          <cell r="O76" t="str">
            <v>АХМАДАЛИЕВА Ш.</v>
          </cell>
          <cell r="P76">
            <v>0</v>
          </cell>
          <cell r="Q76">
            <v>35</v>
          </cell>
          <cell r="R76">
            <v>171</v>
          </cell>
          <cell r="S76">
            <v>175</v>
          </cell>
          <cell r="T76" t="str">
            <v>171-175</v>
          </cell>
          <cell r="U76">
            <v>0</v>
          </cell>
          <cell r="V76">
            <v>26</v>
          </cell>
          <cell r="W76">
            <v>0</v>
          </cell>
        </row>
        <row r="77">
          <cell r="A77">
            <v>73</v>
          </cell>
          <cell r="B77">
            <v>73</v>
          </cell>
          <cell r="C77" t="str">
            <v>СЕРИКБАЙ Назым</v>
          </cell>
          <cell r="D77">
            <v>39088</v>
          </cell>
          <cell r="E77" t="str">
            <v>КМС</v>
          </cell>
          <cell r="F77">
            <v>0</v>
          </cell>
          <cell r="G77" t="str">
            <v>Туркестан обл.</v>
          </cell>
          <cell r="H77" t="str">
            <v xml:space="preserve"> </v>
          </cell>
          <cell r="I77">
            <v>0</v>
          </cell>
          <cell r="J77" t="str">
            <v>Туркестанская обл.</v>
          </cell>
          <cell r="K77">
            <v>0</v>
          </cell>
          <cell r="L77">
            <v>0</v>
          </cell>
          <cell r="M77" t="str">
            <v>СЕРИКБАЙ</v>
          </cell>
          <cell r="N77" t="str">
            <v>Н</v>
          </cell>
          <cell r="O77" t="str">
            <v>СЕРИКБАЙ Н.</v>
          </cell>
          <cell r="P77">
            <v>0</v>
          </cell>
          <cell r="Q77">
            <v>35</v>
          </cell>
          <cell r="R77">
            <v>171</v>
          </cell>
          <cell r="S77">
            <v>175</v>
          </cell>
          <cell r="T77" t="str">
            <v>171-175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74</v>
          </cell>
          <cell r="B78">
            <v>74</v>
          </cell>
          <cell r="C78" t="str">
            <v xml:space="preserve">ШАВКАТОВА Гулёра </v>
          </cell>
          <cell r="D78">
            <v>38913</v>
          </cell>
          <cell r="E78" t="str">
            <v>II</v>
          </cell>
          <cell r="F78">
            <v>0</v>
          </cell>
          <cell r="G78" t="str">
            <v>Туркестан обл.</v>
          </cell>
          <cell r="H78" t="str">
            <v xml:space="preserve"> </v>
          </cell>
          <cell r="I78">
            <v>0</v>
          </cell>
          <cell r="J78" t="str">
            <v>Туркестанская обл.</v>
          </cell>
          <cell r="K78">
            <v>0</v>
          </cell>
          <cell r="L78">
            <v>0</v>
          </cell>
          <cell r="M78" t="str">
            <v>ШАВКАТОВА</v>
          </cell>
          <cell r="N78" t="str">
            <v>Г</v>
          </cell>
          <cell r="O78" t="str">
            <v>ШАВКАТОВА Г.</v>
          </cell>
          <cell r="P78">
            <v>0</v>
          </cell>
          <cell r="Q78">
            <v>35</v>
          </cell>
          <cell r="R78">
            <v>171</v>
          </cell>
          <cell r="S78">
            <v>175</v>
          </cell>
          <cell r="T78" t="str">
            <v>171-175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75</v>
          </cell>
          <cell r="B79">
            <v>75</v>
          </cell>
          <cell r="C79">
            <v>0</v>
          </cell>
          <cell r="D79" t="str">
            <v/>
          </cell>
          <cell r="E79">
            <v>0</v>
          </cell>
          <cell r="F79" t="str">
            <v/>
          </cell>
          <cell r="G79" t="str">
            <v/>
          </cell>
          <cell r="H79" t="str">
            <v xml:space="preserve"> </v>
          </cell>
          <cell r="I79">
            <v>0</v>
          </cell>
          <cell r="J79" t="str">
            <v>Туркестанская обл.</v>
          </cell>
          <cell r="K79">
            <v>0</v>
          </cell>
          <cell r="L79">
            <v>0</v>
          </cell>
          <cell r="M79" t="e">
            <v>#VALUE!</v>
          </cell>
          <cell r="N79" t="e">
            <v>#VALUE!</v>
          </cell>
          <cell r="O79" t="e">
            <v>#VALUE!</v>
          </cell>
          <cell r="P79">
            <v>0</v>
          </cell>
          <cell r="Q79">
            <v>35</v>
          </cell>
          <cell r="R79">
            <v>171</v>
          </cell>
          <cell r="S79">
            <v>175</v>
          </cell>
          <cell r="T79" t="str">
            <v>171-175</v>
          </cell>
          <cell r="U79">
            <v>0</v>
          </cell>
          <cell r="V79" t="str">
            <v/>
          </cell>
          <cell r="W79" t="str">
            <v/>
          </cell>
        </row>
        <row r="80">
          <cell r="A80">
            <v>76</v>
          </cell>
          <cell r="B80">
            <v>76</v>
          </cell>
          <cell r="C80" t="str">
            <v>БОРИСЮК Алина</v>
          </cell>
          <cell r="D80">
            <v>37342</v>
          </cell>
          <cell r="E80" t="str">
            <v>КМС</v>
          </cell>
          <cell r="F80">
            <v>59</v>
          </cell>
          <cell r="G80" t="str">
            <v>Костанай. обл</v>
          </cell>
          <cell r="H80" t="str">
            <v xml:space="preserve"> </v>
          </cell>
          <cell r="I80" t="str">
            <v>Костанайская обл.</v>
          </cell>
          <cell r="J80" t="str">
            <v>Костанайская обл.</v>
          </cell>
          <cell r="K80" t="str">
            <v>Магалеева Л.К.</v>
          </cell>
          <cell r="L80">
            <v>0</v>
          </cell>
          <cell r="M80" t="str">
            <v>БОРИСЮК</v>
          </cell>
          <cell r="N80" t="str">
            <v>А</v>
          </cell>
          <cell r="O80" t="str">
            <v>БОРИСЮК А.</v>
          </cell>
          <cell r="P80">
            <v>16</v>
          </cell>
          <cell r="Q80">
            <v>16</v>
          </cell>
          <cell r="R80">
            <v>76</v>
          </cell>
          <cell r="S80">
            <v>80</v>
          </cell>
          <cell r="T80" t="str">
            <v>76-80</v>
          </cell>
          <cell r="U80" t="str">
            <v>Костанайская обл.</v>
          </cell>
          <cell r="V80">
            <v>59</v>
          </cell>
          <cell r="W80">
            <v>0</v>
          </cell>
        </row>
        <row r="81">
          <cell r="A81">
            <v>77</v>
          </cell>
          <cell r="B81">
            <v>77</v>
          </cell>
          <cell r="C81" t="str">
            <v>ИСИМОВА Дана</v>
          </cell>
          <cell r="D81">
            <v>37552</v>
          </cell>
          <cell r="E81" t="str">
            <v>КМС</v>
          </cell>
          <cell r="F81">
            <v>25</v>
          </cell>
          <cell r="G81" t="str">
            <v>Костанай. обл</v>
          </cell>
          <cell r="H81" t="str">
            <v xml:space="preserve"> </v>
          </cell>
          <cell r="I81">
            <v>0</v>
          </cell>
          <cell r="J81" t="str">
            <v>Костанайская обл.</v>
          </cell>
          <cell r="K81">
            <v>0</v>
          </cell>
          <cell r="L81">
            <v>0</v>
          </cell>
          <cell r="M81" t="str">
            <v>ИСИМОВА</v>
          </cell>
          <cell r="N81" t="str">
            <v>Д</v>
          </cell>
          <cell r="O81" t="str">
            <v>ИСИМОВА Д.</v>
          </cell>
          <cell r="P81">
            <v>0</v>
          </cell>
          <cell r="Q81">
            <v>16</v>
          </cell>
          <cell r="R81">
            <v>76</v>
          </cell>
          <cell r="S81">
            <v>80</v>
          </cell>
          <cell r="T81" t="str">
            <v>76-80</v>
          </cell>
          <cell r="U81">
            <v>0</v>
          </cell>
          <cell r="V81">
            <v>25</v>
          </cell>
          <cell r="W81">
            <v>0</v>
          </cell>
        </row>
        <row r="82">
          <cell r="A82">
            <v>78</v>
          </cell>
          <cell r="B82">
            <v>78</v>
          </cell>
          <cell r="C82" t="str">
            <v>БИАХМЕТОВА Дана</v>
          </cell>
          <cell r="D82">
            <v>37419</v>
          </cell>
          <cell r="E82" t="str">
            <v>II</v>
          </cell>
          <cell r="F82">
            <v>0</v>
          </cell>
          <cell r="G82" t="str">
            <v>Костанай. обл</v>
          </cell>
          <cell r="H82" t="str">
            <v xml:space="preserve"> </v>
          </cell>
          <cell r="I82">
            <v>0</v>
          </cell>
          <cell r="J82" t="str">
            <v>Костанайская обл.</v>
          </cell>
          <cell r="K82">
            <v>0</v>
          </cell>
          <cell r="L82">
            <v>0</v>
          </cell>
          <cell r="M82" t="str">
            <v>БИАХМЕТОВА</v>
          </cell>
          <cell r="N82" t="str">
            <v>Д</v>
          </cell>
          <cell r="O82" t="str">
            <v>БИАХМЕТОВА Д.</v>
          </cell>
          <cell r="P82">
            <v>0</v>
          </cell>
          <cell r="Q82">
            <v>16</v>
          </cell>
          <cell r="R82">
            <v>76</v>
          </cell>
          <cell r="S82">
            <v>80</v>
          </cell>
          <cell r="T82" t="str">
            <v>76-80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79</v>
          </cell>
          <cell r="B83">
            <v>79</v>
          </cell>
          <cell r="C83">
            <v>0</v>
          </cell>
          <cell r="D83" t="str">
            <v/>
          </cell>
          <cell r="E83">
            <v>0</v>
          </cell>
          <cell r="F83" t="str">
            <v/>
          </cell>
          <cell r="G83">
            <v>0</v>
          </cell>
          <cell r="H83" t="str">
            <v xml:space="preserve"> </v>
          </cell>
          <cell r="I83">
            <v>0</v>
          </cell>
          <cell r="J83" t="str">
            <v>Костанайская обл.</v>
          </cell>
          <cell r="K83">
            <v>0</v>
          </cell>
          <cell r="L83">
            <v>0</v>
          </cell>
          <cell r="M83" t="e">
            <v>#VALUE!</v>
          </cell>
          <cell r="N83" t="e">
            <v>#VALUE!</v>
          </cell>
          <cell r="O83" t="e">
            <v>#VALUE!</v>
          </cell>
          <cell r="P83">
            <v>0</v>
          </cell>
          <cell r="Q83">
            <v>16</v>
          </cell>
          <cell r="R83">
            <v>76</v>
          </cell>
          <cell r="S83">
            <v>80</v>
          </cell>
          <cell r="T83" t="str">
            <v>76-80</v>
          </cell>
          <cell r="U83">
            <v>0</v>
          </cell>
          <cell r="V83" t="str">
            <v/>
          </cell>
          <cell r="W83" t="str">
            <v/>
          </cell>
        </row>
        <row r="84">
          <cell r="A84">
            <v>80</v>
          </cell>
          <cell r="B84">
            <v>80</v>
          </cell>
          <cell r="C84">
            <v>0</v>
          </cell>
          <cell r="D84" t="str">
            <v/>
          </cell>
          <cell r="E84">
            <v>0</v>
          </cell>
          <cell r="F84" t="str">
            <v/>
          </cell>
          <cell r="G84" t="str">
            <v/>
          </cell>
          <cell r="H84" t="str">
            <v xml:space="preserve"> </v>
          </cell>
          <cell r="I84">
            <v>0</v>
          </cell>
          <cell r="J84" t="str">
            <v>Костанайская обл.</v>
          </cell>
          <cell r="K84">
            <v>0</v>
          </cell>
          <cell r="L84">
            <v>0</v>
          </cell>
          <cell r="M84" t="e">
            <v>#VALUE!</v>
          </cell>
          <cell r="N84" t="e">
            <v>#VALUE!</v>
          </cell>
          <cell r="O84" t="e">
            <v>#VALUE!</v>
          </cell>
          <cell r="P84">
            <v>0</v>
          </cell>
          <cell r="Q84">
            <v>16</v>
          </cell>
          <cell r="R84">
            <v>76</v>
          </cell>
          <cell r="S84">
            <v>80</v>
          </cell>
          <cell r="T84" t="str">
            <v>76-80</v>
          </cell>
          <cell r="U84">
            <v>0</v>
          </cell>
          <cell r="V84" t="str">
            <v/>
          </cell>
          <cell r="W84" t="str">
            <v/>
          </cell>
        </row>
        <row r="85">
          <cell r="A85">
            <v>0</v>
          </cell>
          <cell r="B85" t="str">
            <v>-</v>
          </cell>
          <cell r="C85">
            <v>0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 xml:space="preserve"> 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e">
            <v>#VALUE!</v>
          </cell>
          <cell r="N85" t="e">
            <v>#VALUE!</v>
          </cell>
          <cell r="O85" t="e">
            <v>#VALUE!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>
            <v>0</v>
          </cell>
          <cell r="W85">
            <v>0</v>
          </cell>
        </row>
        <row r="86">
          <cell r="A86" t="str">
            <v>-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 t="str">
            <v xml:space="preserve"> 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.</v>
          </cell>
          <cell r="R86" t="str">
            <v>.</v>
          </cell>
          <cell r="S86" t="str">
            <v>.</v>
          </cell>
          <cell r="T86" t="str">
            <v>.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Х</v>
          </cell>
          <cell r="B87" t="str">
            <v>Х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 t="str">
            <v>Х</v>
          </cell>
          <cell r="H87" t="str">
            <v xml:space="preserve"> </v>
          </cell>
          <cell r="I87" t="str">
            <v>Х</v>
          </cell>
          <cell r="J87">
            <v>0</v>
          </cell>
          <cell r="K87" t="str">
            <v>Х</v>
          </cell>
          <cell r="L87" t="str">
            <v>Х</v>
          </cell>
          <cell r="M87" t="str">
            <v>Х</v>
          </cell>
          <cell r="N87" t="str">
            <v>Х</v>
          </cell>
          <cell r="O87" t="str">
            <v>Х</v>
          </cell>
          <cell r="P87" t="str">
            <v>Х</v>
          </cell>
          <cell r="Q87" t="str">
            <v>Х</v>
          </cell>
          <cell r="R87" t="str">
            <v>Х</v>
          </cell>
          <cell r="S87" t="str">
            <v>Х</v>
          </cell>
          <cell r="T87" t="str">
            <v>Х</v>
          </cell>
          <cell r="U87" t="str">
            <v>Х</v>
          </cell>
          <cell r="V87">
            <v>0</v>
          </cell>
          <cell r="W87">
            <v>0</v>
          </cell>
        </row>
        <row r="88">
          <cell r="A88" t="str">
            <v>Nr.</v>
          </cell>
          <cell r="B88" t="str">
            <v>№</v>
          </cell>
          <cell r="C88" t="str">
            <v>ФАМИЛИЯ Имя</v>
          </cell>
          <cell r="D88" t="str">
            <v>Дата рожд.</v>
          </cell>
          <cell r="E88" t="str">
            <v>Разр.</v>
          </cell>
          <cell r="F88" t="str">
            <v>Рейт</v>
          </cell>
          <cell r="G88" t="str">
            <v>Город</v>
          </cell>
          <cell r="H88" t="str">
            <v xml:space="preserve"> </v>
          </cell>
          <cell r="I88" t="str">
            <v>Команда</v>
          </cell>
          <cell r="J88">
            <v>0</v>
          </cell>
          <cell r="K88" t="str">
            <v>Тренер команды</v>
          </cell>
          <cell r="L88" t="str">
            <v>ФО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>Команда</v>
          </cell>
          <cell r="V88">
            <v>0</v>
          </cell>
          <cell r="W88" t="str">
            <v>ЯНВ</v>
          </cell>
        </row>
        <row r="89">
          <cell r="A89">
            <v>101</v>
          </cell>
          <cell r="B89">
            <v>1</v>
          </cell>
          <cell r="C89" t="str">
            <v>ТОРШАЕВА Гюзель</v>
          </cell>
          <cell r="D89">
            <v>38324</v>
          </cell>
          <cell r="E89" t="str">
            <v>КМС</v>
          </cell>
          <cell r="F89">
            <v>34</v>
          </cell>
          <cell r="G89" t="str">
            <v>Мангистау. обл.</v>
          </cell>
          <cell r="H89" t="str">
            <v xml:space="preserve"> </v>
          </cell>
          <cell r="I89" t="str">
            <v>Мангистауская обл.-1</v>
          </cell>
          <cell r="J89" t="str">
            <v>Мангистауская обл.-1</v>
          </cell>
          <cell r="K89" t="str">
            <v>Бурбасов Е.К.</v>
          </cell>
          <cell r="L89">
            <v>0</v>
          </cell>
          <cell r="M89" t="str">
            <v>ТОРШАЕВА</v>
          </cell>
          <cell r="N89" t="str">
            <v>Г</v>
          </cell>
          <cell r="O89" t="str">
            <v>ТОРШАЕВА Г.</v>
          </cell>
          <cell r="P89">
            <v>21</v>
          </cell>
          <cell r="Q89">
            <v>21</v>
          </cell>
          <cell r="R89">
            <v>101</v>
          </cell>
          <cell r="S89">
            <v>105</v>
          </cell>
          <cell r="T89" t="str">
            <v>101-105</v>
          </cell>
          <cell r="U89" t="str">
            <v>Мангистауская обл.-1</v>
          </cell>
          <cell r="V89">
            <v>34</v>
          </cell>
          <cell r="W89">
            <v>0</v>
          </cell>
        </row>
        <row r="90">
          <cell r="A90">
            <v>102</v>
          </cell>
          <cell r="B90">
            <v>2</v>
          </cell>
          <cell r="C90" t="str">
            <v>БОРСАКБАЕВА Карина</v>
          </cell>
          <cell r="D90">
            <v>37625</v>
          </cell>
          <cell r="E90" t="str">
            <v>I</v>
          </cell>
          <cell r="F90">
            <v>29</v>
          </cell>
          <cell r="G90" t="str">
            <v>Мангистау. обл.</v>
          </cell>
          <cell r="H90" t="str">
            <v xml:space="preserve"> </v>
          </cell>
          <cell r="I90">
            <v>0</v>
          </cell>
          <cell r="J90" t="str">
            <v>Мангистауская обл.-1</v>
          </cell>
          <cell r="K90">
            <v>0</v>
          </cell>
          <cell r="L90">
            <v>0</v>
          </cell>
          <cell r="M90" t="str">
            <v>БОРСАКБАЕВА</v>
          </cell>
          <cell r="N90" t="str">
            <v>К</v>
          </cell>
          <cell r="O90" t="str">
            <v>БОРСАКБАЕВА К.</v>
          </cell>
          <cell r="P90">
            <v>0</v>
          </cell>
          <cell r="Q90">
            <v>21</v>
          </cell>
          <cell r="R90">
            <v>101</v>
          </cell>
          <cell r="S90">
            <v>105</v>
          </cell>
          <cell r="T90" t="str">
            <v>101-105</v>
          </cell>
          <cell r="U90">
            <v>0</v>
          </cell>
          <cell r="V90">
            <v>29</v>
          </cell>
          <cell r="W90">
            <v>0</v>
          </cell>
        </row>
        <row r="91">
          <cell r="A91">
            <v>103</v>
          </cell>
          <cell r="B91">
            <v>3</v>
          </cell>
          <cell r="C91" t="str">
            <v>БОРСАКБАЕВА Зарина</v>
          </cell>
          <cell r="D91">
            <v>37622</v>
          </cell>
          <cell r="E91" t="str">
            <v>I</v>
          </cell>
          <cell r="F91">
            <v>0</v>
          </cell>
          <cell r="G91" t="str">
            <v>Мангистау. обл.</v>
          </cell>
          <cell r="H91" t="str">
            <v xml:space="preserve"> </v>
          </cell>
          <cell r="I91">
            <v>0</v>
          </cell>
          <cell r="J91" t="str">
            <v>Мангистауская обл.-1</v>
          </cell>
          <cell r="K91">
            <v>0</v>
          </cell>
          <cell r="L91">
            <v>0</v>
          </cell>
          <cell r="M91" t="str">
            <v>БОРСАКБАЕВА</v>
          </cell>
          <cell r="N91" t="str">
            <v>З</v>
          </cell>
          <cell r="O91" t="str">
            <v>БОРСАКБАЕВА З.</v>
          </cell>
          <cell r="P91">
            <v>0</v>
          </cell>
          <cell r="Q91">
            <v>21</v>
          </cell>
          <cell r="R91">
            <v>101</v>
          </cell>
          <cell r="S91">
            <v>105</v>
          </cell>
          <cell r="T91" t="str">
            <v>101-105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104</v>
          </cell>
          <cell r="B92">
            <v>4</v>
          </cell>
          <cell r="C92">
            <v>0</v>
          </cell>
          <cell r="D92" t="str">
            <v/>
          </cell>
          <cell r="E92">
            <v>0</v>
          </cell>
          <cell r="F92" t="str">
            <v/>
          </cell>
          <cell r="G92" t="str">
            <v/>
          </cell>
          <cell r="H92" t="str">
            <v xml:space="preserve"> </v>
          </cell>
          <cell r="I92">
            <v>0</v>
          </cell>
          <cell r="J92" t="str">
            <v>Мангистауская обл.-1</v>
          </cell>
          <cell r="K92">
            <v>0</v>
          </cell>
          <cell r="L92">
            <v>0</v>
          </cell>
          <cell r="M92" t="e">
            <v>#VALUE!</v>
          </cell>
          <cell r="N92" t="e">
            <v>#VALUE!</v>
          </cell>
          <cell r="O92" t="e">
            <v>#VALUE!</v>
          </cell>
          <cell r="P92">
            <v>0</v>
          </cell>
          <cell r="Q92">
            <v>21</v>
          </cell>
          <cell r="R92">
            <v>101</v>
          </cell>
          <cell r="S92">
            <v>105</v>
          </cell>
          <cell r="T92" t="str">
            <v>101-105</v>
          </cell>
          <cell r="U92">
            <v>0</v>
          </cell>
          <cell r="V92" t="str">
            <v/>
          </cell>
          <cell r="W92" t="str">
            <v/>
          </cell>
        </row>
        <row r="93">
          <cell r="A93">
            <v>105</v>
          </cell>
          <cell r="B93">
            <v>5</v>
          </cell>
          <cell r="C93">
            <v>0</v>
          </cell>
          <cell r="D93" t="str">
            <v/>
          </cell>
          <cell r="E93">
            <v>0</v>
          </cell>
          <cell r="F93" t="str">
            <v/>
          </cell>
          <cell r="G93" t="str">
            <v/>
          </cell>
          <cell r="H93" t="str">
            <v xml:space="preserve"> </v>
          </cell>
          <cell r="I93">
            <v>0</v>
          </cell>
          <cell r="J93" t="str">
            <v>Мангистауская обл.-1</v>
          </cell>
          <cell r="K93">
            <v>0</v>
          </cell>
          <cell r="L93">
            <v>0</v>
          </cell>
          <cell r="M93" t="e">
            <v>#VALUE!</v>
          </cell>
          <cell r="N93" t="e">
            <v>#VALUE!</v>
          </cell>
          <cell r="O93" t="e">
            <v>#VALUE!</v>
          </cell>
          <cell r="P93">
            <v>0</v>
          </cell>
          <cell r="Q93">
            <v>21</v>
          </cell>
          <cell r="R93">
            <v>101</v>
          </cell>
          <cell r="S93">
            <v>105</v>
          </cell>
          <cell r="T93" t="str">
            <v>101-105</v>
          </cell>
          <cell r="U93">
            <v>0</v>
          </cell>
          <cell r="V93" t="str">
            <v/>
          </cell>
          <cell r="W93" t="str">
            <v/>
          </cell>
        </row>
        <row r="94">
          <cell r="A94">
            <v>106</v>
          </cell>
          <cell r="B94">
            <v>6</v>
          </cell>
          <cell r="C94" t="str">
            <v>АБУЛХАЙР Роза</v>
          </cell>
          <cell r="D94">
            <v>39083</v>
          </cell>
          <cell r="E94" t="str">
            <v>II</v>
          </cell>
          <cell r="F94">
            <v>0</v>
          </cell>
          <cell r="G94" t="str">
            <v>Мангистау. обл.</v>
          </cell>
          <cell r="H94" t="str">
            <v xml:space="preserve"> </v>
          </cell>
          <cell r="I94" t="str">
            <v>Мангистауская обл.-2</v>
          </cell>
          <cell r="J94" t="str">
            <v>Мангистауская обл.-2</v>
          </cell>
          <cell r="K94" t="str">
            <v>Бурбасов Е.К.</v>
          </cell>
          <cell r="L94">
            <v>0</v>
          </cell>
          <cell r="M94" t="e">
            <v>#VALUE!</v>
          </cell>
          <cell r="N94" t="e">
            <v>#VALUE!</v>
          </cell>
          <cell r="O94" t="e">
            <v>#VALUE!</v>
          </cell>
          <cell r="P94">
            <v>22</v>
          </cell>
          <cell r="Q94">
            <v>22</v>
          </cell>
          <cell r="R94">
            <v>106</v>
          </cell>
          <cell r="S94">
            <v>110</v>
          </cell>
          <cell r="T94" t="str">
            <v>106-110</v>
          </cell>
          <cell r="U94" t="str">
            <v>Мангистауская обл.-2</v>
          </cell>
          <cell r="V94">
            <v>0</v>
          </cell>
          <cell r="W94">
            <v>0</v>
          </cell>
        </row>
        <row r="95">
          <cell r="A95">
            <v>107</v>
          </cell>
          <cell r="B95">
            <v>7</v>
          </cell>
          <cell r="C95" t="str">
            <v>АБУЛХАЙР Салима</v>
          </cell>
          <cell r="D95">
            <v>39814</v>
          </cell>
          <cell r="E95" t="str">
            <v>II</v>
          </cell>
          <cell r="F95">
            <v>0</v>
          </cell>
          <cell r="G95" t="str">
            <v>Мангистау. обл.</v>
          </cell>
          <cell r="H95" t="str">
            <v xml:space="preserve"> </v>
          </cell>
          <cell r="I95">
            <v>0</v>
          </cell>
          <cell r="J95" t="str">
            <v>Мангистауская обл.-2</v>
          </cell>
          <cell r="K95">
            <v>0</v>
          </cell>
          <cell r="L95">
            <v>0</v>
          </cell>
          <cell r="M95" t="e">
            <v>#VALUE!</v>
          </cell>
          <cell r="N95" t="e">
            <v>#VALUE!</v>
          </cell>
          <cell r="O95" t="e">
            <v>#VALUE!</v>
          </cell>
          <cell r="P95">
            <v>0</v>
          </cell>
          <cell r="Q95">
            <v>22</v>
          </cell>
          <cell r="R95">
            <v>106</v>
          </cell>
          <cell r="S95">
            <v>110</v>
          </cell>
          <cell r="T95" t="str">
            <v>106-110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108</v>
          </cell>
          <cell r="B96">
            <v>8</v>
          </cell>
          <cell r="C96" t="str">
            <v>ЕРКИН Акбота</v>
          </cell>
          <cell r="D96">
            <v>39448</v>
          </cell>
          <cell r="E96" t="str">
            <v>II</v>
          </cell>
          <cell r="F96">
            <v>0</v>
          </cell>
          <cell r="G96" t="str">
            <v>Мангистау. обл.</v>
          </cell>
          <cell r="H96" t="str">
            <v xml:space="preserve"> </v>
          </cell>
          <cell r="I96">
            <v>0</v>
          </cell>
          <cell r="J96" t="str">
            <v>Мангистауская обл.-2</v>
          </cell>
          <cell r="K96">
            <v>0</v>
          </cell>
          <cell r="L96">
            <v>0</v>
          </cell>
          <cell r="M96" t="e">
            <v>#VALUE!</v>
          </cell>
          <cell r="N96" t="e">
            <v>#VALUE!</v>
          </cell>
          <cell r="O96" t="e">
            <v>#VALUE!</v>
          </cell>
          <cell r="P96">
            <v>0</v>
          </cell>
          <cell r="Q96">
            <v>22</v>
          </cell>
          <cell r="R96">
            <v>106</v>
          </cell>
          <cell r="S96">
            <v>110</v>
          </cell>
          <cell r="T96" t="str">
            <v>106-110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109</v>
          </cell>
          <cell r="B97">
            <v>9</v>
          </cell>
          <cell r="C97">
            <v>0</v>
          </cell>
          <cell r="D97">
            <v>0</v>
          </cell>
          <cell r="E97">
            <v>0</v>
          </cell>
          <cell r="F97" t="str">
            <v/>
          </cell>
          <cell r="G97">
            <v>0</v>
          </cell>
          <cell r="H97" t="str">
            <v xml:space="preserve"> </v>
          </cell>
          <cell r="I97">
            <v>0</v>
          </cell>
          <cell r="J97" t="str">
            <v>Мангистауская обл.-2</v>
          </cell>
          <cell r="K97">
            <v>0</v>
          </cell>
          <cell r="L97">
            <v>0</v>
          </cell>
          <cell r="M97" t="e">
            <v>#VALUE!</v>
          </cell>
          <cell r="N97" t="e">
            <v>#VALUE!</v>
          </cell>
          <cell r="O97" t="e">
            <v>#VALUE!</v>
          </cell>
          <cell r="P97">
            <v>0</v>
          </cell>
          <cell r="Q97">
            <v>22</v>
          </cell>
          <cell r="R97">
            <v>106</v>
          </cell>
          <cell r="S97">
            <v>110</v>
          </cell>
          <cell r="T97" t="str">
            <v>106-110</v>
          </cell>
          <cell r="U97">
            <v>0</v>
          </cell>
          <cell r="V97" t="str">
            <v/>
          </cell>
          <cell r="W97" t="str">
            <v/>
          </cell>
        </row>
        <row r="98">
          <cell r="A98">
            <v>110</v>
          </cell>
          <cell r="B98">
            <v>10</v>
          </cell>
          <cell r="C98">
            <v>0</v>
          </cell>
          <cell r="D98" t="str">
            <v/>
          </cell>
          <cell r="E98">
            <v>0</v>
          </cell>
          <cell r="F98" t="str">
            <v/>
          </cell>
          <cell r="G98" t="str">
            <v/>
          </cell>
          <cell r="H98" t="str">
            <v xml:space="preserve"> </v>
          </cell>
          <cell r="I98">
            <v>0</v>
          </cell>
          <cell r="J98" t="str">
            <v>Мангистауская обл.-2</v>
          </cell>
          <cell r="K98">
            <v>0</v>
          </cell>
          <cell r="L98">
            <v>0</v>
          </cell>
          <cell r="M98" t="e">
            <v>#VALUE!</v>
          </cell>
          <cell r="N98" t="e">
            <v>#VALUE!</v>
          </cell>
          <cell r="O98" t="e">
            <v>#VALUE!</v>
          </cell>
          <cell r="P98">
            <v>0</v>
          </cell>
          <cell r="Q98">
            <v>22</v>
          </cell>
          <cell r="R98">
            <v>106</v>
          </cell>
          <cell r="S98">
            <v>110</v>
          </cell>
          <cell r="T98" t="str">
            <v>106-110</v>
          </cell>
          <cell r="U98">
            <v>0</v>
          </cell>
          <cell r="V98" t="str">
            <v/>
          </cell>
          <cell r="W98" t="str">
            <v/>
          </cell>
        </row>
        <row r="99">
          <cell r="A99">
            <v>111</v>
          </cell>
          <cell r="B99">
            <v>11</v>
          </cell>
          <cell r="C99" t="str">
            <v>МЕДЕУОВА Анаа</v>
          </cell>
          <cell r="D99">
            <v>38353</v>
          </cell>
          <cell r="E99" t="str">
            <v>КМС</v>
          </cell>
          <cell r="F99">
            <v>0</v>
          </cell>
          <cell r="G99" t="str">
            <v>Жамбылск. обл.</v>
          </cell>
          <cell r="H99" t="str">
            <v xml:space="preserve"> </v>
          </cell>
          <cell r="I99" t="str">
            <v>Жамбылская обл.-2</v>
          </cell>
          <cell r="J99" t="str">
            <v>Жамбылская обл.-2</v>
          </cell>
          <cell r="K99" t="str">
            <v>Хасанов Н.</v>
          </cell>
          <cell r="L99">
            <v>0</v>
          </cell>
          <cell r="M99" t="str">
            <v>МЕДЕУОВА</v>
          </cell>
          <cell r="N99" t="str">
            <v>А</v>
          </cell>
          <cell r="O99" t="str">
            <v>МЕДЕУОВА А.</v>
          </cell>
          <cell r="P99">
            <v>23</v>
          </cell>
          <cell r="Q99">
            <v>23</v>
          </cell>
          <cell r="R99">
            <v>111</v>
          </cell>
          <cell r="S99">
            <v>115</v>
          </cell>
          <cell r="T99" t="str">
            <v>111-115</v>
          </cell>
          <cell r="U99" t="str">
            <v>Жамбылская обл.-2</v>
          </cell>
          <cell r="V99">
            <v>0</v>
          </cell>
          <cell r="W99">
            <v>0</v>
          </cell>
        </row>
        <row r="100">
          <cell r="A100">
            <v>112</v>
          </cell>
          <cell r="B100">
            <v>12</v>
          </cell>
          <cell r="C100" t="str">
            <v>МУКАШ Шугыла</v>
          </cell>
          <cell r="D100">
            <v>39083</v>
          </cell>
          <cell r="E100" t="str">
            <v>б.р.</v>
          </cell>
          <cell r="F100">
            <v>0</v>
          </cell>
          <cell r="G100" t="str">
            <v>Жамбылск. обл.</v>
          </cell>
          <cell r="H100" t="str">
            <v xml:space="preserve"> </v>
          </cell>
          <cell r="I100">
            <v>0</v>
          </cell>
          <cell r="J100" t="str">
            <v>Жамбылская обл.-2</v>
          </cell>
          <cell r="K100">
            <v>0</v>
          </cell>
          <cell r="L100">
            <v>0</v>
          </cell>
          <cell r="M100" t="str">
            <v>МУКАШ</v>
          </cell>
          <cell r="N100" t="str">
            <v>Ш</v>
          </cell>
          <cell r="O100" t="str">
            <v>МУКАШ Ш.</v>
          </cell>
          <cell r="P100">
            <v>0</v>
          </cell>
          <cell r="Q100">
            <v>23</v>
          </cell>
          <cell r="R100">
            <v>111</v>
          </cell>
          <cell r="S100">
            <v>115</v>
          </cell>
          <cell r="T100" t="str">
            <v>111-115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113</v>
          </cell>
          <cell r="B101">
            <v>13</v>
          </cell>
          <cell r="C101" t="str">
            <v>ТУРАР Альбина</v>
          </cell>
          <cell r="D101">
            <v>37257</v>
          </cell>
          <cell r="E101" t="str">
            <v>б.р.</v>
          </cell>
          <cell r="F101">
            <v>0</v>
          </cell>
          <cell r="G101" t="str">
            <v>Жамбылск. обл.</v>
          </cell>
          <cell r="H101" t="str">
            <v xml:space="preserve"> </v>
          </cell>
          <cell r="I101">
            <v>0</v>
          </cell>
          <cell r="J101" t="str">
            <v>Жамбылская обл.-2</v>
          </cell>
          <cell r="K101">
            <v>0</v>
          </cell>
          <cell r="L101">
            <v>0</v>
          </cell>
          <cell r="M101" t="str">
            <v>ТУРАР</v>
          </cell>
          <cell r="N101" t="str">
            <v>А</v>
          </cell>
          <cell r="O101" t="str">
            <v>ТУРАР А.</v>
          </cell>
          <cell r="P101">
            <v>0</v>
          </cell>
          <cell r="Q101">
            <v>23</v>
          </cell>
          <cell r="R101">
            <v>111</v>
          </cell>
          <cell r="S101">
            <v>115</v>
          </cell>
          <cell r="T101" t="str">
            <v>111-115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114</v>
          </cell>
          <cell r="B102">
            <v>14</v>
          </cell>
          <cell r="C102" t="str">
            <v>МУСТАФИНА Амина</v>
          </cell>
          <cell r="D102">
            <v>39448</v>
          </cell>
          <cell r="E102" t="str">
            <v>б.р.</v>
          </cell>
          <cell r="F102">
            <v>0</v>
          </cell>
          <cell r="G102" t="str">
            <v>Жамбылск. обл.</v>
          </cell>
          <cell r="H102" t="str">
            <v xml:space="preserve"> </v>
          </cell>
          <cell r="I102">
            <v>0</v>
          </cell>
          <cell r="J102" t="str">
            <v>Жамбылская обл.-2</v>
          </cell>
          <cell r="K102">
            <v>0</v>
          </cell>
          <cell r="L102">
            <v>0</v>
          </cell>
          <cell r="M102" t="str">
            <v>МУСТАФИНА</v>
          </cell>
          <cell r="N102" t="str">
            <v>А</v>
          </cell>
          <cell r="O102" t="str">
            <v>МУСТАФИНА А.</v>
          </cell>
          <cell r="P102">
            <v>0</v>
          </cell>
          <cell r="Q102">
            <v>23</v>
          </cell>
          <cell r="R102">
            <v>111</v>
          </cell>
          <cell r="S102">
            <v>115</v>
          </cell>
          <cell r="T102" t="str">
            <v>111-115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115</v>
          </cell>
          <cell r="B103">
            <v>15</v>
          </cell>
          <cell r="C103">
            <v>0</v>
          </cell>
          <cell r="D103" t="str">
            <v/>
          </cell>
          <cell r="E103">
            <v>0</v>
          </cell>
          <cell r="F103" t="str">
            <v/>
          </cell>
          <cell r="G103" t="str">
            <v/>
          </cell>
          <cell r="H103" t="str">
            <v xml:space="preserve"> </v>
          </cell>
          <cell r="I103">
            <v>0</v>
          </cell>
          <cell r="J103" t="str">
            <v>Жамбылская обл.-2</v>
          </cell>
          <cell r="K103">
            <v>0</v>
          </cell>
          <cell r="L103">
            <v>0</v>
          </cell>
          <cell r="M103" t="e">
            <v>#VALUE!</v>
          </cell>
          <cell r="N103" t="e">
            <v>#VALUE!</v>
          </cell>
          <cell r="O103" t="e">
            <v>#VALUE!</v>
          </cell>
          <cell r="P103">
            <v>0</v>
          </cell>
          <cell r="Q103">
            <v>23</v>
          </cell>
          <cell r="R103">
            <v>111</v>
          </cell>
          <cell r="S103">
            <v>115</v>
          </cell>
          <cell r="T103" t="str">
            <v>111-115</v>
          </cell>
          <cell r="U103">
            <v>0</v>
          </cell>
          <cell r="V103" t="str">
            <v/>
          </cell>
          <cell r="W103" t="str">
            <v/>
          </cell>
        </row>
        <row r="104">
          <cell r="A104">
            <v>116</v>
          </cell>
          <cell r="B104">
            <v>16</v>
          </cell>
          <cell r="C104">
            <v>0</v>
          </cell>
          <cell r="D104" t="str">
            <v/>
          </cell>
          <cell r="E104">
            <v>0</v>
          </cell>
          <cell r="F104" t="str">
            <v/>
          </cell>
          <cell r="G104" t="str">
            <v/>
          </cell>
          <cell r="H104" t="str">
            <v xml:space="preserve"> 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#VALUE!</v>
          </cell>
          <cell r="N104" t="e">
            <v>#VALUE!</v>
          </cell>
          <cell r="O104" t="e">
            <v>#VALUE!</v>
          </cell>
          <cell r="P104">
            <v>24</v>
          </cell>
          <cell r="Q104">
            <v>24</v>
          </cell>
          <cell r="R104">
            <v>116</v>
          </cell>
          <cell r="S104">
            <v>120</v>
          </cell>
          <cell r="T104" t="str">
            <v>116-120</v>
          </cell>
          <cell r="U104">
            <v>0</v>
          </cell>
          <cell r="V104" t="str">
            <v/>
          </cell>
          <cell r="W104" t="str">
            <v/>
          </cell>
        </row>
        <row r="105">
          <cell r="A105">
            <v>117</v>
          </cell>
          <cell r="B105">
            <v>17</v>
          </cell>
          <cell r="C105">
            <v>0</v>
          </cell>
          <cell r="D105" t="str">
            <v/>
          </cell>
          <cell r="E105">
            <v>0</v>
          </cell>
          <cell r="F105" t="str">
            <v/>
          </cell>
          <cell r="G105" t="str">
            <v/>
          </cell>
          <cell r="H105" t="str">
            <v xml:space="preserve"> 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#VALUE!</v>
          </cell>
          <cell r="N105" t="e">
            <v>#VALUE!</v>
          </cell>
          <cell r="O105" t="e">
            <v>#VALUE!</v>
          </cell>
          <cell r="P105">
            <v>0</v>
          </cell>
          <cell r="Q105">
            <v>24</v>
          </cell>
          <cell r="R105">
            <v>116</v>
          </cell>
          <cell r="S105">
            <v>120</v>
          </cell>
          <cell r="T105" t="str">
            <v>116-120</v>
          </cell>
          <cell r="U105">
            <v>0</v>
          </cell>
          <cell r="V105" t="str">
            <v/>
          </cell>
          <cell r="W105" t="str">
            <v/>
          </cell>
        </row>
        <row r="106">
          <cell r="A106">
            <v>118</v>
          </cell>
          <cell r="B106">
            <v>18</v>
          </cell>
          <cell r="C106">
            <v>0</v>
          </cell>
          <cell r="D106" t="str">
            <v/>
          </cell>
          <cell r="E106">
            <v>0</v>
          </cell>
          <cell r="F106" t="str">
            <v/>
          </cell>
          <cell r="G106" t="str">
            <v/>
          </cell>
          <cell r="H106" t="str">
            <v xml:space="preserve"> 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#VALUE!</v>
          </cell>
          <cell r="N106" t="e">
            <v>#VALUE!</v>
          </cell>
          <cell r="O106" t="e">
            <v>#VALUE!</v>
          </cell>
          <cell r="P106">
            <v>0</v>
          </cell>
          <cell r="Q106">
            <v>24</v>
          </cell>
          <cell r="R106">
            <v>116</v>
          </cell>
          <cell r="S106">
            <v>120</v>
          </cell>
          <cell r="T106" t="str">
            <v>116-120</v>
          </cell>
          <cell r="U106">
            <v>0</v>
          </cell>
          <cell r="V106" t="str">
            <v/>
          </cell>
          <cell r="W106" t="str">
            <v/>
          </cell>
        </row>
        <row r="107">
          <cell r="A107">
            <v>119</v>
          </cell>
          <cell r="B107">
            <v>19</v>
          </cell>
          <cell r="C107">
            <v>0</v>
          </cell>
          <cell r="D107" t="str">
            <v/>
          </cell>
          <cell r="E107">
            <v>0</v>
          </cell>
          <cell r="F107" t="str">
            <v/>
          </cell>
          <cell r="G107" t="str">
            <v/>
          </cell>
          <cell r="H107" t="str">
            <v xml:space="preserve"> 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#VALUE!</v>
          </cell>
          <cell r="N107" t="e">
            <v>#VALUE!</v>
          </cell>
          <cell r="O107" t="e">
            <v>#VALUE!</v>
          </cell>
          <cell r="P107">
            <v>0</v>
          </cell>
          <cell r="Q107">
            <v>24</v>
          </cell>
          <cell r="R107">
            <v>116</v>
          </cell>
          <cell r="S107">
            <v>120</v>
          </cell>
          <cell r="T107" t="str">
            <v>116-120</v>
          </cell>
          <cell r="U107">
            <v>0</v>
          </cell>
          <cell r="V107" t="str">
            <v/>
          </cell>
          <cell r="W107" t="str">
            <v/>
          </cell>
        </row>
        <row r="108">
          <cell r="A108">
            <v>120</v>
          </cell>
          <cell r="B108">
            <v>20</v>
          </cell>
          <cell r="C108">
            <v>0</v>
          </cell>
          <cell r="D108" t="str">
            <v/>
          </cell>
          <cell r="E108">
            <v>0</v>
          </cell>
          <cell r="F108" t="str">
            <v/>
          </cell>
          <cell r="G108" t="str">
            <v/>
          </cell>
          <cell r="H108" t="str">
            <v xml:space="preserve"> 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#VALUE!</v>
          </cell>
          <cell r="N108" t="e">
            <v>#VALUE!</v>
          </cell>
          <cell r="O108" t="e">
            <v>#VALUE!</v>
          </cell>
          <cell r="P108">
            <v>0</v>
          </cell>
          <cell r="Q108">
            <v>24</v>
          </cell>
          <cell r="R108">
            <v>116</v>
          </cell>
          <cell r="S108">
            <v>120</v>
          </cell>
          <cell r="T108" t="str">
            <v>116-120</v>
          </cell>
          <cell r="U108">
            <v>0</v>
          </cell>
          <cell r="V108" t="str">
            <v/>
          </cell>
          <cell r="W108" t="str">
            <v/>
          </cell>
        </row>
        <row r="109">
          <cell r="A109">
            <v>121</v>
          </cell>
          <cell r="B109">
            <v>21</v>
          </cell>
          <cell r="C109">
            <v>0</v>
          </cell>
          <cell r="D109" t="str">
            <v/>
          </cell>
          <cell r="E109">
            <v>0</v>
          </cell>
          <cell r="F109" t="str">
            <v/>
          </cell>
          <cell r="G109" t="str">
            <v/>
          </cell>
          <cell r="H109" t="str">
            <v xml:space="preserve"> 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#VALUE!</v>
          </cell>
          <cell r="N109" t="e">
            <v>#VALUE!</v>
          </cell>
          <cell r="O109" t="e">
            <v>#VALUE!</v>
          </cell>
          <cell r="P109">
            <v>25</v>
          </cell>
          <cell r="Q109">
            <v>25</v>
          </cell>
          <cell r="R109">
            <v>121</v>
          </cell>
          <cell r="S109">
            <v>125</v>
          </cell>
          <cell r="T109" t="str">
            <v>121-125</v>
          </cell>
          <cell r="U109">
            <v>0</v>
          </cell>
          <cell r="V109" t="str">
            <v/>
          </cell>
          <cell r="W109" t="str">
            <v/>
          </cell>
        </row>
        <row r="110">
          <cell r="A110">
            <v>122</v>
          </cell>
          <cell r="B110">
            <v>22</v>
          </cell>
          <cell r="C110">
            <v>0</v>
          </cell>
          <cell r="D110" t="str">
            <v/>
          </cell>
          <cell r="E110">
            <v>0</v>
          </cell>
          <cell r="F110" t="str">
            <v/>
          </cell>
          <cell r="G110" t="str">
            <v/>
          </cell>
          <cell r="H110" t="str">
            <v xml:space="preserve"> 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#VALUE!</v>
          </cell>
          <cell r="N110" t="e">
            <v>#VALUE!</v>
          </cell>
          <cell r="O110" t="e">
            <v>#VALUE!</v>
          </cell>
          <cell r="P110">
            <v>0</v>
          </cell>
          <cell r="Q110">
            <v>25</v>
          </cell>
          <cell r="R110">
            <v>121</v>
          </cell>
          <cell r="S110">
            <v>125</v>
          </cell>
          <cell r="T110" t="str">
            <v>121-125</v>
          </cell>
          <cell r="U110">
            <v>0</v>
          </cell>
          <cell r="V110" t="str">
            <v/>
          </cell>
          <cell r="W110" t="str">
            <v/>
          </cell>
        </row>
        <row r="111">
          <cell r="A111">
            <v>123</v>
          </cell>
          <cell r="B111">
            <v>23</v>
          </cell>
          <cell r="C111">
            <v>0</v>
          </cell>
          <cell r="D111" t="str">
            <v/>
          </cell>
          <cell r="E111">
            <v>0</v>
          </cell>
          <cell r="F111" t="str">
            <v/>
          </cell>
          <cell r="G111" t="str">
            <v/>
          </cell>
          <cell r="H111" t="str">
            <v xml:space="preserve"> 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#VALUE!</v>
          </cell>
          <cell r="N111" t="e">
            <v>#VALUE!</v>
          </cell>
          <cell r="O111" t="e">
            <v>#VALUE!</v>
          </cell>
          <cell r="P111">
            <v>0</v>
          </cell>
          <cell r="Q111">
            <v>25</v>
          </cell>
          <cell r="R111">
            <v>121</v>
          </cell>
          <cell r="S111">
            <v>125</v>
          </cell>
          <cell r="T111" t="str">
            <v>121-125</v>
          </cell>
          <cell r="U111">
            <v>0</v>
          </cell>
          <cell r="V111" t="str">
            <v/>
          </cell>
          <cell r="W111" t="str">
            <v/>
          </cell>
        </row>
        <row r="112">
          <cell r="A112">
            <v>124</v>
          </cell>
          <cell r="B112">
            <v>24</v>
          </cell>
          <cell r="C112">
            <v>0</v>
          </cell>
          <cell r="D112" t="str">
            <v/>
          </cell>
          <cell r="E112">
            <v>0</v>
          </cell>
          <cell r="F112" t="str">
            <v/>
          </cell>
          <cell r="G112" t="str">
            <v/>
          </cell>
          <cell r="H112" t="str">
            <v xml:space="preserve"> 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#VALUE!</v>
          </cell>
          <cell r="N112" t="e">
            <v>#VALUE!</v>
          </cell>
          <cell r="O112" t="e">
            <v>#VALUE!</v>
          </cell>
          <cell r="P112">
            <v>0</v>
          </cell>
          <cell r="Q112">
            <v>25</v>
          </cell>
          <cell r="R112">
            <v>121</v>
          </cell>
          <cell r="S112">
            <v>125</v>
          </cell>
          <cell r="T112" t="str">
            <v>121-125</v>
          </cell>
          <cell r="U112">
            <v>0</v>
          </cell>
          <cell r="V112" t="str">
            <v/>
          </cell>
          <cell r="W112" t="str">
            <v/>
          </cell>
        </row>
        <row r="113">
          <cell r="A113">
            <v>125</v>
          </cell>
          <cell r="B113">
            <v>25</v>
          </cell>
          <cell r="C113">
            <v>0</v>
          </cell>
          <cell r="D113" t="str">
            <v/>
          </cell>
          <cell r="E113">
            <v>0</v>
          </cell>
          <cell r="F113" t="str">
            <v/>
          </cell>
          <cell r="G113" t="str">
            <v/>
          </cell>
          <cell r="H113" t="str">
            <v xml:space="preserve"> 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#VALUE!</v>
          </cell>
          <cell r="N113" t="e">
            <v>#VALUE!</v>
          </cell>
          <cell r="O113" t="e">
            <v>#VALUE!</v>
          </cell>
          <cell r="P113">
            <v>0</v>
          </cell>
          <cell r="Q113">
            <v>25</v>
          </cell>
          <cell r="R113">
            <v>121</v>
          </cell>
          <cell r="S113">
            <v>125</v>
          </cell>
          <cell r="T113" t="str">
            <v>121-125</v>
          </cell>
          <cell r="U113">
            <v>0</v>
          </cell>
          <cell r="V113" t="str">
            <v/>
          </cell>
          <cell r="W113" t="str">
            <v/>
          </cell>
        </row>
        <row r="114">
          <cell r="A114">
            <v>126</v>
          </cell>
          <cell r="B114">
            <v>26</v>
          </cell>
          <cell r="C114">
            <v>0</v>
          </cell>
          <cell r="D114" t="str">
            <v/>
          </cell>
          <cell r="E114">
            <v>0</v>
          </cell>
          <cell r="F114" t="str">
            <v/>
          </cell>
          <cell r="G114" t="str">
            <v/>
          </cell>
          <cell r="H114" t="str">
            <v xml:space="preserve"> 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#VALUE!</v>
          </cell>
          <cell r="N114" t="e">
            <v>#VALUE!</v>
          </cell>
          <cell r="O114" t="e">
            <v>#VALUE!</v>
          </cell>
          <cell r="P114">
            <v>26</v>
          </cell>
          <cell r="Q114">
            <v>26</v>
          </cell>
          <cell r="R114">
            <v>126</v>
          </cell>
          <cell r="S114">
            <v>130</v>
          </cell>
          <cell r="T114" t="str">
            <v>126-130</v>
          </cell>
          <cell r="U114">
            <v>0</v>
          </cell>
          <cell r="V114" t="str">
            <v/>
          </cell>
          <cell r="W114" t="str">
            <v/>
          </cell>
        </row>
        <row r="115">
          <cell r="A115">
            <v>127</v>
          </cell>
          <cell r="B115">
            <v>27</v>
          </cell>
          <cell r="C115">
            <v>0</v>
          </cell>
          <cell r="D115" t="str">
            <v/>
          </cell>
          <cell r="E115">
            <v>0</v>
          </cell>
          <cell r="F115" t="str">
            <v/>
          </cell>
          <cell r="G115" t="str">
            <v/>
          </cell>
          <cell r="H115" t="str">
            <v xml:space="preserve"> 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#VALUE!</v>
          </cell>
          <cell r="N115" t="e">
            <v>#VALUE!</v>
          </cell>
          <cell r="O115" t="e">
            <v>#VALUE!</v>
          </cell>
          <cell r="P115">
            <v>0</v>
          </cell>
          <cell r="Q115">
            <v>26</v>
          </cell>
          <cell r="R115">
            <v>126</v>
          </cell>
          <cell r="S115">
            <v>130</v>
          </cell>
          <cell r="T115" t="str">
            <v>126-130</v>
          </cell>
          <cell r="U115">
            <v>0</v>
          </cell>
          <cell r="V115" t="str">
            <v/>
          </cell>
          <cell r="W115" t="str">
            <v/>
          </cell>
        </row>
        <row r="116">
          <cell r="A116">
            <v>128</v>
          </cell>
          <cell r="B116">
            <v>28</v>
          </cell>
          <cell r="C116">
            <v>0</v>
          </cell>
          <cell r="D116" t="str">
            <v/>
          </cell>
          <cell r="E116">
            <v>0</v>
          </cell>
          <cell r="F116" t="str">
            <v/>
          </cell>
          <cell r="G116" t="str">
            <v/>
          </cell>
          <cell r="H116" t="str">
            <v xml:space="preserve"> 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#VALUE!</v>
          </cell>
          <cell r="N116" t="e">
            <v>#VALUE!</v>
          </cell>
          <cell r="O116" t="e">
            <v>#VALUE!</v>
          </cell>
          <cell r="P116">
            <v>0</v>
          </cell>
          <cell r="Q116">
            <v>26</v>
          </cell>
          <cell r="R116">
            <v>126</v>
          </cell>
          <cell r="S116">
            <v>130</v>
          </cell>
          <cell r="T116" t="str">
            <v>126-130</v>
          </cell>
          <cell r="U116">
            <v>0</v>
          </cell>
          <cell r="V116" t="str">
            <v/>
          </cell>
          <cell r="W116" t="str">
            <v/>
          </cell>
        </row>
        <row r="117">
          <cell r="A117">
            <v>129</v>
          </cell>
          <cell r="B117">
            <v>29</v>
          </cell>
          <cell r="C117">
            <v>0</v>
          </cell>
          <cell r="D117" t="str">
            <v/>
          </cell>
          <cell r="E117">
            <v>0</v>
          </cell>
          <cell r="F117" t="str">
            <v/>
          </cell>
          <cell r="G117" t="str">
            <v/>
          </cell>
          <cell r="H117" t="str">
            <v xml:space="preserve"> 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#VALUE!</v>
          </cell>
          <cell r="N117" t="e">
            <v>#VALUE!</v>
          </cell>
          <cell r="O117" t="e">
            <v>#VALUE!</v>
          </cell>
          <cell r="P117">
            <v>0</v>
          </cell>
          <cell r="Q117">
            <v>26</v>
          </cell>
          <cell r="R117">
            <v>126</v>
          </cell>
          <cell r="S117">
            <v>130</v>
          </cell>
          <cell r="T117" t="str">
            <v>126-130</v>
          </cell>
          <cell r="U117">
            <v>0</v>
          </cell>
          <cell r="V117" t="str">
            <v/>
          </cell>
          <cell r="W117" t="str">
            <v/>
          </cell>
        </row>
        <row r="118">
          <cell r="A118">
            <v>130</v>
          </cell>
          <cell r="B118">
            <v>30</v>
          </cell>
          <cell r="C118">
            <v>0</v>
          </cell>
          <cell r="D118" t="str">
            <v/>
          </cell>
          <cell r="E118">
            <v>0</v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#VALUE!</v>
          </cell>
          <cell r="N118" t="e">
            <v>#VALUE!</v>
          </cell>
          <cell r="O118" t="e">
            <v>#VALUE!</v>
          </cell>
          <cell r="P118">
            <v>0</v>
          </cell>
          <cell r="Q118">
            <v>26</v>
          </cell>
          <cell r="R118">
            <v>126</v>
          </cell>
          <cell r="S118">
            <v>130</v>
          </cell>
          <cell r="T118" t="str">
            <v>126-130</v>
          </cell>
          <cell r="U118">
            <v>0</v>
          </cell>
          <cell r="V118" t="str">
            <v/>
          </cell>
          <cell r="W118" t="str">
            <v/>
          </cell>
        </row>
        <row r="119">
          <cell r="A119">
            <v>131</v>
          </cell>
          <cell r="B119">
            <v>31</v>
          </cell>
          <cell r="C119">
            <v>0</v>
          </cell>
          <cell r="D119" t="str">
            <v/>
          </cell>
          <cell r="E119">
            <v>0</v>
          </cell>
          <cell r="F119" t="str">
            <v/>
          </cell>
          <cell r="G119" t="str">
            <v/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#VALUE!</v>
          </cell>
          <cell r="N119" t="e">
            <v>#VALUE!</v>
          </cell>
          <cell r="O119" t="e">
            <v>#VALUE!</v>
          </cell>
          <cell r="P119">
            <v>27</v>
          </cell>
          <cell r="Q119">
            <v>27</v>
          </cell>
          <cell r="R119">
            <v>131</v>
          </cell>
          <cell r="S119">
            <v>135</v>
          </cell>
          <cell r="T119" t="str">
            <v>131-135</v>
          </cell>
          <cell r="U119">
            <v>0</v>
          </cell>
          <cell r="V119" t="str">
            <v/>
          </cell>
          <cell r="W119" t="str">
            <v/>
          </cell>
        </row>
        <row r="120">
          <cell r="A120">
            <v>132</v>
          </cell>
          <cell r="B120">
            <v>32</v>
          </cell>
          <cell r="C120">
            <v>0</v>
          </cell>
          <cell r="D120" t="str">
            <v/>
          </cell>
          <cell r="E120">
            <v>0</v>
          </cell>
          <cell r="F120" t="str">
            <v/>
          </cell>
          <cell r="G120" t="str">
            <v/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#VALUE!</v>
          </cell>
          <cell r="N120" t="e">
            <v>#VALUE!</v>
          </cell>
          <cell r="O120" t="e">
            <v>#VALUE!</v>
          </cell>
          <cell r="P120">
            <v>0</v>
          </cell>
          <cell r="Q120">
            <v>27</v>
          </cell>
          <cell r="R120">
            <v>131</v>
          </cell>
          <cell r="S120">
            <v>135</v>
          </cell>
          <cell r="T120" t="str">
            <v>131-135</v>
          </cell>
          <cell r="U120">
            <v>0</v>
          </cell>
          <cell r="V120" t="str">
            <v/>
          </cell>
          <cell r="W120" t="str">
            <v/>
          </cell>
        </row>
        <row r="121">
          <cell r="A121">
            <v>133</v>
          </cell>
          <cell r="B121">
            <v>33</v>
          </cell>
          <cell r="C121">
            <v>0</v>
          </cell>
          <cell r="D121" t="str">
            <v/>
          </cell>
          <cell r="E121">
            <v>0</v>
          </cell>
          <cell r="F121" t="str">
            <v/>
          </cell>
          <cell r="G121" t="str">
            <v/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#VALUE!</v>
          </cell>
          <cell r="N121" t="e">
            <v>#VALUE!</v>
          </cell>
          <cell r="O121" t="e">
            <v>#VALUE!</v>
          </cell>
          <cell r="P121">
            <v>0</v>
          </cell>
          <cell r="Q121">
            <v>27</v>
          </cell>
          <cell r="R121">
            <v>131</v>
          </cell>
          <cell r="S121">
            <v>135</v>
          </cell>
          <cell r="T121" t="str">
            <v>131-135</v>
          </cell>
          <cell r="U121">
            <v>0</v>
          </cell>
          <cell r="V121" t="str">
            <v/>
          </cell>
          <cell r="W121" t="str">
            <v/>
          </cell>
        </row>
        <row r="122">
          <cell r="A122">
            <v>134</v>
          </cell>
          <cell r="B122">
            <v>34</v>
          </cell>
          <cell r="C122">
            <v>0</v>
          </cell>
          <cell r="D122" t="str">
            <v/>
          </cell>
          <cell r="E122">
            <v>0</v>
          </cell>
          <cell r="F122" t="str">
            <v/>
          </cell>
          <cell r="G122" t="str">
            <v/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#VALUE!</v>
          </cell>
          <cell r="N122" t="e">
            <v>#VALUE!</v>
          </cell>
          <cell r="O122" t="e">
            <v>#VALUE!</v>
          </cell>
          <cell r="P122">
            <v>0</v>
          </cell>
          <cell r="Q122">
            <v>27</v>
          </cell>
          <cell r="R122">
            <v>131</v>
          </cell>
          <cell r="S122">
            <v>135</v>
          </cell>
          <cell r="T122" t="str">
            <v>131-135</v>
          </cell>
          <cell r="U122">
            <v>0</v>
          </cell>
          <cell r="V122" t="str">
            <v/>
          </cell>
          <cell r="W122" t="str">
            <v/>
          </cell>
        </row>
        <row r="123">
          <cell r="A123">
            <v>135</v>
          </cell>
          <cell r="B123">
            <v>35</v>
          </cell>
          <cell r="C123">
            <v>0</v>
          </cell>
          <cell r="D123" t="str">
            <v/>
          </cell>
          <cell r="E123">
            <v>0</v>
          </cell>
          <cell r="F123" t="str">
            <v/>
          </cell>
          <cell r="G123" t="str">
            <v/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#VALUE!</v>
          </cell>
          <cell r="N123" t="e">
            <v>#VALUE!</v>
          </cell>
          <cell r="O123" t="e">
            <v>#VALUE!</v>
          </cell>
          <cell r="P123">
            <v>0</v>
          </cell>
          <cell r="Q123">
            <v>27</v>
          </cell>
          <cell r="R123">
            <v>131</v>
          </cell>
          <cell r="S123">
            <v>135</v>
          </cell>
          <cell r="T123" t="str">
            <v>131-135</v>
          </cell>
          <cell r="U123">
            <v>0</v>
          </cell>
          <cell r="V123" t="str">
            <v/>
          </cell>
          <cell r="W123" t="str">
            <v/>
          </cell>
        </row>
        <row r="124">
          <cell r="A124">
            <v>136</v>
          </cell>
          <cell r="B124">
            <v>36</v>
          </cell>
          <cell r="C124">
            <v>0</v>
          </cell>
          <cell r="D124" t="str">
            <v/>
          </cell>
          <cell r="E124">
            <v>0</v>
          </cell>
          <cell r="F124" t="str">
            <v/>
          </cell>
          <cell r="G124" t="str">
            <v/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#VALUE!</v>
          </cell>
          <cell r="N124" t="e">
            <v>#VALUE!</v>
          </cell>
          <cell r="O124" t="e">
            <v>#VALUE!</v>
          </cell>
          <cell r="P124">
            <v>28</v>
          </cell>
          <cell r="Q124">
            <v>28</v>
          </cell>
          <cell r="R124">
            <v>136</v>
          </cell>
          <cell r="S124">
            <v>140</v>
          </cell>
          <cell r="T124" t="str">
            <v>136-140</v>
          </cell>
          <cell r="U124">
            <v>0</v>
          </cell>
          <cell r="V124" t="str">
            <v/>
          </cell>
          <cell r="W124" t="str">
            <v/>
          </cell>
        </row>
        <row r="125">
          <cell r="A125">
            <v>137</v>
          </cell>
          <cell r="B125">
            <v>37</v>
          </cell>
          <cell r="C125">
            <v>0</v>
          </cell>
          <cell r="D125" t="str">
            <v/>
          </cell>
          <cell r="E125">
            <v>0</v>
          </cell>
          <cell r="F125" t="str">
            <v/>
          </cell>
          <cell r="G125" t="str">
            <v/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#VALUE!</v>
          </cell>
          <cell r="N125" t="e">
            <v>#VALUE!</v>
          </cell>
          <cell r="O125" t="e">
            <v>#VALUE!</v>
          </cell>
          <cell r="P125">
            <v>0</v>
          </cell>
          <cell r="Q125">
            <v>28</v>
          </cell>
          <cell r="R125">
            <v>136</v>
          </cell>
          <cell r="S125">
            <v>140</v>
          </cell>
          <cell r="T125" t="str">
            <v>136-140</v>
          </cell>
          <cell r="U125">
            <v>0</v>
          </cell>
          <cell r="V125" t="str">
            <v/>
          </cell>
          <cell r="W125" t="str">
            <v/>
          </cell>
        </row>
        <row r="126">
          <cell r="A126">
            <v>138</v>
          </cell>
          <cell r="B126">
            <v>38</v>
          </cell>
          <cell r="C126">
            <v>0</v>
          </cell>
          <cell r="D126" t="str">
            <v/>
          </cell>
          <cell r="E126">
            <v>0</v>
          </cell>
          <cell r="F126" t="str">
            <v/>
          </cell>
          <cell r="G126" t="str">
            <v/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#VALUE!</v>
          </cell>
          <cell r="N126" t="e">
            <v>#VALUE!</v>
          </cell>
          <cell r="O126" t="e">
            <v>#VALUE!</v>
          </cell>
          <cell r="P126">
            <v>0</v>
          </cell>
          <cell r="Q126">
            <v>28</v>
          </cell>
          <cell r="R126">
            <v>136</v>
          </cell>
          <cell r="S126">
            <v>140</v>
          </cell>
          <cell r="T126" t="str">
            <v>136-140</v>
          </cell>
          <cell r="U126">
            <v>0</v>
          </cell>
          <cell r="V126" t="str">
            <v/>
          </cell>
          <cell r="W126" t="str">
            <v/>
          </cell>
        </row>
        <row r="127">
          <cell r="A127">
            <v>139</v>
          </cell>
          <cell r="B127">
            <v>39</v>
          </cell>
          <cell r="C127">
            <v>0</v>
          </cell>
          <cell r="D127" t="str">
            <v/>
          </cell>
          <cell r="E127">
            <v>0</v>
          </cell>
          <cell r="F127" t="str">
            <v/>
          </cell>
          <cell r="G127" t="str">
            <v/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#VALUE!</v>
          </cell>
          <cell r="N127" t="e">
            <v>#VALUE!</v>
          </cell>
          <cell r="O127" t="e">
            <v>#VALUE!</v>
          </cell>
          <cell r="P127">
            <v>0</v>
          </cell>
          <cell r="Q127">
            <v>28</v>
          </cell>
          <cell r="R127">
            <v>136</v>
          </cell>
          <cell r="S127">
            <v>140</v>
          </cell>
          <cell r="T127" t="str">
            <v>136-140</v>
          </cell>
          <cell r="U127">
            <v>0</v>
          </cell>
          <cell r="V127" t="str">
            <v/>
          </cell>
          <cell r="W127" t="str">
            <v/>
          </cell>
        </row>
        <row r="128">
          <cell r="A128">
            <v>140</v>
          </cell>
          <cell r="B128">
            <v>40</v>
          </cell>
          <cell r="C128">
            <v>0</v>
          </cell>
          <cell r="D128" t="str">
            <v/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#VALUE!</v>
          </cell>
          <cell r="N128" t="e">
            <v>#VALUE!</v>
          </cell>
          <cell r="O128" t="e">
            <v>#VALUE!</v>
          </cell>
          <cell r="P128">
            <v>0</v>
          </cell>
          <cell r="Q128">
            <v>28</v>
          </cell>
          <cell r="R128">
            <v>136</v>
          </cell>
          <cell r="S128">
            <v>140</v>
          </cell>
          <cell r="T128" t="str">
            <v>136-140</v>
          </cell>
          <cell r="U128">
            <v>0</v>
          </cell>
          <cell r="V128" t="str">
            <v/>
          </cell>
          <cell r="W128" t="str">
            <v/>
          </cell>
        </row>
        <row r="129">
          <cell r="A129">
            <v>141</v>
          </cell>
          <cell r="B129">
            <v>41</v>
          </cell>
          <cell r="C129">
            <v>0</v>
          </cell>
          <cell r="D129" t="str">
            <v/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#VALUE!</v>
          </cell>
          <cell r="N129" t="e">
            <v>#VALUE!</v>
          </cell>
          <cell r="O129" t="e">
            <v>#VALUE!</v>
          </cell>
          <cell r="P129">
            <v>29</v>
          </cell>
          <cell r="Q129">
            <v>29</v>
          </cell>
          <cell r="R129">
            <v>141</v>
          </cell>
          <cell r="S129">
            <v>145</v>
          </cell>
          <cell r="T129" t="str">
            <v>141-145</v>
          </cell>
          <cell r="U129">
            <v>0</v>
          </cell>
          <cell r="V129" t="str">
            <v/>
          </cell>
          <cell r="W129" t="str">
            <v/>
          </cell>
        </row>
        <row r="130">
          <cell r="A130">
            <v>142</v>
          </cell>
          <cell r="B130">
            <v>42</v>
          </cell>
          <cell r="C130">
            <v>0</v>
          </cell>
          <cell r="D130" t="str">
            <v/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#VALUE!</v>
          </cell>
          <cell r="N130" t="e">
            <v>#VALUE!</v>
          </cell>
          <cell r="O130" t="e">
            <v>#VALUE!</v>
          </cell>
          <cell r="P130">
            <v>0</v>
          </cell>
          <cell r="Q130">
            <v>29</v>
          </cell>
          <cell r="R130">
            <v>141</v>
          </cell>
          <cell r="S130">
            <v>145</v>
          </cell>
          <cell r="T130" t="str">
            <v>141-145</v>
          </cell>
          <cell r="U130">
            <v>0</v>
          </cell>
          <cell r="V130" t="str">
            <v/>
          </cell>
          <cell r="W130" t="str">
            <v/>
          </cell>
        </row>
        <row r="131">
          <cell r="A131">
            <v>143</v>
          </cell>
          <cell r="B131">
            <v>43</v>
          </cell>
          <cell r="C131">
            <v>0</v>
          </cell>
          <cell r="D131" t="str">
            <v/>
          </cell>
          <cell r="E131">
            <v>0</v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#VALUE!</v>
          </cell>
          <cell r="N131" t="e">
            <v>#VALUE!</v>
          </cell>
          <cell r="O131" t="e">
            <v>#VALUE!</v>
          </cell>
          <cell r="P131">
            <v>0</v>
          </cell>
          <cell r="Q131">
            <v>29</v>
          </cell>
          <cell r="R131">
            <v>141</v>
          </cell>
          <cell r="S131">
            <v>145</v>
          </cell>
          <cell r="T131" t="str">
            <v>141-145</v>
          </cell>
          <cell r="U131">
            <v>0</v>
          </cell>
          <cell r="V131" t="str">
            <v/>
          </cell>
          <cell r="W131" t="str">
            <v/>
          </cell>
        </row>
        <row r="132">
          <cell r="A132">
            <v>144</v>
          </cell>
          <cell r="B132">
            <v>44</v>
          </cell>
          <cell r="C132">
            <v>0</v>
          </cell>
          <cell r="D132" t="str">
            <v/>
          </cell>
          <cell r="E132">
            <v>0</v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#VALUE!</v>
          </cell>
          <cell r="N132" t="e">
            <v>#VALUE!</v>
          </cell>
          <cell r="O132" t="e">
            <v>#VALUE!</v>
          </cell>
          <cell r="P132">
            <v>0</v>
          </cell>
          <cell r="Q132">
            <v>29</v>
          </cell>
          <cell r="R132">
            <v>141</v>
          </cell>
          <cell r="S132">
            <v>145</v>
          </cell>
          <cell r="T132" t="str">
            <v>141-145</v>
          </cell>
          <cell r="U132">
            <v>0</v>
          </cell>
          <cell r="V132" t="str">
            <v/>
          </cell>
          <cell r="W132" t="str">
            <v/>
          </cell>
        </row>
        <row r="133">
          <cell r="A133">
            <v>145</v>
          </cell>
          <cell r="B133">
            <v>45</v>
          </cell>
          <cell r="C133">
            <v>0</v>
          </cell>
          <cell r="D133" t="str">
            <v/>
          </cell>
          <cell r="E133">
            <v>0</v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#VALUE!</v>
          </cell>
          <cell r="N133" t="e">
            <v>#VALUE!</v>
          </cell>
          <cell r="O133" t="e">
            <v>#VALUE!</v>
          </cell>
          <cell r="P133">
            <v>0</v>
          </cell>
          <cell r="Q133">
            <v>29</v>
          </cell>
          <cell r="R133">
            <v>141</v>
          </cell>
          <cell r="S133">
            <v>145</v>
          </cell>
          <cell r="T133" t="str">
            <v>141-145</v>
          </cell>
          <cell r="U133">
            <v>0</v>
          </cell>
          <cell r="V133" t="str">
            <v/>
          </cell>
          <cell r="W133" t="str">
            <v/>
          </cell>
        </row>
        <row r="134">
          <cell r="A134">
            <v>146</v>
          </cell>
          <cell r="B134">
            <v>46</v>
          </cell>
          <cell r="C134">
            <v>0</v>
          </cell>
          <cell r="D134" t="str">
            <v/>
          </cell>
          <cell r="E134">
            <v>0</v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#VALUE!</v>
          </cell>
          <cell r="N134" t="e">
            <v>#VALUE!</v>
          </cell>
          <cell r="O134" t="e">
            <v>#VALUE!</v>
          </cell>
          <cell r="P134">
            <v>30</v>
          </cell>
          <cell r="Q134">
            <v>30</v>
          </cell>
          <cell r="R134">
            <v>146</v>
          </cell>
          <cell r="S134">
            <v>150</v>
          </cell>
          <cell r="T134" t="str">
            <v>146-150</v>
          </cell>
          <cell r="U134">
            <v>0</v>
          </cell>
          <cell r="V134" t="str">
            <v/>
          </cell>
          <cell r="W134" t="str">
            <v/>
          </cell>
        </row>
        <row r="135">
          <cell r="A135">
            <v>147</v>
          </cell>
          <cell r="B135">
            <v>47</v>
          </cell>
          <cell r="C135">
            <v>0</v>
          </cell>
          <cell r="D135" t="str">
            <v/>
          </cell>
          <cell r="E135">
            <v>0</v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>
            <v>0</v>
          </cell>
          <cell r="Q135">
            <v>30</v>
          </cell>
          <cell r="R135">
            <v>146</v>
          </cell>
          <cell r="S135">
            <v>150</v>
          </cell>
          <cell r="T135" t="str">
            <v>146-150</v>
          </cell>
          <cell r="U135">
            <v>0</v>
          </cell>
          <cell r="V135" t="str">
            <v/>
          </cell>
          <cell r="W135" t="str">
            <v/>
          </cell>
        </row>
        <row r="136">
          <cell r="A136">
            <v>148</v>
          </cell>
          <cell r="B136">
            <v>48</v>
          </cell>
          <cell r="C136">
            <v>0</v>
          </cell>
          <cell r="D136" t="str">
            <v/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#VALUE!</v>
          </cell>
          <cell r="N136" t="e">
            <v>#VALUE!</v>
          </cell>
          <cell r="O136" t="e">
            <v>#VALUE!</v>
          </cell>
          <cell r="P136">
            <v>0</v>
          </cell>
          <cell r="Q136">
            <v>30</v>
          </cell>
          <cell r="R136">
            <v>146</v>
          </cell>
          <cell r="S136">
            <v>150</v>
          </cell>
          <cell r="T136" t="str">
            <v>146-150</v>
          </cell>
          <cell r="U136">
            <v>0</v>
          </cell>
          <cell r="V136" t="str">
            <v/>
          </cell>
          <cell r="W136" t="str">
            <v/>
          </cell>
        </row>
        <row r="137">
          <cell r="A137">
            <v>149</v>
          </cell>
          <cell r="B137">
            <v>49</v>
          </cell>
          <cell r="C137">
            <v>0</v>
          </cell>
          <cell r="D137" t="str">
            <v/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#VALUE!</v>
          </cell>
          <cell r="N137" t="e">
            <v>#VALUE!</v>
          </cell>
          <cell r="O137" t="e">
            <v>#VALUE!</v>
          </cell>
          <cell r="P137">
            <v>0</v>
          </cell>
          <cell r="Q137">
            <v>30</v>
          </cell>
          <cell r="R137">
            <v>146</v>
          </cell>
          <cell r="S137">
            <v>150</v>
          </cell>
          <cell r="T137" t="str">
            <v>146-150</v>
          </cell>
          <cell r="U137">
            <v>0</v>
          </cell>
          <cell r="V137" t="str">
            <v/>
          </cell>
          <cell r="W137" t="str">
            <v/>
          </cell>
        </row>
        <row r="138">
          <cell r="A138">
            <v>150</v>
          </cell>
          <cell r="B138">
            <v>50</v>
          </cell>
          <cell r="C138">
            <v>0</v>
          </cell>
          <cell r="D138" t="str">
            <v/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#VALUE!</v>
          </cell>
          <cell r="N138" t="e">
            <v>#VALUE!</v>
          </cell>
          <cell r="O138" t="e">
            <v>#VALUE!</v>
          </cell>
          <cell r="P138">
            <v>0</v>
          </cell>
          <cell r="Q138">
            <v>30</v>
          </cell>
          <cell r="R138">
            <v>146</v>
          </cell>
          <cell r="S138">
            <v>150</v>
          </cell>
          <cell r="T138" t="str">
            <v>146-150</v>
          </cell>
          <cell r="U138">
            <v>0</v>
          </cell>
          <cell r="V138" t="str">
            <v/>
          </cell>
          <cell r="W138" t="str">
            <v/>
          </cell>
        </row>
        <row r="139">
          <cell r="A139">
            <v>151</v>
          </cell>
          <cell r="B139">
            <v>51</v>
          </cell>
          <cell r="C139">
            <v>0</v>
          </cell>
          <cell r="D139" t="str">
            <v/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#VALUE!</v>
          </cell>
          <cell r="N139" t="e">
            <v>#VALUE!</v>
          </cell>
          <cell r="O139" t="e">
            <v>#VALUE!</v>
          </cell>
          <cell r="P139">
            <v>31</v>
          </cell>
          <cell r="Q139">
            <v>31</v>
          </cell>
          <cell r="R139">
            <v>151</v>
          </cell>
          <cell r="S139">
            <v>155</v>
          </cell>
          <cell r="T139" t="str">
            <v>151-155</v>
          </cell>
          <cell r="U139">
            <v>0</v>
          </cell>
          <cell r="V139" t="str">
            <v/>
          </cell>
          <cell r="W139" t="str">
            <v/>
          </cell>
        </row>
        <row r="140">
          <cell r="A140">
            <v>152</v>
          </cell>
          <cell r="B140">
            <v>52</v>
          </cell>
          <cell r="C140">
            <v>0</v>
          </cell>
          <cell r="D140" t="str">
            <v/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#VALUE!</v>
          </cell>
          <cell r="N140" t="e">
            <v>#VALUE!</v>
          </cell>
          <cell r="O140" t="e">
            <v>#VALUE!</v>
          </cell>
          <cell r="P140">
            <v>0</v>
          </cell>
          <cell r="Q140">
            <v>31</v>
          </cell>
          <cell r="R140">
            <v>151</v>
          </cell>
          <cell r="S140">
            <v>155</v>
          </cell>
          <cell r="T140" t="str">
            <v>151-155</v>
          </cell>
          <cell r="U140">
            <v>0</v>
          </cell>
          <cell r="V140" t="str">
            <v/>
          </cell>
          <cell r="W140" t="str">
            <v/>
          </cell>
        </row>
        <row r="141">
          <cell r="A141">
            <v>153</v>
          </cell>
          <cell r="B141">
            <v>53</v>
          </cell>
          <cell r="C141">
            <v>0</v>
          </cell>
          <cell r="D141" t="str">
            <v/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#VALUE!</v>
          </cell>
          <cell r="N141" t="e">
            <v>#VALUE!</v>
          </cell>
          <cell r="O141" t="e">
            <v>#VALUE!</v>
          </cell>
          <cell r="P141">
            <v>0</v>
          </cell>
          <cell r="Q141">
            <v>31</v>
          </cell>
          <cell r="R141">
            <v>151</v>
          </cell>
          <cell r="S141">
            <v>155</v>
          </cell>
          <cell r="T141" t="str">
            <v>151-155</v>
          </cell>
          <cell r="U141">
            <v>0</v>
          </cell>
          <cell r="V141" t="str">
            <v/>
          </cell>
          <cell r="W141" t="str">
            <v/>
          </cell>
        </row>
        <row r="142">
          <cell r="A142">
            <v>154</v>
          </cell>
          <cell r="B142">
            <v>54</v>
          </cell>
          <cell r="C142">
            <v>0</v>
          </cell>
          <cell r="D142" t="str">
            <v/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#VALUE!</v>
          </cell>
          <cell r="N142" t="e">
            <v>#VALUE!</v>
          </cell>
          <cell r="O142" t="e">
            <v>#VALUE!</v>
          </cell>
          <cell r="P142">
            <v>0</v>
          </cell>
          <cell r="Q142">
            <v>31</v>
          </cell>
          <cell r="R142">
            <v>151</v>
          </cell>
          <cell r="S142">
            <v>155</v>
          </cell>
          <cell r="T142" t="str">
            <v>151-155</v>
          </cell>
          <cell r="U142">
            <v>0</v>
          </cell>
          <cell r="V142" t="str">
            <v/>
          </cell>
          <cell r="W142" t="str">
            <v/>
          </cell>
        </row>
        <row r="143">
          <cell r="A143">
            <v>155</v>
          </cell>
          <cell r="B143">
            <v>55</v>
          </cell>
          <cell r="C143">
            <v>0</v>
          </cell>
          <cell r="D143" t="str">
            <v/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#VALUE!</v>
          </cell>
          <cell r="N143" t="e">
            <v>#VALUE!</v>
          </cell>
          <cell r="O143" t="e">
            <v>#VALUE!</v>
          </cell>
          <cell r="P143">
            <v>0</v>
          </cell>
          <cell r="Q143">
            <v>31</v>
          </cell>
          <cell r="R143">
            <v>151</v>
          </cell>
          <cell r="S143">
            <v>155</v>
          </cell>
          <cell r="T143" t="str">
            <v>151-155</v>
          </cell>
          <cell r="U143">
            <v>0</v>
          </cell>
          <cell r="V143" t="str">
            <v/>
          </cell>
          <cell r="W143" t="str">
            <v/>
          </cell>
        </row>
        <row r="144">
          <cell r="A144">
            <v>156</v>
          </cell>
          <cell r="B144">
            <v>56</v>
          </cell>
          <cell r="C144">
            <v>0</v>
          </cell>
          <cell r="D144" t="str">
            <v/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#VALUE!</v>
          </cell>
          <cell r="N144" t="e">
            <v>#VALUE!</v>
          </cell>
          <cell r="O144" t="e">
            <v>#VALUE!</v>
          </cell>
          <cell r="P144">
            <v>32</v>
          </cell>
          <cell r="Q144">
            <v>32</v>
          </cell>
          <cell r="R144">
            <v>156</v>
          </cell>
          <cell r="S144">
            <v>160</v>
          </cell>
          <cell r="T144" t="str">
            <v>156-160</v>
          </cell>
          <cell r="U144">
            <v>0</v>
          </cell>
          <cell r="V144" t="str">
            <v/>
          </cell>
          <cell r="W144" t="str">
            <v/>
          </cell>
        </row>
        <row r="145">
          <cell r="A145">
            <v>157</v>
          </cell>
          <cell r="B145">
            <v>57</v>
          </cell>
          <cell r="C145">
            <v>0</v>
          </cell>
          <cell r="D145" t="str">
            <v/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#VALUE!</v>
          </cell>
          <cell r="N145" t="e">
            <v>#VALUE!</v>
          </cell>
          <cell r="O145" t="e">
            <v>#VALUE!</v>
          </cell>
          <cell r="P145">
            <v>0</v>
          </cell>
          <cell r="Q145">
            <v>32</v>
          </cell>
          <cell r="R145">
            <v>156</v>
          </cell>
          <cell r="S145">
            <v>160</v>
          </cell>
          <cell r="T145" t="str">
            <v>156-160</v>
          </cell>
          <cell r="U145">
            <v>0</v>
          </cell>
          <cell r="V145" t="str">
            <v/>
          </cell>
          <cell r="W145" t="str">
            <v/>
          </cell>
        </row>
        <row r="146">
          <cell r="A146">
            <v>158</v>
          </cell>
          <cell r="B146">
            <v>58</v>
          </cell>
          <cell r="C146">
            <v>0</v>
          </cell>
          <cell r="D146" t="str">
            <v/>
          </cell>
          <cell r="E146">
            <v>0</v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#VALUE!</v>
          </cell>
          <cell r="N146" t="e">
            <v>#VALUE!</v>
          </cell>
          <cell r="O146" t="e">
            <v>#VALUE!</v>
          </cell>
          <cell r="P146">
            <v>0</v>
          </cell>
          <cell r="Q146">
            <v>32</v>
          </cell>
          <cell r="R146">
            <v>156</v>
          </cell>
          <cell r="S146">
            <v>160</v>
          </cell>
          <cell r="T146" t="str">
            <v>156-160</v>
          </cell>
          <cell r="U146">
            <v>0</v>
          </cell>
          <cell r="V146" t="str">
            <v/>
          </cell>
          <cell r="W146" t="str">
            <v/>
          </cell>
        </row>
        <row r="147">
          <cell r="A147">
            <v>159</v>
          </cell>
          <cell r="B147">
            <v>59</v>
          </cell>
          <cell r="C147">
            <v>0</v>
          </cell>
          <cell r="D147" t="str">
            <v/>
          </cell>
          <cell r="E147">
            <v>0</v>
          </cell>
          <cell r="F147" t="str">
            <v/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#VALUE!</v>
          </cell>
          <cell r="N147" t="e">
            <v>#VALUE!</v>
          </cell>
          <cell r="O147" t="e">
            <v>#VALUE!</v>
          </cell>
          <cell r="P147">
            <v>0</v>
          </cell>
          <cell r="Q147">
            <v>32</v>
          </cell>
          <cell r="R147">
            <v>156</v>
          </cell>
          <cell r="S147">
            <v>160</v>
          </cell>
          <cell r="T147" t="str">
            <v>156-160</v>
          </cell>
          <cell r="U147">
            <v>0</v>
          </cell>
          <cell r="V147" t="str">
            <v/>
          </cell>
          <cell r="W147" t="str">
            <v/>
          </cell>
        </row>
        <row r="148">
          <cell r="A148">
            <v>160</v>
          </cell>
          <cell r="B148">
            <v>60</v>
          </cell>
          <cell r="C148">
            <v>0</v>
          </cell>
          <cell r="D148" t="str">
            <v/>
          </cell>
          <cell r="E148">
            <v>0</v>
          </cell>
          <cell r="F148" t="str">
            <v/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#VALUE!</v>
          </cell>
          <cell r="N148" t="e">
            <v>#VALUE!</v>
          </cell>
          <cell r="O148" t="e">
            <v>#VALUE!</v>
          </cell>
          <cell r="P148">
            <v>0</v>
          </cell>
          <cell r="Q148">
            <v>32</v>
          </cell>
          <cell r="R148">
            <v>156</v>
          </cell>
          <cell r="S148">
            <v>160</v>
          </cell>
          <cell r="T148" t="str">
            <v>156-160</v>
          </cell>
          <cell r="U148">
            <v>0</v>
          </cell>
          <cell r="V148" t="str">
            <v/>
          </cell>
          <cell r="W148" t="str">
            <v/>
          </cell>
        </row>
        <row r="149">
          <cell r="A149">
            <v>161</v>
          </cell>
          <cell r="B149">
            <v>61</v>
          </cell>
          <cell r="C149">
            <v>0</v>
          </cell>
          <cell r="D149" t="str">
            <v/>
          </cell>
          <cell r="E149">
            <v>0</v>
          </cell>
          <cell r="F149" t="str">
            <v/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#VALUE!</v>
          </cell>
          <cell r="N149" t="e">
            <v>#VALUE!</v>
          </cell>
          <cell r="O149" t="e">
            <v>#VALUE!</v>
          </cell>
          <cell r="P149">
            <v>33</v>
          </cell>
          <cell r="Q149">
            <v>33</v>
          </cell>
          <cell r="R149">
            <v>161</v>
          </cell>
          <cell r="S149">
            <v>165</v>
          </cell>
          <cell r="T149" t="str">
            <v>161-165</v>
          </cell>
          <cell r="U149">
            <v>0</v>
          </cell>
          <cell r="V149" t="str">
            <v/>
          </cell>
          <cell r="W149" t="str">
            <v/>
          </cell>
        </row>
        <row r="150">
          <cell r="A150">
            <v>162</v>
          </cell>
          <cell r="B150">
            <v>62</v>
          </cell>
          <cell r="C150">
            <v>0</v>
          </cell>
          <cell r="D150" t="str">
            <v/>
          </cell>
          <cell r="E150">
            <v>0</v>
          </cell>
          <cell r="F150" t="str">
            <v/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#VALUE!</v>
          </cell>
          <cell r="N150" t="e">
            <v>#VALUE!</v>
          </cell>
          <cell r="O150" t="e">
            <v>#VALUE!</v>
          </cell>
          <cell r="P150">
            <v>0</v>
          </cell>
          <cell r="Q150">
            <v>33</v>
          </cell>
          <cell r="R150">
            <v>161</v>
          </cell>
          <cell r="S150">
            <v>165</v>
          </cell>
          <cell r="T150" t="str">
            <v>161-165</v>
          </cell>
          <cell r="U150">
            <v>0</v>
          </cell>
          <cell r="V150" t="str">
            <v/>
          </cell>
          <cell r="W150" t="str">
            <v/>
          </cell>
        </row>
        <row r="151">
          <cell r="A151">
            <v>163</v>
          </cell>
          <cell r="B151">
            <v>63</v>
          </cell>
          <cell r="C151">
            <v>0</v>
          </cell>
          <cell r="D151" t="str">
            <v/>
          </cell>
          <cell r="E151">
            <v>0</v>
          </cell>
          <cell r="F151" t="str">
            <v/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#VALUE!</v>
          </cell>
          <cell r="N151" t="e">
            <v>#VALUE!</v>
          </cell>
          <cell r="O151" t="e">
            <v>#VALUE!</v>
          </cell>
          <cell r="P151">
            <v>0</v>
          </cell>
          <cell r="Q151">
            <v>33</v>
          </cell>
          <cell r="R151">
            <v>161</v>
          </cell>
          <cell r="S151">
            <v>165</v>
          </cell>
          <cell r="T151" t="str">
            <v>161-165</v>
          </cell>
          <cell r="U151">
            <v>0</v>
          </cell>
          <cell r="V151" t="str">
            <v/>
          </cell>
          <cell r="W151" t="str">
            <v/>
          </cell>
        </row>
        <row r="152">
          <cell r="A152">
            <v>164</v>
          </cell>
          <cell r="B152">
            <v>64</v>
          </cell>
          <cell r="C152">
            <v>0</v>
          </cell>
          <cell r="D152" t="str">
            <v/>
          </cell>
          <cell r="E152">
            <v>0</v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#VALUE!</v>
          </cell>
          <cell r="N152" t="e">
            <v>#VALUE!</v>
          </cell>
          <cell r="O152" t="e">
            <v>#VALUE!</v>
          </cell>
          <cell r="P152">
            <v>0</v>
          </cell>
          <cell r="Q152">
            <v>33</v>
          </cell>
          <cell r="R152">
            <v>161</v>
          </cell>
          <cell r="S152">
            <v>165</v>
          </cell>
          <cell r="T152" t="str">
            <v>161-165</v>
          </cell>
          <cell r="U152">
            <v>0</v>
          </cell>
          <cell r="V152" t="str">
            <v/>
          </cell>
          <cell r="W152" t="str">
            <v/>
          </cell>
        </row>
        <row r="153">
          <cell r="A153">
            <v>165</v>
          </cell>
          <cell r="B153">
            <v>65</v>
          </cell>
          <cell r="C153">
            <v>0</v>
          </cell>
          <cell r="D153" t="str">
            <v/>
          </cell>
          <cell r="E153">
            <v>0</v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#VALUE!</v>
          </cell>
          <cell r="N153" t="e">
            <v>#VALUE!</v>
          </cell>
          <cell r="O153" t="e">
            <v>#VALUE!</v>
          </cell>
          <cell r="P153">
            <v>0</v>
          </cell>
          <cell r="Q153">
            <v>33</v>
          </cell>
          <cell r="R153">
            <v>161</v>
          </cell>
          <cell r="S153">
            <v>165</v>
          </cell>
          <cell r="T153" t="str">
            <v>161-165</v>
          </cell>
          <cell r="U153">
            <v>0</v>
          </cell>
          <cell r="V153" t="str">
            <v/>
          </cell>
          <cell r="W153" t="str">
            <v/>
          </cell>
        </row>
        <row r="154">
          <cell r="A154">
            <v>166</v>
          </cell>
          <cell r="B154">
            <v>66</v>
          </cell>
          <cell r="C154">
            <v>0</v>
          </cell>
          <cell r="D154" t="str">
            <v/>
          </cell>
          <cell r="E154">
            <v>0</v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#VALUE!</v>
          </cell>
          <cell r="N154" t="e">
            <v>#VALUE!</v>
          </cell>
          <cell r="O154" t="e">
            <v>#VALUE!</v>
          </cell>
          <cell r="P154">
            <v>34</v>
          </cell>
          <cell r="Q154">
            <v>34</v>
          </cell>
          <cell r="R154">
            <v>166</v>
          </cell>
          <cell r="S154">
            <v>170</v>
          </cell>
          <cell r="T154" t="str">
            <v>166-170</v>
          </cell>
          <cell r="U154">
            <v>0</v>
          </cell>
          <cell r="V154" t="str">
            <v/>
          </cell>
          <cell r="W154" t="str">
            <v/>
          </cell>
        </row>
        <row r="155">
          <cell r="A155">
            <v>167</v>
          </cell>
          <cell r="B155">
            <v>67</v>
          </cell>
          <cell r="C155">
            <v>0</v>
          </cell>
          <cell r="D155" t="str">
            <v/>
          </cell>
          <cell r="E155">
            <v>0</v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#VALUE!</v>
          </cell>
          <cell r="N155" t="e">
            <v>#VALUE!</v>
          </cell>
          <cell r="O155" t="e">
            <v>#VALUE!</v>
          </cell>
          <cell r="P155">
            <v>0</v>
          </cell>
          <cell r="Q155">
            <v>34</v>
          </cell>
          <cell r="R155">
            <v>166</v>
          </cell>
          <cell r="S155">
            <v>170</v>
          </cell>
          <cell r="T155" t="str">
            <v>166-170</v>
          </cell>
          <cell r="U155">
            <v>0</v>
          </cell>
          <cell r="V155" t="str">
            <v/>
          </cell>
          <cell r="W155" t="str">
            <v/>
          </cell>
        </row>
        <row r="156">
          <cell r="A156">
            <v>168</v>
          </cell>
          <cell r="B156">
            <v>68</v>
          </cell>
          <cell r="C156">
            <v>0</v>
          </cell>
          <cell r="D156" t="str">
            <v/>
          </cell>
          <cell r="E156">
            <v>0</v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#VALUE!</v>
          </cell>
          <cell r="N156" t="e">
            <v>#VALUE!</v>
          </cell>
          <cell r="O156" t="e">
            <v>#VALUE!</v>
          </cell>
          <cell r="P156">
            <v>0</v>
          </cell>
          <cell r="Q156">
            <v>34</v>
          </cell>
          <cell r="R156">
            <v>166</v>
          </cell>
          <cell r="S156">
            <v>170</v>
          </cell>
          <cell r="T156" t="str">
            <v>166-170</v>
          </cell>
          <cell r="U156">
            <v>0</v>
          </cell>
          <cell r="V156" t="str">
            <v/>
          </cell>
          <cell r="W156" t="str">
            <v/>
          </cell>
        </row>
        <row r="157">
          <cell r="A157">
            <v>169</v>
          </cell>
          <cell r="B157">
            <v>69</v>
          </cell>
          <cell r="C157">
            <v>0</v>
          </cell>
          <cell r="D157" t="str">
            <v/>
          </cell>
          <cell r="E157">
            <v>0</v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#VALUE!</v>
          </cell>
          <cell r="N157" t="e">
            <v>#VALUE!</v>
          </cell>
          <cell r="O157" t="e">
            <v>#VALUE!</v>
          </cell>
          <cell r="P157">
            <v>0</v>
          </cell>
          <cell r="Q157">
            <v>34</v>
          </cell>
          <cell r="R157">
            <v>166</v>
          </cell>
          <cell r="S157">
            <v>170</v>
          </cell>
          <cell r="T157" t="str">
            <v>166-170</v>
          </cell>
          <cell r="U157">
            <v>0</v>
          </cell>
          <cell r="V157" t="str">
            <v/>
          </cell>
          <cell r="W157" t="str">
            <v/>
          </cell>
        </row>
        <row r="158">
          <cell r="A158">
            <v>170</v>
          </cell>
          <cell r="B158">
            <v>70</v>
          </cell>
          <cell r="C158">
            <v>0</v>
          </cell>
          <cell r="D158" t="str">
            <v/>
          </cell>
          <cell r="E158">
            <v>0</v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#VALUE!</v>
          </cell>
          <cell r="N158" t="e">
            <v>#VALUE!</v>
          </cell>
          <cell r="O158" t="e">
            <v>#VALUE!</v>
          </cell>
          <cell r="P158">
            <v>0</v>
          </cell>
          <cell r="Q158">
            <v>34</v>
          </cell>
          <cell r="R158">
            <v>166</v>
          </cell>
          <cell r="S158">
            <v>170</v>
          </cell>
          <cell r="T158" t="str">
            <v>166-170</v>
          </cell>
          <cell r="U158">
            <v>0</v>
          </cell>
          <cell r="V158" t="str">
            <v/>
          </cell>
          <cell r="W158" t="str">
            <v/>
          </cell>
        </row>
        <row r="159">
          <cell r="A159">
            <v>171</v>
          </cell>
          <cell r="B159">
            <v>71</v>
          </cell>
          <cell r="C159">
            <v>0</v>
          </cell>
          <cell r="D159" t="str">
            <v/>
          </cell>
          <cell r="E159">
            <v>0</v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#VALUE!</v>
          </cell>
          <cell r="N159" t="e">
            <v>#VALUE!</v>
          </cell>
          <cell r="O159" t="e">
            <v>#VALUE!</v>
          </cell>
          <cell r="P159">
            <v>35</v>
          </cell>
          <cell r="Q159">
            <v>35</v>
          </cell>
          <cell r="R159">
            <v>171</v>
          </cell>
          <cell r="S159">
            <v>175</v>
          </cell>
          <cell r="T159" t="str">
            <v>171-175</v>
          </cell>
          <cell r="U159">
            <v>0</v>
          </cell>
          <cell r="V159" t="str">
            <v/>
          </cell>
          <cell r="W159" t="str">
            <v/>
          </cell>
        </row>
        <row r="160">
          <cell r="A160">
            <v>172</v>
          </cell>
          <cell r="B160">
            <v>72</v>
          </cell>
          <cell r="C160">
            <v>0</v>
          </cell>
          <cell r="D160" t="str">
            <v/>
          </cell>
          <cell r="E160">
            <v>0</v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#VALUE!</v>
          </cell>
          <cell r="N160" t="e">
            <v>#VALUE!</v>
          </cell>
          <cell r="O160" t="e">
            <v>#VALUE!</v>
          </cell>
          <cell r="P160">
            <v>0</v>
          </cell>
          <cell r="Q160">
            <v>35</v>
          </cell>
          <cell r="R160">
            <v>171</v>
          </cell>
          <cell r="S160">
            <v>175</v>
          </cell>
          <cell r="T160" t="str">
            <v>171-175</v>
          </cell>
          <cell r="U160">
            <v>0</v>
          </cell>
          <cell r="V160" t="str">
            <v/>
          </cell>
          <cell r="W160" t="str">
            <v/>
          </cell>
        </row>
        <row r="161">
          <cell r="A161">
            <v>173</v>
          </cell>
          <cell r="B161">
            <v>73</v>
          </cell>
          <cell r="C161">
            <v>0</v>
          </cell>
          <cell r="D161" t="str">
            <v/>
          </cell>
          <cell r="E161">
            <v>0</v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#VALUE!</v>
          </cell>
          <cell r="N161" t="e">
            <v>#VALUE!</v>
          </cell>
          <cell r="O161" t="e">
            <v>#VALUE!</v>
          </cell>
          <cell r="P161">
            <v>0</v>
          </cell>
          <cell r="Q161">
            <v>35</v>
          </cell>
          <cell r="R161">
            <v>171</v>
          </cell>
          <cell r="S161">
            <v>175</v>
          </cell>
          <cell r="T161" t="str">
            <v>171-175</v>
          </cell>
          <cell r="U161">
            <v>0</v>
          </cell>
          <cell r="V161" t="str">
            <v/>
          </cell>
          <cell r="W161" t="str">
            <v/>
          </cell>
        </row>
        <row r="162">
          <cell r="A162">
            <v>174</v>
          </cell>
          <cell r="B162">
            <v>74</v>
          </cell>
          <cell r="C162">
            <v>0</v>
          </cell>
          <cell r="D162" t="str">
            <v/>
          </cell>
          <cell r="E162">
            <v>0</v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#VALUE!</v>
          </cell>
          <cell r="N162" t="e">
            <v>#VALUE!</v>
          </cell>
          <cell r="O162" t="e">
            <v>#VALUE!</v>
          </cell>
          <cell r="P162">
            <v>0</v>
          </cell>
          <cell r="Q162">
            <v>35</v>
          </cell>
          <cell r="R162">
            <v>171</v>
          </cell>
          <cell r="S162">
            <v>175</v>
          </cell>
          <cell r="T162" t="str">
            <v>171-175</v>
          </cell>
          <cell r="U162">
            <v>0</v>
          </cell>
          <cell r="V162" t="str">
            <v/>
          </cell>
          <cell r="W162" t="str">
            <v/>
          </cell>
        </row>
        <row r="163">
          <cell r="A163">
            <v>175</v>
          </cell>
          <cell r="B163">
            <v>75</v>
          </cell>
          <cell r="C163">
            <v>0</v>
          </cell>
          <cell r="D163" t="str">
            <v/>
          </cell>
          <cell r="E163">
            <v>0</v>
          </cell>
          <cell r="F163" t="str">
            <v/>
          </cell>
          <cell r="G163" t="str">
            <v/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#VALUE!</v>
          </cell>
          <cell r="N163" t="e">
            <v>#VALUE!</v>
          </cell>
          <cell r="O163" t="e">
            <v>#VALUE!</v>
          </cell>
          <cell r="P163">
            <v>0</v>
          </cell>
          <cell r="Q163">
            <v>35</v>
          </cell>
          <cell r="R163">
            <v>171</v>
          </cell>
          <cell r="S163">
            <v>175</v>
          </cell>
          <cell r="T163" t="str">
            <v>171-175</v>
          </cell>
          <cell r="U163">
            <v>0</v>
          </cell>
          <cell r="V163" t="str">
            <v/>
          </cell>
          <cell r="W163" t="str">
            <v/>
          </cell>
        </row>
        <row r="164">
          <cell r="A164">
            <v>176</v>
          </cell>
          <cell r="B164">
            <v>76</v>
          </cell>
          <cell r="C164">
            <v>0</v>
          </cell>
          <cell r="D164" t="str">
            <v/>
          </cell>
          <cell r="E164">
            <v>0</v>
          </cell>
          <cell r="F164" t="str">
            <v/>
          </cell>
          <cell r="G164" t="str">
            <v/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#VALUE!</v>
          </cell>
          <cell r="N164" t="e">
            <v>#VALUE!</v>
          </cell>
          <cell r="O164" t="e">
            <v>#VALUE!</v>
          </cell>
          <cell r="P164">
            <v>36</v>
          </cell>
          <cell r="Q164">
            <v>36</v>
          </cell>
          <cell r="R164">
            <v>176</v>
          </cell>
          <cell r="S164">
            <v>180</v>
          </cell>
          <cell r="T164" t="str">
            <v>176-180</v>
          </cell>
          <cell r="U164">
            <v>0</v>
          </cell>
          <cell r="V164" t="str">
            <v/>
          </cell>
          <cell r="W164" t="str">
            <v/>
          </cell>
        </row>
        <row r="165">
          <cell r="A165">
            <v>177</v>
          </cell>
          <cell r="B165">
            <v>77</v>
          </cell>
          <cell r="C165">
            <v>0</v>
          </cell>
          <cell r="D165" t="str">
            <v/>
          </cell>
          <cell r="E165">
            <v>0</v>
          </cell>
          <cell r="F165" t="str">
            <v/>
          </cell>
          <cell r="G165" t="str">
            <v/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#VALUE!</v>
          </cell>
          <cell r="N165" t="e">
            <v>#VALUE!</v>
          </cell>
          <cell r="O165" t="e">
            <v>#VALUE!</v>
          </cell>
          <cell r="P165">
            <v>0</v>
          </cell>
          <cell r="Q165">
            <v>36</v>
          </cell>
          <cell r="R165">
            <v>176</v>
          </cell>
          <cell r="S165">
            <v>180</v>
          </cell>
          <cell r="T165" t="str">
            <v>176-180</v>
          </cell>
          <cell r="U165">
            <v>0</v>
          </cell>
          <cell r="V165" t="str">
            <v/>
          </cell>
          <cell r="W165" t="str">
            <v/>
          </cell>
        </row>
        <row r="166">
          <cell r="A166">
            <v>178</v>
          </cell>
          <cell r="B166">
            <v>78</v>
          </cell>
          <cell r="C166">
            <v>0</v>
          </cell>
          <cell r="D166" t="str">
            <v/>
          </cell>
          <cell r="E166">
            <v>0</v>
          </cell>
          <cell r="F166" t="str">
            <v/>
          </cell>
          <cell r="G166" t="str">
            <v/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#VALUE!</v>
          </cell>
          <cell r="N166" t="e">
            <v>#VALUE!</v>
          </cell>
          <cell r="O166" t="e">
            <v>#VALUE!</v>
          </cell>
          <cell r="P166">
            <v>0</v>
          </cell>
          <cell r="Q166">
            <v>36</v>
          </cell>
          <cell r="R166">
            <v>176</v>
          </cell>
          <cell r="S166">
            <v>180</v>
          </cell>
          <cell r="T166" t="str">
            <v>176-180</v>
          </cell>
          <cell r="U166">
            <v>0</v>
          </cell>
          <cell r="V166" t="str">
            <v/>
          </cell>
          <cell r="W166" t="str">
            <v/>
          </cell>
        </row>
        <row r="167">
          <cell r="A167">
            <v>179</v>
          </cell>
          <cell r="B167">
            <v>79</v>
          </cell>
          <cell r="C167">
            <v>0</v>
          </cell>
          <cell r="D167" t="str">
            <v/>
          </cell>
          <cell r="E167">
            <v>0</v>
          </cell>
          <cell r="F167" t="str">
            <v/>
          </cell>
          <cell r="G167" t="str">
            <v/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#VALUE!</v>
          </cell>
          <cell r="N167" t="e">
            <v>#VALUE!</v>
          </cell>
          <cell r="O167" t="e">
            <v>#VALUE!</v>
          </cell>
          <cell r="P167">
            <v>0</v>
          </cell>
          <cell r="Q167">
            <v>36</v>
          </cell>
          <cell r="R167">
            <v>176</v>
          </cell>
          <cell r="S167">
            <v>180</v>
          </cell>
          <cell r="T167" t="str">
            <v>176-180</v>
          </cell>
          <cell r="U167">
            <v>0</v>
          </cell>
          <cell r="V167" t="str">
            <v/>
          </cell>
          <cell r="W167" t="str">
            <v/>
          </cell>
        </row>
        <row r="168">
          <cell r="A168">
            <v>180</v>
          </cell>
          <cell r="B168">
            <v>80</v>
          </cell>
          <cell r="C168">
            <v>0</v>
          </cell>
          <cell r="D168" t="str">
            <v/>
          </cell>
          <cell r="E168">
            <v>0</v>
          </cell>
          <cell r="F168" t="str">
            <v/>
          </cell>
          <cell r="G168" t="str">
            <v/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#VALUE!</v>
          </cell>
          <cell r="N168" t="e">
            <v>#VALUE!</v>
          </cell>
          <cell r="O168" t="e">
            <v>#VALUE!</v>
          </cell>
          <cell r="P168">
            <v>0</v>
          </cell>
          <cell r="Q168">
            <v>36</v>
          </cell>
          <cell r="R168">
            <v>176</v>
          </cell>
          <cell r="S168">
            <v>180</v>
          </cell>
          <cell r="T168" t="str">
            <v>176-180</v>
          </cell>
          <cell r="U168">
            <v>0</v>
          </cell>
          <cell r="V168" t="str">
            <v/>
          </cell>
          <cell r="W168" t="str">
            <v/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B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хматка"/>
      <sheetName val="Список"/>
      <sheetName val="Список команд"/>
      <sheetName val="Список алф"/>
      <sheetName val="Список рейт"/>
      <sheetName val="ЖЕР КМ"/>
      <sheetName val="М"/>
      <sheetName val="Команды"/>
      <sheetName val="Сводник. МУЖ."/>
      <sheetName val="ПРОТОКОЛ ВСТРЕЧ"/>
      <sheetName val="Заявка"/>
      <sheetName val="ПРОТОКОЛ (2)"/>
      <sheetName val="ПРОТОКОЛ"/>
      <sheetName val="R-муж0"/>
      <sheetName val="R-жен0"/>
      <sheetName val="R-муж"/>
      <sheetName val="R-жен"/>
      <sheetName val="Папки"/>
    </sheetNames>
    <sheetDataSet>
      <sheetData sheetId="0" refreshError="1"/>
      <sheetData sheetId="1" refreshError="1">
        <row r="1">
          <cell r="A1" t="str">
            <v>ЧЕМПИОНАТ РЕСПУБЛИКИ КАЗАХСТАН ПО НАСТОЛЬНОМУ ТЕННИСУ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U1">
            <v>0</v>
          </cell>
        </row>
        <row r="2">
          <cell r="A2" t="str">
            <v>СРЕДИ СПОРТСМЕНОВ 2001 ГОДА РОЖДЕНИЯ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U2">
            <v>0</v>
          </cell>
        </row>
        <row r="3">
          <cell r="A3" t="str">
            <v>г. Актобе                                                                         23 - 29 марта 2019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U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Личный тренер</v>
          </cell>
          <cell r="I4" t="str">
            <v>Команда</v>
          </cell>
          <cell r="J4">
            <v>0</v>
          </cell>
          <cell r="K4" t="str">
            <v>Тренер команды</v>
          </cell>
          <cell r="L4" t="str">
            <v>ФО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Команда</v>
          </cell>
          <cell r="V4">
            <v>0</v>
          </cell>
          <cell r="W4" t="str">
            <v>ЯНВ</v>
          </cell>
        </row>
        <row r="5">
          <cell r="A5">
            <v>1</v>
          </cell>
          <cell r="B5">
            <v>1</v>
          </cell>
          <cell r="C5" t="str">
            <v>ЖУБАНОВ Санжар</v>
          </cell>
          <cell r="D5">
            <v>37727</v>
          </cell>
          <cell r="E5" t="str">
            <v>КМС</v>
          </cell>
          <cell r="F5">
            <v>46</v>
          </cell>
          <cell r="G5" t="str">
            <v>ЗКО</v>
          </cell>
          <cell r="H5" t="str">
            <v xml:space="preserve"> </v>
          </cell>
          <cell r="I5" t="str">
            <v>ЗКО-1</v>
          </cell>
          <cell r="J5" t="str">
            <v>ЗКО-1</v>
          </cell>
          <cell r="K5" t="str">
            <v>Назарова С.Р.</v>
          </cell>
          <cell r="L5">
            <v>0</v>
          </cell>
          <cell r="M5" t="str">
            <v>ЖУБАНОВ</v>
          </cell>
          <cell r="N5" t="str">
            <v>С</v>
          </cell>
          <cell r="O5" t="str">
            <v>ЖУБАНОВ С.</v>
          </cell>
          <cell r="P5">
            <v>1</v>
          </cell>
          <cell r="Q5">
            <v>1</v>
          </cell>
          <cell r="R5">
            <v>1</v>
          </cell>
          <cell r="S5">
            <v>5</v>
          </cell>
          <cell r="T5" t="str">
            <v>1-5</v>
          </cell>
          <cell r="U5" t="str">
            <v>Западно-Казахстанская обл.-1</v>
          </cell>
          <cell r="V5">
            <v>46</v>
          </cell>
          <cell r="W5">
            <v>0</v>
          </cell>
        </row>
        <row r="6">
          <cell r="A6">
            <v>2</v>
          </cell>
          <cell r="B6">
            <v>2</v>
          </cell>
          <cell r="C6" t="str">
            <v>НИЕТКАЛИЕВ Болат</v>
          </cell>
          <cell r="D6">
            <v>38498</v>
          </cell>
          <cell r="E6" t="str">
            <v>I</v>
          </cell>
          <cell r="F6">
            <v>0</v>
          </cell>
          <cell r="G6" t="str">
            <v>ЗКО</v>
          </cell>
          <cell r="H6" t="str">
            <v xml:space="preserve"> </v>
          </cell>
          <cell r="I6">
            <v>0</v>
          </cell>
          <cell r="J6" t="str">
            <v>ЗКО-1</v>
          </cell>
          <cell r="K6">
            <v>0</v>
          </cell>
          <cell r="L6">
            <v>0</v>
          </cell>
          <cell r="M6" t="str">
            <v>НИЕТКАЛИЕВ</v>
          </cell>
          <cell r="N6" t="str">
            <v>Б</v>
          </cell>
          <cell r="O6" t="str">
            <v>НИЕТКАЛИЕВ Б.</v>
          </cell>
          <cell r="P6">
            <v>0</v>
          </cell>
          <cell r="Q6">
            <v>1</v>
          </cell>
          <cell r="R6">
            <v>1</v>
          </cell>
          <cell r="S6">
            <v>5</v>
          </cell>
          <cell r="T6" t="str">
            <v>1-5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3</v>
          </cell>
          <cell r="B7">
            <v>3</v>
          </cell>
          <cell r="C7" t="str">
            <v>НУГАЙ Нурдаулет</v>
          </cell>
          <cell r="D7">
            <v>38186</v>
          </cell>
          <cell r="E7" t="str">
            <v>I</v>
          </cell>
          <cell r="F7">
            <v>29</v>
          </cell>
          <cell r="G7" t="str">
            <v>ЗКО</v>
          </cell>
          <cell r="H7" t="str">
            <v xml:space="preserve"> </v>
          </cell>
          <cell r="I7">
            <v>0</v>
          </cell>
          <cell r="J7" t="str">
            <v>ЗКО-1</v>
          </cell>
          <cell r="K7">
            <v>0</v>
          </cell>
          <cell r="L7">
            <v>0</v>
          </cell>
          <cell r="M7" t="str">
            <v>НУГАЙ</v>
          </cell>
          <cell r="N7" t="str">
            <v>Н</v>
          </cell>
          <cell r="O7" t="str">
            <v>НУГАЙ Н.</v>
          </cell>
          <cell r="P7">
            <v>0</v>
          </cell>
          <cell r="Q7">
            <v>1</v>
          </cell>
          <cell r="R7">
            <v>1</v>
          </cell>
          <cell r="S7">
            <v>5</v>
          </cell>
          <cell r="T7" t="str">
            <v>1-5</v>
          </cell>
          <cell r="U7">
            <v>0</v>
          </cell>
          <cell r="V7">
            <v>29</v>
          </cell>
          <cell r="W7">
            <v>0</v>
          </cell>
        </row>
        <row r="8">
          <cell r="A8">
            <v>4</v>
          </cell>
          <cell r="B8">
            <v>4</v>
          </cell>
          <cell r="C8" t="str">
            <v>МЭЛСОВ Дамир</v>
          </cell>
          <cell r="D8">
            <v>38862</v>
          </cell>
          <cell r="E8" t="str">
            <v>I</v>
          </cell>
          <cell r="F8">
            <v>0</v>
          </cell>
          <cell r="G8" t="str">
            <v>ЗКО</v>
          </cell>
          <cell r="H8" t="str">
            <v xml:space="preserve"> </v>
          </cell>
          <cell r="I8">
            <v>0</v>
          </cell>
          <cell r="J8" t="str">
            <v>ЗКО-1</v>
          </cell>
          <cell r="K8">
            <v>0</v>
          </cell>
          <cell r="L8">
            <v>0</v>
          </cell>
          <cell r="M8" t="str">
            <v>МЭЛСОВ</v>
          </cell>
          <cell r="N8" t="str">
            <v>Д</v>
          </cell>
          <cell r="O8" t="str">
            <v>МЭЛСОВ Д.</v>
          </cell>
          <cell r="P8">
            <v>0</v>
          </cell>
          <cell r="Q8">
            <v>1</v>
          </cell>
          <cell r="R8">
            <v>1</v>
          </cell>
          <cell r="S8">
            <v>5</v>
          </cell>
          <cell r="T8" t="str">
            <v>1-5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5</v>
          </cell>
          <cell r="B9">
            <v>5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 t="str">
            <v/>
          </cell>
          <cell r="H9" t="str">
            <v xml:space="preserve"> </v>
          </cell>
          <cell r="I9">
            <v>0</v>
          </cell>
          <cell r="J9" t="str">
            <v>ЗКО-1</v>
          </cell>
          <cell r="K9">
            <v>0</v>
          </cell>
          <cell r="L9">
            <v>0</v>
          </cell>
          <cell r="M9" t="e">
            <v>#VALUE!</v>
          </cell>
          <cell r="N9" t="e">
            <v>#VALUE!</v>
          </cell>
          <cell r="O9" t="e">
            <v>#VALUE!</v>
          </cell>
          <cell r="P9">
            <v>0</v>
          </cell>
          <cell r="Q9">
            <v>1</v>
          </cell>
          <cell r="R9">
            <v>1</v>
          </cell>
          <cell r="S9">
            <v>5</v>
          </cell>
          <cell r="T9" t="str">
            <v>1-5</v>
          </cell>
          <cell r="U9">
            <v>0</v>
          </cell>
          <cell r="V9" t="str">
            <v/>
          </cell>
          <cell r="W9" t="str">
            <v/>
          </cell>
        </row>
        <row r="10">
          <cell r="A10">
            <v>6</v>
          </cell>
          <cell r="B10">
            <v>6</v>
          </cell>
          <cell r="C10" t="str">
            <v>ЖАСУЛАН Рахман</v>
          </cell>
          <cell r="D10">
            <v>38279</v>
          </cell>
          <cell r="E10" t="str">
            <v>I</v>
          </cell>
          <cell r="F10">
            <v>0</v>
          </cell>
          <cell r="G10" t="str">
            <v>ЗКО</v>
          </cell>
          <cell r="H10" t="str">
            <v xml:space="preserve"> </v>
          </cell>
          <cell r="I10" t="str">
            <v>ЗКО-2</v>
          </cell>
          <cell r="J10" t="str">
            <v>ЗКО-2</v>
          </cell>
          <cell r="K10" t="str">
            <v>Назарова С.Р.</v>
          </cell>
          <cell r="L10">
            <v>0</v>
          </cell>
          <cell r="M10" t="str">
            <v>ЖАСУЛАН</v>
          </cell>
          <cell r="N10" t="str">
            <v>Р</v>
          </cell>
          <cell r="O10" t="str">
            <v>ЖАСУЛАН Р.</v>
          </cell>
          <cell r="P10">
            <v>2</v>
          </cell>
          <cell r="Q10">
            <v>2</v>
          </cell>
          <cell r="R10">
            <v>6</v>
          </cell>
          <cell r="S10">
            <v>10</v>
          </cell>
          <cell r="T10" t="str">
            <v>6-10</v>
          </cell>
          <cell r="U10" t="str">
            <v>Западно-Казахстанская обл.-2</v>
          </cell>
          <cell r="V10">
            <v>0</v>
          </cell>
          <cell r="W10">
            <v>0</v>
          </cell>
        </row>
        <row r="11">
          <cell r="A11">
            <v>7</v>
          </cell>
          <cell r="B11">
            <v>7</v>
          </cell>
          <cell r="C11" t="str">
            <v>МУРЗАГАЛИЕВ Бауыржан</v>
          </cell>
          <cell r="D11">
            <v>37622</v>
          </cell>
          <cell r="E11" t="str">
            <v>I</v>
          </cell>
          <cell r="F11">
            <v>0</v>
          </cell>
          <cell r="G11" t="str">
            <v>ЗКО</v>
          </cell>
          <cell r="H11" t="str">
            <v xml:space="preserve"> </v>
          </cell>
          <cell r="I11">
            <v>0</v>
          </cell>
          <cell r="J11" t="str">
            <v>ЗКО-2</v>
          </cell>
          <cell r="K11">
            <v>0</v>
          </cell>
          <cell r="L11">
            <v>0</v>
          </cell>
          <cell r="M11" t="str">
            <v>МУРЗАГАЛИЕВ</v>
          </cell>
          <cell r="N11" t="str">
            <v>Б</v>
          </cell>
          <cell r="O11" t="str">
            <v>МУРЗАГАЛИЕВ Б.</v>
          </cell>
          <cell r="P11">
            <v>0</v>
          </cell>
          <cell r="Q11">
            <v>2</v>
          </cell>
          <cell r="R11">
            <v>6</v>
          </cell>
          <cell r="S11">
            <v>10</v>
          </cell>
          <cell r="T11" t="str">
            <v>6-10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8</v>
          </cell>
          <cell r="B12">
            <v>8</v>
          </cell>
          <cell r="C12" t="str">
            <v>ЖАНЗАХУЛЫ Роман</v>
          </cell>
          <cell r="D12">
            <v>37622</v>
          </cell>
          <cell r="E12" t="str">
            <v>I</v>
          </cell>
          <cell r="F12">
            <v>0</v>
          </cell>
          <cell r="G12" t="str">
            <v>ЗКО</v>
          </cell>
          <cell r="H12" t="str">
            <v xml:space="preserve"> </v>
          </cell>
          <cell r="I12">
            <v>0</v>
          </cell>
          <cell r="J12" t="str">
            <v>ЗКО-2</v>
          </cell>
          <cell r="K12">
            <v>0</v>
          </cell>
          <cell r="L12">
            <v>0</v>
          </cell>
          <cell r="M12" t="str">
            <v>ЖАНЗАХУЛЫ</v>
          </cell>
          <cell r="N12" t="str">
            <v>Р</v>
          </cell>
          <cell r="O12" t="str">
            <v>ЖАНЗАХУЛЫ Р.</v>
          </cell>
          <cell r="P12">
            <v>0</v>
          </cell>
          <cell r="Q12">
            <v>2</v>
          </cell>
          <cell r="R12">
            <v>6</v>
          </cell>
          <cell r="S12">
            <v>10</v>
          </cell>
          <cell r="T12" t="str">
            <v>6-10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9</v>
          </cell>
          <cell r="B13">
            <v>9</v>
          </cell>
          <cell r="C13">
            <v>0</v>
          </cell>
          <cell r="D13" t="str">
            <v/>
          </cell>
          <cell r="E13">
            <v>0</v>
          </cell>
          <cell r="F13" t="str">
            <v/>
          </cell>
          <cell r="G13" t="str">
            <v/>
          </cell>
          <cell r="H13" t="str">
            <v xml:space="preserve"> </v>
          </cell>
          <cell r="I13">
            <v>0</v>
          </cell>
          <cell r="J13" t="str">
            <v>ЗКО-2</v>
          </cell>
          <cell r="K13">
            <v>0</v>
          </cell>
          <cell r="L13">
            <v>0</v>
          </cell>
          <cell r="M13" t="e">
            <v>#VALUE!</v>
          </cell>
          <cell r="N13" t="e">
            <v>#VALUE!</v>
          </cell>
          <cell r="O13" t="e">
            <v>#VALUE!</v>
          </cell>
          <cell r="P13">
            <v>0</v>
          </cell>
          <cell r="Q13">
            <v>2</v>
          </cell>
          <cell r="R13">
            <v>6</v>
          </cell>
          <cell r="S13">
            <v>10</v>
          </cell>
          <cell r="T13" t="str">
            <v>6-10</v>
          </cell>
          <cell r="U13">
            <v>0</v>
          </cell>
          <cell r="V13" t="str">
            <v/>
          </cell>
          <cell r="W13" t="str">
            <v/>
          </cell>
        </row>
        <row r="14">
          <cell r="A14">
            <v>10</v>
          </cell>
          <cell r="B14">
            <v>10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 t="str">
            <v/>
          </cell>
          <cell r="H14" t="str">
            <v xml:space="preserve"> </v>
          </cell>
          <cell r="I14">
            <v>0</v>
          </cell>
          <cell r="J14" t="str">
            <v>ЗКО-2</v>
          </cell>
          <cell r="K14">
            <v>0</v>
          </cell>
          <cell r="L14">
            <v>0</v>
          </cell>
          <cell r="M14" t="e">
            <v>#VALUE!</v>
          </cell>
          <cell r="N14" t="e">
            <v>#VALUE!</v>
          </cell>
          <cell r="O14" t="e">
            <v>#VALUE!</v>
          </cell>
          <cell r="P14">
            <v>0</v>
          </cell>
          <cell r="Q14">
            <v>2</v>
          </cell>
          <cell r="R14">
            <v>6</v>
          </cell>
          <cell r="S14">
            <v>10</v>
          </cell>
          <cell r="T14" t="str">
            <v>6-10</v>
          </cell>
          <cell r="U14">
            <v>0</v>
          </cell>
          <cell r="V14" t="str">
            <v/>
          </cell>
          <cell r="W14" t="str">
            <v/>
          </cell>
        </row>
        <row r="15">
          <cell r="A15">
            <v>11</v>
          </cell>
          <cell r="B15">
            <v>11</v>
          </cell>
          <cell r="C15" t="str">
            <v>МОСТОВОЙ Алексей</v>
          </cell>
          <cell r="D15">
            <v>37028</v>
          </cell>
          <cell r="E15" t="str">
            <v>КМС</v>
          </cell>
          <cell r="F15">
            <v>33</v>
          </cell>
          <cell r="G15" t="str">
            <v>Актюбинск. обл.</v>
          </cell>
          <cell r="H15" t="str">
            <v xml:space="preserve"> </v>
          </cell>
          <cell r="I15" t="str">
            <v>Актюбинск-1</v>
          </cell>
          <cell r="J15" t="str">
            <v>Актюбинск-1</v>
          </cell>
          <cell r="K15" t="str">
            <v>Саламатов К.</v>
          </cell>
          <cell r="L15">
            <v>0</v>
          </cell>
          <cell r="M15" t="str">
            <v>МОСТОВОЙ</v>
          </cell>
          <cell r="N15" t="str">
            <v>А</v>
          </cell>
          <cell r="O15" t="str">
            <v>МОСТОВОЙ А.</v>
          </cell>
          <cell r="P15">
            <v>3</v>
          </cell>
          <cell r="Q15">
            <v>3</v>
          </cell>
          <cell r="R15">
            <v>11</v>
          </cell>
          <cell r="S15">
            <v>15</v>
          </cell>
          <cell r="T15" t="str">
            <v>11-15</v>
          </cell>
          <cell r="U15" t="str">
            <v>Актюбинская обл.-1</v>
          </cell>
          <cell r="V15">
            <v>33</v>
          </cell>
          <cell r="W15">
            <v>0</v>
          </cell>
        </row>
        <row r="16">
          <cell r="A16">
            <v>12</v>
          </cell>
          <cell r="B16">
            <v>12</v>
          </cell>
          <cell r="C16" t="str">
            <v>ГАЙНЕДЕНОВ Ерасыл</v>
          </cell>
          <cell r="D16">
            <v>38498</v>
          </cell>
          <cell r="E16" t="str">
            <v>КМС</v>
          </cell>
          <cell r="F16">
            <v>25</v>
          </cell>
          <cell r="G16" t="str">
            <v>Актюбинск. обл.</v>
          </cell>
          <cell r="H16" t="str">
            <v xml:space="preserve"> </v>
          </cell>
          <cell r="I16">
            <v>0</v>
          </cell>
          <cell r="J16" t="str">
            <v>Актюбинск-1</v>
          </cell>
          <cell r="K16">
            <v>0</v>
          </cell>
          <cell r="L16">
            <v>0</v>
          </cell>
          <cell r="M16" t="str">
            <v>ГАЙНЕДЕНОВ</v>
          </cell>
          <cell r="N16" t="str">
            <v>Е</v>
          </cell>
          <cell r="O16" t="str">
            <v>ГАЙНЕДЕНОВ Е.</v>
          </cell>
          <cell r="P16">
            <v>0</v>
          </cell>
          <cell r="Q16">
            <v>3</v>
          </cell>
          <cell r="R16">
            <v>11</v>
          </cell>
          <cell r="S16">
            <v>15</v>
          </cell>
          <cell r="T16" t="str">
            <v>11-15</v>
          </cell>
          <cell r="U16">
            <v>0</v>
          </cell>
          <cell r="V16">
            <v>25</v>
          </cell>
          <cell r="W16">
            <v>0</v>
          </cell>
        </row>
        <row r="17">
          <cell r="A17">
            <v>13</v>
          </cell>
          <cell r="B17">
            <v>13</v>
          </cell>
          <cell r="C17" t="str">
            <v>ЖАМАШЕВ Ислам</v>
          </cell>
          <cell r="D17">
            <v>38862</v>
          </cell>
          <cell r="E17" t="str">
            <v>I</v>
          </cell>
          <cell r="F17">
            <v>18</v>
          </cell>
          <cell r="G17" t="str">
            <v>Актюбинск. обл.</v>
          </cell>
          <cell r="H17" t="str">
            <v xml:space="preserve"> </v>
          </cell>
          <cell r="I17">
            <v>0</v>
          </cell>
          <cell r="J17" t="str">
            <v>Актюбинск-1</v>
          </cell>
          <cell r="K17">
            <v>0</v>
          </cell>
          <cell r="L17">
            <v>0</v>
          </cell>
          <cell r="M17" t="str">
            <v>ЖАМАШЕВ</v>
          </cell>
          <cell r="N17" t="str">
            <v>И</v>
          </cell>
          <cell r="O17" t="str">
            <v>ЖАМАШЕВ И.</v>
          </cell>
          <cell r="P17">
            <v>0</v>
          </cell>
          <cell r="Q17">
            <v>3</v>
          </cell>
          <cell r="R17">
            <v>11</v>
          </cell>
          <cell r="S17">
            <v>15</v>
          </cell>
          <cell r="T17" t="str">
            <v>11-15</v>
          </cell>
          <cell r="U17">
            <v>0</v>
          </cell>
          <cell r="V17">
            <v>18</v>
          </cell>
          <cell r="W17">
            <v>0</v>
          </cell>
        </row>
        <row r="18">
          <cell r="A18">
            <v>14</v>
          </cell>
          <cell r="B18">
            <v>14</v>
          </cell>
          <cell r="C18" t="str">
            <v>КАЙРАТУЛЫ Мирболат</v>
          </cell>
          <cell r="D18">
            <v>38862</v>
          </cell>
          <cell r="E18" t="str">
            <v>I</v>
          </cell>
          <cell r="F18">
            <v>0</v>
          </cell>
          <cell r="G18" t="str">
            <v>Актюбинск. обл.</v>
          </cell>
          <cell r="H18" t="str">
            <v xml:space="preserve"> </v>
          </cell>
          <cell r="I18">
            <v>0</v>
          </cell>
          <cell r="J18" t="str">
            <v>Актюбинск-1</v>
          </cell>
          <cell r="K18">
            <v>0</v>
          </cell>
          <cell r="L18">
            <v>0</v>
          </cell>
          <cell r="M18" t="str">
            <v>КАЙРАТУЛЫ</v>
          </cell>
          <cell r="N18" t="str">
            <v>М</v>
          </cell>
          <cell r="O18" t="str">
            <v>КАЙРАТУЛЫ М.</v>
          </cell>
          <cell r="P18">
            <v>0</v>
          </cell>
          <cell r="Q18">
            <v>3</v>
          </cell>
          <cell r="R18">
            <v>11</v>
          </cell>
          <cell r="S18">
            <v>15</v>
          </cell>
          <cell r="T18" t="str">
            <v>11-15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15</v>
          </cell>
          <cell r="B19">
            <v>15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 t="str">
            <v/>
          </cell>
          <cell r="H19" t="str">
            <v xml:space="preserve"> </v>
          </cell>
          <cell r="I19">
            <v>0</v>
          </cell>
          <cell r="J19" t="str">
            <v>Актюбинск-1</v>
          </cell>
          <cell r="K19">
            <v>0</v>
          </cell>
          <cell r="L19">
            <v>0</v>
          </cell>
          <cell r="M19" t="e">
            <v>#VALUE!</v>
          </cell>
          <cell r="N19" t="e">
            <v>#VALUE!</v>
          </cell>
          <cell r="O19" t="e">
            <v>#VALUE!</v>
          </cell>
          <cell r="P19">
            <v>0</v>
          </cell>
          <cell r="Q19">
            <v>3</v>
          </cell>
          <cell r="R19">
            <v>11</v>
          </cell>
          <cell r="S19">
            <v>15</v>
          </cell>
          <cell r="T19" t="str">
            <v>11-15</v>
          </cell>
          <cell r="U19">
            <v>0</v>
          </cell>
          <cell r="V19" t="str">
            <v/>
          </cell>
          <cell r="W19" t="str">
            <v/>
          </cell>
        </row>
        <row r="20">
          <cell r="A20">
            <v>16</v>
          </cell>
          <cell r="B20">
            <v>16</v>
          </cell>
          <cell r="C20" t="str">
            <v>МАРТЫНОВ Николай</v>
          </cell>
          <cell r="D20">
            <v>37987</v>
          </cell>
          <cell r="E20" t="str">
            <v>I</v>
          </cell>
          <cell r="F20">
            <v>0</v>
          </cell>
          <cell r="G20" t="str">
            <v>Актюбинск. обл.</v>
          </cell>
          <cell r="H20" t="str">
            <v xml:space="preserve"> </v>
          </cell>
          <cell r="I20" t="str">
            <v>Актюбинск-2</v>
          </cell>
          <cell r="J20" t="str">
            <v>Актюбинск-2</v>
          </cell>
          <cell r="K20" t="str">
            <v>Саламатов К.</v>
          </cell>
          <cell r="L20">
            <v>0</v>
          </cell>
          <cell r="M20" t="str">
            <v>МАРТЫНОВ</v>
          </cell>
          <cell r="N20" t="str">
            <v>Н</v>
          </cell>
          <cell r="O20" t="str">
            <v>МАРТЫНОВ Н.</v>
          </cell>
          <cell r="P20">
            <v>4</v>
          </cell>
          <cell r="Q20">
            <v>4</v>
          </cell>
          <cell r="R20">
            <v>16</v>
          </cell>
          <cell r="S20">
            <v>20</v>
          </cell>
          <cell r="T20" t="str">
            <v>16-20</v>
          </cell>
          <cell r="U20" t="str">
            <v>Актюбинская обл.-2</v>
          </cell>
          <cell r="V20">
            <v>0</v>
          </cell>
          <cell r="W20">
            <v>0</v>
          </cell>
        </row>
        <row r="21">
          <cell r="A21">
            <v>17</v>
          </cell>
          <cell r="B21">
            <v>17</v>
          </cell>
          <cell r="C21" t="str">
            <v>ЕСЕНОВ Самат</v>
          </cell>
          <cell r="D21">
            <v>38353</v>
          </cell>
          <cell r="E21" t="str">
            <v>I</v>
          </cell>
          <cell r="F21">
            <v>0</v>
          </cell>
          <cell r="G21" t="str">
            <v>Актюбинск. обл.</v>
          </cell>
          <cell r="H21" t="str">
            <v xml:space="preserve"> </v>
          </cell>
          <cell r="I21">
            <v>0</v>
          </cell>
          <cell r="J21" t="str">
            <v>Актюбинск-2</v>
          </cell>
          <cell r="K21">
            <v>0</v>
          </cell>
          <cell r="L21">
            <v>0</v>
          </cell>
          <cell r="M21" t="str">
            <v>ЕСЕНОВ</v>
          </cell>
          <cell r="N21" t="str">
            <v>С</v>
          </cell>
          <cell r="O21" t="str">
            <v>ЕСЕНОВ С.</v>
          </cell>
          <cell r="P21">
            <v>0</v>
          </cell>
          <cell r="Q21">
            <v>4</v>
          </cell>
          <cell r="R21">
            <v>16</v>
          </cell>
          <cell r="S21">
            <v>20</v>
          </cell>
          <cell r="T21" t="str">
            <v>16-20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18</v>
          </cell>
          <cell r="B22">
            <v>18</v>
          </cell>
          <cell r="C22" t="str">
            <v>КУЛЬБАРАКОВ Досымжан</v>
          </cell>
          <cell r="D22">
            <v>38353</v>
          </cell>
          <cell r="E22" t="str">
            <v>I</v>
          </cell>
          <cell r="F22">
            <v>0</v>
          </cell>
          <cell r="G22" t="str">
            <v>Актюбинск. обл.</v>
          </cell>
          <cell r="H22" t="str">
            <v xml:space="preserve"> </v>
          </cell>
          <cell r="I22">
            <v>0</v>
          </cell>
          <cell r="J22" t="str">
            <v>Актюбинск-2</v>
          </cell>
          <cell r="K22">
            <v>0</v>
          </cell>
          <cell r="L22">
            <v>0</v>
          </cell>
          <cell r="M22" t="str">
            <v>КУЛЬБАРАКОВ</v>
          </cell>
          <cell r="N22" t="str">
            <v>Д</v>
          </cell>
          <cell r="O22" t="str">
            <v>КУЛЬБАРАКОВ Д.</v>
          </cell>
          <cell r="P22">
            <v>0</v>
          </cell>
          <cell r="Q22">
            <v>4</v>
          </cell>
          <cell r="R22">
            <v>16</v>
          </cell>
          <cell r="S22">
            <v>20</v>
          </cell>
          <cell r="T22" t="str">
            <v>16-20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19</v>
          </cell>
          <cell r="B23">
            <v>19</v>
          </cell>
          <cell r="C23" t="str">
            <v>ЕШИМОВ Нурлан</v>
          </cell>
          <cell r="D23">
            <v>36892</v>
          </cell>
          <cell r="E23" t="str">
            <v>I</v>
          </cell>
          <cell r="F23">
            <v>0</v>
          </cell>
          <cell r="G23" t="str">
            <v>Актюбинск. обл.</v>
          </cell>
          <cell r="H23" t="str">
            <v xml:space="preserve"> </v>
          </cell>
          <cell r="I23">
            <v>0</v>
          </cell>
          <cell r="J23" t="str">
            <v>Актюбинск-2</v>
          </cell>
          <cell r="K23">
            <v>0</v>
          </cell>
          <cell r="L23">
            <v>0</v>
          </cell>
          <cell r="M23" t="str">
            <v>ЕШИМОВ</v>
          </cell>
          <cell r="N23" t="str">
            <v>Н</v>
          </cell>
          <cell r="O23" t="str">
            <v>ЕШИМОВ Н.</v>
          </cell>
          <cell r="P23">
            <v>0</v>
          </cell>
          <cell r="Q23">
            <v>4</v>
          </cell>
          <cell r="R23">
            <v>16</v>
          </cell>
          <cell r="S23">
            <v>20</v>
          </cell>
          <cell r="T23" t="str">
            <v>16-20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20</v>
          </cell>
          <cell r="B24">
            <v>20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 t="str">
            <v/>
          </cell>
          <cell r="H24" t="str">
            <v xml:space="preserve"> </v>
          </cell>
          <cell r="I24">
            <v>0</v>
          </cell>
          <cell r="J24" t="str">
            <v>Актюбинск-2</v>
          </cell>
          <cell r="K24">
            <v>0</v>
          </cell>
          <cell r="L24">
            <v>0</v>
          </cell>
          <cell r="M24" t="e">
            <v>#VALUE!</v>
          </cell>
          <cell r="N24" t="e">
            <v>#VALUE!</v>
          </cell>
          <cell r="O24" t="e">
            <v>#VALUE!</v>
          </cell>
          <cell r="P24">
            <v>0</v>
          </cell>
          <cell r="Q24">
            <v>4</v>
          </cell>
          <cell r="R24">
            <v>16</v>
          </cell>
          <cell r="S24">
            <v>20</v>
          </cell>
          <cell r="T24" t="str">
            <v>16-20</v>
          </cell>
          <cell r="U24">
            <v>0</v>
          </cell>
          <cell r="V24" t="str">
            <v/>
          </cell>
          <cell r="W24" t="str">
            <v/>
          </cell>
        </row>
        <row r="25">
          <cell r="A25">
            <v>21</v>
          </cell>
          <cell r="B25">
            <v>21</v>
          </cell>
          <cell r="C25" t="str">
            <v>КУРМАНГАЛИЕВ Алан</v>
          </cell>
          <cell r="D25">
            <v>39094</v>
          </cell>
          <cell r="E25" t="str">
            <v>КМС</v>
          </cell>
          <cell r="F25">
            <v>44</v>
          </cell>
          <cell r="G25" t="str">
            <v>Карагандин. обл.</v>
          </cell>
          <cell r="H25" t="str">
            <v xml:space="preserve"> </v>
          </cell>
          <cell r="I25" t="str">
            <v>Караганда-1</v>
          </cell>
          <cell r="J25" t="str">
            <v>Караганда-1</v>
          </cell>
          <cell r="K25" t="str">
            <v>Ким Т.А.</v>
          </cell>
          <cell r="L25">
            <v>0</v>
          </cell>
          <cell r="M25" t="str">
            <v>КУРМАНГАЛИЕВ</v>
          </cell>
          <cell r="N25" t="str">
            <v>А</v>
          </cell>
          <cell r="O25" t="str">
            <v>КУРМАНГАЛИЕВ А.</v>
          </cell>
          <cell r="P25">
            <v>5</v>
          </cell>
          <cell r="Q25">
            <v>5</v>
          </cell>
          <cell r="R25">
            <v>21</v>
          </cell>
          <cell r="S25">
            <v>25</v>
          </cell>
          <cell r="T25" t="str">
            <v>21-25</v>
          </cell>
          <cell r="U25" t="str">
            <v>Карагандинская обл.-1</v>
          </cell>
          <cell r="V25">
            <v>44</v>
          </cell>
          <cell r="W25">
            <v>0</v>
          </cell>
        </row>
        <row r="26">
          <cell r="A26">
            <v>22</v>
          </cell>
          <cell r="B26">
            <v>22</v>
          </cell>
          <cell r="C26" t="str">
            <v>КИМ Темирлан</v>
          </cell>
          <cell r="D26">
            <v>38498</v>
          </cell>
          <cell r="E26" t="str">
            <v>КМС</v>
          </cell>
          <cell r="F26">
            <v>42</v>
          </cell>
          <cell r="G26" t="str">
            <v>Карагандин. обл.</v>
          </cell>
          <cell r="H26" t="str">
            <v xml:space="preserve"> </v>
          </cell>
          <cell r="I26">
            <v>0</v>
          </cell>
          <cell r="J26" t="str">
            <v>Караганда-1</v>
          </cell>
          <cell r="K26">
            <v>0</v>
          </cell>
          <cell r="L26">
            <v>0</v>
          </cell>
          <cell r="M26" t="str">
            <v>КИМ</v>
          </cell>
          <cell r="N26" t="str">
            <v>Т</v>
          </cell>
          <cell r="O26" t="str">
            <v>КИМ Т.</v>
          </cell>
          <cell r="P26">
            <v>0</v>
          </cell>
          <cell r="Q26">
            <v>5</v>
          </cell>
          <cell r="R26">
            <v>21</v>
          </cell>
          <cell r="S26">
            <v>25</v>
          </cell>
          <cell r="T26" t="str">
            <v>21-25</v>
          </cell>
          <cell r="U26">
            <v>0</v>
          </cell>
          <cell r="V26">
            <v>42</v>
          </cell>
          <cell r="W26">
            <v>0</v>
          </cell>
        </row>
        <row r="27">
          <cell r="A27">
            <v>23</v>
          </cell>
          <cell r="B27">
            <v>23</v>
          </cell>
          <cell r="C27" t="str">
            <v>ТОРГАЙБЕКОВ Амир</v>
          </cell>
          <cell r="D27">
            <v>38862</v>
          </cell>
          <cell r="E27" t="str">
            <v>I</v>
          </cell>
          <cell r="F27">
            <v>19</v>
          </cell>
          <cell r="G27" t="str">
            <v>Карагандин. обл.</v>
          </cell>
          <cell r="H27" t="str">
            <v xml:space="preserve"> </v>
          </cell>
          <cell r="I27">
            <v>0</v>
          </cell>
          <cell r="J27" t="str">
            <v>Караганда-1</v>
          </cell>
          <cell r="K27">
            <v>0</v>
          </cell>
          <cell r="L27">
            <v>0</v>
          </cell>
          <cell r="M27" t="str">
            <v>ТОРГАЙБЕКОВ</v>
          </cell>
          <cell r="N27" t="str">
            <v>А</v>
          </cell>
          <cell r="O27" t="str">
            <v>ТОРГАЙБЕКОВ А.</v>
          </cell>
          <cell r="P27">
            <v>0</v>
          </cell>
          <cell r="Q27">
            <v>5</v>
          </cell>
          <cell r="R27">
            <v>21</v>
          </cell>
          <cell r="S27">
            <v>25</v>
          </cell>
          <cell r="T27" t="str">
            <v>21-25</v>
          </cell>
          <cell r="U27">
            <v>0</v>
          </cell>
          <cell r="V27">
            <v>19</v>
          </cell>
          <cell r="W27">
            <v>0</v>
          </cell>
        </row>
        <row r="28">
          <cell r="A28">
            <v>24</v>
          </cell>
          <cell r="B28">
            <v>24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 t="str">
            <v/>
          </cell>
          <cell r="H28" t="str">
            <v xml:space="preserve"> </v>
          </cell>
          <cell r="I28">
            <v>0</v>
          </cell>
          <cell r="J28" t="str">
            <v>Караганда-1</v>
          </cell>
          <cell r="K28">
            <v>0</v>
          </cell>
          <cell r="L28">
            <v>0</v>
          </cell>
          <cell r="M28" t="e">
            <v>#VALUE!</v>
          </cell>
          <cell r="N28" t="e">
            <v>#VALUE!</v>
          </cell>
          <cell r="O28" t="e">
            <v>#VALUE!</v>
          </cell>
          <cell r="P28">
            <v>0</v>
          </cell>
          <cell r="Q28">
            <v>5</v>
          </cell>
          <cell r="R28">
            <v>21</v>
          </cell>
          <cell r="S28">
            <v>25</v>
          </cell>
          <cell r="T28" t="str">
            <v>21-25</v>
          </cell>
          <cell r="U28">
            <v>0</v>
          </cell>
          <cell r="V28" t="str">
            <v/>
          </cell>
          <cell r="W28" t="str">
            <v/>
          </cell>
        </row>
        <row r="29">
          <cell r="A29">
            <v>25</v>
          </cell>
          <cell r="B29">
            <v>25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 t="str">
            <v/>
          </cell>
          <cell r="H29" t="str">
            <v xml:space="preserve"> </v>
          </cell>
          <cell r="I29">
            <v>0</v>
          </cell>
          <cell r="J29" t="str">
            <v>Караганда-1</v>
          </cell>
          <cell r="K29">
            <v>0</v>
          </cell>
          <cell r="L29">
            <v>0</v>
          </cell>
          <cell r="M29" t="e">
            <v>#VALUE!</v>
          </cell>
          <cell r="N29" t="e">
            <v>#VALUE!</v>
          </cell>
          <cell r="O29" t="e">
            <v>#VALUE!</v>
          </cell>
          <cell r="P29">
            <v>0</v>
          </cell>
          <cell r="Q29">
            <v>5</v>
          </cell>
          <cell r="R29">
            <v>21</v>
          </cell>
          <cell r="S29">
            <v>25</v>
          </cell>
          <cell r="T29" t="str">
            <v>21-25</v>
          </cell>
          <cell r="U29">
            <v>0</v>
          </cell>
          <cell r="V29" t="str">
            <v/>
          </cell>
          <cell r="W29" t="str">
            <v/>
          </cell>
        </row>
        <row r="30">
          <cell r="A30">
            <v>26</v>
          </cell>
          <cell r="B30">
            <v>26</v>
          </cell>
          <cell r="C30" t="str">
            <v>ХАЗКЕН Адиль</v>
          </cell>
          <cell r="D30">
            <v>38140</v>
          </cell>
          <cell r="E30" t="str">
            <v>I</v>
          </cell>
          <cell r="F30">
            <v>25</v>
          </cell>
          <cell r="G30" t="str">
            <v>Павлодар. обл.</v>
          </cell>
          <cell r="H30" t="str">
            <v xml:space="preserve"> </v>
          </cell>
          <cell r="I30" t="str">
            <v>Павлодар-1</v>
          </cell>
          <cell r="J30" t="str">
            <v>Павлодар-1</v>
          </cell>
          <cell r="K30" t="str">
            <v>Бондарь Е.С.</v>
          </cell>
          <cell r="L30">
            <v>0</v>
          </cell>
          <cell r="M30" t="str">
            <v>ХАЗКЕН</v>
          </cell>
          <cell r="N30" t="str">
            <v>А</v>
          </cell>
          <cell r="O30" t="str">
            <v>ХАЗКЕН А.</v>
          </cell>
          <cell r="P30">
            <v>6</v>
          </cell>
          <cell r="Q30">
            <v>6</v>
          </cell>
          <cell r="R30">
            <v>26</v>
          </cell>
          <cell r="S30">
            <v>30</v>
          </cell>
          <cell r="T30" t="str">
            <v>26-30</v>
          </cell>
          <cell r="U30" t="str">
            <v>Павлодарская обл.</v>
          </cell>
          <cell r="V30">
            <v>25</v>
          </cell>
          <cell r="W30">
            <v>0</v>
          </cell>
        </row>
        <row r="31">
          <cell r="A31">
            <v>27</v>
          </cell>
          <cell r="B31">
            <v>27</v>
          </cell>
          <cell r="C31" t="str">
            <v>КАБДЫЛУАХИТОВ Амирали</v>
          </cell>
          <cell r="D31">
            <v>38403</v>
          </cell>
          <cell r="E31" t="str">
            <v>II</v>
          </cell>
          <cell r="F31">
            <v>0</v>
          </cell>
          <cell r="G31" t="str">
            <v>Павлодар. обл.</v>
          </cell>
          <cell r="H31" t="str">
            <v xml:space="preserve"> </v>
          </cell>
          <cell r="I31">
            <v>0</v>
          </cell>
          <cell r="J31" t="str">
            <v>Павлодар-1</v>
          </cell>
          <cell r="K31">
            <v>0</v>
          </cell>
          <cell r="L31">
            <v>0</v>
          </cell>
          <cell r="M31" t="str">
            <v>КАБДЫЛУАХИТОВ</v>
          </cell>
          <cell r="N31" t="str">
            <v>А</v>
          </cell>
          <cell r="O31" t="str">
            <v>КАБДЫЛУАХИТОВ А.</v>
          </cell>
          <cell r="P31">
            <v>0</v>
          </cell>
          <cell r="Q31">
            <v>6</v>
          </cell>
          <cell r="R31">
            <v>26</v>
          </cell>
          <cell r="S31">
            <v>30</v>
          </cell>
          <cell r="T31" t="str">
            <v>26-30</v>
          </cell>
          <cell r="U31">
            <v>0</v>
          </cell>
          <cell r="V31">
            <v>0</v>
          </cell>
          <cell r="W31">
            <v>0</v>
          </cell>
        </row>
        <row r="32">
          <cell r="A32">
            <v>28</v>
          </cell>
          <cell r="B32">
            <v>28</v>
          </cell>
          <cell r="C32" t="str">
            <v>АМАНГЕЛДЫ Амир</v>
          </cell>
          <cell r="D32">
            <v>38467</v>
          </cell>
          <cell r="E32" t="str">
            <v>II</v>
          </cell>
          <cell r="F32">
            <v>14</v>
          </cell>
          <cell r="G32" t="str">
            <v>Павлодар. обл.</v>
          </cell>
          <cell r="H32" t="str">
            <v xml:space="preserve"> </v>
          </cell>
          <cell r="I32">
            <v>0</v>
          </cell>
          <cell r="J32" t="str">
            <v>Павлодар-1</v>
          </cell>
          <cell r="K32">
            <v>0</v>
          </cell>
          <cell r="L32">
            <v>0</v>
          </cell>
          <cell r="M32" t="str">
            <v>АМАНГЕЛДЫ</v>
          </cell>
          <cell r="N32" t="str">
            <v>А</v>
          </cell>
          <cell r="O32" t="str">
            <v>АМАНГЕЛДЫ А.</v>
          </cell>
          <cell r="P32">
            <v>0</v>
          </cell>
          <cell r="Q32">
            <v>6</v>
          </cell>
          <cell r="R32">
            <v>26</v>
          </cell>
          <cell r="S32">
            <v>30</v>
          </cell>
          <cell r="T32" t="str">
            <v>26-30</v>
          </cell>
          <cell r="U32">
            <v>0</v>
          </cell>
          <cell r="V32">
            <v>14</v>
          </cell>
          <cell r="W32">
            <v>0</v>
          </cell>
        </row>
        <row r="33">
          <cell r="A33">
            <v>29</v>
          </cell>
          <cell r="B33">
            <v>29</v>
          </cell>
          <cell r="C33" t="str">
            <v>ЖАПАРОВ Алишер</v>
          </cell>
          <cell r="D33">
            <v>38195</v>
          </cell>
          <cell r="E33" t="str">
            <v>III</v>
          </cell>
          <cell r="F33">
            <v>0</v>
          </cell>
          <cell r="G33" t="str">
            <v>Павлодар. обл.</v>
          </cell>
          <cell r="H33" t="str">
            <v xml:space="preserve"> </v>
          </cell>
          <cell r="I33">
            <v>0</v>
          </cell>
          <cell r="J33" t="str">
            <v>Павлодар-1</v>
          </cell>
          <cell r="K33">
            <v>0</v>
          </cell>
          <cell r="L33">
            <v>0</v>
          </cell>
          <cell r="M33" t="str">
            <v>ЖАПАРОВ</v>
          </cell>
          <cell r="N33" t="str">
            <v>А</v>
          </cell>
          <cell r="O33" t="str">
            <v>ЖАПАРОВ А.</v>
          </cell>
          <cell r="P33">
            <v>0</v>
          </cell>
          <cell r="Q33">
            <v>6</v>
          </cell>
          <cell r="R33">
            <v>26</v>
          </cell>
          <cell r="S33">
            <v>30</v>
          </cell>
          <cell r="T33" t="str">
            <v>26-30</v>
          </cell>
          <cell r="U33">
            <v>0</v>
          </cell>
          <cell r="V33">
            <v>0</v>
          </cell>
          <cell r="W33">
            <v>0</v>
          </cell>
        </row>
        <row r="34">
          <cell r="A34">
            <v>30</v>
          </cell>
          <cell r="B34">
            <v>30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 t="str">
            <v/>
          </cell>
          <cell r="H34" t="str">
            <v xml:space="preserve"> </v>
          </cell>
          <cell r="I34">
            <v>0</v>
          </cell>
          <cell r="J34" t="str">
            <v>Павлодар-1</v>
          </cell>
          <cell r="K34">
            <v>0</v>
          </cell>
          <cell r="L34">
            <v>0</v>
          </cell>
          <cell r="M34" t="e">
            <v>#VALUE!</v>
          </cell>
          <cell r="N34" t="e">
            <v>#VALUE!</v>
          </cell>
          <cell r="O34" t="e">
            <v>#VALUE!</v>
          </cell>
          <cell r="P34">
            <v>0</v>
          </cell>
          <cell r="Q34">
            <v>6</v>
          </cell>
          <cell r="R34">
            <v>26</v>
          </cell>
          <cell r="S34">
            <v>30</v>
          </cell>
          <cell r="T34" t="str">
            <v>26-30</v>
          </cell>
          <cell r="U34">
            <v>0</v>
          </cell>
          <cell r="V34" t="str">
            <v/>
          </cell>
          <cell r="W34" t="str">
            <v/>
          </cell>
        </row>
        <row r="35">
          <cell r="A35">
            <v>31</v>
          </cell>
          <cell r="B35">
            <v>31</v>
          </cell>
          <cell r="C35" t="str">
            <v>КУРМАМБАЕВ Сагантай</v>
          </cell>
          <cell r="D35">
            <v>37774</v>
          </cell>
          <cell r="E35" t="str">
            <v>КМС</v>
          </cell>
          <cell r="F35">
            <v>49</v>
          </cell>
          <cell r="G35" t="str">
            <v>ВКО</v>
          </cell>
          <cell r="H35" t="str">
            <v xml:space="preserve"> </v>
          </cell>
          <cell r="I35" t="str">
            <v>ВКО-1</v>
          </cell>
          <cell r="J35" t="str">
            <v>ВКО-1</v>
          </cell>
          <cell r="K35" t="str">
            <v>Литвинов С.</v>
          </cell>
          <cell r="L35">
            <v>0</v>
          </cell>
          <cell r="M35" t="str">
            <v>КУРМАМБАЕВ</v>
          </cell>
          <cell r="N35" t="str">
            <v>С</v>
          </cell>
          <cell r="O35" t="str">
            <v>КУРМАМБАЕВ С.</v>
          </cell>
          <cell r="P35">
            <v>7</v>
          </cell>
          <cell r="Q35">
            <v>7</v>
          </cell>
          <cell r="R35">
            <v>31</v>
          </cell>
          <cell r="S35">
            <v>35</v>
          </cell>
          <cell r="T35" t="str">
            <v>31-35</v>
          </cell>
          <cell r="U35" t="str">
            <v>Восточно-Казахстанская обл.-1</v>
          </cell>
          <cell r="V35">
            <v>49</v>
          </cell>
          <cell r="W35">
            <v>0</v>
          </cell>
        </row>
        <row r="36">
          <cell r="A36">
            <v>32</v>
          </cell>
          <cell r="B36">
            <v>32</v>
          </cell>
          <cell r="C36" t="str">
            <v>КЕНЕСКАНОВ Дарын</v>
          </cell>
          <cell r="D36">
            <v>38162</v>
          </cell>
          <cell r="E36" t="str">
            <v>КМС</v>
          </cell>
          <cell r="F36">
            <v>19</v>
          </cell>
          <cell r="G36" t="str">
            <v>ВКО</v>
          </cell>
          <cell r="H36" t="str">
            <v xml:space="preserve"> </v>
          </cell>
          <cell r="I36">
            <v>0</v>
          </cell>
          <cell r="J36" t="str">
            <v>ВКО-1</v>
          </cell>
          <cell r="K36">
            <v>0</v>
          </cell>
          <cell r="L36">
            <v>0</v>
          </cell>
          <cell r="M36" t="str">
            <v>КЕНЕСКАНОВ</v>
          </cell>
          <cell r="N36" t="str">
            <v>Д</v>
          </cell>
          <cell r="O36" t="str">
            <v>КЕНЕСКАНОВ Д.</v>
          </cell>
          <cell r="P36">
            <v>0</v>
          </cell>
          <cell r="Q36">
            <v>7</v>
          </cell>
          <cell r="R36">
            <v>31</v>
          </cell>
          <cell r="S36">
            <v>35</v>
          </cell>
          <cell r="T36" t="str">
            <v>31-35</v>
          </cell>
          <cell r="U36">
            <v>0</v>
          </cell>
          <cell r="V36">
            <v>19</v>
          </cell>
          <cell r="W36">
            <v>0</v>
          </cell>
        </row>
        <row r="37">
          <cell r="A37">
            <v>33</v>
          </cell>
          <cell r="B37">
            <v>33</v>
          </cell>
          <cell r="C37" t="str">
            <v>НУРТАЗИН Акнур</v>
          </cell>
          <cell r="D37">
            <v>38584</v>
          </cell>
          <cell r="E37" t="str">
            <v>КМС</v>
          </cell>
          <cell r="F37">
            <v>0</v>
          </cell>
          <cell r="G37" t="str">
            <v>ВКО</v>
          </cell>
          <cell r="H37" t="str">
            <v xml:space="preserve"> </v>
          </cell>
          <cell r="I37">
            <v>0</v>
          </cell>
          <cell r="J37" t="str">
            <v>ВКО-1</v>
          </cell>
          <cell r="K37">
            <v>0</v>
          </cell>
          <cell r="L37">
            <v>0</v>
          </cell>
          <cell r="M37" t="str">
            <v>НУРТАЗИН</v>
          </cell>
          <cell r="N37" t="str">
            <v>А</v>
          </cell>
          <cell r="O37" t="str">
            <v>НУРТАЗИН А.</v>
          </cell>
          <cell r="P37">
            <v>0</v>
          </cell>
          <cell r="Q37">
            <v>7</v>
          </cell>
          <cell r="R37">
            <v>31</v>
          </cell>
          <cell r="S37">
            <v>35</v>
          </cell>
          <cell r="T37" t="str">
            <v>31-35</v>
          </cell>
          <cell r="U37">
            <v>0</v>
          </cell>
          <cell r="V37">
            <v>0</v>
          </cell>
          <cell r="W37">
            <v>0</v>
          </cell>
        </row>
        <row r="38">
          <cell r="A38">
            <v>34</v>
          </cell>
          <cell r="B38">
            <v>34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 t="str">
            <v/>
          </cell>
          <cell r="H38" t="str">
            <v xml:space="preserve"> </v>
          </cell>
          <cell r="I38">
            <v>0</v>
          </cell>
          <cell r="J38" t="str">
            <v>ВКО-1</v>
          </cell>
          <cell r="K38">
            <v>0</v>
          </cell>
          <cell r="L38">
            <v>0</v>
          </cell>
          <cell r="M38" t="e">
            <v>#VALUE!</v>
          </cell>
          <cell r="N38" t="e">
            <v>#VALUE!</v>
          </cell>
          <cell r="O38" t="e">
            <v>#VALUE!</v>
          </cell>
          <cell r="P38">
            <v>0</v>
          </cell>
          <cell r="Q38">
            <v>7</v>
          </cell>
          <cell r="R38">
            <v>31</v>
          </cell>
          <cell r="S38">
            <v>35</v>
          </cell>
          <cell r="T38" t="str">
            <v>31-35</v>
          </cell>
          <cell r="U38">
            <v>0</v>
          </cell>
          <cell r="V38" t="str">
            <v/>
          </cell>
          <cell r="W38" t="str">
            <v/>
          </cell>
        </row>
        <row r="39">
          <cell r="A39">
            <v>35</v>
          </cell>
          <cell r="B39">
            <v>35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 t="str">
            <v/>
          </cell>
          <cell r="H39" t="str">
            <v xml:space="preserve"> </v>
          </cell>
          <cell r="I39">
            <v>0</v>
          </cell>
          <cell r="J39" t="str">
            <v>ВКО-1</v>
          </cell>
          <cell r="K39">
            <v>0</v>
          </cell>
          <cell r="L39">
            <v>0</v>
          </cell>
          <cell r="M39" t="e">
            <v>#VALUE!</v>
          </cell>
          <cell r="N39" t="e">
            <v>#VALUE!</v>
          </cell>
          <cell r="O39" t="e">
            <v>#VALUE!</v>
          </cell>
          <cell r="P39">
            <v>0</v>
          </cell>
          <cell r="Q39">
            <v>7</v>
          </cell>
          <cell r="R39">
            <v>31</v>
          </cell>
          <cell r="S39">
            <v>35</v>
          </cell>
          <cell r="T39" t="str">
            <v>31-35</v>
          </cell>
          <cell r="U39">
            <v>0</v>
          </cell>
          <cell r="V39" t="str">
            <v/>
          </cell>
          <cell r="W39" t="str">
            <v/>
          </cell>
        </row>
        <row r="40">
          <cell r="A40">
            <v>36</v>
          </cell>
          <cell r="B40">
            <v>36</v>
          </cell>
          <cell r="C40" t="str">
            <v>ОРАЛХАНОВ Арнур</v>
          </cell>
          <cell r="D40">
            <v>39353</v>
          </cell>
          <cell r="E40" t="str">
            <v>I</v>
          </cell>
          <cell r="F40">
            <v>0</v>
          </cell>
          <cell r="G40" t="str">
            <v>ВКО</v>
          </cell>
          <cell r="H40" t="str">
            <v xml:space="preserve"> </v>
          </cell>
          <cell r="I40" t="str">
            <v>ВКО-2</v>
          </cell>
          <cell r="J40" t="str">
            <v>ВКО-2</v>
          </cell>
          <cell r="K40" t="str">
            <v>Литвинов С.</v>
          </cell>
          <cell r="L40">
            <v>0</v>
          </cell>
          <cell r="M40" t="str">
            <v>ОРАЛХАНОВ</v>
          </cell>
          <cell r="N40" t="str">
            <v>А</v>
          </cell>
          <cell r="O40" t="str">
            <v>ОРАЛХАНОВ А.</v>
          </cell>
          <cell r="P40">
            <v>8</v>
          </cell>
          <cell r="Q40">
            <v>8</v>
          </cell>
          <cell r="R40">
            <v>36</v>
          </cell>
          <cell r="S40">
            <v>40</v>
          </cell>
          <cell r="T40" t="str">
            <v>36-40</v>
          </cell>
          <cell r="U40" t="str">
            <v>Восточно-Казахстанская обл.-2</v>
          </cell>
          <cell r="V40">
            <v>0</v>
          </cell>
          <cell r="W40">
            <v>0</v>
          </cell>
        </row>
        <row r="41">
          <cell r="A41">
            <v>37</v>
          </cell>
          <cell r="B41">
            <v>37</v>
          </cell>
          <cell r="C41" t="str">
            <v>СОШНИКОВ Вячеслав</v>
          </cell>
          <cell r="D41">
            <v>37961</v>
          </cell>
          <cell r="E41" t="str">
            <v>КМС</v>
          </cell>
          <cell r="F41">
            <v>0</v>
          </cell>
          <cell r="G41" t="str">
            <v>ВКО</v>
          </cell>
          <cell r="H41" t="str">
            <v xml:space="preserve"> </v>
          </cell>
          <cell r="I41">
            <v>0</v>
          </cell>
          <cell r="J41" t="str">
            <v>ВКО-2</v>
          </cell>
          <cell r="K41">
            <v>0</v>
          </cell>
          <cell r="L41">
            <v>0</v>
          </cell>
          <cell r="M41" t="str">
            <v>СОШНИКОВ</v>
          </cell>
          <cell r="N41" t="str">
            <v>В</v>
          </cell>
          <cell r="O41" t="str">
            <v>СОШНИКОВ В.</v>
          </cell>
          <cell r="P41">
            <v>0</v>
          </cell>
          <cell r="Q41">
            <v>8</v>
          </cell>
          <cell r="R41">
            <v>36</v>
          </cell>
          <cell r="S41">
            <v>40</v>
          </cell>
          <cell r="T41" t="str">
            <v>36-40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38</v>
          </cell>
          <cell r="B42">
            <v>38</v>
          </cell>
          <cell r="C42" t="str">
            <v>СЕМЕНОВ Михаил</v>
          </cell>
          <cell r="D42">
            <v>38633</v>
          </cell>
          <cell r="E42" t="str">
            <v>II</v>
          </cell>
          <cell r="F42">
            <v>0</v>
          </cell>
          <cell r="G42" t="str">
            <v>ВКО</v>
          </cell>
          <cell r="H42" t="str">
            <v xml:space="preserve"> </v>
          </cell>
          <cell r="I42">
            <v>0</v>
          </cell>
          <cell r="J42" t="str">
            <v>ВКО-2</v>
          </cell>
          <cell r="K42">
            <v>0</v>
          </cell>
          <cell r="L42">
            <v>0</v>
          </cell>
          <cell r="M42" t="str">
            <v>СЕМЕНОВ</v>
          </cell>
          <cell r="N42" t="str">
            <v>М</v>
          </cell>
          <cell r="O42" t="str">
            <v>СЕМЕНОВ М.</v>
          </cell>
          <cell r="P42">
            <v>0</v>
          </cell>
          <cell r="Q42">
            <v>8</v>
          </cell>
          <cell r="R42">
            <v>36</v>
          </cell>
          <cell r="S42">
            <v>40</v>
          </cell>
          <cell r="T42" t="str">
            <v>36-40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39</v>
          </cell>
          <cell r="B43">
            <v>39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 t="str">
            <v/>
          </cell>
          <cell r="H43" t="str">
            <v xml:space="preserve"> </v>
          </cell>
          <cell r="I43">
            <v>0</v>
          </cell>
          <cell r="J43" t="str">
            <v>ВКО-2</v>
          </cell>
          <cell r="K43">
            <v>0</v>
          </cell>
          <cell r="L43">
            <v>0</v>
          </cell>
          <cell r="M43" t="e">
            <v>#VALUE!</v>
          </cell>
          <cell r="N43" t="e">
            <v>#VALUE!</v>
          </cell>
          <cell r="O43" t="e">
            <v>#VALUE!</v>
          </cell>
          <cell r="P43">
            <v>0</v>
          </cell>
          <cell r="Q43">
            <v>8</v>
          </cell>
          <cell r="R43">
            <v>36</v>
          </cell>
          <cell r="S43">
            <v>40</v>
          </cell>
          <cell r="T43" t="str">
            <v>36-40</v>
          </cell>
          <cell r="U43">
            <v>0</v>
          </cell>
          <cell r="V43" t="str">
            <v/>
          </cell>
          <cell r="W43" t="str">
            <v/>
          </cell>
        </row>
        <row r="44">
          <cell r="A44">
            <v>40</v>
          </cell>
          <cell r="B44">
            <v>40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 t="str">
            <v/>
          </cell>
          <cell r="H44" t="str">
            <v xml:space="preserve"> </v>
          </cell>
          <cell r="I44">
            <v>0</v>
          </cell>
          <cell r="J44" t="str">
            <v>ВКО-2</v>
          </cell>
          <cell r="K44">
            <v>0</v>
          </cell>
          <cell r="L44">
            <v>0</v>
          </cell>
          <cell r="M44" t="e">
            <v>#VALUE!</v>
          </cell>
          <cell r="N44" t="e">
            <v>#VALUE!</v>
          </cell>
          <cell r="O44" t="e">
            <v>#VALUE!</v>
          </cell>
          <cell r="P44">
            <v>0</v>
          </cell>
          <cell r="Q44">
            <v>8</v>
          </cell>
          <cell r="R44">
            <v>36</v>
          </cell>
          <cell r="S44">
            <v>40</v>
          </cell>
          <cell r="T44" t="str">
            <v>36-40</v>
          </cell>
          <cell r="U44">
            <v>0</v>
          </cell>
          <cell r="V44" t="str">
            <v/>
          </cell>
          <cell r="W44" t="str">
            <v/>
          </cell>
        </row>
        <row r="45">
          <cell r="A45">
            <v>41</v>
          </cell>
          <cell r="B45">
            <v>41</v>
          </cell>
          <cell r="C45" t="str">
            <v>ПРАДЕДОВ Максим</v>
          </cell>
          <cell r="D45">
            <v>37521</v>
          </cell>
          <cell r="E45" t="str">
            <v>КМС</v>
          </cell>
          <cell r="F45">
            <v>29</v>
          </cell>
          <cell r="G45" t="str">
            <v>г. Алматы</v>
          </cell>
          <cell r="H45" t="str">
            <v xml:space="preserve"> </v>
          </cell>
          <cell r="I45" t="str">
            <v>г. Алматы-1</v>
          </cell>
          <cell r="J45" t="str">
            <v>г. Алматы-1</v>
          </cell>
          <cell r="K45" t="str">
            <v>Успанова А.С.</v>
          </cell>
          <cell r="L45">
            <v>0</v>
          </cell>
          <cell r="M45" t="str">
            <v>ПРАДЕДОВ</v>
          </cell>
          <cell r="N45" t="str">
            <v>М</v>
          </cell>
          <cell r="O45" t="str">
            <v>ПРАДЕДОВ М.</v>
          </cell>
          <cell r="P45">
            <v>9</v>
          </cell>
          <cell r="Q45">
            <v>9</v>
          </cell>
          <cell r="R45">
            <v>41</v>
          </cell>
          <cell r="S45">
            <v>45</v>
          </cell>
          <cell r="T45" t="str">
            <v>41-45</v>
          </cell>
          <cell r="U45" t="str">
            <v>г. Алматы-1</v>
          </cell>
          <cell r="V45">
            <v>29</v>
          </cell>
          <cell r="W45">
            <v>0</v>
          </cell>
        </row>
        <row r="46">
          <cell r="A46">
            <v>42</v>
          </cell>
          <cell r="B46">
            <v>42</v>
          </cell>
          <cell r="C46" t="str">
            <v>ХЕГАЙ Даниил</v>
          </cell>
          <cell r="D46">
            <v>37700</v>
          </cell>
          <cell r="E46" t="str">
            <v>КМС</v>
          </cell>
          <cell r="F46">
            <v>16</v>
          </cell>
          <cell r="G46" t="str">
            <v>г. Алматы</v>
          </cell>
          <cell r="H46" t="str">
            <v xml:space="preserve"> </v>
          </cell>
          <cell r="I46">
            <v>0</v>
          </cell>
          <cell r="J46" t="str">
            <v>г. Алматы-1</v>
          </cell>
          <cell r="K46">
            <v>0</v>
          </cell>
          <cell r="L46">
            <v>0</v>
          </cell>
          <cell r="M46" t="str">
            <v>ХЕГАЙ</v>
          </cell>
          <cell r="N46" t="str">
            <v>Д</v>
          </cell>
          <cell r="O46" t="str">
            <v>ХЕГАЙ Д.</v>
          </cell>
          <cell r="P46">
            <v>0</v>
          </cell>
          <cell r="Q46">
            <v>9</v>
          </cell>
          <cell r="R46">
            <v>41</v>
          </cell>
          <cell r="S46">
            <v>45</v>
          </cell>
          <cell r="T46" t="str">
            <v>41-45</v>
          </cell>
          <cell r="U46">
            <v>0</v>
          </cell>
          <cell r="V46">
            <v>16</v>
          </cell>
          <cell r="W46">
            <v>0</v>
          </cell>
        </row>
        <row r="47">
          <cell r="A47">
            <v>43</v>
          </cell>
          <cell r="B47">
            <v>43</v>
          </cell>
          <cell r="C47" t="str">
            <v>КЫСТАУБАЕВ Даниель</v>
          </cell>
          <cell r="D47">
            <v>38153</v>
          </cell>
          <cell r="E47" t="str">
            <v>I</v>
          </cell>
          <cell r="F47">
            <v>0</v>
          </cell>
          <cell r="G47" t="str">
            <v>г. Алматы</v>
          </cell>
          <cell r="H47" t="str">
            <v xml:space="preserve"> </v>
          </cell>
          <cell r="I47">
            <v>0</v>
          </cell>
          <cell r="J47" t="str">
            <v>г. Алматы-1</v>
          </cell>
          <cell r="K47">
            <v>0</v>
          </cell>
          <cell r="L47">
            <v>0</v>
          </cell>
          <cell r="M47" t="str">
            <v>КЫСТАУБАЕВ</v>
          </cell>
          <cell r="N47" t="str">
            <v>Д</v>
          </cell>
          <cell r="O47" t="str">
            <v>КЫСТАУБАЕВ Д.</v>
          </cell>
          <cell r="P47">
            <v>0</v>
          </cell>
          <cell r="Q47">
            <v>9</v>
          </cell>
          <cell r="R47">
            <v>41</v>
          </cell>
          <cell r="S47">
            <v>45</v>
          </cell>
          <cell r="T47" t="str">
            <v>41-45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44</v>
          </cell>
          <cell r="B48">
            <v>44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 t="str">
            <v/>
          </cell>
          <cell r="H48" t="str">
            <v xml:space="preserve"> </v>
          </cell>
          <cell r="I48">
            <v>0</v>
          </cell>
          <cell r="J48" t="str">
            <v>г. Алматы-1</v>
          </cell>
          <cell r="K48">
            <v>0</v>
          </cell>
          <cell r="L48">
            <v>0</v>
          </cell>
          <cell r="M48" t="e">
            <v>#VALUE!</v>
          </cell>
          <cell r="N48" t="e">
            <v>#VALUE!</v>
          </cell>
          <cell r="O48" t="e">
            <v>#VALUE!</v>
          </cell>
          <cell r="P48">
            <v>0</v>
          </cell>
          <cell r="Q48">
            <v>9</v>
          </cell>
          <cell r="R48">
            <v>41</v>
          </cell>
          <cell r="S48">
            <v>45</v>
          </cell>
          <cell r="T48" t="str">
            <v>41-45</v>
          </cell>
          <cell r="U48">
            <v>0</v>
          </cell>
          <cell r="V48" t="str">
            <v/>
          </cell>
          <cell r="W48" t="str">
            <v/>
          </cell>
        </row>
        <row r="49">
          <cell r="A49">
            <v>45</v>
          </cell>
          <cell r="B49">
            <v>45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 t="str">
            <v/>
          </cell>
          <cell r="H49" t="str">
            <v xml:space="preserve"> </v>
          </cell>
          <cell r="I49">
            <v>0</v>
          </cell>
          <cell r="J49" t="str">
            <v>г. Алматы-1</v>
          </cell>
          <cell r="K49">
            <v>0</v>
          </cell>
          <cell r="L49">
            <v>0</v>
          </cell>
          <cell r="M49" t="e">
            <v>#VALUE!</v>
          </cell>
          <cell r="N49" t="e">
            <v>#VALUE!</v>
          </cell>
          <cell r="O49" t="e">
            <v>#VALUE!</v>
          </cell>
          <cell r="P49">
            <v>0</v>
          </cell>
          <cell r="Q49">
            <v>9</v>
          </cell>
          <cell r="R49">
            <v>41</v>
          </cell>
          <cell r="S49">
            <v>45</v>
          </cell>
          <cell r="T49" t="str">
            <v>41-45</v>
          </cell>
          <cell r="U49">
            <v>0</v>
          </cell>
          <cell r="V49" t="str">
            <v/>
          </cell>
          <cell r="W49" t="str">
            <v/>
          </cell>
        </row>
        <row r="50">
          <cell r="A50">
            <v>46</v>
          </cell>
          <cell r="B50">
            <v>46</v>
          </cell>
          <cell r="C50" t="str">
            <v>КЫСТАУБАЕВ Дамир</v>
          </cell>
          <cell r="D50">
            <v>38683</v>
          </cell>
          <cell r="E50" t="str">
            <v>I</v>
          </cell>
          <cell r="F50">
            <v>26</v>
          </cell>
          <cell r="G50" t="str">
            <v>г. Алматы</v>
          </cell>
          <cell r="H50" t="str">
            <v xml:space="preserve"> </v>
          </cell>
          <cell r="I50" t="str">
            <v>г. Алматы-2</v>
          </cell>
          <cell r="J50" t="str">
            <v>г. Алматы-2</v>
          </cell>
          <cell r="K50" t="str">
            <v>Бейсенов С.А.</v>
          </cell>
          <cell r="L50">
            <v>0</v>
          </cell>
          <cell r="M50" t="str">
            <v>КЫСТАУБАЕВ</v>
          </cell>
          <cell r="N50" t="str">
            <v>Д</v>
          </cell>
          <cell r="O50" t="str">
            <v>КЫСТАУБАЕВ Д.</v>
          </cell>
          <cell r="P50">
            <v>10</v>
          </cell>
          <cell r="Q50">
            <v>10</v>
          </cell>
          <cell r="R50">
            <v>46</v>
          </cell>
          <cell r="S50">
            <v>50</v>
          </cell>
          <cell r="T50" t="str">
            <v>46-50</v>
          </cell>
          <cell r="U50" t="str">
            <v>г. Алматы-2</v>
          </cell>
          <cell r="V50">
            <v>26</v>
          </cell>
          <cell r="W50">
            <v>0</v>
          </cell>
        </row>
        <row r="51">
          <cell r="A51">
            <v>47</v>
          </cell>
          <cell r="B51">
            <v>47</v>
          </cell>
          <cell r="C51" t="str">
            <v>ШИ Ченян</v>
          </cell>
          <cell r="D51">
            <v>38392</v>
          </cell>
          <cell r="E51" t="str">
            <v>I</v>
          </cell>
          <cell r="F51">
            <v>15</v>
          </cell>
          <cell r="G51" t="str">
            <v>г. Алматы</v>
          </cell>
          <cell r="H51" t="str">
            <v xml:space="preserve"> </v>
          </cell>
          <cell r="I51">
            <v>0</v>
          </cell>
          <cell r="J51" t="str">
            <v>г. Алматы-2</v>
          </cell>
          <cell r="K51">
            <v>0</v>
          </cell>
          <cell r="L51">
            <v>0</v>
          </cell>
          <cell r="M51" t="str">
            <v>ШИ</v>
          </cell>
          <cell r="N51" t="str">
            <v>Ч</v>
          </cell>
          <cell r="O51" t="str">
            <v>ШИ Ч.</v>
          </cell>
          <cell r="P51">
            <v>0</v>
          </cell>
          <cell r="Q51">
            <v>10</v>
          </cell>
          <cell r="R51">
            <v>46</v>
          </cell>
          <cell r="S51">
            <v>50</v>
          </cell>
          <cell r="T51" t="str">
            <v>46-50</v>
          </cell>
          <cell r="U51">
            <v>0</v>
          </cell>
          <cell r="V51">
            <v>15</v>
          </cell>
          <cell r="W51">
            <v>0</v>
          </cell>
        </row>
        <row r="52">
          <cell r="A52">
            <v>48</v>
          </cell>
          <cell r="B52">
            <v>48</v>
          </cell>
          <cell r="C52" t="str">
            <v>БЕКНАЗАРОВ Мирас</v>
          </cell>
          <cell r="D52">
            <v>38360</v>
          </cell>
          <cell r="E52" t="str">
            <v>I</v>
          </cell>
          <cell r="F52">
            <v>18</v>
          </cell>
          <cell r="G52" t="str">
            <v>г. Алматы</v>
          </cell>
          <cell r="H52" t="str">
            <v xml:space="preserve"> </v>
          </cell>
          <cell r="I52">
            <v>0</v>
          </cell>
          <cell r="J52" t="str">
            <v>г. Алматы-2</v>
          </cell>
          <cell r="K52">
            <v>0</v>
          </cell>
          <cell r="L52">
            <v>0</v>
          </cell>
          <cell r="M52" t="str">
            <v>БЕКНАЗАРОВ</v>
          </cell>
          <cell r="N52" t="str">
            <v>М</v>
          </cell>
          <cell r="O52" t="str">
            <v>БЕКНАЗАРОВ М.</v>
          </cell>
          <cell r="P52">
            <v>0</v>
          </cell>
          <cell r="Q52">
            <v>10</v>
          </cell>
          <cell r="R52">
            <v>46</v>
          </cell>
          <cell r="S52">
            <v>50</v>
          </cell>
          <cell r="T52" t="str">
            <v>46-50</v>
          </cell>
          <cell r="U52">
            <v>0</v>
          </cell>
          <cell r="V52">
            <v>18</v>
          </cell>
          <cell r="W52">
            <v>0</v>
          </cell>
        </row>
        <row r="53">
          <cell r="A53">
            <v>49</v>
          </cell>
          <cell r="B53">
            <v>49</v>
          </cell>
          <cell r="C53">
            <v>0</v>
          </cell>
          <cell r="D53" t="str">
            <v/>
          </cell>
          <cell r="E53">
            <v>0</v>
          </cell>
          <cell r="F53" t="str">
            <v/>
          </cell>
          <cell r="G53" t="str">
            <v/>
          </cell>
          <cell r="H53" t="str">
            <v xml:space="preserve"> </v>
          </cell>
          <cell r="I53">
            <v>0</v>
          </cell>
          <cell r="J53" t="str">
            <v>г. Алматы-2</v>
          </cell>
          <cell r="K53">
            <v>0</v>
          </cell>
          <cell r="L53">
            <v>0</v>
          </cell>
          <cell r="M53" t="e">
            <v>#VALUE!</v>
          </cell>
          <cell r="N53" t="e">
            <v>#VALUE!</v>
          </cell>
          <cell r="O53" t="e">
            <v>#VALUE!</v>
          </cell>
          <cell r="P53">
            <v>0</v>
          </cell>
          <cell r="Q53">
            <v>10</v>
          </cell>
          <cell r="R53">
            <v>46</v>
          </cell>
          <cell r="S53">
            <v>50</v>
          </cell>
          <cell r="T53" t="str">
            <v>46-50</v>
          </cell>
          <cell r="U53">
            <v>0</v>
          </cell>
          <cell r="V53" t="str">
            <v/>
          </cell>
          <cell r="W53" t="str">
            <v/>
          </cell>
        </row>
        <row r="54">
          <cell r="A54">
            <v>50</v>
          </cell>
          <cell r="B54">
            <v>50</v>
          </cell>
          <cell r="C54">
            <v>0</v>
          </cell>
          <cell r="D54" t="str">
            <v/>
          </cell>
          <cell r="E54">
            <v>0</v>
          </cell>
          <cell r="F54" t="str">
            <v/>
          </cell>
          <cell r="G54" t="str">
            <v/>
          </cell>
          <cell r="H54" t="str">
            <v xml:space="preserve"> </v>
          </cell>
          <cell r="I54">
            <v>0</v>
          </cell>
          <cell r="J54" t="str">
            <v>г. Алматы-2</v>
          </cell>
          <cell r="K54">
            <v>0</v>
          </cell>
          <cell r="L54">
            <v>0</v>
          </cell>
          <cell r="M54" t="e">
            <v>#VALUE!</v>
          </cell>
          <cell r="N54" t="e">
            <v>#VALUE!</v>
          </cell>
          <cell r="O54" t="e">
            <v>#VALUE!</v>
          </cell>
          <cell r="P54">
            <v>0</v>
          </cell>
          <cell r="Q54">
            <v>10</v>
          </cell>
          <cell r="R54">
            <v>46</v>
          </cell>
          <cell r="S54">
            <v>50</v>
          </cell>
          <cell r="T54" t="str">
            <v>46-50</v>
          </cell>
          <cell r="U54">
            <v>0</v>
          </cell>
          <cell r="V54" t="str">
            <v/>
          </cell>
          <cell r="W54" t="str">
            <v/>
          </cell>
        </row>
        <row r="55">
          <cell r="A55">
            <v>51</v>
          </cell>
          <cell r="B55">
            <v>51</v>
          </cell>
          <cell r="C55" t="str">
            <v>ГЕРАСИМЕНКО Тимофей</v>
          </cell>
          <cell r="D55">
            <v>38111</v>
          </cell>
          <cell r="E55" t="str">
            <v>II</v>
          </cell>
          <cell r="F55">
            <v>36</v>
          </cell>
          <cell r="G55" t="str">
            <v>г. Астана</v>
          </cell>
          <cell r="H55" t="str">
            <v xml:space="preserve"> </v>
          </cell>
          <cell r="I55" t="str">
            <v>г. Астана-1</v>
          </cell>
          <cell r="J55" t="str">
            <v>г. Астана-1</v>
          </cell>
          <cell r="K55" t="str">
            <v>Мурзаспаев С.</v>
          </cell>
          <cell r="L55">
            <v>0</v>
          </cell>
          <cell r="M55" t="str">
            <v>ГЕРАСИМЕНКО</v>
          </cell>
          <cell r="N55" t="str">
            <v>Т</v>
          </cell>
          <cell r="O55" t="str">
            <v>ГЕРАСИМЕНКО Т.</v>
          </cell>
          <cell r="P55">
            <v>11</v>
          </cell>
          <cell r="Q55">
            <v>11</v>
          </cell>
          <cell r="R55">
            <v>51</v>
          </cell>
          <cell r="S55">
            <v>55</v>
          </cell>
          <cell r="T55" t="str">
            <v>51-55</v>
          </cell>
          <cell r="U55" t="str">
            <v>г. Астана-1</v>
          </cell>
          <cell r="V55">
            <v>36</v>
          </cell>
          <cell r="W55">
            <v>0</v>
          </cell>
        </row>
        <row r="56">
          <cell r="A56">
            <v>52</v>
          </cell>
          <cell r="B56">
            <v>52</v>
          </cell>
          <cell r="C56" t="str">
            <v>СЕРДЮК Владислав</v>
          </cell>
          <cell r="D56">
            <v>38213</v>
          </cell>
          <cell r="E56" t="str">
            <v>II</v>
          </cell>
          <cell r="F56">
            <v>18</v>
          </cell>
          <cell r="G56" t="str">
            <v>г. Астана</v>
          </cell>
          <cell r="H56" t="str">
            <v xml:space="preserve"> </v>
          </cell>
          <cell r="I56">
            <v>0</v>
          </cell>
          <cell r="J56" t="str">
            <v>г. Астана-1</v>
          </cell>
          <cell r="K56">
            <v>0</v>
          </cell>
          <cell r="L56">
            <v>0</v>
          </cell>
          <cell r="M56" t="str">
            <v>СЕРДЮК</v>
          </cell>
          <cell r="N56" t="str">
            <v>В</v>
          </cell>
          <cell r="O56" t="str">
            <v>СЕРДЮК В.</v>
          </cell>
          <cell r="P56">
            <v>0</v>
          </cell>
          <cell r="Q56">
            <v>11</v>
          </cell>
          <cell r="R56">
            <v>51</v>
          </cell>
          <cell r="S56">
            <v>55</v>
          </cell>
          <cell r="T56" t="str">
            <v>51-55</v>
          </cell>
          <cell r="U56">
            <v>0</v>
          </cell>
          <cell r="V56">
            <v>18</v>
          </cell>
          <cell r="W56">
            <v>0</v>
          </cell>
        </row>
        <row r="57">
          <cell r="A57">
            <v>53</v>
          </cell>
          <cell r="B57">
            <v>53</v>
          </cell>
          <cell r="C57" t="str">
            <v>ХАЛИЛОВ Радион</v>
          </cell>
          <cell r="D57">
            <v>37257</v>
          </cell>
          <cell r="E57" t="str">
            <v>II</v>
          </cell>
          <cell r="F57">
            <v>0</v>
          </cell>
          <cell r="G57" t="str">
            <v>г. Астана</v>
          </cell>
          <cell r="H57" t="str">
            <v xml:space="preserve"> </v>
          </cell>
          <cell r="I57">
            <v>0</v>
          </cell>
          <cell r="J57" t="str">
            <v>г. Астана-1</v>
          </cell>
          <cell r="K57">
            <v>0</v>
          </cell>
          <cell r="L57">
            <v>0</v>
          </cell>
          <cell r="M57" t="str">
            <v>ХАЛИЛОВ</v>
          </cell>
          <cell r="N57" t="str">
            <v>Р</v>
          </cell>
          <cell r="O57" t="str">
            <v>ХАЛИЛОВ Р.</v>
          </cell>
          <cell r="P57">
            <v>0</v>
          </cell>
          <cell r="Q57">
            <v>11</v>
          </cell>
          <cell r="R57">
            <v>51</v>
          </cell>
          <cell r="S57">
            <v>55</v>
          </cell>
          <cell r="T57" t="str">
            <v>51-55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54</v>
          </cell>
          <cell r="B58">
            <v>54</v>
          </cell>
          <cell r="C58">
            <v>0</v>
          </cell>
          <cell r="D58" t="str">
            <v/>
          </cell>
          <cell r="E58">
            <v>0</v>
          </cell>
          <cell r="F58" t="str">
            <v/>
          </cell>
          <cell r="G58" t="str">
            <v/>
          </cell>
          <cell r="H58" t="str">
            <v xml:space="preserve"> </v>
          </cell>
          <cell r="I58">
            <v>0</v>
          </cell>
          <cell r="J58" t="str">
            <v>г. Астана-1</v>
          </cell>
          <cell r="K58">
            <v>0</v>
          </cell>
          <cell r="L58">
            <v>0</v>
          </cell>
          <cell r="M58" t="e">
            <v>#VALUE!</v>
          </cell>
          <cell r="N58" t="e">
            <v>#VALUE!</v>
          </cell>
          <cell r="O58" t="e">
            <v>#VALUE!</v>
          </cell>
          <cell r="P58">
            <v>0</v>
          </cell>
          <cell r="Q58">
            <v>11</v>
          </cell>
          <cell r="R58">
            <v>51</v>
          </cell>
          <cell r="S58">
            <v>55</v>
          </cell>
          <cell r="T58" t="str">
            <v>51-55</v>
          </cell>
          <cell r="U58">
            <v>0</v>
          </cell>
          <cell r="V58" t="str">
            <v/>
          </cell>
          <cell r="W58" t="str">
            <v/>
          </cell>
        </row>
        <row r="59">
          <cell r="A59">
            <v>55</v>
          </cell>
          <cell r="B59">
            <v>55</v>
          </cell>
          <cell r="C59">
            <v>0</v>
          </cell>
          <cell r="D59" t="str">
            <v/>
          </cell>
          <cell r="E59">
            <v>0</v>
          </cell>
          <cell r="F59" t="str">
            <v/>
          </cell>
          <cell r="G59" t="str">
            <v/>
          </cell>
          <cell r="H59" t="str">
            <v xml:space="preserve"> </v>
          </cell>
          <cell r="I59">
            <v>0</v>
          </cell>
          <cell r="J59" t="str">
            <v>г. Астана-1</v>
          </cell>
          <cell r="K59">
            <v>0</v>
          </cell>
          <cell r="L59">
            <v>0</v>
          </cell>
          <cell r="M59" t="e">
            <v>#VALUE!</v>
          </cell>
          <cell r="N59" t="e">
            <v>#VALUE!</v>
          </cell>
          <cell r="O59" t="e">
            <v>#VALUE!</v>
          </cell>
          <cell r="P59">
            <v>0</v>
          </cell>
          <cell r="Q59">
            <v>11</v>
          </cell>
          <cell r="R59">
            <v>51</v>
          </cell>
          <cell r="S59">
            <v>55</v>
          </cell>
          <cell r="T59" t="str">
            <v>51-55</v>
          </cell>
          <cell r="U59">
            <v>0</v>
          </cell>
          <cell r="V59" t="str">
            <v/>
          </cell>
          <cell r="W59" t="str">
            <v/>
          </cell>
        </row>
        <row r="60">
          <cell r="A60">
            <v>56</v>
          </cell>
          <cell r="B60">
            <v>56</v>
          </cell>
          <cell r="C60" t="str">
            <v>КАСЫМОВ Дамир</v>
          </cell>
          <cell r="D60">
            <v>37622</v>
          </cell>
          <cell r="E60" t="str">
            <v>II</v>
          </cell>
          <cell r="F60">
            <v>0</v>
          </cell>
          <cell r="G60" t="str">
            <v>г. Астана</v>
          </cell>
          <cell r="H60" t="str">
            <v xml:space="preserve"> </v>
          </cell>
          <cell r="I60" t="str">
            <v>г. Астана-2</v>
          </cell>
          <cell r="J60" t="str">
            <v>г. Астана-2</v>
          </cell>
          <cell r="K60" t="str">
            <v>Мурзаспаев С.</v>
          </cell>
          <cell r="L60">
            <v>0</v>
          </cell>
          <cell r="M60" t="str">
            <v>КАСЫМОВ</v>
          </cell>
          <cell r="N60" t="str">
            <v>Д</v>
          </cell>
          <cell r="O60" t="str">
            <v>КАСЫМОВ Д.</v>
          </cell>
          <cell r="P60">
            <v>12</v>
          </cell>
          <cell r="Q60">
            <v>12</v>
          </cell>
          <cell r="R60">
            <v>56</v>
          </cell>
          <cell r="S60">
            <v>60</v>
          </cell>
          <cell r="T60" t="str">
            <v>56-60</v>
          </cell>
          <cell r="U60" t="str">
            <v>г. Астана-2</v>
          </cell>
          <cell r="V60">
            <v>0</v>
          </cell>
          <cell r="W60">
            <v>0</v>
          </cell>
        </row>
        <row r="61">
          <cell r="A61">
            <v>57</v>
          </cell>
          <cell r="B61">
            <v>57</v>
          </cell>
          <cell r="C61" t="str">
            <v>БЕКТУРГАНОВ Ернур</v>
          </cell>
          <cell r="D61">
            <v>36892</v>
          </cell>
          <cell r="E61" t="str">
            <v>КМС</v>
          </cell>
          <cell r="F61">
            <v>0</v>
          </cell>
          <cell r="G61" t="str">
            <v>г. Астана</v>
          </cell>
          <cell r="H61" t="str">
            <v xml:space="preserve"> </v>
          </cell>
          <cell r="I61">
            <v>0</v>
          </cell>
          <cell r="J61" t="str">
            <v>г. Астана-2</v>
          </cell>
          <cell r="K61">
            <v>0</v>
          </cell>
          <cell r="L61">
            <v>0</v>
          </cell>
          <cell r="M61" t="str">
            <v>БЕКТУРГАНОВ</v>
          </cell>
          <cell r="N61" t="str">
            <v>Е</v>
          </cell>
          <cell r="O61" t="str">
            <v>БЕКТУРГАНОВ Е.</v>
          </cell>
          <cell r="P61">
            <v>0</v>
          </cell>
          <cell r="Q61">
            <v>12</v>
          </cell>
          <cell r="R61">
            <v>56</v>
          </cell>
          <cell r="S61">
            <v>60</v>
          </cell>
          <cell r="T61" t="str">
            <v>56-60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58</v>
          </cell>
          <cell r="B62">
            <v>58</v>
          </cell>
          <cell r="C62" t="str">
            <v>НУРЛАНОВ Нуриддин</v>
          </cell>
          <cell r="D62">
            <v>38353</v>
          </cell>
          <cell r="E62" t="str">
            <v>II</v>
          </cell>
          <cell r="F62">
            <v>0</v>
          </cell>
          <cell r="G62" t="str">
            <v>г. Астана</v>
          </cell>
          <cell r="H62" t="str">
            <v xml:space="preserve"> </v>
          </cell>
          <cell r="I62">
            <v>0</v>
          </cell>
          <cell r="J62" t="str">
            <v>г. Астана-2</v>
          </cell>
          <cell r="K62">
            <v>0</v>
          </cell>
          <cell r="L62">
            <v>0</v>
          </cell>
          <cell r="M62" t="str">
            <v>НУРЛАНОВ</v>
          </cell>
          <cell r="N62" t="str">
            <v>Н</v>
          </cell>
          <cell r="O62" t="str">
            <v>НУРЛАНОВ Н.</v>
          </cell>
          <cell r="P62">
            <v>0</v>
          </cell>
          <cell r="Q62">
            <v>12</v>
          </cell>
          <cell r="R62">
            <v>56</v>
          </cell>
          <cell r="S62">
            <v>60</v>
          </cell>
          <cell r="T62" t="str">
            <v>56-60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59</v>
          </cell>
          <cell r="B63">
            <v>59</v>
          </cell>
          <cell r="C63">
            <v>0</v>
          </cell>
          <cell r="D63" t="str">
            <v/>
          </cell>
          <cell r="E63">
            <v>0</v>
          </cell>
          <cell r="F63" t="str">
            <v/>
          </cell>
          <cell r="G63" t="str">
            <v/>
          </cell>
          <cell r="H63" t="str">
            <v xml:space="preserve"> </v>
          </cell>
          <cell r="I63">
            <v>0</v>
          </cell>
          <cell r="J63" t="str">
            <v>г. Астана-2</v>
          </cell>
          <cell r="K63">
            <v>0</v>
          </cell>
          <cell r="L63">
            <v>0</v>
          </cell>
          <cell r="M63" t="e">
            <v>#VALUE!</v>
          </cell>
          <cell r="N63" t="e">
            <v>#VALUE!</v>
          </cell>
          <cell r="O63" t="e">
            <v>#VALUE!</v>
          </cell>
          <cell r="P63">
            <v>0</v>
          </cell>
          <cell r="Q63">
            <v>12</v>
          </cell>
          <cell r="R63">
            <v>56</v>
          </cell>
          <cell r="S63">
            <v>60</v>
          </cell>
          <cell r="T63" t="str">
            <v>56-60</v>
          </cell>
          <cell r="U63">
            <v>0</v>
          </cell>
          <cell r="V63" t="str">
            <v/>
          </cell>
          <cell r="W63" t="str">
            <v/>
          </cell>
        </row>
        <row r="64">
          <cell r="A64">
            <v>60</v>
          </cell>
          <cell r="B64">
            <v>60</v>
          </cell>
          <cell r="C64">
            <v>0</v>
          </cell>
          <cell r="D64" t="str">
            <v/>
          </cell>
          <cell r="E64">
            <v>0</v>
          </cell>
          <cell r="F64" t="str">
            <v/>
          </cell>
          <cell r="G64" t="str">
            <v/>
          </cell>
          <cell r="H64" t="str">
            <v xml:space="preserve"> </v>
          </cell>
          <cell r="I64">
            <v>0</v>
          </cell>
          <cell r="J64" t="str">
            <v>г. Астана-2</v>
          </cell>
          <cell r="K64">
            <v>0</v>
          </cell>
          <cell r="L64">
            <v>0</v>
          </cell>
          <cell r="M64" t="e">
            <v>#VALUE!</v>
          </cell>
          <cell r="N64" t="e">
            <v>#VALUE!</v>
          </cell>
          <cell r="O64" t="e">
            <v>#VALUE!</v>
          </cell>
          <cell r="P64">
            <v>0</v>
          </cell>
          <cell r="Q64">
            <v>12</v>
          </cell>
          <cell r="R64">
            <v>56</v>
          </cell>
          <cell r="S64">
            <v>60</v>
          </cell>
          <cell r="T64" t="str">
            <v>56-60</v>
          </cell>
          <cell r="U64">
            <v>0</v>
          </cell>
          <cell r="V64" t="str">
            <v/>
          </cell>
          <cell r="W64" t="str">
            <v/>
          </cell>
        </row>
        <row r="65">
          <cell r="A65">
            <v>61</v>
          </cell>
          <cell r="B65">
            <v>61</v>
          </cell>
          <cell r="C65" t="str">
            <v>АКИМАЛЫ Бакдаулет</v>
          </cell>
          <cell r="D65">
            <v>37001</v>
          </cell>
          <cell r="E65" t="str">
            <v>КМС</v>
          </cell>
          <cell r="F65">
            <v>50</v>
          </cell>
          <cell r="G65" t="str">
            <v>г. Шымкент</v>
          </cell>
          <cell r="H65" t="str">
            <v xml:space="preserve"> </v>
          </cell>
          <cell r="I65" t="str">
            <v>г. Шымкент-1</v>
          </cell>
          <cell r="J65" t="str">
            <v>г. Шымкент-1</v>
          </cell>
          <cell r="K65" t="str">
            <v>Оразбаев Н.Б.</v>
          </cell>
          <cell r="L65">
            <v>0</v>
          </cell>
          <cell r="M65" t="str">
            <v>АКИМАЛЫ</v>
          </cell>
          <cell r="N65" t="str">
            <v>Б</v>
          </cell>
          <cell r="O65" t="str">
            <v>АКИМАЛЫ Б.</v>
          </cell>
          <cell r="P65">
            <v>13</v>
          </cell>
          <cell r="Q65">
            <v>13</v>
          </cell>
          <cell r="R65">
            <v>61</v>
          </cell>
          <cell r="S65">
            <v>65</v>
          </cell>
          <cell r="T65" t="str">
            <v>61-65</v>
          </cell>
          <cell r="U65" t="str">
            <v>г. Шымкент-1</v>
          </cell>
          <cell r="V65">
            <v>50</v>
          </cell>
          <cell r="W65">
            <v>0</v>
          </cell>
        </row>
        <row r="66">
          <cell r="A66">
            <v>62</v>
          </cell>
          <cell r="B66">
            <v>62</v>
          </cell>
          <cell r="C66" t="str">
            <v>АРТУКМЕТОВ Ирисбек</v>
          </cell>
          <cell r="D66">
            <v>37486</v>
          </cell>
          <cell r="E66" t="str">
            <v>КМС</v>
          </cell>
          <cell r="F66">
            <v>51</v>
          </cell>
          <cell r="G66" t="str">
            <v>г. Шымкент</v>
          </cell>
          <cell r="H66" t="str">
            <v xml:space="preserve"> </v>
          </cell>
          <cell r="I66">
            <v>0</v>
          </cell>
          <cell r="J66" t="str">
            <v>г. Шымкент-1</v>
          </cell>
          <cell r="K66">
            <v>0</v>
          </cell>
          <cell r="L66">
            <v>0</v>
          </cell>
          <cell r="M66" t="str">
            <v>АРТУКМЕТОВ</v>
          </cell>
          <cell r="N66" t="str">
            <v>И</v>
          </cell>
          <cell r="O66" t="str">
            <v>АРТУКМЕТОВ И.</v>
          </cell>
          <cell r="P66">
            <v>0</v>
          </cell>
          <cell r="Q66">
            <v>13</v>
          </cell>
          <cell r="R66">
            <v>61</v>
          </cell>
          <cell r="S66">
            <v>65</v>
          </cell>
          <cell r="T66" t="str">
            <v>61-65</v>
          </cell>
          <cell r="U66">
            <v>0</v>
          </cell>
          <cell r="V66">
            <v>51</v>
          </cell>
          <cell r="W66">
            <v>0</v>
          </cell>
        </row>
        <row r="67">
          <cell r="A67">
            <v>63</v>
          </cell>
          <cell r="B67">
            <v>63</v>
          </cell>
          <cell r="C67" t="str">
            <v>ДАРХАНБАЙ Нурпеис</v>
          </cell>
          <cell r="D67">
            <v>36927</v>
          </cell>
          <cell r="E67" t="str">
            <v>КМС</v>
          </cell>
          <cell r="F67">
            <v>34</v>
          </cell>
          <cell r="G67" t="str">
            <v>г. Шымкент</v>
          </cell>
          <cell r="H67" t="str">
            <v xml:space="preserve"> </v>
          </cell>
          <cell r="I67">
            <v>0</v>
          </cell>
          <cell r="J67" t="str">
            <v>г. Шымкент-1</v>
          </cell>
          <cell r="K67">
            <v>0</v>
          </cell>
          <cell r="L67">
            <v>0</v>
          </cell>
          <cell r="M67" t="str">
            <v>ДАРХАНБАЙ</v>
          </cell>
          <cell r="N67" t="str">
            <v>Н</v>
          </cell>
          <cell r="O67" t="str">
            <v>ДАРХАНБАЙ Н.</v>
          </cell>
          <cell r="P67">
            <v>0</v>
          </cell>
          <cell r="Q67">
            <v>13</v>
          </cell>
          <cell r="R67">
            <v>61</v>
          </cell>
          <cell r="S67">
            <v>65</v>
          </cell>
          <cell r="T67" t="str">
            <v>61-65</v>
          </cell>
          <cell r="U67">
            <v>0</v>
          </cell>
          <cell r="V67">
            <v>34</v>
          </cell>
          <cell r="W67">
            <v>0</v>
          </cell>
        </row>
        <row r="68">
          <cell r="A68">
            <v>64</v>
          </cell>
          <cell r="B68">
            <v>64</v>
          </cell>
          <cell r="C68" t="str">
            <v>КУРАЛБАЙ Ердос</v>
          </cell>
          <cell r="D68">
            <v>37368</v>
          </cell>
          <cell r="E68" t="str">
            <v>КМС</v>
          </cell>
          <cell r="F68">
            <v>27</v>
          </cell>
          <cell r="G68" t="str">
            <v>г. Шымкент</v>
          </cell>
          <cell r="H68" t="str">
            <v xml:space="preserve"> </v>
          </cell>
          <cell r="I68">
            <v>0</v>
          </cell>
          <cell r="J68" t="str">
            <v>г. Шымкент-1</v>
          </cell>
          <cell r="K68">
            <v>0</v>
          </cell>
          <cell r="L68">
            <v>0</v>
          </cell>
          <cell r="M68" t="str">
            <v>КУРАЛБАЙ</v>
          </cell>
          <cell r="N68" t="str">
            <v>Е</v>
          </cell>
          <cell r="O68" t="str">
            <v>КУРАЛБАЙ Е.</v>
          </cell>
          <cell r="P68">
            <v>0</v>
          </cell>
          <cell r="Q68">
            <v>13</v>
          </cell>
          <cell r="R68">
            <v>61</v>
          </cell>
          <cell r="S68">
            <v>65</v>
          </cell>
          <cell r="T68" t="str">
            <v>61-65</v>
          </cell>
          <cell r="U68">
            <v>0</v>
          </cell>
          <cell r="V68">
            <v>27</v>
          </cell>
          <cell r="W68">
            <v>0</v>
          </cell>
        </row>
        <row r="69">
          <cell r="A69">
            <v>65</v>
          </cell>
          <cell r="B69">
            <v>65</v>
          </cell>
          <cell r="C69">
            <v>0</v>
          </cell>
          <cell r="D69" t="str">
            <v/>
          </cell>
          <cell r="E69">
            <v>0</v>
          </cell>
          <cell r="F69" t="str">
            <v/>
          </cell>
          <cell r="G69" t="str">
            <v/>
          </cell>
          <cell r="H69" t="str">
            <v xml:space="preserve"> </v>
          </cell>
          <cell r="I69">
            <v>0</v>
          </cell>
          <cell r="J69" t="str">
            <v>г. Шымкент-1</v>
          </cell>
          <cell r="K69">
            <v>0</v>
          </cell>
          <cell r="L69">
            <v>0</v>
          </cell>
          <cell r="M69" t="e">
            <v>#VALUE!</v>
          </cell>
          <cell r="N69" t="e">
            <v>#VALUE!</v>
          </cell>
          <cell r="O69" t="e">
            <v>#VALUE!</v>
          </cell>
          <cell r="P69">
            <v>0</v>
          </cell>
          <cell r="Q69">
            <v>13</v>
          </cell>
          <cell r="R69">
            <v>61</v>
          </cell>
          <cell r="S69">
            <v>65</v>
          </cell>
          <cell r="T69" t="str">
            <v>61-65</v>
          </cell>
          <cell r="U69">
            <v>0</v>
          </cell>
          <cell r="V69" t="str">
            <v/>
          </cell>
          <cell r="W69" t="str">
            <v/>
          </cell>
        </row>
        <row r="70">
          <cell r="A70">
            <v>66</v>
          </cell>
          <cell r="B70">
            <v>66</v>
          </cell>
          <cell r="C70" t="str">
            <v>БАЙЗАК Бекзат</v>
          </cell>
          <cell r="D70">
            <v>36914</v>
          </cell>
          <cell r="E70" t="str">
            <v>КМС</v>
          </cell>
          <cell r="F70">
            <v>27</v>
          </cell>
          <cell r="G70" t="str">
            <v>г. Шымкент</v>
          </cell>
          <cell r="H70" t="str">
            <v xml:space="preserve"> </v>
          </cell>
          <cell r="I70" t="str">
            <v>г. Шымкент-2</v>
          </cell>
          <cell r="J70" t="str">
            <v>г. Шымкент-2</v>
          </cell>
          <cell r="K70" t="str">
            <v>Оразбаев Н.Б.</v>
          </cell>
          <cell r="L70">
            <v>0</v>
          </cell>
          <cell r="M70" t="str">
            <v>БАЙЗАК</v>
          </cell>
          <cell r="N70" t="str">
            <v>Б</v>
          </cell>
          <cell r="O70" t="str">
            <v>БАЙЗАК Б.</v>
          </cell>
          <cell r="P70">
            <v>14</v>
          </cell>
          <cell r="Q70">
            <v>14</v>
          </cell>
          <cell r="R70">
            <v>66</v>
          </cell>
          <cell r="S70">
            <v>70</v>
          </cell>
          <cell r="T70" t="str">
            <v>66-70</v>
          </cell>
          <cell r="U70" t="str">
            <v>г. Шымкент-2</v>
          </cell>
          <cell r="V70">
            <v>27</v>
          </cell>
          <cell r="W70">
            <v>0</v>
          </cell>
        </row>
        <row r="71">
          <cell r="A71">
            <v>67</v>
          </cell>
          <cell r="B71">
            <v>67</v>
          </cell>
          <cell r="C71" t="str">
            <v>УСИПБАЕВ Жанболат</v>
          </cell>
          <cell r="D71">
            <v>37372</v>
          </cell>
          <cell r="E71" t="str">
            <v>КМС</v>
          </cell>
          <cell r="F71">
            <v>27</v>
          </cell>
          <cell r="G71" t="str">
            <v>г. Шымкент</v>
          </cell>
          <cell r="H71" t="str">
            <v xml:space="preserve"> </v>
          </cell>
          <cell r="I71">
            <v>0</v>
          </cell>
          <cell r="J71" t="str">
            <v>г. Шымкент-2</v>
          </cell>
          <cell r="K71">
            <v>0</v>
          </cell>
          <cell r="L71">
            <v>0</v>
          </cell>
          <cell r="M71" t="str">
            <v>УСИПБАЕВ</v>
          </cell>
          <cell r="N71" t="str">
            <v>Ж</v>
          </cell>
          <cell r="O71" t="str">
            <v>УСИПБАЕВ Ж.</v>
          </cell>
          <cell r="P71">
            <v>0</v>
          </cell>
          <cell r="Q71">
            <v>14</v>
          </cell>
          <cell r="R71">
            <v>66</v>
          </cell>
          <cell r="S71">
            <v>70</v>
          </cell>
          <cell r="T71" t="str">
            <v>66-70</v>
          </cell>
          <cell r="U71">
            <v>0</v>
          </cell>
          <cell r="V71">
            <v>27</v>
          </cell>
          <cell r="W71">
            <v>0</v>
          </cell>
        </row>
        <row r="72">
          <cell r="A72">
            <v>68</v>
          </cell>
          <cell r="B72">
            <v>68</v>
          </cell>
          <cell r="C72" t="str">
            <v>ТОРАВЕКОВ Давлатбек</v>
          </cell>
          <cell r="D72">
            <v>37768</v>
          </cell>
          <cell r="E72" t="str">
            <v>I</v>
          </cell>
          <cell r="F72">
            <v>15</v>
          </cell>
          <cell r="G72" t="str">
            <v>г. Шымкент</v>
          </cell>
          <cell r="H72" t="str">
            <v xml:space="preserve"> </v>
          </cell>
          <cell r="I72">
            <v>0</v>
          </cell>
          <cell r="J72" t="str">
            <v>г. Шымкент-2</v>
          </cell>
          <cell r="K72">
            <v>0</v>
          </cell>
          <cell r="L72">
            <v>0</v>
          </cell>
          <cell r="M72" t="str">
            <v>ТОРАВЕКОВ</v>
          </cell>
          <cell r="N72" t="str">
            <v>Д</v>
          </cell>
          <cell r="O72" t="str">
            <v>ТОРАВЕКОВ Д.</v>
          </cell>
          <cell r="P72">
            <v>0</v>
          </cell>
          <cell r="Q72">
            <v>14</v>
          </cell>
          <cell r="R72">
            <v>66</v>
          </cell>
          <cell r="S72">
            <v>70</v>
          </cell>
          <cell r="T72" t="str">
            <v>66-70</v>
          </cell>
          <cell r="U72">
            <v>0</v>
          </cell>
          <cell r="V72">
            <v>15</v>
          </cell>
          <cell r="W72">
            <v>0</v>
          </cell>
        </row>
        <row r="73">
          <cell r="A73">
            <v>69</v>
          </cell>
          <cell r="B73">
            <v>69</v>
          </cell>
          <cell r="C73" t="str">
            <v>ТАГАБЕК Зангар</v>
          </cell>
          <cell r="D73">
            <v>38805</v>
          </cell>
          <cell r="E73" t="str">
            <v>КМС</v>
          </cell>
          <cell r="F73">
            <v>0</v>
          </cell>
          <cell r="G73" t="str">
            <v>г. Шымкент</v>
          </cell>
          <cell r="H73" t="str">
            <v xml:space="preserve"> </v>
          </cell>
          <cell r="I73">
            <v>0</v>
          </cell>
          <cell r="J73" t="str">
            <v>г. Шымкент-2</v>
          </cell>
          <cell r="K73">
            <v>0</v>
          </cell>
          <cell r="L73">
            <v>0</v>
          </cell>
          <cell r="M73" t="str">
            <v>ТАГАБЕК</v>
          </cell>
          <cell r="N73" t="str">
            <v>З</v>
          </cell>
          <cell r="O73" t="str">
            <v>ТАГАБЕК З.</v>
          </cell>
          <cell r="P73">
            <v>0</v>
          </cell>
          <cell r="Q73">
            <v>14</v>
          </cell>
          <cell r="R73">
            <v>66</v>
          </cell>
          <cell r="S73">
            <v>70</v>
          </cell>
          <cell r="T73" t="str">
            <v>66-70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70</v>
          </cell>
          <cell r="B74">
            <v>70</v>
          </cell>
          <cell r="C74">
            <v>0</v>
          </cell>
          <cell r="D74" t="str">
            <v/>
          </cell>
          <cell r="E74">
            <v>0</v>
          </cell>
          <cell r="F74" t="str">
            <v/>
          </cell>
          <cell r="G74" t="str">
            <v/>
          </cell>
          <cell r="H74" t="str">
            <v xml:space="preserve"> </v>
          </cell>
          <cell r="I74">
            <v>0</v>
          </cell>
          <cell r="J74" t="str">
            <v>г. Шымкент-2</v>
          </cell>
          <cell r="K74">
            <v>0</v>
          </cell>
          <cell r="L74">
            <v>0</v>
          </cell>
          <cell r="M74" t="e">
            <v>#VALUE!</v>
          </cell>
          <cell r="N74" t="e">
            <v>#VALUE!</v>
          </cell>
          <cell r="O74" t="e">
            <v>#VALUE!</v>
          </cell>
          <cell r="P74">
            <v>0</v>
          </cell>
          <cell r="Q74">
            <v>14</v>
          </cell>
          <cell r="R74">
            <v>66</v>
          </cell>
          <cell r="S74">
            <v>70</v>
          </cell>
          <cell r="T74" t="str">
            <v>66-70</v>
          </cell>
          <cell r="U74">
            <v>0</v>
          </cell>
          <cell r="V74" t="str">
            <v/>
          </cell>
          <cell r="W74" t="str">
            <v/>
          </cell>
        </row>
        <row r="75">
          <cell r="A75">
            <v>71</v>
          </cell>
          <cell r="B75">
            <v>71</v>
          </cell>
          <cell r="C75" t="str">
            <v>ХАРКИ Искандер</v>
          </cell>
          <cell r="D75">
            <v>37758</v>
          </cell>
          <cell r="E75" t="str">
            <v>КМС</v>
          </cell>
          <cell r="F75">
            <v>49</v>
          </cell>
          <cell r="G75" t="str">
            <v>Жамбылск. обл.</v>
          </cell>
          <cell r="H75" t="str">
            <v xml:space="preserve"> </v>
          </cell>
          <cell r="I75" t="str">
            <v>Жамбылская обл.-1</v>
          </cell>
          <cell r="J75" t="str">
            <v>Жамбылская обл.-1</v>
          </cell>
          <cell r="K75" t="str">
            <v>Хасанов Н.</v>
          </cell>
          <cell r="L75">
            <v>0</v>
          </cell>
          <cell r="M75" t="str">
            <v>ХАРКИ</v>
          </cell>
          <cell r="N75" t="str">
            <v>И</v>
          </cell>
          <cell r="O75" t="str">
            <v>ХАРКИ И.</v>
          </cell>
          <cell r="P75">
            <v>15</v>
          </cell>
          <cell r="Q75">
            <v>15</v>
          </cell>
          <cell r="R75">
            <v>71</v>
          </cell>
          <cell r="S75">
            <v>75</v>
          </cell>
          <cell r="T75" t="str">
            <v>71-75</v>
          </cell>
          <cell r="U75" t="str">
            <v>Жамбылская обл.-1</v>
          </cell>
          <cell r="V75">
            <v>49</v>
          </cell>
          <cell r="W75">
            <v>0</v>
          </cell>
        </row>
        <row r="76">
          <cell r="A76">
            <v>72</v>
          </cell>
          <cell r="B76">
            <v>72</v>
          </cell>
          <cell r="C76" t="str">
            <v>ХАРКИ Абдул-Мажит</v>
          </cell>
          <cell r="D76">
            <v>37993</v>
          </cell>
          <cell r="E76" t="str">
            <v>КМС</v>
          </cell>
          <cell r="F76">
            <v>30</v>
          </cell>
          <cell r="G76" t="str">
            <v>Жамбылск. обл.</v>
          </cell>
          <cell r="H76" t="str">
            <v xml:space="preserve"> </v>
          </cell>
          <cell r="I76">
            <v>0</v>
          </cell>
          <cell r="J76" t="str">
            <v>Жамбылская обл.-1</v>
          </cell>
          <cell r="K76">
            <v>0</v>
          </cell>
          <cell r="L76">
            <v>0</v>
          </cell>
          <cell r="M76" t="str">
            <v>ХАРКИ</v>
          </cell>
          <cell r="N76" t="str">
            <v>А</v>
          </cell>
          <cell r="O76" t="str">
            <v>ХАРКИ А.</v>
          </cell>
          <cell r="P76">
            <v>0</v>
          </cell>
          <cell r="Q76">
            <v>15</v>
          </cell>
          <cell r="R76">
            <v>71</v>
          </cell>
          <cell r="S76">
            <v>75</v>
          </cell>
          <cell r="T76" t="str">
            <v>71-75</v>
          </cell>
          <cell r="U76">
            <v>0</v>
          </cell>
          <cell r="V76">
            <v>30</v>
          </cell>
          <cell r="W76">
            <v>0</v>
          </cell>
        </row>
        <row r="77">
          <cell r="A77">
            <v>73</v>
          </cell>
          <cell r="B77">
            <v>73</v>
          </cell>
          <cell r="C77" t="str">
            <v>ХАРКИ Муслим</v>
          </cell>
          <cell r="D77">
            <v>37179</v>
          </cell>
          <cell r="E77" t="str">
            <v>КМС</v>
          </cell>
          <cell r="F77">
            <v>32</v>
          </cell>
          <cell r="G77" t="str">
            <v>Жамбылск. обл.</v>
          </cell>
          <cell r="H77" t="str">
            <v xml:space="preserve"> </v>
          </cell>
          <cell r="I77">
            <v>0</v>
          </cell>
          <cell r="J77" t="str">
            <v>Жамбылская обл.-1</v>
          </cell>
          <cell r="K77">
            <v>0</v>
          </cell>
          <cell r="L77">
            <v>0</v>
          </cell>
          <cell r="M77" t="str">
            <v>ХАРКИ</v>
          </cell>
          <cell r="N77" t="str">
            <v>М</v>
          </cell>
          <cell r="O77" t="str">
            <v>ХАРКИ М.</v>
          </cell>
          <cell r="P77">
            <v>0</v>
          </cell>
          <cell r="Q77">
            <v>15</v>
          </cell>
          <cell r="R77">
            <v>71</v>
          </cell>
          <cell r="S77">
            <v>75</v>
          </cell>
          <cell r="T77" t="str">
            <v>71-75</v>
          </cell>
          <cell r="U77">
            <v>0</v>
          </cell>
          <cell r="V77">
            <v>32</v>
          </cell>
          <cell r="W77">
            <v>0</v>
          </cell>
        </row>
        <row r="78">
          <cell r="A78">
            <v>74</v>
          </cell>
          <cell r="B78">
            <v>74</v>
          </cell>
          <cell r="C78" t="str">
            <v>САДУАКАС Алнуррашит</v>
          </cell>
          <cell r="D78">
            <v>37388</v>
          </cell>
          <cell r="E78" t="str">
            <v>КМС</v>
          </cell>
          <cell r="F78">
            <v>26</v>
          </cell>
          <cell r="G78" t="str">
            <v>Жамбылск. обл.</v>
          </cell>
          <cell r="H78" t="str">
            <v xml:space="preserve"> </v>
          </cell>
          <cell r="I78">
            <v>0</v>
          </cell>
          <cell r="J78" t="str">
            <v>Жамбылская обл.-1</v>
          </cell>
          <cell r="K78">
            <v>0</v>
          </cell>
          <cell r="L78">
            <v>0</v>
          </cell>
          <cell r="M78" t="str">
            <v>САДУАКАС</v>
          </cell>
          <cell r="N78" t="str">
            <v>А</v>
          </cell>
          <cell r="O78" t="str">
            <v>САДУАКАС А.</v>
          </cell>
          <cell r="P78">
            <v>0</v>
          </cell>
          <cell r="Q78">
            <v>15</v>
          </cell>
          <cell r="R78">
            <v>71</v>
          </cell>
          <cell r="S78">
            <v>75</v>
          </cell>
          <cell r="T78" t="str">
            <v>71-75</v>
          </cell>
          <cell r="U78">
            <v>0</v>
          </cell>
          <cell r="V78">
            <v>26</v>
          </cell>
          <cell r="W78">
            <v>0</v>
          </cell>
        </row>
        <row r="79">
          <cell r="A79">
            <v>75</v>
          </cell>
          <cell r="B79">
            <v>75</v>
          </cell>
          <cell r="C79">
            <v>0</v>
          </cell>
          <cell r="D79" t="str">
            <v/>
          </cell>
          <cell r="E79">
            <v>0</v>
          </cell>
          <cell r="F79" t="str">
            <v/>
          </cell>
          <cell r="G79" t="str">
            <v/>
          </cell>
          <cell r="H79" t="str">
            <v xml:space="preserve"> </v>
          </cell>
          <cell r="I79">
            <v>0</v>
          </cell>
          <cell r="J79" t="str">
            <v>Жамбылская обл.-1</v>
          </cell>
          <cell r="K79">
            <v>0</v>
          </cell>
          <cell r="L79">
            <v>0</v>
          </cell>
          <cell r="M79" t="e">
            <v>#VALUE!</v>
          </cell>
          <cell r="N79" t="e">
            <v>#VALUE!</v>
          </cell>
          <cell r="O79" t="e">
            <v>#VALUE!</v>
          </cell>
          <cell r="P79">
            <v>0</v>
          </cell>
          <cell r="Q79">
            <v>15</v>
          </cell>
          <cell r="R79">
            <v>71</v>
          </cell>
          <cell r="S79">
            <v>75</v>
          </cell>
          <cell r="T79" t="str">
            <v>71-75</v>
          </cell>
          <cell r="U79">
            <v>0</v>
          </cell>
          <cell r="V79" t="str">
            <v/>
          </cell>
          <cell r="W79" t="str">
            <v/>
          </cell>
        </row>
        <row r="80">
          <cell r="A80">
            <v>76</v>
          </cell>
          <cell r="B80">
            <v>76</v>
          </cell>
          <cell r="C80" t="str">
            <v>МАЛДЫБАЕВ Адильхан</v>
          </cell>
          <cell r="D80">
            <v>37257</v>
          </cell>
          <cell r="E80" t="str">
            <v>II</v>
          </cell>
          <cell r="F80">
            <v>0</v>
          </cell>
          <cell r="G80" t="str">
            <v>СКО</v>
          </cell>
          <cell r="H80" t="str">
            <v xml:space="preserve"> </v>
          </cell>
          <cell r="I80" t="str">
            <v>СКО</v>
          </cell>
          <cell r="J80" t="str">
            <v>СКО</v>
          </cell>
          <cell r="K80" t="str">
            <v>Асылбаев Д.</v>
          </cell>
          <cell r="L80">
            <v>0</v>
          </cell>
          <cell r="M80" t="str">
            <v>МАЛДЫБАЕВ</v>
          </cell>
          <cell r="N80" t="str">
            <v>А</v>
          </cell>
          <cell r="O80" t="str">
            <v>МАЛДЫБАЕВ А.</v>
          </cell>
          <cell r="P80">
            <v>16</v>
          </cell>
          <cell r="Q80">
            <v>16</v>
          </cell>
          <cell r="R80">
            <v>76</v>
          </cell>
          <cell r="S80">
            <v>80</v>
          </cell>
          <cell r="T80" t="str">
            <v>76-80</v>
          </cell>
          <cell r="U80" t="str">
            <v>Северо-Казахстанская обл.</v>
          </cell>
          <cell r="V80">
            <v>0</v>
          </cell>
          <cell r="W80">
            <v>0</v>
          </cell>
        </row>
        <row r="81">
          <cell r="A81">
            <v>77</v>
          </cell>
          <cell r="B81">
            <v>77</v>
          </cell>
          <cell r="C81" t="str">
            <v>ЗАКЕРЬЯНОВ Даниял</v>
          </cell>
          <cell r="D81">
            <v>37622</v>
          </cell>
          <cell r="E81" t="str">
            <v>II</v>
          </cell>
          <cell r="F81">
            <v>0</v>
          </cell>
          <cell r="G81" t="str">
            <v>СКО</v>
          </cell>
          <cell r="H81" t="str">
            <v xml:space="preserve"> </v>
          </cell>
          <cell r="I81">
            <v>0</v>
          </cell>
          <cell r="J81" t="str">
            <v>СКО</v>
          </cell>
          <cell r="K81">
            <v>0</v>
          </cell>
          <cell r="L81">
            <v>0</v>
          </cell>
          <cell r="M81" t="str">
            <v>ЗАКЕРЬЯНОВ</v>
          </cell>
          <cell r="N81" t="str">
            <v>Д</v>
          </cell>
          <cell r="O81" t="str">
            <v>ЗАКЕРЬЯНОВ Д.</v>
          </cell>
          <cell r="P81">
            <v>0</v>
          </cell>
          <cell r="Q81">
            <v>16</v>
          </cell>
          <cell r="R81">
            <v>76</v>
          </cell>
          <cell r="S81">
            <v>80</v>
          </cell>
          <cell r="T81" t="str">
            <v>76-80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78</v>
          </cell>
          <cell r="B82">
            <v>78</v>
          </cell>
          <cell r="C82" t="str">
            <v>САПАРУЛЫ Алдияр</v>
          </cell>
          <cell r="D82">
            <v>37622</v>
          </cell>
          <cell r="E82" t="str">
            <v>II</v>
          </cell>
          <cell r="F82">
            <v>0</v>
          </cell>
          <cell r="G82" t="str">
            <v>СКО</v>
          </cell>
          <cell r="H82" t="str">
            <v xml:space="preserve"> </v>
          </cell>
          <cell r="I82">
            <v>0</v>
          </cell>
          <cell r="J82" t="str">
            <v>СКО</v>
          </cell>
          <cell r="K82">
            <v>0</v>
          </cell>
          <cell r="L82">
            <v>0</v>
          </cell>
          <cell r="M82" t="str">
            <v>САПАРУЛЫ</v>
          </cell>
          <cell r="N82" t="str">
            <v>А</v>
          </cell>
          <cell r="O82" t="str">
            <v>САПАРУЛЫ А.</v>
          </cell>
          <cell r="P82">
            <v>0</v>
          </cell>
          <cell r="Q82">
            <v>16</v>
          </cell>
          <cell r="R82">
            <v>76</v>
          </cell>
          <cell r="S82">
            <v>80</v>
          </cell>
          <cell r="T82" t="str">
            <v>76-80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79</v>
          </cell>
          <cell r="B83">
            <v>79</v>
          </cell>
          <cell r="C83" t="str">
            <v>СЕНТЮЖАНОВ Максим</v>
          </cell>
          <cell r="D83">
            <v>37257</v>
          </cell>
          <cell r="E83" t="str">
            <v>II</v>
          </cell>
          <cell r="F83">
            <v>0</v>
          </cell>
          <cell r="G83" t="str">
            <v>СКО</v>
          </cell>
          <cell r="H83" t="str">
            <v xml:space="preserve"> </v>
          </cell>
          <cell r="I83">
            <v>0</v>
          </cell>
          <cell r="J83" t="str">
            <v>СКО</v>
          </cell>
          <cell r="K83">
            <v>0</v>
          </cell>
          <cell r="L83">
            <v>0</v>
          </cell>
          <cell r="M83" t="str">
            <v>СЕНТЮЖАНОВ</v>
          </cell>
          <cell r="N83" t="str">
            <v>М</v>
          </cell>
          <cell r="O83" t="str">
            <v>СЕНТЮЖАНОВ М.</v>
          </cell>
          <cell r="P83">
            <v>0</v>
          </cell>
          <cell r="Q83">
            <v>16</v>
          </cell>
          <cell r="R83">
            <v>76</v>
          </cell>
          <cell r="S83">
            <v>80</v>
          </cell>
          <cell r="T83" t="str">
            <v>76-80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80</v>
          </cell>
          <cell r="B84">
            <v>80</v>
          </cell>
          <cell r="C84">
            <v>0</v>
          </cell>
          <cell r="D84" t="str">
            <v/>
          </cell>
          <cell r="E84">
            <v>0</v>
          </cell>
          <cell r="F84" t="str">
            <v/>
          </cell>
          <cell r="G84" t="str">
            <v/>
          </cell>
          <cell r="H84">
            <v>0</v>
          </cell>
          <cell r="I84">
            <v>0</v>
          </cell>
          <cell r="J84" t="str">
            <v>СКО</v>
          </cell>
          <cell r="K84">
            <v>0</v>
          </cell>
          <cell r="L84">
            <v>0</v>
          </cell>
          <cell r="M84" t="e">
            <v>#VALUE!</v>
          </cell>
          <cell r="N84" t="e">
            <v>#VALUE!</v>
          </cell>
          <cell r="O84" t="e">
            <v>#VALUE!</v>
          </cell>
          <cell r="P84">
            <v>0</v>
          </cell>
          <cell r="Q84">
            <v>16</v>
          </cell>
          <cell r="R84">
            <v>76</v>
          </cell>
          <cell r="S84">
            <v>80</v>
          </cell>
          <cell r="T84" t="str">
            <v>76-80</v>
          </cell>
          <cell r="U84">
            <v>0</v>
          </cell>
          <cell r="V84" t="str">
            <v/>
          </cell>
          <cell r="W84" t="str">
            <v/>
          </cell>
        </row>
        <row r="85">
          <cell r="A85">
            <v>0</v>
          </cell>
          <cell r="B85" t="str">
            <v>-</v>
          </cell>
          <cell r="C85">
            <v>0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e">
            <v>#VALUE!</v>
          </cell>
          <cell r="N85" t="e">
            <v>#VALUE!</v>
          </cell>
          <cell r="O85" t="e">
            <v>#VALUE!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>
            <v>0</v>
          </cell>
          <cell r="W85">
            <v>0</v>
          </cell>
        </row>
        <row r="86">
          <cell r="A86" t="str">
            <v>-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.</v>
          </cell>
          <cell r="R86" t="str">
            <v>.</v>
          </cell>
          <cell r="S86" t="str">
            <v>.</v>
          </cell>
          <cell r="T86" t="str">
            <v>.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Х</v>
          </cell>
          <cell r="B87" t="str">
            <v>Х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 t="str">
            <v>Х</v>
          </cell>
          <cell r="H87" t="str">
            <v>Х</v>
          </cell>
          <cell r="I87" t="str">
            <v>Х</v>
          </cell>
          <cell r="J87">
            <v>0</v>
          </cell>
          <cell r="K87" t="str">
            <v>Х</v>
          </cell>
          <cell r="L87" t="str">
            <v>Х</v>
          </cell>
          <cell r="M87" t="str">
            <v>Х</v>
          </cell>
          <cell r="N87" t="str">
            <v>Х</v>
          </cell>
          <cell r="O87" t="str">
            <v>Х</v>
          </cell>
          <cell r="P87" t="str">
            <v>Х</v>
          </cell>
          <cell r="Q87" t="str">
            <v>Х</v>
          </cell>
          <cell r="R87" t="str">
            <v>Х</v>
          </cell>
          <cell r="S87" t="str">
            <v>Х</v>
          </cell>
          <cell r="T87" t="str">
            <v>Х</v>
          </cell>
          <cell r="U87" t="str">
            <v>Х</v>
          </cell>
          <cell r="V87">
            <v>0</v>
          </cell>
          <cell r="W87">
            <v>0</v>
          </cell>
        </row>
        <row r="88">
          <cell r="A88" t="str">
            <v>Nr.</v>
          </cell>
          <cell r="B88" t="str">
            <v>№</v>
          </cell>
          <cell r="C88" t="str">
            <v>ФАМИЛИЯ Имя</v>
          </cell>
          <cell r="D88" t="str">
            <v>Дата рожд.</v>
          </cell>
          <cell r="E88" t="str">
            <v>Разр.</v>
          </cell>
          <cell r="F88" t="str">
            <v>Рейт</v>
          </cell>
          <cell r="G88" t="str">
            <v>Город</v>
          </cell>
          <cell r="H88" t="str">
            <v>Личный тренер</v>
          </cell>
          <cell r="I88" t="str">
            <v>Команда</v>
          </cell>
          <cell r="J88">
            <v>0</v>
          </cell>
          <cell r="K88" t="str">
            <v>Тренер команды</v>
          </cell>
          <cell r="L88" t="str">
            <v>ФО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>Команда</v>
          </cell>
          <cell r="V88">
            <v>0</v>
          </cell>
          <cell r="W88" t="str">
            <v>ЯНВ</v>
          </cell>
        </row>
        <row r="89">
          <cell r="A89">
            <v>101</v>
          </cell>
          <cell r="B89">
            <v>1</v>
          </cell>
          <cell r="C89" t="str">
            <v>МАМАЙ Абдулла</v>
          </cell>
          <cell r="D89">
            <v>38736</v>
          </cell>
          <cell r="E89" t="str">
            <v>КМС</v>
          </cell>
          <cell r="F89">
            <v>23</v>
          </cell>
          <cell r="G89" t="str">
            <v>Туркестан обл.</v>
          </cell>
          <cell r="H89" t="str">
            <v xml:space="preserve"> </v>
          </cell>
          <cell r="I89" t="str">
            <v>Туркестанская обл.</v>
          </cell>
          <cell r="J89" t="str">
            <v>Туркестанская обл.</v>
          </cell>
          <cell r="K89" t="str">
            <v>Есимханов Е.Б.</v>
          </cell>
          <cell r="L89">
            <v>0</v>
          </cell>
          <cell r="M89" t="str">
            <v>МАМАЙ</v>
          </cell>
          <cell r="N89" t="str">
            <v>А</v>
          </cell>
          <cell r="O89" t="str">
            <v>МАМАЙ А.</v>
          </cell>
          <cell r="P89">
            <v>21</v>
          </cell>
          <cell r="Q89">
            <v>21</v>
          </cell>
          <cell r="R89">
            <v>101</v>
          </cell>
          <cell r="S89">
            <v>105</v>
          </cell>
          <cell r="T89" t="str">
            <v>101-105</v>
          </cell>
          <cell r="U89" t="str">
            <v>Туркестанская обл.</v>
          </cell>
          <cell r="V89">
            <v>23</v>
          </cell>
          <cell r="W89">
            <v>0</v>
          </cell>
        </row>
        <row r="90">
          <cell r="A90">
            <v>102</v>
          </cell>
          <cell r="B90">
            <v>2</v>
          </cell>
          <cell r="C90" t="str">
            <v>МЫРЗАКУЛ Жаркынбек</v>
          </cell>
          <cell r="D90">
            <v>37748</v>
          </cell>
          <cell r="E90" t="str">
            <v>КМС</v>
          </cell>
          <cell r="F90">
            <v>0</v>
          </cell>
          <cell r="G90" t="str">
            <v>Туркестан обл.</v>
          </cell>
          <cell r="H90" t="str">
            <v xml:space="preserve"> </v>
          </cell>
          <cell r="I90">
            <v>0</v>
          </cell>
          <cell r="J90" t="str">
            <v>Туркестанская обл.</v>
          </cell>
          <cell r="K90">
            <v>0</v>
          </cell>
          <cell r="L90">
            <v>0</v>
          </cell>
          <cell r="M90" t="str">
            <v>МЫРЗАКУЛ</v>
          </cell>
          <cell r="N90" t="str">
            <v>Ж</v>
          </cell>
          <cell r="O90" t="str">
            <v>МЫРЗАКУЛ Ж.</v>
          </cell>
          <cell r="P90">
            <v>0</v>
          </cell>
          <cell r="Q90">
            <v>21</v>
          </cell>
          <cell r="R90">
            <v>101</v>
          </cell>
          <cell r="S90">
            <v>105</v>
          </cell>
          <cell r="T90" t="str">
            <v>101-105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103</v>
          </cell>
          <cell r="B91">
            <v>3</v>
          </cell>
          <cell r="C91" t="str">
            <v>КАЛДАРБЕКОВ Мади</v>
          </cell>
          <cell r="D91">
            <v>37334</v>
          </cell>
          <cell r="E91" t="str">
            <v>II</v>
          </cell>
          <cell r="F91">
            <v>0</v>
          </cell>
          <cell r="G91" t="str">
            <v>Туркестан обл.</v>
          </cell>
          <cell r="H91" t="str">
            <v xml:space="preserve"> </v>
          </cell>
          <cell r="I91">
            <v>0</v>
          </cell>
          <cell r="J91" t="str">
            <v>Туркестанская обл.</v>
          </cell>
          <cell r="K91">
            <v>0</v>
          </cell>
          <cell r="L91">
            <v>0</v>
          </cell>
          <cell r="M91" t="str">
            <v>КАЛДАРБЕКОВ</v>
          </cell>
          <cell r="N91" t="str">
            <v>М</v>
          </cell>
          <cell r="O91" t="str">
            <v>КАЛДАРБЕКОВ М.</v>
          </cell>
          <cell r="P91">
            <v>0</v>
          </cell>
          <cell r="Q91">
            <v>21</v>
          </cell>
          <cell r="R91">
            <v>101</v>
          </cell>
          <cell r="S91">
            <v>105</v>
          </cell>
          <cell r="T91" t="str">
            <v>101-105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104</v>
          </cell>
          <cell r="B92">
            <v>4</v>
          </cell>
          <cell r="C92" t="str">
            <v>НАЗИР Рамазан</v>
          </cell>
          <cell r="D92">
            <v>39696</v>
          </cell>
          <cell r="E92" t="str">
            <v>КМС</v>
          </cell>
          <cell r="F92">
            <v>0</v>
          </cell>
          <cell r="G92" t="str">
            <v>Туркестан обл.</v>
          </cell>
          <cell r="H92" t="str">
            <v xml:space="preserve"> </v>
          </cell>
          <cell r="I92">
            <v>0</v>
          </cell>
          <cell r="J92" t="str">
            <v>Туркестанская обл.</v>
          </cell>
          <cell r="K92">
            <v>0</v>
          </cell>
          <cell r="L92">
            <v>0</v>
          </cell>
          <cell r="M92" t="str">
            <v>НАЗИР</v>
          </cell>
          <cell r="N92" t="str">
            <v>Р</v>
          </cell>
          <cell r="O92" t="str">
            <v>НАЗИР Р.</v>
          </cell>
          <cell r="P92">
            <v>0</v>
          </cell>
          <cell r="Q92">
            <v>21</v>
          </cell>
          <cell r="R92">
            <v>101</v>
          </cell>
          <cell r="S92">
            <v>105</v>
          </cell>
          <cell r="T92" t="str">
            <v>101-105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105</v>
          </cell>
          <cell r="B93">
            <v>5</v>
          </cell>
          <cell r="C93">
            <v>0</v>
          </cell>
          <cell r="D93" t="str">
            <v/>
          </cell>
          <cell r="E93">
            <v>0</v>
          </cell>
          <cell r="F93" t="str">
            <v/>
          </cell>
          <cell r="G93" t="str">
            <v/>
          </cell>
          <cell r="H93" t="str">
            <v xml:space="preserve"> </v>
          </cell>
          <cell r="I93">
            <v>0</v>
          </cell>
          <cell r="J93" t="str">
            <v>Туркестанская обл.</v>
          </cell>
          <cell r="K93">
            <v>0</v>
          </cell>
          <cell r="L93">
            <v>0</v>
          </cell>
          <cell r="M93" t="e">
            <v>#VALUE!</v>
          </cell>
          <cell r="N93" t="e">
            <v>#VALUE!</v>
          </cell>
          <cell r="O93" t="e">
            <v>#VALUE!</v>
          </cell>
          <cell r="P93">
            <v>0</v>
          </cell>
          <cell r="Q93">
            <v>21</v>
          </cell>
          <cell r="R93">
            <v>101</v>
          </cell>
          <cell r="S93">
            <v>105</v>
          </cell>
          <cell r="T93" t="str">
            <v>101-105</v>
          </cell>
          <cell r="U93">
            <v>0</v>
          </cell>
          <cell r="V93" t="str">
            <v/>
          </cell>
          <cell r="W93" t="str">
            <v/>
          </cell>
        </row>
        <row r="94">
          <cell r="A94">
            <v>106</v>
          </cell>
          <cell r="B94">
            <v>6</v>
          </cell>
          <cell r="C94" t="str">
            <v>СИПАЧЕВ Артем</v>
          </cell>
          <cell r="D94">
            <v>38037</v>
          </cell>
          <cell r="E94" t="str">
            <v>КМС</v>
          </cell>
          <cell r="F94">
            <v>24</v>
          </cell>
          <cell r="G94" t="str">
            <v>Костанай. обл</v>
          </cell>
          <cell r="H94" t="str">
            <v xml:space="preserve"> </v>
          </cell>
          <cell r="I94" t="str">
            <v>Костанайская обл.</v>
          </cell>
          <cell r="J94" t="str">
            <v>Костанайская обл.</v>
          </cell>
          <cell r="K94" t="str">
            <v>Магалеева Л.К.</v>
          </cell>
          <cell r="L94">
            <v>0</v>
          </cell>
          <cell r="M94" t="str">
            <v>СИПАЧЕВ</v>
          </cell>
          <cell r="N94" t="str">
            <v>А</v>
          </cell>
          <cell r="O94" t="str">
            <v>СИПАЧЕВ А.</v>
          </cell>
          <cell r="P94">
            <v>22</v>
          </cell>
          <cell r="Q94">
            <v>22</v>
          </cell>
          <cell r="R94">
            <v>106</v>
          </cell>
          <cell r="S94">
            <v>110</v>
          </cell>
          <cell r="T94" t="str">
            <v>106-110</v>
          </cell>
          <cell r="U94" t="str">
            <v>Костанайская обл.</v>
          </cell>
          <cell r="V94">
            <v>24</v>
          </cell>
          <cell r="W94">
            <v>0</v>
          </cell>
        </row>
        <row r="95">
          <cell r="A95">
            <v>107</v>
          </cell>
          <cell r="B95">
            <v>7</v>
          </cell>
          <cell r="C95" t="str">
            <v>МАКАНОВ Диас</v>
          </cell>
          <cell r="D95">
            <v>37485</v>
          </cell>
          <cell r="E95" t="str">
            <v>КМС</v>
          </cell>
          <cell r="F95">
            <v>27</v>
          </cell>
          <cell r="G95" t="str">
            <v>Костанай. обл</v>
          </cell>
          <cell r="H95" t="str">
            <v xml:space="preserve"> </v>
          </cell>
          <cell r="I95">
            <v>0</v>
          </cell>
          <cell r="J95" t="str">
            <v>Костанайская обл.</v>
          </cell>
          <cell r="K95">
            <v>0</v>
          </cell>
          <cell r="L95">
            <v>0</v>
          </cell>
          <cell r="M95" t="str">
            <v>МАКАНОВ</v>
          </cell>
          <cell r="N95" t="str">
            <v>Д</v>
          </cell>
          <cell r="O95" t="str">
            <v>МАКАНОВ Д.</v>
          </cell>
          <cell r="P95">
            <v>0</v>
          </cell>
          <cell r="Q95">
            <v>22</v>
          </cell>
          <cell r="R95">
            <v>106</v>
          </cell>
          <cell r="S95">
            <v>110</v>
          </cell>
          <cell r="T95" t="str">
            <v>106-110</v>
          </cell>
          <cell r="U95">
            <v>0</v>
          </cell>
          <cell r="V95">
            <v>27</v>
          </cell>
          <cell r="W95">
            <v>0</v>
          </cell>
        </row>
        <row r="96">
          <cell r="A96">
            <v>108</v>
          </cell>
          <cell r="B96">
            <v>8</v>
          </cell>
          <cell r="C96" t="str">
            <v>ТУРЕЖАНОВ Темирлан</v>
          </cell>
          <cell r="D96">
            <v>37045</v>
          </cell>
          <cell r="E96" t="str">
            <v>I</v>
          </cell>
          <cell r="F96">
            <v>0</v>
          </cell>
          <cell r="G96" t="str">
            <v>Костанай. обл</v>
          </cell>
          <cell r="H96" t="str">
            <v xml:space="preserve"> </v>
          </cell>
          <cell r="I96">
            <v>0</v>
          </cell>
          <cell r="J96" t="str">
            <v>Костанайская обл.</v>
          </cell>
          <cell r="K96">
            <v>0</v>
          </cell>
          <cell r="L96">
            <v>0</v>
          </cell>
          <cell r="M96" t="str">
            <v>ТУРЕЖАНОВ</v>
          </cell>
          <cell r="N96" t="str">
            <v>Т</v>
          </cell>
          <cell r="O96" t="str">
            <v>ТУРЕЖАНОВ Т.</v>
          </cell>
          <cell r="P96">
            <v>0</v>
          </cell>
          <cell r="Q96">
            <v>22</v>
          </cell>
          <cell r="R96">
            <v>106</v>
          </cell>
          <cell r="S96">
            <v>110</v>
          </cell>
          <cell r="T96" t="str">
            <v>106-110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109</v>
          </cell>
          <cell r="B97">
            <v>9</v>
          </cell>
          <cell r="C97" t="str">
            <v>ПАВЛЕЧЕНКО Владислав</v>
          </cell>
          <cell r="D97">
            <v>37874</v>
          </cell>
          <cell r="E97" t="str">
            <v>II</v>
          </cell>
          <cell r="F97">
            <v>0</v>
          </cell>
          <cell r="G97" t="str">
            <v>Костанай. обл</v>
          </cell>
          <cell r="H97" t="str">
            <v xml:space="preserve"> </v>
          </cell>
          <cell r="I97">
            <v>0</v>
          </cell>
          <cell r="J97" t="str">
            <v>Костанайская обл.</v>
          </cell>
          <cell r="K97">
            <v>0</v>
          </cell>
          <cell r="L97">
            <v>0</v>
          </cell>
          <cell r="M97" t="str">
            <v>ПАВЛЕЧЕНКО</v>
          </cell>
          <cell r="N97" t="str">
            <v>В</v>
          </cell>
          <cell r="O97" t="str">
            <v>ПАВЛЕЧЕНКО В.</v>
          </cell>
          <cell r="P97">
            <v>0</v>
          </cell>
          <cell r="Q97">
            <v>22</v>
          </cell>
          <cell r="R97">
            <v>106</v>
          </cell>
          <cell r="S97">
            <v>110</v>
          </cell>
          <cell r="T97" t="str">
            <v>106-110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110</v>
          </cell>
          <cell r="B98">
            <v>10</v>
          </cell>
          <cell r="C98">
            <v>0</v>
          </cell>
          <cell r="D98" t="str">
            <v/>
          </cell>
          <cell r="E98">
            <v>0</v>
          </cell>
          <cell r="F98" t="str">
            <v/>
          </cell>
          <cell r="G98" t="str">
            <v/>
          </cell>
          <cell r="H98" t="str">
            <v xml:space="preserve"> </v>
          </cell>
          <cell r="I98">
            <v>0</v>
          </cell>
          <cell r="J98" t="str">
            <v>Костанайская обл.</v>
          </cell>
          <cell r="K98">
            <v>0</v>
          </cell>
          <cell r="L98">
            <v>0</v>
          </cell>
          <cell r="M98" t="e">
            <v>#VALUE!</v>
          </cell>
          <cell r="N98" t="e">
            <v>#VALUE!</v>
          </cell>
          <cell r="O98" t="e">
            <v>#VALUE!</v>
          </cell>
          <cell r="P98">
            <v>0</v>
          </cell>
          <cell r="Q98">
            <v>22</v>
          </cell>
          <cell r="R98">
            <v>106</v>
          </cell>
          <cell r="S98">
            <v>110</v>
          </cell>
          <cell r="T98" t="str">
            <v>106-110</v>
          </cell>
          <cell r="U98">
            <v>0</v>
          </cell>
          <cell r="V98" t="str">
            <v/>
          </cell>
          <cell r="W98" t="str">
            <v/>
          </cell>
        </row>
        <row r="99">
          <cell r="A99">
            <v>111</v>
          </cell>
          <cell r="B99">
            <v>11</v>
          </cell>
          <cell r="C99" t="str">
            <v>АСКАР Инабат</v>
          </cell>
          <cell r="D99">
            <v>38353</v>
          </cell>
          <cell r="E99" t="str">
            <v>I</v>
          </cell>
          <cell r="F99">
            <v>0</v>
          </cell>
          <cell r="G99" t="str">
            <v>Мангистауская обл.</v>
          </cell>
          <cell r="H99" t="str">
            <v xml:space="preserve"> </v>
          </cell>
          <cell r="I99" t="str">
            <v>Мангистауская обл.-1</v>
          </cell>
          <cell r="J99" t="str">
            <v>Мангистауская обл.-1</v>
          </cell>
          <cell r="K99" t="str">
            <v>Бурбасов Е.К.</v>
          </cell>
          <cell r="L99">
            <v>0</v>
          </cell>
          <cell r="M99" t="str">
            <v>АСКАР</v>
          </cell>
          <cell r="N99" t="str">
            <v>И</v>
          </cell>
          <cell r="O99" t="str">
            <v>АСКАР И.</v>
          </cell>
          <cell r="P99">
            <v>23</v>
          </cell>
          <cell r="Q99">
            <v>23</v>
          </cell>
          <cell r="R99">
            <v>111</v>
          </cell>
          <cell r="S99">
            <v>115</v>
          </cell>
          <cell r="T99" t="str">
            <v>111-115</v>
          </cell>
          <cell r="U99" t="str">
            <v>Мангистауская обл.-1</v>
          </cell>
          <cell r="V99">
            <v>0</v>
          </cell>
          <cell r="W99">
            <v>0</v>
          </cell>
        </row>
        <row r="100">
          <cell r="A100">
            <v>112</v>
          </cell>
          <cell r="B100">
            <v>12</v>
          </cell>
          <cell r="C100" t="str">
            <v>БАКЫТ Мугтасим</v>
          </cell>
          <cell r="D100">
            <v>39083</v>
          </cell>
          <cell r="E100" t="str">
            <v>I</v>
          </cell>
          <cell r="F100">
            <v>0</v>
          </cell>
          <cell r="G100" t="str">
            <v>Мангистауская обл.</v>
          </cell>
          <cell r="H100" t="str">
            <v xml:space="preserve"> </v>
          </cell>
          <cell r="I100">
            <v>0</v>
          </cell>
          <cell r="J100" t="str">
            <v>Мангистауская обл.-1</v>
          </cell>
          <cell r="K100">
            <v>0</v>
          </cell>
          <cell r="L100">
            <v>0</v>
          </cell>
          <cell r="M100" t="str">
            <v>БАКЫТ</v>
          </cell>
          <cell r="N100" t="str">
            <v>М</v>
          </cell>
          <cell r="O100" t="str">
            <v>БАКЫТ М.</v>
          </cell>
          <cell r="P100">
            <v>0</v>
          </cell>
          <cell r="Q100">
            <v>23</v>
          </cell>
          <cell r="R100">
            <v>111</v>
          </cell>
          <cell r="S100">
            <v>115</v>
          </cell>
          <cell r="T100" t="str">
            <v>111-115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113</v>
          </cell>
          <cell r="B101">
            <v>13</v>
          </cell>
          <cell r="C101" t="str">
            <v>РАХМАН Алижан</v>
          </cell>
          <cell r="D101">
            <v>38718</v>
          </cell>
          <cell r="E101" t="str">
            <v>I</v>
          </cell>
          <cell r="F101">
            <v>0</v>
          </cell>
          <cell r="G101" t="str">
            <v>Мангистауская обл.</v>
          </cell>
          <cell r="H101" t="str">
            <v xml:space="preserve"> </v>
          </cell>
          <cell r="I101">
            <v>0</v>
          </cell>
          <cell r="J101" t="str">
            <v>Мангистауская обл.-1</v>
          </cell>
          <cell r="K101">
            <v>0</v>
          </cell>
          <cell r="L101">
            <v>0</v>
          </cell>
          <cell r="M101" t="str">
            <v>РАХМАН</v>
          </cell>
          <cell r="N101" t="str">
            <v>А</v>
          </cell>
          <cell r="O101" t="str">
            <v>РАХМАН А.</v>
          </cell>
          <cell r="P101">
            <v>0</v>
          </cell>
          <cell r="Q101">
            <v>23</v>
          </cell>
          <cell r="R101">
            <v>111</v>
          </cell>
          <cell r="S101">
            <v>115</v>
          </cell>
          <cell r="T101" t="str">
            <v>111-115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114</v>
          </cell>
          <cell r="B102">
            <v>14</v>
          </cell>
          <cell r="C102">
            <v>0</v>
          </cell>
          <cell r="D102" t="str">
            <v/>
          </cell>
          <cell r="E102">
            <v>0</v>
          </cell>
          <cell r="F102" t="str">
            <v/>
          </cell>
          <cell r="G102" t="str">
            <v/>
          </cell>
          <cell r="H102" t="str">
            <v xml:space="preserve"> </v>
          </cell>
          <cell r="I102">
            <v>0</v>
          </cell>
          <cell r="J102" t="str">
            <v>Мангистауская обл.-1</v>
          </cell>
          <cell r="K102">
            <v>0</v>
          </cell>
          <cell r="L102">
            <v>0</v>
          </cell>
          <cell r="M102" t="e">
            <v>#VALUE!</v>
          </cell>
          <cell r="N102" t="e">
            <v>#VALUE!</v>
          </cell>
          <cell r="O102" t="e">
            <v>#VALUE!</v>
          </cell>
          <cell r="P102">
            <v>0</v>
          </cell>
          <cell r="Q102">
            <v>23</v>
          </cell>
          <cell r="R102">
            <v>111</v>
          </cell>
          <cell r="S102">
            <v>115</v>
          </cell>
          <cell r="T102" t="str">
            <v>111-115</v>
          </cell>
          <cell r="U102">
            <v>0</v>
          </cell>
          <cell r="V102" t="str">
            <v/>
          </cell>
          <cell r="W102" t="str">
            <v/>
          </cell>
        </row>
        <row r="103">
          <cell r="A103">
            <v>115</v>
          </cell>
          <cell r="B103">
            <v>15</v>
          </cell>
          <cell r="C103">
            <v>0</v>
          </cell>
          <cell r="D103" t="str">
            <v/>
          </cell>
          <cell r="E103">
            <v>0</v>
          </cell>
          <cell r="F103" t="str">
            <v/>
          </cell>
          <cell r="G103" t="str">
            <v/>
          </cell>
          <cell r="H103" t="str">
            <v xml:space="preserve"> </v>
          </cell>
          <cell r="I103">
            <v>0</v>
          </cell>
          <cell r="J103" t="str">
            <v>Мангистауская обл.-1</v>
          </cell>
          <cell r="K103">
            <v>0</v>
          </cell>
          <cell r="L103">
            <v>0</v>
          </cell>
          <cell r="M103" t="e">
            <v>#VALUE!</v>
          </cell>
          <cell r="N103" t="e">
            <v>#VALUE!</v>
          </cell>
          <cell r="O103" t="e">
            <v>#VALUE!</v>
          </cell>
          <cell r="P103">
            <v>0</v>
          </cell>
          <cell r="Q103">
            <v>23</v>
          </cell>
          <cell r="R103">
            <v>111</v>
          </cell>
          <cell r="S103">
            <v>115</v>
          </cell>
          <cell r="T103" t="str">
            <v>111-115</v>
          </cell>
          <cell r="U103">
            <v>0</v>
          </cell>
          <cell r="V103" t="str">
            <v/>
          </cell>
          <cell r="W103" t="str">
            <v/>
          </cell>
        </row>
        <row r="104">
          <cell r="A104">
            <v>116</v>
          </cell>
          <cell r="B104">
            <v>16</v>
          </cell>
          <cell r="C104" t="str">
            <v>РАМАЗАНОВ Есенгелды</v>
          </cell>
          <cell r="D104">
            <v>37291</v>
          </cell>
          <cell r="E104" t="str">
            <v>КМС</v>
          </cell>
          <cell r="F104">
            <v>34</v>
          </cell>
          <cell r="G104" t="str">
            <v>Мангистау. обл.</v>
          </cell>
          <cell r="H104" t="str">
            <v xml:space="preserve"> </v>
          </cell>
          <cell r="I104" t="str">
            <v>Мангистауская обл.-2</v>
          </cell>
          <cell r="J104" t="str">
            <v>Мангистауская обл.-2</v>
          </cell>
          <cell r="K104" t="str">
            <v>Бурбасов Е.К.</v>
          </cell>
          <cell r="L104">
            <v>0</v>
          </cell>
          <cell r="M104" t="str">
            <v>РАМАЗАНОВ</v>
          </cell>
          <cell r="N104" t="str">
            <v>Е</v>
          </cell>
          <cell r="O104" t="str">
            <v>РАМАЗАНОВ Е.</v>
          </cell>
          <cell r="P104">
            <v>24</v>
          </cell>
          <cell r="Q104">
            <v>24</v>
          </cell>
          <cell r="R104">
            <v>116</v>
          </cell>
          <cell r="S104">
            <v>120</v>
          </cell>
          <cell r="T104" t="str">
            <v>116-120</v>
          </cell>
          <cell r="U104" t="str">
            <v>Мангистауская обл.-2</v>
          </cell>
          <cell r="V104">
            <v>34</v>
          </cell>
          <cell r="W104">
            <v>0</v>
          </cell>
        </row>
        <row r="105">
          <cell r="A105">
            <v>117</v>
          </cell>
          <cell r="B105">
            <v>17</v>
          </cell>
          <cell r="C105" t="str">
            <v>ЖАДЬКО Ярослав</v>
          </cell>
          <cell r="D105">
            <v>37622</v>
          </cell>
          <cell r="E105" t="str">
            <v>I</v>
          </cell>
          <cell r="F105">
            <v>0</v>
          </cell>
          <cell r="G105" t="str">
            <v>Мангистауская обл.</v>
          </cell>
          <cell r="H105" t="str">
            <v xml:space="preserve"> </v>
          </cell>
          <cell r="I105">
            <v>0</v>
          </cell>
          <cell r="J105" t="str">
            <v>Мангистауская обл.-2</v>
          </cell>
          <cell r="K105">
            <v>0</v>
          </cell>
          <cell r="L105">
            <v>0</v>
          </cell>
          <cell r="M105" t="str">
            <v>ЖАДЬКО</v>
          </cell>
          <cell r="N105" t="str">
            <v>Я</v>
          </cell>
          <cell r="O105" t="str">
            <v>ЖАДЬКО Я.</v>
          </cell>
          <cell r="P105">
            <v>0</v>
          </cell>
          <cell r="Q105">
            <v>24</v>
          </cell>
          <cell r="R105">
            <v>116</v>
          </cell>
          <cell r="S105">
            <v>120</v>
          </cell>
          <cell r="T105" t="str">
            <v>116-120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118</v>
          </cell>
          <cell r="B106">
            <v>18</v>
          </cell>
          <cell r="C106" t="str">
            <v>БАКЫТ Алимжан</v>
          </cell>
          <cell r="D106">
            <v>38718</v>
          </cell>
          <cell r="E106" t="str">
            <v>I</v>
          </cell>
          <cell r="F106">
            <v>0</v>
          </cell>
          <cell r="G106" t="str">
            <v>Мангистауская обл.</v>
          </cell>
          <cell r="H106" t="str">
            <v xml:space="preserve"> </v>
          </cell>
          <cell r="I106">
            <v>0</v>
          </cell>
          <cell r="J106" t="str">
            <v>Мангистауская обл.-2</v>
          </cell>
          <cell r="K106">
            <v>0</v>
          </cell>
          <cell r="L106">
            <v>0</v>
          </cell>
          <cell r="M106" t="str">
            <v>БАКЫТ</v>
          </cell>
          <cell r="N106" t="str">
            <v>А</v>
          </cell>
          <cell r="O106" t="str">
            <v>БАКЫТ А.</v>
          </cell>
          <cell r="P106">
            <v>0</v>
          </cell>
          <cell r="Q106">
            <v>24</v>
          </cell>
          <cell r="R106">
            <v>116</v>
          </cell>
          <cell r="S106">
            <v>120</v>
          </cell>
          <cell r="T106" t="str">
            <v>116-120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119</v>
          </cell>
          <cell r="B107">
            <v>19</v>
          </cell>
          <cell r="C107">
            <v>0</v>
          </cell>
          <cell r="D107" t="str">
            <v/>
          </cell>
          <cell r="E107">
            <v>0</v>
          </cell>
          <cell r="F107" t="str">
            <v/>
          </cell>
          <cell r="G107" t="str">
            <v/>
          </cell>
          <cell r="H107" t="str">
            <v xml:space="preserve"> </v>
          </cell>
          <cell r="I107">
            <v>0</v>
          </cell>
          <cell r="J107" t="str">
            <v>Мангистауская обл.-2</v>
          </cell>
          <cell r="K107">
            <v>0</v>
          </cell>
          <cell r="L107">
            <v>0</v>
          </cell>
          <cell r="M107" t="e">
            <v>#VALUE!</v>
          </cell>
          <cell r="N107" t="e">
            <v>#VALUE!</v>
          </cell>
          <cell r="O107" t="e">
            <v>#VALUE!</v>
          </cell>
          <cell r="P107">
            <v>0</v>
          </cell>
          <cell r="Q107">
            <v>24</v>
          </cell>
          <cell r="R107">
            <v>116</v>
          </cell>
          <cell r="S107">
            <v>120</v>
          </cell>
          <cell r="T107" t="str">
            <v>116-120</v>
          </cell>
          <cell r="U107">
            <v>0</v>
          </cell>
          <cell r="V107" t="str">
            <v/>
          </cell>
          <cell r="W107" t="str">
            <v/>
          </cell>
        </row>
        <row r="108">
          <cell r="A108">
            <v>120</v>
          </cell>
          <cell r="B108">
            <v>20</v>
          </cell>
          <cell r="C108">
            <v>0</v>
          </cell>
          <cell r="D108" t="str">
            <v/>
          </cell>
          <cell r="E108">
            <v>0</v>
          </cell>
          <cell r="F108" t="str">
            <v/>
          </cell>
          <cell r="G108" t="str">
            <v/>
          </cell>
          <cell r="H108" t="str">
            <v xml:space="preserve"> </v>
          </cell>
          <cell r="I108">
            <v>0</v>
          </cell>
          <cell r="J108" t="str">
            <v>Мангистауская обл.-2</v>
          </cell>
          <cell r="K108">
            <v>0</v>
          </cell>
          <cell r="L108">
            <v>0</v>
          </cell>
          <cell r="M108" t="e">
            <v>#VALUE!</v>
          </cell>
          <cell r="N108" t="e">
            <v>#VALUE!</v>
          </cell>
          <cell r="O108" t="e">
            <v>#VALUE!</v>
          </cell>
          <cell r="P108">
            <v>0</v>
          </cell>
          <cell r="Q108">
            <v>24</v>
          </cell>
          <cell r="R108">
            <v>116</v>
          </cell>
          <cell r="S108">
            <v>120</v>
          </cell>
          <cell r="T108" t="str">
            <v>116-120</v>
          </cell>
          <cell r="U108">
            <v>0</v>
          </cell>
          <cell r="V108" t="str">
            <v/>
          </cell>
          <cell r="W108" t="str">
            <v/>
          </cell>
        </row>
        <row r="109">
          <cell r="A109">
            <v>121</v>
          </cell>
          <cell r="B109">
            <v>21</v>
          </cell>
          <cell r="C109" t="str">
            <v>САТЫБАЛДИЕВ Ерасыл</v>
          </cell>
          <cell r="D109">
            <v>37622</v>
          </cell>
          <cell r="E109" t="str">
            <v>I</v>
          </cell>
          <cell r="F109">
            <v>0</v>
          </cell>
          <cell r="G109" t="str">
            <v>Алма-Атинская обл.</v>
          </cell>
          <cell r="H109" t="str">
            <v xml:space="preserve"> </v>
          </cell>
          <cell r="I109" t="str">
            <v>Алма-Атинская обл.</v>
          </cell>
          <cell r="J109" t="str">
            <v>Алма-Атинская обл.</v>
          </cell>
          <cell r="K109" t="str">
            <v>Дюсембинов Н.</v>
          </cell>
          <cell r="L109">
            <v>0</v>
          </cell>
          <cell r="M109" t="str">
            <v>САТЫБАЛДИЕВ</v>
          </cell>
          <cell r="N109" t="str">
            <v>Е</v>
          </cell>
          <cell r="O109" t="str">
            <v>САТЫБАЛДИЕВ Е.</v>
          </cell>
          <cell r="P109">
            <v>25</v>
          </cell>
          <cell r="Q109">
            <v>25</v>
          </cell>
          <cell r="R109">
            <v>121</v>
          </cell>
          <cell r="S109">
            <v>125</v>
          </cell>
          <cell r="T109" t="str">
            <v>121-125</v>
          </cell>
          <cell r="U109" t="str">
            <v>Алма-Атинская обл.</v>
          </cell>
          <cell r="V109">
            <v>0</v>
          </cell>
          <cell r="W109">
            <v>0</v>
          </cell>
        </row>
        <row r="110">
          <cell r="A110">
            <v>122</v>
          </cell>
          <cell r="B110">
            <v>22</v>
          </cell>
          <cell r="C110" t="str">
            <v>БЕКЕН Диас</v>
          </cell>
          <cell r="D110">
            <v>38438</v>
          </cell>
          <cell r="E110" t="str">
            <v>I</v>
          </cell>
          <cell r="F110">
            <v>0</v>
          </cell>
          <cell r="G110" t="str">
            <v>Алма-Атинская обл.</v>
          </cell>
          <cell r="H110" t="str">
            <v xml:space="preserve"> </v>
          </cell>
          <cell r="I110">
            <v>0</v>
          </cell>
          <cell r="J110" t="str">
            <v>Алма-Атинская обл.</v>
          </cell>
          <cell r="K110">
            <v>0</v>
          </cell>
          <cell r="L110">
            <v>0</v>
          </cell>
          <cell r="M110" t="str">
            <v>БЕКЕН</v>
          </cell>
          <cell r="N110" t="str">
            <v>Д</v>
          </cell>
          <cell r="O110" t="str">
            <v>БЕКЕН Д.</v>
          </cell>
          <cell r="P110">
            <v>0</v>
          </cell>
          <cell r="Q110">
            <v>25</v>
          </cell>
          <cell r="R110">
            <v>121</v>
          </cell>
          <cell r="S110">
            <v>125</v>
          </cell>
          <cell r="T110" t="str">
            <v>121-125</v>
          </cell>
          <cell r="U110">
            <v>0</v>
          </cell>
          <cell r="V110">
            <v>0</v>
          </cell>
          <cell r="W110">
            <v>0</v>
          </cell>
        </row>
        <row r="111">
          <cell r="A111">
            <v>123</v>
          </cell>
          <cell r="B111">
            <v>23</v>
          </cell>
          <cell r="C111" t="str">
            <v>САКЕШ Алихан</v>
          </cell>
          <cell r="D111">
            <v>39083</v>
          </cell>
          <cell r="E111" t="str">
            <v>I</v>
          </cell>
          <cell r="F111">
            <v>0</v>
          </cell>
          <cell r="G111" t="str">
            <v>Алма-Атинская обл.</v>
          </cell>
          <cell r="H111" t="str">
            <v xml:space="preserve"> </v>
          </cell>
          <cell r="I111">
            <v>0</v>
          </cell>
          <cell r="J111" t="str">
            <v>Алма-Атинская обл.</v>
          </cell>
          <cell r="K111">
            <v>0</v>
          </cell>
          <cell r="L111">
            <v>0</v>
          </cell>
          <cell r="M111" t="str">
            <v>САКЕШ</v>
          </cell>
          <cell r="N111" t="str">
            <v>А</v>
          </cell>
          <cell r="O111" t="str">
            <v>САКЕШ А.</v>
          </cell>
          <cell r="P111">
            <v>0</v>
          </cell>
          <cell r="Q111">
            <v>25</v>
          </cell>
          <cell r="R111">
            <v>121</v>
          </cell>
          <cell r="S111">
            <v>125</v>
          </cell>
          <cell r="T111" t="str">
            <v>121-125</v>
          </cell>
          <cell r="U111">
            <v>0</v>
          </cell>
          <cell r="V111">
            <v>0</v>
          </cell>
          <cell r="W111">
            <v>0</v>
          </cell>
        </row>
        <row r="112">
          <cell r="A112">
            <v>124</v>
          </cell>
          <cell r="B112">
            <v>24</v>
          </cell>
          <cell r="C112" t="str">
            <v>ТОЛСУБАЕВ Мейржан</v>
          </cell>
          <cell r="D112">
            <v>38353</v>
          </cell>
          <cell r="E112" t="str">
            <v>I</v>
          </cell>
          <cell r="F112">
            <v>0</v>
          </cell>
          <cell r="G112" t="str">
            <v>Алма-Атинская обл.</v>
          </cell>
          <cell r="H112" t="str">
            <v xml:space="preserve"> </v>
          </cell>
          <cell r="I112">
            <v>0</v>
          </cell>
          <cell r="J112" t="str">
            <v>Алма-Атинская обл.</v>
          </cell>
          <cell r="K112">
            <v>0</v>
          </cell>
          <cell r="L112">
            <v>0</v>
          </cell>
          <cell r="M112" t="str">
            <v>ТОЛСУБАЕВ</v>
          </cell>
          <cell r="N112" t="str">
            <v>М</v>
          </cell>
          <cell r="O112" t="str">
            <v>ТОЛСУБАЕВ М.</v>
          </cell>
          <cell r="P112">
            <v>0</v>
          </cell>
          <cell r="Q112">
            <v>25</v>
          </cell>
          <cell r="R112">
            <v>121</v>
          </cell>
          <cell r="S112">
            <v>125</v>
          </cell>
          <cell r="T112" t="str">
            <v>121-125</v>
          </cell>
          <cell r="U112">
            <v>0</v>
          </cell>
          <cell r="V112">
            <v>0</v>
          </cell>
          <cell r="W112">
            <v>0</v>
          </cell>
        </row>
        <row r="113">
          <cell r="A113">
            <v>125</v>
          </cell>
          <cell r="B113">
            <v>25</v>
          </cell>
          <cell r="C113">
            <v>0</v>
          </cell>
          <cell r="D113" t="str">
            <v/>
          </cell>
          <cell r="E113">
            <v>0</v>
          </cell>
          <cell r="F113" t="str">
            <v/>
          </cell>
          <cell r="G113" t="str">
            <v/>
          </cell>
          <cell r="H113" t="str">
            <v xml:space="preserve"> </v>
          </cell>
          <cell r="I113">
            <v>0</v>
          </cell>
          <cell r="J113" t="str">
            <v>Алма-Атинская обл.</v>
          </cell>
          <cell r="K113">
            <v>0</v>
          </cell>
          <cell r="L113">
            <v>0</v>
          </cell>
          <cell r="M113" t="e">
            <v>#VALUE!</v>
          </cell>
          <cell r="N113" t="e">
            <v>#VALUE!</v>
          </cell>
          <cell r="O113" t="e">
            <v>#VALUE!</v>
          </cell>
          <cell r="P113">
            <v>0</v>
          </cell>
          <cell r="Q113">
            <v>25</v>
          </cell>
          <cell r="R113">
            <v>121</v>
          </cell>
          <cell r="S113">
            <v>125</v>
          </cell>
          <cell r="T113" t="str">
            <v>121-125</v>
          </cell>
          <cell r="U113">
            <v>0</v>
          </cell>
          <cell r="V113" t="str">
            <v/>
          </cell>
          <cell r="W113" t="str">
            <v/>
          </cell>
        </row>
        <row r="114">
          <cell r="A114">
            <v>126</v>
          </cell>
          <cell r="B114">
            <v>26</v>
          </cell>
          <cell r="C114" t="str">
            <v>КУНАНБАЙ Бекзат</v>
          </cell>
          <cell r="D114">
            <v>37072</v>
          </cell>
          <cell r="E114" t="str">
            <v>КМС</v>
          </cell>
          <cell r="F114">
            <v>0</v>
          </cell>
          <cell r="G114" t="str">
            <v>Жамбылская обл.</v>
          </cell>
          <cell r="H114" t="str">
            <v xml:space="preserve"> </v>
          </cell>
          <cell r="I114" t="str">
            <v>Жамбылская обл.-2</v>
          </cell>
          <cell r="J114" t="str">
            <v>Жамбылская обл.-2</v>
          </cell>
          <cell r="K114" t="str">
            <v>Раймбеков Т.К.</v>
          </cell>
          <cell r="L114">
            <v>0</v>
          </cell>
          <cell r="M114" t="str">
            <v>КУНАНБАЙ</v>
          </cell>
          <cell r="N114" t="str">
            <v>Б</v>
          </cell>
          <cell r="O114" t="str">
            <v>КУНАНБАЙ Б.</v>
          </cell>
          <cell r="P114">
            <v>26</v>
          </cell>
          <cell r="Q114">
            <v>26</v>
          </cell>
          <cell r="R114">
            <v>126</v>
          </cell>
          <cell r="S114">
            <v>130</v>
          </cell>
          <cell r="T114" t="str">
            <v>126-130</v>
          </cell>
          <cell r="U114" t="str">
            <v>Жамбылская обл.-2</v>
          </cell>
          <cell r="V114">
            <v>0</v>
          </cell>
          <cell r="W114">
            <v>0</v>
          </cell>
        </row>
        <row r="115">
          <cell r="A115">
            <v>127</v>
          </cell>
          <cell r="B115">
            <v>27</v>
          </cell>
          <cell r="C115" t="str">
            <v>АБИЛ Темирлан</v>
          </cell>
          <cell r="D115">
            <v>38788</v>
          </cell>
          <cell r="E115" t="str">
            <v>КМС</v>
          </cell>
          <cell r="F115">
            <v>0</v>
          </cell>
          <cell r="G115" t="str">
            <v>Жамбылская обл.</v>
          </cell>
          <cell r="H115" t="str">
            <v xml:space="preserve"> </v>
          </cell>
          <cell r="I115">
            <v>0</v>
          </cell>
          <cell r="J115" t="str">
            <v>Жамбылская обл.-2</v>
          </cell>
          <cell r="K115">
            <v>0</v>
          </cell>
          <cell r="L115">
            <v>0</v>
          </cell>
          <cell r="M115" t="str">
            <v>АБИЛ</v>
          </cell>
          <cell r="N115" t="str">
            <v>Т</v>
          </cell>
          <cell r="O115" t="str">
            <v>АБИЛ Т.</v>
          </cell>
          <cell r="P115">
            <v>0</v>
          </cell>
          <cell r="Q115">
            <v>26</v>
          </cell>
          <cell r="R115">
            <v>126</v>
          </cell>
          <cell r="S115">
            <v>130</v>
          </cell>
          <cell r="T115" t="str">
            <v>126-130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128</v>
          </cell>
          <cell r="B116">
            <v>28</v>
          </cell>
          <cell r="C116" t="str">
            <v>БАЙНАЗАРОВ Аслан</v>
          </cell>
          <cell r="D116">
            <v>37680</v>
          </cell>
          <cell r="E116" t="str">
            <v>КМС</v>
          </cell>
          <cell r="F116">
            <v>0</v>
          </cell>
          <cell r="G116" t="str">
            <v>Жамбылская обл.</v>
          </cell>
          <cell r="H116" t="str">
            <v xml:space="preserve"> </v>
          </cell>
          <cell r="I116">
            <v>0</v>
          </cell>
          <cell r="J116" t="str">
            <v>Жамбылская обл.-2</v>
          </cell>
          <cell r="K116">
            <v>0</v>
          </cell>
          <cell r="L116">
            <v>0</v>
          </cell>
          <cell r="M116" t="str">
            <v>БАЙНАЗАРОВ</v>
          </cell>
          <cell r="N116" t="str">
            <v>А</v>
          </cell>
          <cell r="O116" t="str">
            <v>БАЙНАЗАРОВ А.</v>
          </cell>
          <cell r="P116">
            <v>0</v>
          </cell>
          <cell r="Q116">
            <v>26</v>
          </cell>
          <cell r="R116">
            <v>126</v>
          </cell>
          <cell r="S116">
            <v>130</v>
          </cell>
          <cell r="T116" t="str">
            <v>126-130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129</v>
          </cell>
          <cell r="B117">
            <v>29</v>
          </cell>
          <cell r="C117">
            <v>0</v>
          </cell>
          <cell r="D117" t="str">
            <v/>
          </cell>
          <cell r="E117">
            <v>0</v>
          </cell>
          <cell r="F117" t="str">
            <v/>
          </cell>
          <cell r="G117" t="str">
            <v/>
          </cell>
          <cell r="H117" t="str">
            <v xml:space="preserve"> </v>
          </cell>
          <cell r="I117">
            <v>0</v>
          </cell>
          <cell r="J117" t="str">
            <v>Жамбылская обл.-2</v>
          </cell>
          <cell r="K117">
            <v>0</v>
          </cell>
          <cell r="L117">
            <v>0</v>
          </cell>
          <cell r="M117" t="e">
            <v>#VALUE!</v>
          </cell>
          <cell r="N117" t="e">
            <v>#VALUE!</v>
          </cell>
          <cell r="O117" t="e">
            <v>#VALUE!</v>
          </cell>
          <cell r="P117">
            <v>0</v>
          </cell>
          <cell r="Q117">
            <v>26</v>
          </cell>
          <cell r="R117">
            <v>126</v>
          </cell>
          <cell r="S117">
            <v>130</v>
          </cell>
          <cell r="T117" t="str">
            <v>126-130</v>
          </cell>
          <cell r="U117">
            <v>0</v>
          </cell>
          <cell r="V117" t="str">
            <v/>
          </cell>
          <cell r="W117" t="str">
            <v/>
          </cell>
        </row>
        <row r="118">
          <cell r="A118">
            <v>130</v>
          </cell>
          <cell r="B118">
            <v>30</v>
          </cell>
          <cell r="C118">
            <v>0</v>
          </cell>
          <cell r="D118" t="str">
            <v/>
          </cell>
          <cell r="E118">
            <v>0</v>
          </cell>
          <cell r="F118" t="str">
            <v/>
          </cell>
          <cell r="G118" t="str">
            <v/>
          </cell>
          <cell r="H118" t="str">
            <v xml:space="preserve"> </v>
          </cell>
          <cell r="I118">
            <v>0</v>
          </cell>
          <cell r="J118" t="str">
            <v>Жамбылская обл.-2</v>
          </cell>
          <cell r="K118">
            <v>0</v>
          </cell>
          <cell r="L118">
            <v>0</v>
          </cell>
          <cell r="M118" t="e">
            <v>#VALUE!</v>
          </cell>
          <cell r="N118" t="e">
            <v>#VALUE!</v>
          </cell>
          <cell r="O118" t="e">
            <v>#VALUE!</v>
          </cell>
          <cell r="P118">
            <v>0</v>
          </cell>
          <cell r="Q118">
            <v>26</v>
          </cell>
          <cell r="R118">
            <v>126</v>
          </cell>
          <cell r="S118">
            <v>130</v>
          </cell>
          <cell r="T118" t="str">
            <v>126-130</v>
          </cell>
          <cell r="U118">
            <v>0</v>
          </cell>
          <cell r="V118" t="str">
            <v/>
          </cell>
          <cell r="W118" t="str">
            <v/>
          </cell>
        </row>
        <row r="119">
          <cell r="A119">
            <v>131</v>
          </cell>
          <cell r="B119">
            <v>31</v>
          </cell>
          <cell r="C119" t="str">
            <v>КУАНЫШПАЙУЛЫ Дидар</v>
          </cell>
          <cell r="D119">
            <v>38532</v>
          </cell>
          <cell r="E119" t="str">
            <v>II</v>
          </cell>
          <cell r="F119">
            <v>0</v>
          </cell>
          <cell r="G119" t="str">
            <v>Актюбинск. обл.</v>
          </cell>
          <cell r="H119" t="str">
            <v xml:space="preserve"> </v>
          </cell>
          <cell r="I119" t="str">
            <v>Актюбинск-3</v>
          </cell>
          <cell r="J119" t="str">
            <v>Актюбинск-3</v>
          </cell>
          <cell r="K119" t="str">
            <v>Саламатов К.</v>
          </cell>
          <cell r="L119">
            <v>0</v>
          </cell>
          <cell r="M119" t="str">
            <v>КУАНЫШПАЙУЛЫ</v>
          </cell>
          <cell r="N119" t="str">
            <v>Д</v>
          </cell>
          <cell r="O119" t="str">
            <v>КУАНЫШПАЙУЛЫ Д.</v>
          </cell>
          <cell r="P119">
            <v>27</v>
          </cell>
          <cell r="Q119">
            <v>27</v>
          </cell>
          <cell r="R119">
            <v>131</v>
          </cell>
          <cell r="S119">
            <v>135</v>
          </cell>
          <cell r="T119" t="str">
            <v>131-135</v>
          </cell>
          <cell r="U119" t="str">
            <v>Актюбинская обл.-3</v>
          </cell>
          <cell r="V119">
            <v>0</v>
          </cell>
          <cell r="W119">
            <v>0</v>
          </cell>
        </row>
        <row r="120">
          <cell r="A120">
            <v>132</v>
          </cell>
          <cell r="B120">
            <v>32</v>
          </cell>
          <cell r="C120" t="str">
            <v>БЕРЕКЕШОВ Болат</v>
          </cell>
          <cell r="D120">
            <v>38014</v>
          </cell>
          <cell r="E120" t="str">
            <v>II</v>
          </cell>
          <cell r="F120">
            <v>0</v>
          </cell>
          <cell r="G120" t="str">
            <v>Актюбинск. обл.</v>
          </cell>
          <cell r="H120" t="str">
            <v xml:space="preserve"> </v>
          </cell>
          <cell r="I120">
            <v>0</v>
          </cell>
          <cell r="J120" t="str">
            <v>Актюбинск-3</v>
          </cell>
          <cell r="K120">
            <v>0</v>
          </cell>
          <cell r="L120">
            <v>0</v>
          </cell>
          <cell r="M120" t="str">
            <v>БЕРЕКЕШОВ</v>
          </cell>
          <cell r="N120" t="str">
            <v>Б</v>
          </cell>
          <cell r="O120" t="str">
            <v>БЕРЕКЕШОВ Б.</v>
          </cell>
          <cell r="P120">
            <v>0</v>
          </cell>
          <cell r="Q120">
            <v>27</v>
          </cell>
          <cell r="R120">
            <v>131</v>
          </cell>
          <cell r="S120">
            <v>135</v>
          </cell>
          <cell r="T120" t="str">
            <v>131-135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133</v>
          </cell>
          <cell r="B121">
            <v>33</v>
          </cell>
          <cell r="C121" t="str">
            <v>ТУРАЛ Ануар</v>
          </cell>
          <cell r="D121">
            <v>39062</v>
          </cell>
          <cell r="E121" t="str">
            <v>II</v>
          </cell>
          <cell r="F121">
            <v>0</v>
          </cell>
          <cell r="G121" t="str">
            <v>Актюбинск. обл.</v>
          </cell>
          <cell r="H121" t="str">
            <v xml:space="preserve"> </v>
          </cell>
          <cell r="I121">
            <v>0</v>
          </cell>
          <cell r="J121" t="str">
            <v>Актюбинск-3</v>
          </cell>
          <cell r="K121">
            <v>0</v>
          </cell>
          <cell r="L121">
            <v>0</v>
          </cell>
          <cell r="M121" t="str">
            <v>ТУРАЛ</v>
          </cell>
          <cell r="N121" t="str">
            <v>А</v>
          </cell>
          <cell r="O121" t="str">
            <v>ТУРАЛ А.</v>
          </cell>
          <cell r="P121">
            <v>0</v>
          </cell>
          <cell r="Q121">
            <v>27</v>
          </cell>
          <cell r="R121">
            <v>131</v>
          </cell>
          <cell r="S121">
            <v>135</v>
          </cell>
          <cell r="T121" t="str">
            <v>131-135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134</v>
          </cell>
          <cell r="B122">
            <v>34</v>
          </cell>
          <cell r="C122" t="str">
            <v>АДЕЛЬХАНОВ Алдиар</v>
          </cell>
          <cell r="D122">
            <v>37987</v>
          </cell>
          <cell r="E122" t="str">
            <v>II</v>
          </cell>
          <cell r="F122">
            <v>0</v>
          </cell>
          <cell r="G122" t="str">
            <v>Актюбинск. обл.</v>
          </cell>
          <cell r="H122" t="str">
            <v xml:space="preserve"> </v>
          </cell>
          <cell r="I122">
            <v>0</v>
          </cell>
          <cell r="J122" t="str">
            <v>Актюбинск-3</v>
          </cell>
          <cell r="K122">
            <v>0</v>
          </cell>
          <cell r="L122">
            <v>0</v>
          </cell>
          <cell r="M122" t="str">
            <v>АДЕЛЬХАНОВ</v>
          </cell>
          <cell r="N122" t="str">
            <v>А</v>
          </cell>
          <cell r="O122" t="str">
            <v>АДЕЛЬХАНОВ А.</v>
          </cell>
          <cell r="P122">
            <v>0</v>
          </cell>
          <cell r="Q122">
            <v>27</v>
          </cell>
          <cell r="R122">
            <v>131</v>
          </cell>
          <cell r="S122">
            <v>135</v>
          </cell>
          <cell r="T122" t="str">
            <v>131-135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135</v>
          </cell>
          <cell r="B123">
            <v>35</v>
          </cell>
          <cell r="C123">
            <v>0</v>
          </cell>
          <cell r="D123" t="str">
            <v/>
          </cell>
          <cell r="E123">
            <v>0</v>
          </cell>
          <cell r="F123" t="str">
            <v/>
          </cell>
          <cell r="G123" t="str">
            <v/>
          </cell>
          <cell r="H123" t="str">
            <v xml:space="preserve"> </v>
          </cell>
          <cell r="I123">
            <v>0</v>
          </cell>
          <cell r="J123" t="str">
            <v>Актюбинск-3</v>
          </cell>
          <cell r="K123">
            <v>0</v>
          </cell>
          <cell r="L123">
            <v>0</v>
          </cell>
          <cell r="M123" t="e">
            <v>#VALUE!</v>
          </cell>
          <cell r="N123" t="e">
            <v>#VALUE!</v>
          </cell>
          <cell r="O123" t="e">
            <v>#VALUE!</v>
          </cell>
          <cell r="P123">
            <v>0</v>
          </cell>
          <cell r="Q123">
            <v>27</v>
          </cell>
          <cell r="R123">
            <v>131</v>
          </cell>
          <cell r="S123">
            <v>135</v>
          </cell>
          <cell r="T123" t="str">
            <v>131-135</v>
          </cell>
          <cell r="U123">
            <v>0</v>
          </cell>
          <cell r="V123" t="str">
            <v/>
          </cell>
          <cell r="W123" t="str">
            <v/>
          </cell>
        </row>
        <row r="124">
          <cell r="A124">
            <v>136</v>
          </cell>
          <cell r="B124">
            <v>36</v>
          </cell>
          <cell r="C124" t="str">
            <v>ОРЫНБАСАР Ернар</v>
          </cell>
          <cell r="D124">
            <v>38718</v>
          </cell>
          <cell r="E124" t="str">
            <v>I</v>
          </cell>
          <cell r="F124">
            <v>0</v>
          </cell>
          <cell r="G124" t="str">
            <v>Атырауская обл.</v>
          </cell>
          <cell r="H124" t="str">
            <v xml:space="preserve"> </v>
          </cell>
          <cell r="I124" t="str">
            <v>Атырауская обл.</v>
          </cell>
          <cell r="J124" t="str">
            <v>Атырауская обл.</v>
          </cell>
          <cell r="K124" t="str">
            <v>Мурзахметов А.С.</v>
          </cell>
          <cell r="L124">
            <v>0</v>
          </cell>
          <cell r="M124" t="str">
            <v>ОРЫНБАСАР</v>
          </cell>
          <cell r="N124" t="str">
            <v>Е</v>
          </cell>
          <cell r="O124" t="str">
            <v>ОРЫНБАСАР Е.</v>
          </cell>
          <cell r="P124">
            <v>28</v>
          </cell>
          <cell r="Q124">
            <v>28</v>
          </cell>
          <cell r="R124">
            <v>136</v>
          </cell>
          <cell r="S124">
            <v>140</v>
          </cell>
          <cell r="T124" t="str">
            <v>136-140</v>
          </cell>
          <cell r="U124" t="str">
            <v>Атырауская обл.</v>
          </cell>
          <cell r="V124">
            <v>0</v>
          </cell>
          <cell r="W124">
            <v>0</v>
          </cell>
        </row>
        <row r="125">
          <cell r="A125">
            <v>137</v>
          </cell>
          <cell r="B125">
            <v>37</v>
          </cell>
          <cell r="C125" t="str">
            <v>НАСИХАН Махамбет</v>
          </cell>
          <cell r="D125">
            <v>36892</v>
          </cell>
          <cell r="E125" t="str">
            <v>I</v>
          </cell>
          <cell r="F125">
            <v>0</v>
          </cell>
          <cell r="G125" t="str">
            <v>Атырауская обл.</v>
          </cell>
          <cell r="H125" t="str">
            <v xml:space="preserve"> </v>
          </cell>
          <cell r="I125">
            <v>0</v>
          </cell>
          <cell r="J125" t="str">
            <v>Атырауская обл.</v>
          </cell>
          <cell r="K125">
            <v>0</v>
          </cell>
          <cell r="L125">
            <v>0</v>
          </cell>
          <cell r="M125" t="str">
            <v>НАСИХАН</v>
          </cell>
          <cell r="N125" t="str">
            <v>М</v>
          </cell>
          <cell r="O125" t="str">
            <v>НАСИХАН М.</v>
          </cell>
          <cell r="P125">
            <v>0</v>
          </cell>
          <cell r="Q125">
            <v>28</v>
          </cell>
          <cell r="R125">
            <v>136</v>
          </cell>
          <cell r="S125">
            <v>140</v>
          </cell>
          <cell r="T125" t="str">
            <v>136-140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138</v>
          </cell>
          <cell r="B126">
            <v>38</v>
          </cell>
          <cell r="C126" t="str">
            <v>АМИДОЛЛА Шерхан</v>
          </cell>
          <cell r="D126">
            <v>37987</v>
          </cell>
          <cell r="E126" t="str">
            <v>I</v>
          </cell>
          <cell r="F126">
            <v>0</v>
          </cell>
          <cell r="G126" t="str">
            <v>Атырауская обл.</v>
          </cell>
          <cell r="H126" t="str">
            <v xml:space="preserve"> </v>
          </cell>
          <cell r="I126">
            <v>0</v>
          </cell>
          <cell r="J126" t="str">
            <v>Атырауская обл.</v>
          </cell>
          <cell r="K126">
            <v>0</v>
          </cell>
          <cell r="L126">
            <v>0</v>
          </cell>
          <cell r="M126" t="str">
            <v>АМИДОЛЛА</v>
          </cell>
          <cell r="N126" t="str">
            <v>Ш</v>
          </cell>
          <cell r="O126" t="str">
            <v>АМИДОЛЛА Ш.</v>
          </cell>
          <cell r="P126">
            <v>0</v>
          </cell>
          <cell r="Q126">
            <v>28</v>
          </cell>
          <cell r="R126">
            <v>136</v>
          </cell>
          <cell r="S126">
            <v>140</v>
          </cell>
          <cell r="T126" t="str">
            <v>136-140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139</v>
          </cell>
          <cell r="B127">
            <v>39</v>
          </cell>
          <cell r="C127" t="str">
            <v>ШАПИХ Аманат</v>
          </cell>
          <cell r="D127">
            <v>37622</v>
          </cell>
          <cell r="E127" t="str">
            <v>I</v>
          </cell>
          <cell r="F127">
            <v>0</v>
          </cell>
          <cell r="G127" t="str">
            <v>Атырауская обл.</v>
          </cell>
          <cell r="H127" t="str">
            <v xml:space="preserve"> </v>
          </cell>
          <cell r="I127">
            <v>0</v>
          </cell>
          <cell r="J127" t="str">
            <v>Атырауская обл.</v>
          </cell>
          <cell r="K127">
            <v>0</v>
          </cell>
          <cell r="L127">
            <v>0</v>
          </cell>
          <cell r="M127" t="str">
            <v>ШАПИХ</v>
          </cell>
          <cell r="N127" t="str">
            <v>А</v>
          </cell>
          <cell r="O127" t="str">
            <v>ШАПИХ А.</v>
          </cell>
          <cell r="P127">
            <v>0</v>
          </cell>
          <cell r="Q127">
            <v>28</v>
          </cell>
          <cell r="R127">
            <v>136</v>
          </cell>
          <cell r="S127">
            <v>140</v>
          </cell>
          <cell r="T127" t="str">
            <v>136-140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140</v>
          </cell>
          <cell r="B128">
            <v>40</v>
          </cell>
          <cell r="C128">
            <v>0</v>
          </cell>
          <cell r="D128" t="str">
            <v/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>
            <v>0</v>
          </cell>
          <cell r="J128" t="str">
            <v>Атырауская обл.</v>
          </cell>
          <cell r="K128">
            <v>0</v>
          </cell>
          <cell r="L128">
            <v>0</v>
          </cell>
          <cell r="M128" t="e">
            <v>#VALUE!</v>
          </cell>
          <cell r="N128" t="e">
            <v>#VALUE!</v>
          </cell>
          <cell r="O128" t="e">
            <v>#VALUE!</v>
          </cell>
          <cell r="P128">
            <v>0</v>
          </cell>
          <cell r="Q128">
            <v>28</v>
          </cell>
          <cell r="R128">
            <v>136</v>
          </cell>
          <cell r="S128">
            <v>140</v>
          </cell>
          <cell r="T128" t="str">
            <v>136-140</v>
          </cell>
          <cell r="U128">
            <v>0</v>
          </cell>
          <cell r="V128" t="str">
            <v/>
          </cell>
          <cell r="W128" t="str">
            <v/>
          </cell>
        </row>
        <row r="129">
          <cell r="A129">
            <v>141</v>
          </cell>
          <cell r="B129">
            <v>41</v>
          </cell>
          <cell r="C129">
            <v>0</v>
          </cell>
          <cell r="D129" t="str">
            <v/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#VALUE!</v>
          </cell>
          <cell r="N129" t="e">
            <v>#VALUE!</v>
          </cell>
          <cell r="O129" t="e">
            <v>#VALUE!</v>
          </cell>
          <cell r="P129">
            <v>29</v>
          </cell>
          <cell r="Q129">
            <v>29</v>
          </cell>
          <cell r="R129">
            <v>141</v>
          </cell>
          <cell r="S129">
            <v>145</v>
          </cell>
          <cell r="T129" t="str">
            <v>141-145</v>
          </cell>
          <cell r="U129">
            <v>0</v>
          </cell>
          <cell r="V129" t="str">
            <v/>
          </cell>
          <cell r="W129" t="str">
            <v/>
          </cell>
        </row>
        <row r="130">
          <cell r="A130">
            <v>142</v>
          </cell>
          <cell r="B130">
            <v>42</v>
          </cell>
          <cell r="C130">
            <v>0</v>
          </cell>
          <cell r="D130" t="str">
            <v/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#VALUE!</v>
          </cell>
          <cell r="N130" t="e">
            <v>#VALUE!</v>
          </cell>
          <cell r="O130" t="e">
            <v>#VALUE!</v>
          </cell>
          <cell r="P130">
            <v>0</v>
          </cell>
          <cell r="Q130">
            <v>29</v>
          </cell>
          <cell r="R130">
            <v>141</v>
          </cell>
          <cell r="S130">
            <v>145</v>
          </cell>
          <cell r="T130" t="str">
            <v>141-145</v>
          </cell>
          <cell r="U130">
            <v>0</v>
          </cell>
          <cell r="V130" t="str">
            <v/>
          </cell>
          <cell r="W130" t="str">
            <v/>
          </cell>
        </row>
        <row r="131">
          <cell r="A131">
            <v>143</v>
          </cell>
          <cell r="B131">
            <v>43</v>
          </cell>
          <cell r="C131">
            <v>0</v>
          </cell>
          <cell r="D131" t="str">
            <v/>
          </cell>
          <cell r="E131">
            <v>0</v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#VALUE!</v>
          </cell>
          <cell r="N131" t="e">
            <v>#VALUE!</v>
          </cell>
          <cell r="O131" t="e">
            <v>#VALUE!</v>
          </cell>
          <cell r="P131">
            <v>0</v>
          </cell>
          <cell r="Q131">
            <v>29</v>
          </cell>
          <cell r="R131">
            <v>141</v>
          </cell>
          <cell r="S131">
            <v>145</v>
          </cell>
          <cell r="T131" t="str">
            <v>141-145</v>
          </cell>
          <cell r="U131">
            <v>0</v>
          </cell>
          <cell r="V131" t="str">
            <v/>
          </cell>
          <cell r="W131" t="str">
            <v/>
          </cell>
        </row>
        <row r="132">
          <cell r="A132">
            <v>144</v>
          </cell>
          <cell r="B132">
            <v>44</v>
          </cell>
          <cell r="C132">
            <v>0</v>
          </cell>
          <cell r="D132" t="str">
            <v/>
          </cell>
          <cell r="E132">
            <v>0</v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#VALUE!</v>
          </cell>
          <cell r="N132" t="e">
            <v>#VALUE!</v>
          </cell>
          <cell r="O132" t="e">
            <v>#VALUE!</v>
          </cell>
          <cell r="P132">
            <v>0</v>
          </cell>
          <cell r="Q132">
            <v>29</v>
          </cell>
          <cell r="R132">
            <v>141</v>
          </cell>
          <cell r="S132">
            <v>145</v>
          </cell>
          <cell r="T132" t="str">
            <v>141-145</v>
          </cell>
          <cell r="U132">
            <v>0</v>
          </cell>
          <cell r="V132" t="str">
            <v/>
          </cell>
          <cell r="W132" t="str">
            <v/>
          </cell>
        </row>
        <row r="133">
          <cell r="A133">
            <v>145</v>
          </cell>
          <cell r="B133">
            <v>45</v>
          </cell>
          <cell r="C133">
            <v>0</v>
          </cell>
          <cell r="D133" t="str">
            <v/>
          </cell>
          <cell r="E133">
            <v>0</v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#VALUE!</v>
          </cell>
          <cell r="N133" t="e">
            <v>#VALUE!</v>
          </cell>
          <cell r="O133" t="e">
            <v>#VALUE!</v>
          </cell>
          <cell r="P133">
            <v>0</v>
          </cell>
          <cell r="Q133">
            <v>29</v>
          </cell>
          <cell r="R133">
            <v>141</v>
          </cell>
          <cell r="S133">
            <v>145</v>
          </cell>
          <cell r="T133" t="str">
            <v>141-145</v>
          </cell>
          <cell r="U133">
            <v>0</v>
          </cell>
          <cell r="V133" t="str">
            <v/>
          </cell>
          <cell r="W133" t="str">
            <v/>
          </cell>
        </row>
        <row r="134">
          <cell r="A134">
            <v>146</v>
          </cell>
          <cell r="B134">
            <v>46</v>
          </cell>
          <cell r="C134">
            <v>0</v>
          </cell>
          <cell r="D134" t="str">
            <v/>
          </cell>
          <cell r="E134">
            <v>0</v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#VALUE!</v>
          </cell>
          <cell r="N134" t="e">
            <v>#VALUE!</v>
          </cell>
          <cell r="O134" t="e">
            <v>#VALUE!</v>
          </cell>
          <cell r="P134">
            <v>30</v>
          </cell>
          <cell r="Q134">
            <v>30</v>
          </cell>
          <cell r="R134">
            <v>146</v>
          </cell>
          <cell r="S134">
            <v>150</v>
          </cell>
          <cell r="T134" t="str">
            <v>146-150</v>
          </cell>
          <cell r="U134">
            <v>0</v>
          </cell>
          <cell r="V134" t="str">
            <v/>
          </cell>
          <cell r="W134" t="str">
            <v/>
          </cell>
        </row>
        <row r="135">
          <cell r="A135">
            <v>147</v>
          </cell>
          <cell r="B135">
            <v>47</v>
          </cell>
          <cell r="C135">
            <v>0</v>
          </cell>
          <cell r="D135" t="str">
            <v/>
          </cell>
          <cell r="E135">
            <v>0</v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>
            <v>0</v>
          </cell>
          <cell r="Q135">
            <v>30</v>
          </cell>
          <cell r="R135">
            <v>146</v>
          </cell>
          <cell r="S135">
            <v>150</v>
          </cell>
          <cell r="T135" t="str">
            <v>146-150</v>
          </cell>
          <cell r="U135">
            <v>0</v>
          </cell>
          <cell r="V135" t="str">
            <v/>
          </cell>
          <cell r="W135" t="str">
            <v/>
          </cell>
        </row>
        <row r="136">
          <cell r="A136">
            <v>148</v>
          </cell>
          <cell r="B136">
            <v>48</v>
          </cell>
          <cell r="C136">
            <v>0</v>
          </cell>
          <cell r="D136" t="str">
            <v/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#VALUE!</v>
          </cell>
          <cell r="N136" t="e">
            <v>#VALUE!</v>
          </cell>
          <cell r="O136" t="e">
            <v>#VALUE!</v>
          </cell>
          <cell r="P136">
            <v>0</v>
          </cell>
          <cell r="Q136">
            <v>30</v>
          </cell>
          <cell r="R136">
            <v>146</v>
          </cell>
          <cell r="S136">
            <v>150</v>
          </cell>
          <cell r="T136" t="str">
            <v>146-150</v>
          </cell>
          <cell r="U136">
            <v>0</v>
          </cell>
          <cell r="V136" t="str">
            <v/>
          </cell>
          <cell r="W136" t="str">
            <v/>
          </cell>
        </row>
        <row r="137">
          <cell r="A137">
            <v>149</v>
          </cell>
          <cell r="B137">
            <v>49</v>
          </cell>
          <cell r="C137">
            <v>0</v>
          </cell>
          <cell r="D137" t="str">
            <v/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#VALUE!</v>
          </cell>
          <cell r="N137" t="e">
            <v>#VALUE!</v>
          </cell>
          <cell r="O137" t="e">
            <v>#VALUE!</v>
          </cell>
          <cell r="P137">
            <v>0</v>
          </cell>
          <cell r="Q137">
            <v>30</v>
          </cell>
          <cell r="R137">
            <v>146</v>
          </cell>
          <cell r="S137">
            <v>150</v>
          </cell>
          <cell r="T137" t="str">
            <v>146-150</v>
          </cell>
          <cell r="U137">
            <v>0</v>
          </cell>
          <cell r="V137" t="str">
            <v/>
          </cell>
          <cell r="W137" t="str">
            <v/>
          </cell>
        </row>
        <row r="138">
          <cell r="A138">
            <v>150</v>
          </cell>
          <cell r="B138">
            <v>50</v>
          </cell>
          <cell r="C138">
            <v>0</v>
          </cell>
          <cell r="D138" t="str">
            <v/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#VALUE!</v>
          </cell>
          <cell r="N138" t="e">
            <v>#VALUE!</v>
          </cell>
          <cell r="O138" t="e">
            <v>#VALUE!</v>
          </cell>
          <cell r="P138">
            <v>0</v>
          </cell>
          <cell r="Q138">
            <v>30</v>
          </cell>
          <cell r="R138">
            <v>146</v>
          </cell>
          <cell r="S138">
            <v>150</v>
          </cell>
          <cell r="T138" t="str">
            <v>146-150</v>
          </cell>
          <cell r="U138">
            <v>0</v>
          </cell>
          <cell r="V138" t="str">
            <v/>
          </cell>
          <cell r="W138" t="str">
            <v/>
          </cell>
        </row>
        <row r="139">
          <cell r="A139">
            <v>151</v>
          </cell>
          <cell r="B139">
            <v>51</v>
          </cell>
          <cell r="C139">
            <v>0</v>
          </cell>
          <cell r="D139" t="str">
            <v/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#VALUE!</v>
          </cell>
          <cell r="N139" t="e">
            <v>#VALUE!</v>
          </cell>
          <cell r="O139" t="e">
            <v>#VALUE!</v>
          </cell>
          <cell r="P139">
            <v>31</v>
          </cell>
          <cell r="Q139">
            <v>31</v>
          </cell>
          <cell r="R139">
            <v>151</v>
          </cell>
          <cell r="S139">
            <v>155</v>
          </cell>
          <cell r="T139" t="str">
            <v>151-155</v>
          </cell>
          <cell r="U139">
            <v>0</v>
          </cell>
          <cell r="V139" t="str">
            <v/>
          </cell>
          <cell r="W139" t="str">
            <v/>
          </cell>
        </row>
        <row r="140">
          <cell r="A140">
            <v>152</v>
          </cell>
          <cell r="B140">
            <v>52</v>
          </cell>
          <cell r="C140">
            <v>0</v>
          </cell>
          <cell r="D140" t="str">
            <v/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#VALUE!</v>
          </cell>
          <cell r="N140" t="e">
            <v>#VALUE!</v>
          </cell>
          <cell r="O140" t="e">
            <v>#VALUE!</v>
          </cell>
          <cell r="P140">
            <v>0</v>
          </cell>
          <cell r="Q140">
            <v>31</v>
          </cell>
          <cell r="R140">
            <v>151</v>
          </cell>
          <cell r="S140">
            <v>155</v>
          </cell>
          <cell r="T140" t="str">
            <v>151-155</v>
          </cell>
          <cell r="U140">
            <v>0</v>
          </cell>
          <cell r="V140" t="str">
            <v/>
          </cell>
          <cell r="W140" t="str">
            <v/>
          </cell>
        </row>
        <row r="141">
          <cell r="A141">
            <v>153</v>
          </cell>
          <cell r="B141">
            <v>53</v>
          </cell>
          <cell r="C141">
            <v>0</v>
          </cell>
          <cell r="D141" t="str">
            <v/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#VALUE!</v>
          </cell>
          <cell r="N141" t="e">
            <v>#VALUE!</v>
          </cell>
          <cell r="O141" t="e">
            <v>#VALUE!</v>
          </cell>
          <cell r="P141">
            <v>0</v>
          </cell>
          <cell r="Q141">
            <v>31</v>
          </cell>
          <cell r="R141">
            <v>151</v>
          </cell>
          <cell r="S141">
            <v>155</v>
          </cell>
          <cell r="T141" t="str">
            <v>151-155</v>
          </cell>
          <cell r="U141">
            <v>0</v>
          </cell>
          <cell r="V141" t="str">
            <v/>
          </cell>
          <cell r="W141" t="str">
            <v/>
          </cell>
        </row>
        <row r="142">
          <cell r="A142">
            <v>154</v>
          </cell>
          <cell r="B142">
            <v>54</v>
          </cell>
          <cell r="C142">
            <v>0</v>
          </cell>
          <cell r="D142" t="str">
            <v/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#VALUE!</v>
          </cell>
          <cell r="N142" t="e">
            <v>#VALUE!</v>
          </cell>
          <cell r="O142" t="e">
            <v>#VALUE!</v>
          </cell>
          <cell r="P142">
            <v>0</v>
          </cell>
          <cell r="Q142">
            <v>31</v>
          </cell>
          <cell r="R142">
            <v>151</v>
          </cell>
          <cell r="S142">
            <v>155</v>
          </cell>
          <cell r="T142" t="str">
            <v>151-155</v>
          </cell>
          <cell r="U142">
            <v>0</v>
          </cell>
          <cell r="V142" t="str">
            <v/>
          </cell>
          <cell r="W142" t="str">
            <v/>
          </cell>
        </row>
        <row r="143">
          <cell r="A143">
            <v>155</v>
          </cell>
          <cell r="B143">
            <v>55</v>
          </cell>
          <cell r="C143">
            <v>0</v>
          </cell>
          <cell r="D143" t="str">
            <v/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#VALUE!</v>
          </cell>
          <cell r="N143" t="e">
            <v>#VALUE!</v>
          </cell>
          <cell r="O143" t="e">
            <v>#VALUE!</v>
          </cell>
          <cell r="P143">
            <v>0</v>
          </cell>
          <cell r="Q143">
            <v>31</v>
          </cell>
          <cell r="R143">
            <v>151</v>
          </cell>
          <cell r="S143">
            <v>155</v>
          </cell>
          <cell r="T143" t="str">
            <v>151-155</v>
          </cell>
          <cell r="U143">
            <v>0</v>
          </cell>
          <cell r="V143" t="str">
            <v/>
          </cell>
          <cell r="W143" t="str">
            <v/>
          </cell>
        </row>
        <row r="144">
          <cell r="A144">
            <v>156</v>
          </cell>
          <cell r="B144">
            <v>56</v>
          </cell>
          <cell r="C144">
            <v>0</v>
          </cell>
          <cell r="D144" t="str">
            <v/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#VALUE!</v>
          </cell>
          <cell r="N144" t="e">
            <v>#VALUE!</v>
          </cell>
          <cell r="O144" t="e">
            <v>#VALUE!</v>
          </cell>
          <cell r="P144">
            <v>32</v>
          </cell>
          <cell r="Q144">
            <v>32</v>
          </cell>
          <cell r="R144">
            <v>156</v>
          </cell>
          <cell r="S144">
            <v>160</v>
          </cell>
          <cell r="T144" t="str">
            <v>156-160</v>
          </cell>
          <cell r="U144">
            <v>0</v>
          </cell>
          <cell r="V144" t="str">
            <v/>
          </cell>
          <cell r="W144" t="str">
            <v/>
          </cell>
        </row>
        <row r="145">
          <cell r="A145">
            <v>157</v>
          </cell>
          <cell r="B145">
            <v>57</v>
          </cell>
          <cell r="C145">
            <v>0</v>
          </cell>
          <cell r="D145" t="str">
            <v/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#VALUE!</v>
          </cell>
          <cell r="N145" t="e">
            <v>#VALUE!</v>
          </cell>
          <cell r="O145" t="e">
            <v>#VALUE!</v>
          </cell>
          <cell r="P145">
            <v>0</v>
          </cell>
          <cell r="Q145">
            <v>32</v>
          </cell>
          <cell r="R145">
            <v>156</v>
          </cell>
          <cell r="S145">
            <v>160</v>
          </cell>
          <cell r="T145" t="str">
            <v>156-160</v>
          </cell>
          <cell r="U145">
            <v>0</v>
          </cell>
          <cell r="V145" t="str">
            <v/>
          </cell>
          <cell r="W145" t="str">
            <v/>
          </cell>
        </row>
        <row r="146">
          <cell r="A146">
            <v>158</v>
          </cell>
          <cell r="B146">
            <v>58</v>
          </cell>
          <cell r="C146">
            <v>0</v>
          </cell>
          <cell r="D146" t="str">
            <v/>
          </cell>
          <cell r="E146">
            <v>0</v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#VALUE!</v>
          </cell>
          <cell r="N146" t="e">
            <v>#VALUE!</v>
          </cell>
          <cell r="O146" t="e">
            <v>#VALUE!</v>
          </cell>
          <cell r="P146">
            <v>0</v>
          </cell>
          <cell r="Q146">
            <v>32</v>
          </cell>
          <cell r="R146">
            <v>156</v>
          </cell>
          <cell r="S146">
            <v>160</v>
          </cell>
          <cell r="T146" t="str">
            <v>156-160</v>
          </cell>
          <cell r="U146">
            <v>0</v>
          </cell>
          <cell r="V146" t="str">
            <v/>
          </cell>
          <cell r="W146" t="str">
            <v/>
          </cell>
        </row>
        <row r="147">
          <cell r="A147">
            <v>159</v>
          </cell>
          <cell r="B147">
            <v>59</v>
          </cell>
          <cell r="C147">
            <v>0</v>
          </cell>
          <cell r="D147" t="str">
            <v/>
          </cell>
          <cell r="E147">
            <v>0</v>
          </cell>
          <cell r="F147" t="str">
            <v/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#VALUE!</v>
          </cell>
          <cell r="N147" t="e">
            <v>#VALUE!</v>
          </cell>
          <cell r="O147" t="e">
            <v>#VALUE!</v>
          </cell>
          <cell r="P147">
            <v>0</v>
          </cell>
          <cell r="Q147">
            <v>32</v>
          </cell>
          <cell r="R147">
            <v>156</v>
          </cell>
          <cell r="S147">
            <v>160</v>
          </cell>
          <cell r="T147" t="str">
            <v>156-160</v>
          </cell>
          <cell r="U147">
            <v>0</v>
          </cell>
          <cell r="V147" t="str">
            <v/>
          </cell>
          <cell r="W147" t="str">
            <v/>
          </cell>
        </row>
        <row r="148">
          <cell r="A148">
            <v>160</v>
          </cell>
          <cell r="B148">
            <v>60</v>
          </cell>
          <cell r="C148">
            <v>0</v>
          </cell>
          <cell r="D148" t="str">
            <v/>
          </cell>
          <cell r="E148">
            <v>0</v>
          </cell>
          <cell r="F148" t="str">
            <v/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#VALUE!</v>
          </cell>
          <cell r="N148" t="e">
            <v>#VALUE!</v>
          </cell>
          <cell r="O148" t="e">
            <v>#VALUE!</v>
          </cell>
          <cell r="P148">
            <v>0</v>
          </cell>
          <cell r="Q148">
            <v>32</v>
          </cell>
          <cell r="R148">
            <v>156</v>
          </cell>
          <cell r="S148">
            <v>160</v>
          </cell>
          <cell r="T148" t="str">
            <v>156-160</v>
          </cell>
          <cell r="U148">
            <v>0</v>
          </cell>
          <cell r="V148" t="str">
            <v/>
          </cell>
          <cell r="W148" t="str">
            <v/>
          </cell>
        </row>
        <row r="149">
          <cell r="A149">
            <v>161</v>
          </cell>
          <cell r="B149">
            <v>61</v>
          </cell>
          <cell r="C149">
            <v>0</v>
          </cell>
          <cell r="D149" t="str">
            <v/>
          </cell>
          <cell r="E149">
            <v>0</v>
          </cell>
          <cell r="F149" t="str">
            <v/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#VALUE!</v>
          </cell>
          <cell r="N149" t="e">
            <v>#VALUE!</v>
          </cell>
          <cell r="O149" t="e">
            <v>#VALUE!</v>
          </cell>
          <cell r="P149">
            <v>33</v>
          </cell>
          <cell r="Q149">
            <v>33</v>
          </cell>
          <cell r="R149">
            <v>161</v>
          </cell>
          <cell r="S149">
            <v>165</v>
          </cell>
          <cell r="T149" t="str">
            <v>161-165</v>
          </cell>
          <cell r="U149">
            <v>0</v>
          </cell>
          <cell r="V149" t="str">
            <v/>
          </cell>
          <cell r="W149" t="str">
            <v/>
          </cell>
        </row>
        <row r="150">
          <cell r="A150">
            <v>162</v>
          </cell>
          <cell r="B150">
            <v>62</v>
          </cell>
          <cell r="C150">
            <v>0</v>
          </cell>
          <cell r="D150" t="str">
            <v/>
          </cell>
          <cell r="E150">
            <v>0</v>
          </cell>
          <cell r="F150" t="str">
            <v/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#VALUE!</v>
          </cell>
          <cell r="N150" t="e">
            <v>#VALUE!</v>
          </cell>
          <cell r="O150" t="e">
            <v>#VALUE!</v>
          </cell>
          <cell r="P150">
            <v>0</v>
          </cell>
          <cell r="Q150">
            <v>33</v>
          </cell>
          <cell r="R150">
            <v>161</v>
          </cell>
          <cell r="S150">
            <v>165</v>
          </cell>
          <cell r="T150" t="str">
            <v>161-165</v>
          </cell>
          <cell r="U150">
            <v>0</v>
          </cell>
          <cell r="V150" t="str">
            <v/>
          </cell>
          <cell r="W150" t="str">
            <v/>
          </cell>
        </row>
        <row r="151">
          <cell r="A151">
            <v>163</v>
          </cell>
          <cell r="B151">
            <v>63</v>
          </cell>
          <cell r="C151">
            <v>0</v>
          </cell>
          <cell r="D151" t="str">
            <v/>
          </cell>
          <cell r="E151">
            <v>0</v>
          </cell>
          <cell r="F151" t="str">
            <v/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#VALUE!</v>
          </cell>
          <cell r="N151" t="e">
            <v>#VALUE!</v>
          </cell>
          <cell r="O151" t="e">
            <v>#VALUE!</v>
          </cell>
          <cell r="P151">
            <v>0</v>
          </cell>
          <cell r="Q151">
            <v>33</v>
          </cell>
          <cell r="R151">
            <v>161</v>
          </cell>
          <cell r="S151">
            <v>165</v>
          </cell>
          <cell r="T151" t="str">
            <v>161-165</v>
          </cell>
          <cell r="U151">
            <v>0</v>
          </cell>
          <cell r="V151" t="str">
            <v/>
          </cell>
          <cell r="W151" t="str">
            <v/>
          </cell>
        </row>
        <row r="152">
          <cell r="A152">
            <v>164</v>
          </cell>
          <cell r="B152">
            <v>64</v>
          </cell>
          <cell r="C152">
            <v>0</v>
          </cell>
          <cell r="D152" t="str">
            <v/>
          </cell>
          <cell r="E152">
            <v>0</v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#VALUE!</v>
          </cell>
          <cell r="N152" t="e">
            <v>#VALUE!</v>
          </cell>
          <cell r="O152" t="e">
            <v>#VALUE!</v>
          </cell>
          <cell r="P152">
            <v>0</v>
          </cell>
          <cell r="Q152">
            <v>33</v>
          </cell>
          <cell r="R152">
            <v>161</v>
          </cell>
          <cell r="S152">
            <v>165</v>
          </cell>
          <cell r="T152" t="str">
            <v>161-165</v>
          </cell>
          <cell r="U152">
            <v>0</v>
          </cell>
          <cell r="V152" t="str">
            <v/>
          </cell>
          <cell r="W152" t="str">
            <v/>
          </cell>
        </row>
        <row r="153">
          <cell r="A153">
            <v>165</v>
          </cell>
          <cell r="B153">
            <v>65</v>
          </cell>
          <cell r="C153">
            <v>0</v>
          </cell>
          <cell r="D153" t="str">
            <v/>
          </cell>
          <cell r="E153">
            <v>0</v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#VALUE!</v>
          </cell>
          <cell r="N153" t="e">
            <v>#VALUE!</v>
          </cell>
          <cell r="O153" t="e">
            <v>#VALUE!</v>
          </cell>
          <cell r="P153">
            <v>0</v>
          </cell>
          <cell r="Q153">
            <v>33</v>
          </cell>
          <cell r="R153">
            <v>161</v>
          </cell>
          <cell r="S153">
            <v>165</v>
          </cell>
          <cell r="T153" t="str">
            <v>161-165</v>
          </cell>
          <cell r="U153">
            <v>0</v>
          </cell>
          <cell r="V153" t="str">
            <v/>
          </cell>
          <cell r="W153" t="str">
            <v/>
          </cell>
        </row>
        <row r="154">
          <cell r="A154">
            <v>166</v>
          </cell>
          <cell r="B154">
            <v>66</v>
          </cell>
          <cell r="C154">
            <v>0</v>
          </cell>
          <cell r="D154" t="str">
            <v/>
          </cell>
          <cell r="E154">
            <v>0</v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#VALUE!</v>
          </cell>
          <cell r="N154" t="e">
            <v>#VALUE!</v>
          </cell>
          <cell r="O154" t="e">
            <v>#VALUE!</v>
          </cell>
          <cell r="P154">
            <v>34</v>
          </cell>
          <cell r="Q154">
            <v>34</v>
          </cell>
          <cell r="R154">
            <v>166</v>
          </cell>
          <cell r="S154">
            <v>170</v>
          </cell>
          <cell r="T154" t="str">
            <v>166-170</v>
          </cell>
          <cell r="U154">
            <v>0</v>
          </cell>
          <cell r="V154" t="str">
            <v/>
          </cell>
          <cell r="W154" t="str">
            <v/>
          </cell>
        </row>
        <row r="155">
          <cell r="A155">
            <v>167</v>
          </cell>
          <cell r="B155">
            <v>67</v>
          </cell>
          <cell r="C155">
            <v>0</v>
          </cell>
          <cell r="D155" t="str">
            <v/>
          </cell>
          <cell r="E155">
            <v>0</v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#VALUE!</v>
          </cell>
          <cell r="N155" t="e">
            <v>#VALUE!</v>
          </cell>
          <cell r="O155" t="e">
            <v>#VALUE!</v>
          </cell>
          <cell r="P155">
            <v>0</v>
          </cell>
          <cell r="Q155">
            <v>34</v>
          </cell>
          <cell r="R155">
            <v>166</v>
          </cell>
          <cell r="S155">
            <v>170</v>
          </cell>
          <cell r="T155" t="str">
            <v>166-170</v>
          </cell>
          <cell r="U155">
            <v>0</v>
          </cell>
          <cell r="V155" t="str">
            <v/>
          </cell>
          <cell r="W155" t="str">
            <v/>
          </cell>
        </row>
        <row r="156">
          <cell r="A156">
            <v>168</v>
          </cell>
          <cell r="B156">
            <v>68</v>
          </cell>
          <cell r="C156">
            <v>0</v>
          </cell>
          <cell r="D156" t="str">
            <v/>
          </cell>
          <cell r="E156">
            <v>0</v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#VALUE!</v>
          </cell>
          <cell r="N156" t="e">
            <v>#VALUE!</v>
          </cell>
          <cell r="O156" t="e">
            <v>#VALUE!</v>
          </cell>
          <cell r="P156">
            <v>0</v>
          </cell>
          <cell r="Q156">
            <v>34</v>
          </cell>
          <cell r="R156">
            <v>166</v>
          </cell>
          <cell r="S156">
            <v>170</v>
          </cell>
          <cell r="T156" t="str">
            <v>166-170</v>
          </cell>
          <cell r="U156">
            <v>0</v>
          </cell>
          <cell r="V156" t="str">
            <v/>
          </cell>
          <cell r="W156" t="str">
            <v/>
          </cell>
        </row>
        <row r="157">
          <cell r="A157">
            <v>169</v>
          </cell>
          <cell r="B157">
            <v>69</v>
          </cell>
          <cell r="C157">
            <v>0</v>
          </cell>
          <cell r="D157" t="str">
            <v/>
          </cell>
          <cell r="E157">
            <v>0</v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#VALUE!</v>
          </cell>
          <cell r="N157" t="e">
            <v>#VALUE!</v>
          </cell>
          <cell r="O157" t="e">
            <v>#VALUE!</v>
          </cell>
          <cell r="P157">
            <v>0</v>
          </cell>
          <cell r="Q157">
            <v>34</v>
          </cell>
          <cell r="R157">
            <v>166</v>
          </cell>
          <cell r="S157">
            <v>170</v>
          </cell>
          <cell r="T157" t="str">
            <v>166-170</v>
          </cell>
          <cell r="U157">
            <v>0</v>
          </cell>
          <cell r="V157" t="str">
            <v/>
          </cell>
          <cell r="W157" t="str">
            <v/>
          </cell>
        </row>
        <row r="158">
          <cell r="A158">
            <v>170</v>
          </cell>
          <cell r="B158">
            <v>70</v>
          </cell>
          <cell r="C158">
            <v>0</v>
          </cell>
          <cell r="D158" t="str">
            <v/>
          </cell>
          <cell r="E158">
            <v>0</v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#VALUE!</v>
          </cell>
          <cell r="N158" t="e">
            <v>#VALUE!</v>
          </cell>
          <cell r="O158" t="e">
            <v>#VALUE!</v>
          </cell>
          <cell r="P158">
            <v>0</v>
          </cell>
          <cell r="Q158">
            <v>34</v>
          </cell>
          <cell r="R158">
            <v>166</v>
          </cell>
          <cell r="S158">
            <v>170</v>
          </cell>
          <cell r="T158" t="str">
            <v>166-170</v>
          </cell>
          <cell r="U158">
            <v>0</v>
          </cell>
          <cell r="V158" t="str">
            <v/>
          </cell>
          <cell r="W158" t="str">
            <v/>
          </cell>
        </row>
        <row r="159">
          <cell r="A159">
            <v>171</v>
          </cell>
          <cell r="B159">
            <v>71</v>
          </cell>
          <cell r="C159">
            <v>0</v>
          </cell>
          <cell r="D159" t="str">
            <v/>
          </cell>
          <cell r="E159">
            <v>0</v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#VALUE!</v>
          </cell>
          <cell r="N159" t="e">
            <v>#VALUE!</v>
          </cell>
          <cell r="O159" t="e">
            <v>#VALUE!</v>
          </cell>
          <cell r="P159">
            <v>35</v>
          </cell>
          <cell r="Q159">
            <v>35</v>
          </cell>
          <cell r="R159">
            <v>171</v>
          </cell>
          <cell r="S159">
            <v>175</v>
          </cell>
          <cell r="T159" t="str">
            <v>171-175</v>
          </cell>
          <cell r="U159">
            <v>0</v>
          </cell>
          <cell r="V159" t="str">
            <v/>
          </cell>
          <cell r="W159" t="str">
            <v/>
          </cell>
        </row>
        <row r="160">
          <cell r="A160">
            <v>172</v>
          </cell>
          <cell r="B160">
            <v>72</v>
          </cell>
          <cell r="C160">
            <v>0</v>
          </cell>
          <cell r="D160" t="str">
            <v/>
          </cell>
          <cell r="E160">
            <v>0</v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#VALUE!</v>
          </cell>
          <cell r="N160" t="e">
            <v>#VALUE!</v>
          </cell>
          <cell r="O160" t="e">
            <v>#VALUE!</v>
          </cell>
          <cell r="P160">
            <v>0</v>
          </cell>
          <cell r="Q160">
            <v>35</v>
          </cell>
          <cell r="R160">
            <v>171</v>
          </cell>
          <cell r="S160">
            <v>175</v>
          </cell>
          <cell r="T160" t="str">
            <v>171-175</v>
          </cell>
          <cell r="U160">
            <v>0</v>
          </cell>
          <cell r="V160" t="str">
            <v/>
          </cell>
          <cell r="W160" t="str">
            <v/>
          </cell>
        </row>
        <row r="161">
          <cell r="A161">
            <v>173</v>
          </cell>
          <cell r="B161">
            <v>73</v>
          </cell>
          <cell r="C161">
            <v>0</v>
          </cell>
          <cell r="D161" t="str">
            <v/>
          </cell>
          <cell r="E161">
            <v>0</v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#VALUE!</v>
          </cell>
          <cell r="N161" t="e">
            <v>#VALUE!</v>
          </cell>
          <cell r="O161" t="e">
            <v>#VALUE!</v>
          </cell>
          <cell r="P161">
            <v>0</v>
          </cell>
          <cell r="Q161">
            <v>35</v>
          </cell>
          <cell r="R161">
            <v>171</v>
          </cell>
          <cell r="S161">
            <v>175</v>
          </cell>
          <cell r="T161" t="str">
            <v>171-175</v>
          </cell>
          <cell r="U161">
            <v>0</v>
          </cell>
          <cell r="V161" t="str">
            <v/>
          </cell>
          <cell r="W161" t="str">
            <v/>
          </cell>
        </row>
        <row r="162">
          <cell r="A162">
            <v>174</v>
          </cell>
          <cell r="B162">
            <v>74</v>
          </cell>
          <cell r="C162">
            <v>0</v>
          </cell>
          <cell r="D162" t="str">
            <v/>
          </cell>
          <cell r="E162">
            <v>0</v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#VALUE!</v>
          </cell>
          <cell r="N162" t="e">
            <v>#VALUE!</v>
          </cell>
          <cell r="O162" t="e">
            <v>#VALUE!</v>
          </cell>
          <cell r="P162">
            <v>0</v>
          </cell>
          <cell r="Q162">
            <v>35</v>
          </cell>
          <cell r="R162">
            <v>171</v>
          </cell>
          <cell r="S162">
            <v>175</v>
          </cell>
          <cell r="T162" t="str">
            <v>171-175</v>
          </cell>
          <cell r="U162">
            <v>0</v>
          </cell>
          <cell r="V162" t="str">
            <v/>
          </cell>
          <cell r="W162" t="str">
            <v/>
          </cell>
        </row>
        <row r="163">
          <cell r="A163">
            <v>175</v>
          </cell>
          <cell r="B163">
            <v>75</v>
          </cell>
          <cell r="C163">
            <v>0</v>
          </cell>
          <cell r="D163" t="str">
            <v/>
          </cell>
          <cell r="E163">
            <v>0</v>
          </cell>
          <cell r="F163" t="str">
            <v/>
          </cell>
          <cell r="G163" t="str">
            <v/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#VALUE!</v>
          </cell>
          <cell r="N163" t="e">
            <v>#VALUE!</v>
          </cell>
          <cell r="O163" t="e">
            <v>#VALUE!</v>
          </cell>
          <cell r="P163">
            <v>0</v>
          </cell>
          <cell r="Q163">
            <v>35</v>
          </cell>
          <cell r="R163">
            <v>171</v>
          </cell>
          <cell r="S163">
            <v>175</v>
          </cell>
          <cell r="T163" t="str">
            <v>171-175</v>
          </cell>
          <cell r="U163">
            <v>0</v>
          </cell>
          <cell r="V163" t="str">
            <v/>
          </cell>
          <cell r="W163" t="str">
            <v/>
          </cell>
        </row>
        <row r="164">
          <cell r="A164">
            <v>176</v>
          </cell>
          <cell r="B164">
            <v>76</v>
          </cell>
          <cell r="C164">
            <v>0</v>
          </cell>
          <cell r="D164" t="str">
            <v/>
          </cell>
          <cell r="E164">
            <v>0</v>
          </cell>
          <cell r="F164" t="str">
            <v/>
          </cell>
          <cell r="G164" t="str">
            <v/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#VALUE!</v>
          </cell>
          <cell r="N164" t="e">
            <v>#VALUE!</v>
          </cell>
          <cell r="O164" t="e">
            <v>#VALUE!</v>
          </cell>
          <cell r="P164">
            <v>36</v>
          </cell>
          <cell r="Q164">
            <v>36</v>
          </cell>
          <cell r="R164">
            <v>176</v>
          </cell>
          <cell r="S164">
            <v>180</v>
          </cell>
          <cell r="T164" t="str">
            <v>176-180</v>
          </cell>
          <cell r="U164">
            <v>0</v>
          </cell>
          <cell r="V164" t="str">
            <v/>
          </cell>
          <cell r="W164" t="str">
            <v/>
          </cell>
        </row>
        <row r="165">
          <cell r="A165">
            <v>177</v>
          </cell>
          <cell r="B165">
            <v>77</v>
          </cell>
          <cell r="C165">
            <v>0</v>
          </cell>
          <cell r="D165" t="str">
            <v/>
          </cell>
          <cell r="E165">
            <v>0</v>
          </cell>
          <cell r="F165" t="str">
            <v/>
          </cell>
          <cell r="G165" t="str">
            <v/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#VALUE!</v>
          </cell>
          <cell r="N165" t="e">
            <v>#VALUE!</v>
          </cell>
          <cell r="O165" t="e">
            <v>#VALUE!</v>
          </cell>
          <cell r="P165">
            <v>0</v>
          </cell>
          <cell r="Q165">
            <v>36</v>
          </cell>
          <cell r="R165">
            <v>176</v>
          </cell>
          <cell r="S165">
            <v>180</v>
          </cell>
          <cell r="T165" t="str">
            <v>176-180</v>
          </cell>
          <cell r="U165">
            <v>0</v>
          </cell>
          <cell r="V165" t="str">
            <v/>
          </cell>
          <cell r="W165" t="str">
            <v/>
          </cell>
        </row>
        <row r="166">
          <cell r="A166">
            <v>178</v>
          </cell>
          <cell r="B166">
            <v>78</v>
          </cell>
          <cell r="C166">
            <v>0</v>
          </cell>
          <cell r="D166" t="str">
            <v/>
          </cell>
          <cell r="E166">
            <v>0</v>
          </cell>
          <cell r="F166" t="str">
            <v/>
          </cell>
          <cell r="G166" t="str">
            <v/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#VALUE!</v>
          </cell>
          <cell r="N166" t="e">
            <v>#VALUE!</v>
          </cell>
          <cell r="O166" t="e">
            <v>#VALUE!</v>
          </cell>
          <cell r="P166">
            <v>0</v>
          </cell>
          <cell r="Q166">
            <v>36</v>
          </cell>
          <cell r="R166">
            <v>176</v>
          </cell>
          <cell r="S166">
            <v>180</v>
          </cell>
          <cell r="T166" t="str">
            <v>176-180</v>
          </cell>
          <cell r="U166">
            <v>0</v>
          </cell>
          <cell r="V166" t="str">
            <v/>
          </cell>
          <cell r="W166" t="str">
            <v/>
          </cell>
        </row>
        <row r="167">
          <cell r="A167">
            <v>179</v>
          </cell>
          <cell r="B167">
            <v>79</v>
          </cell>
          <cell r="C167">
            <v>0</v>
          </cell>
          <cell r="D167" t="str">
            <v/>
          </cell>
          <cell r="E167">
            <v>0</v>
          </cell>
          <cell r="F167" t="str">
            <v/>
          </cell>
          <cell r="G167" t="str">
            <v/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#VALUE!</v>
          </cell>
          <cell r="N167" t="e">
            <v>#VALUE!</v>
          </cell>
          <cell r="O167" t="e">
            <v>#VALUE!</v>
          </cell>
          <cell r="P167">
            <v>0</v>
          </cell>
          <cell r="Q167">
            <v>36</v>
          </cell>
          <cell r="R167">
            <v>176</v>
          </cell>
          <cell r="S167">
            <v>180</v>
          </cell>
          <cell r="T167" t="str">
            <v>176-180</v>
          </cell>
          <cell r="U167">
            <v>0</v>
          </cell>
          <cell r="V167" t="str">
            <v/>
          </cell>
          <cell r="W167" t="str">
            <v/>
          </cell>
        </row>
        <row r="168">
          <cell r="A168">
            <v>180</v>
          </cell>
          <cell r="B168">
            <v>80</v>
          </cell>
          <cell r="C168">
            <v>0</v>
          </cell>
          <cell r="D168" t="str">
            <v/>
          </cell>
          <cell r="E168">
            <v>0</v>
          </cell>
          <cell r="F168" t="str">
            <v/>
          </cell>
          <cell r="G168" t="str">
            <v/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#VALUE!</v>
          </cell>
          <cell r="N168" t="e">
            <v>#VALUE!</v>
          </cell>
          <cell r="O168" t="e">
            <v>#VALUE!</v>
          </cell>
          <cell r="P168">
            <v>0</v>
          </cell>
          <cell r="Q168">
            <v>36</v>
          </cell>
          <cell r="R168">
            <v>176</v>
          </cell>
          <cell r="S168">
            <v>180</v>
          </cell>
          <cell r="T168" t="str">
            <v>176-180</v>
          </cell>
          <cell r="U168">
            <v>0</v>
          </cell>
          <cell r="V168" t="str">
            <v/>
          </cell>
          <cell r="W168" t="str">
            <v/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ГСК"/>
      <sheetName val="R-муж-01.01"/>
      <sheetName val="R-жен-01.01"/>
      <sheetName val="R-муж"/>
      <sheetName val="R-жен"/>
      <sheetName val="Список"/>
      <sheetName val="Города"/>
      <sheetName val="регионы"/>
      <sheetName val="Список (муж)"/>
      <sheetName val="Список (жен)"/>
      <sheetName val="Список алф (жен)"/>
      <sheetName val="Посев групп (авто-6)"/>
      <sheetName val="Список алф (муж)"/>
      <sheetName val="Посев групп - М"/>
      <sheetName val="Посев групп - Д"/>
      <sheetName val="Д - 1 этап"/>
      <sheetName val="Бегунок лич (5)"/>
      <sheetName val="Шахматка"/>
      <sheetName val="ПРОТОКОЛ ОБЩИЙ"/>
      <sheetName val="Группы (3)"/>
      <sheetName val="М - 1 этап"/>
      <sheetName val="Д - полуфинал"/>
      <sheetName val="Д - финал"/>
      <sheetName val="М - полуфинал"/>
      <sheetName val="Группы (7)"/>
      <sheetName val="Группы (9)"/>
      <sheetName val="Группы (10)"/>
      <sheetName val="М - финал"/>
      <sheetName val="Итоги"/>
      <sheetName val="МестаВГруппах"/>
      <sheetName val="24 &quot;-2&quot;"/>
      <sheetName val="16 &quot;-2&quot;"/>
      <sheetName val="12 &quot;-2&quot;"/>
      <sheetName val="8 &quot;-2&quot;"/>
      <sheetName val="24-прог"/>
      <sheetName val="16-прог"/>
      <sheetName val="12-прог"/>
      <sheetName val="64-ол"/>
      <sheetName val="32-ол"/>
      <sheetName val="24-ол"/>
      <sheetName val="16-ол"/>
      <sheetName val="12-ол"/>
      <sheetName val="8-ол"/>
      <sheetName val="64-ол (пары)"/>
      <sheetName val="24-ол (пары)"/>
      <sheetName val="16-ол (пары)"/>
      <sheetName val="12-ол (пары)"/>
      <sheetName val="8-ол (пары)"/>
      <sheetName val="РасчетОчков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Международные соревнования по настольному теннису памяти В.А. Белоглазова UMMC-OPEN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</row>
        <row r="2">
          <cell r="A2" t="str">
            <v>среди мальчиков и девочек 2010 г.р.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г.Верхняя Пышма                                                                  15 - 19 сентября 2021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Субъект Федерации</v>
          </cell>
          <cell r="I4" t="str">
            <v>ФО</v>
          </cell>
          <cell r="J4" t="str">
            <v>Личный тренер</v>
          </cell>
          <cell r="K4" t="str">
            <v>Рейт</v>
          </cell>
          <cell r="L4">
            <v>0</v>
          </cell>
          <cell r="M4" t="str">
            <v>ФАМИЛИЯ</v>
          </cell>
          <cell r="N4" t="str">
            <v>И</v>
          </cell>
          <cell r="O4" t="str">
            <v>ФАМИЛИЯ И.</v>
          </cell>
          <cell r="P4" t="str">
            <v>Имя</v>
          </cell>
        </row>
        <row r="5">
          <cell r="A5">
            <v>1</v>
          </cell>
          <cell r="B5">
            <v>1</v>
          </cell>
          <cell r="C5" t="str">
            <v>ВАРФОЛОМЕЕВ Захар</v>
          </cell>
          <cell r="D5" t="str">
            <v>04.04.2010</v>
          </cell>
          <cell r="E5" t="str">
            <v>I</v>
          </cell>
          <cell r="F5">
            <v>359</v>
          </cell>
          <cell r="G5" t="str">
            <v>Оренбург</v>
          </cell>
          <cell r="H5" t="str">
            <v>Оренбургская обл.</v>
          </cell>
          <cell r="I5" t="str">
            <v>ПФО</v>
          </cell>
          <cell r="J5" t="str">
            <v>Ивонин В.А., Лежнев И.О., Ивонина О.Н.</v>
          </cell>
          <cell r="K5">
            <v>359</v>
          </cell>
          <cell r="L5">
            <v>0</v>
          </cell>
          <cell r="M5" t="str">
            <v>ВАРФОЛОМЕЕВ</v>
          </cell>
          <cell r="N5" t="str">
            <v>З</v>
          </cell>
          <cell r="O5" t="str">
            <v>ВАРФОЛОМЕЕВ З.</v>
          </cell>
          <cell r="P5" t="str">
            <v>Захар</v>
          </cell>
        </row>
        <row r="6">
          <cell r="A6">
            <v>2</v>
          </cell>
          <cell r="B6">
            <v>2</v>
          </cell>
          <cell r="C6" t="str">
            <v>ДОСОВ Евгений</v>
          </cell>
          <cell r="D6" t="str">
            <v>08.02.2011</v>
          </cell>
          <cell r="E6" t="str">
            <v>II</v>
          </cell>
          <cell r="F6">
            <v>358</v>
          </cell>
          <cell r="G6" t="str">
            <v>Н.Новгород</v>
          </cell>
          <cell r="H6" t="str">
            <v>Нижегородская обл.</v>
          </cell>
          <cell r="I6" t="str">
            <v>ПФО</v>
          </cell>
          <cell r="J6" t="str">
            <v>Рыжов Ю.Б.</v>
          </cell>
          <cell r="K6">
            <v>358</v>
          </cell>
          <cell r="L6">
            <v>0</v>
          </cell>
          <cell r="M6" t="str">
            <v>ДОСОВ</v>
          </cell>
          <cell r="N6" t="str">
            <v>Е</v>
          </cell>
          <cell r="O6" t="str">
            <v>ДОСОВ Е.</v>
          </cell>
          <cell r="P6" t="str">
            <v>Евгений</v>
          </cell>
        </row>
        <row r="7">
          <cell r="A7">
            <v>3</v>
          </cell>
          <cell r="B7">
            <v>3</v>
          </cell>
          <cell r="C7" t="str">
            <v>ЗЫРЯНОВ Дмитрий</v>
          </cell>
          <cell r="D7" t="str">
            <v>15.03.2010</v>
          </cell>
          <cell r="E7" t="str">
            <v>II</v>
          </cell>
          <cell r="F7">
            <v>329</v>
          </cell>
          <cell r="G7" t="str">
            <v>Н.Новгород</v>
          </cell>
          <cell r="H7" t="str">
            <v>Нижегородская обл.</v>
          </cell>
          <cell r="I7" t="str">
            <v>ПФО</v>
          </cell>
          <cell r="J7" t="str">
            <v>Рыжов Ю.Б., Перевезенцев М.В., Земскова И.В.</v>
          </cell>
          <cell r="K7">
            <v>329</v>
          </cell>
          <cell r="L7">
            <v>0</v>
          </cell>
          <cell r="M7" t="str">
            <v>ЗЫРЯНОВ</v>
          </cell>
          <cell r="N7" t="str">
            <v>Д</v>
          </cell>
          <cell r="O7" t="str">
            <v>ЗЫРЯНОВ Д.</v>
          </cell>
          <cell r="P7" t="str">
            <v>Дмитрий</v>
          </cell>
        </row>
        <row r="8">
          <cell r="A8">
            <v>4</v>
          </cell>
          <cell r="B8">
            <v>4</v>
          </cell>
          <cell r="C8" t="str">
            <v>ГЛАДЫШ Илья</v>
          </cell>
          <cell r="D8" t="str">
            <v>02.07.2010</v>
          </cell>
          <cell r="E8" t="str">
            <v>II</v>
          </cell>
          <cell r="F8">
            <v>325</v>
          </cell>
          <cell r="G8" t="str">
            <v>Оренбург</v>
          </cell>
          <cell r="H8" t="str">
            <v>Оренбургская обл.</v>
          </cell>
          <cell r="I8" t="str">
            <v>ПФО</v>
          </cell>
          <cell r="J8" t="str">
            <v>Ивонин В.А., Лежнев И.О., Жовнир Д.Г.</v>
          </cell>
          <cell r="K8">
            <v>325</v>
          </cell>
          <cell r="L8">
            <v>0</v>
          </cell>
          <cell r="M8" t="str">
            <v>ГЛАДЫШ</v>
          </cell>
          <cell r="N8" t="str">
            <v>И</v>
          </cell>
          <cell r="O8" t="str">
            <v>ГЛАДЫШ И.</v>
          </cell>
          <cell r="P8" t="str">
            <v>Илья</v>
          </cell>
        </row>
        <row r="9">
          <cell r="A9">
            <v>5</v>
          </cell>
          <cell r="B9">
            <v>5</v>
          </cell>
          <cell r="C9" t="str">
            <v>ДУЛАЕВ Артем</v>
          </cell>
          <cell r="D9" t="str">
            <v>01.02.2010</v>
          </cell>
          <cell r="E9" t="str">
            <v>II</v>
          </cell>
          <cell r="F9">
            <v>298</v>
          </cell>
          <cell r="G9" t="str">
            <v>Москва</v>
          </cell>
          <cell r="H9" t="str">
            <v>г. Москва</v>
          </cell>
          <cell r="I9" t="str">
            <v>МОС</v>
          </cell>
          <cell r="J9" t="str">
            <v>Шевцова Ю.В., Шулимова Т.В.</v>
          </cell>
          <cell r="K9">
            <v>298</v>
          </cell>
          <cell r="L9">
            <v>0</v>
          </cell>
          <cell r="M9" t="str">
            <v>ДУЛАЕВ</v>
          </cell>
          <cell r="N9" t="str">
            <v>А</v>
          </cell>
          <cell r="O9" t="str">
            <v>ДУЛАЕВ А.</v>
          </cell>
          <cell r="P9" t="str">
            <v>Артем</v>
          </cell>
        </row>
        <row r="10">
          <cell r="A10">
            <v>6</v>
          </cell>
          <cell r="B10">
            <v>6</v>
          </cell>
          <cell r="C10" t="str">
            <v>ИЛЬИН Павел</v>
          </cell>
          <cell r="D10" t="str">
            <v>26.05.2010</v>
          </cell>
          <cell r="E10" t="str">
            <v>1 юн.</v>
          </cell>
          <cell r="F10">
            <v>266</v>
          </cell>
          <cell r="G10" t="str">
            <v>С.-Петербург</v>
          </cell>
          <cell r="H10" t="str">
            <v>г. Санкт-Петербург</v>
          </cell>
          <cell r="I10" t="str">
            <v>С-П</v>
          </cell>
          <cell r="J10" t="str">
            <v>Трушкина О.Г., Чусовской Е.Д.</v>
          </cell>
          <cell r="K10">
            <v>266</v>
          </cell>
          <cell r="L10">
            <v>0</v>
          </cell>
          <cell r="M10" t="str">
            <v>ИЛЬИН</v>
          </cell>
          <cell r="N10" t="str">
            <v>П</v>
          </cell>
          <cell r="O10" t="str">
            <v>ИЛЬИН П.</v>
          </cell>
          <cell r="P10" t="str">
            <v>Павел</v>
          </cell>
        </row>
        <row r="11">
          <cell r="A11">
            <v>7</v>
          </cell>
          <cell r="B11">
            <v>7</v>
          </cell>
          <cell r="C11" t="str">
            <v>БОГДАНОВ Александр</v>
          </cell>
          <cell r="D11" t="str">
            <v>13.09.2010</v>
          </cell>
          <cell r="E11" t="str">
            <v>III</v>
          </cell>
          <cell r="F11">
            <v>253</v>
          </cell>
          <cell r="G11" t="str">
            <v>Тверь</v>
          </cell>
          <cell r="H11" t="str">
            <v>Тверская обл.</v>
          </cell>
          <cell r="I11" t="str">
            <v>ЦФО</v>
          </cell>
          <cell r="J11" t="str">
            <v>Стадниченко А.А.</v>
          </cell>
          <cell r="K11">
            <v>253</v>
          </cell>
          <cell r="L11">
            <v>0</v>
          </cell>
          <cell r="M11" t="str">
            <v>БОГДАНОВ</v>
          </cell>
          <cell r="N11" t="str">
            <v>А</v>
          </cell>
          <cell r="O11" t="str">
            <v>БОГДАНОВ А.</v>
          </cell>
          <cell r="P11" t="str">
            <v>Александр</v>
          </cell>
        </row>
        <row r="12">
          <cell r="A12">
            <v>8</v>
          </cell>
          <cell r="B12">
            <v>8</v>
          </cell>
          <cell r="C12" t="str">
            <v>ХУСАИНОВ Роман</v>
          </cell>
          <cell r="D12" t="str">
            <v>03.01.2010</v>
          </cell>
          <cell r="E12" t="str">
            <v>II</v>
          </cell>
          <cell r="F12">
            <v>252</v>
          </cell>
          <cell r="G12" t="str">
            <v>Оренбург</v>
          </cell>
          <cell r="H12" t="str">
            <v>Оренбургская обл.</v>
          </cell>
          <cell r="I12" t="str">
            <v>ПФО</v>
          </cell>
          <cell r="J12" t="str">
            <v>Цпин П.А., Симонов В.В., Андрианов С.В.</v>
          </cell>
          <cell r="K12">
            <v>252</v>
          </cell>
          <cell r="L12">
            <v>0</v>
          </cell>
          <cell r="M12" t="str">
            <v>ХУСАИНОВ</v>
          </cell>
          <cell r="N12" t="str">
            <v>Р</v>
          </cell>
          <cell r="O12" t="str">
            <v>ХУСАИНОВ Р.</v>
          </cell>
          <cell r="P12" t="str">
            <v>Роман</v>
          </cell>
        </row>
        <row r="13">
          <cell r="A13">
            <v>9</v>
          </cell>
          <cell r="B13">
            <v>9</v>
          </cell>
          <cell r="C13" t="str">
            <v>КРИУШКИН Артем</v>
          </cell>
          <cell r="D13" t="str">
            <v>05.06.2010</v>
          </cell>
          <cell r="E13" t="str">
            <v>II</v>
          </cell>
          <cell r="F13">
            <v>238</v>
          </cell>
          <cell r="G13" t="str">
            <v>Казань</v>
          </cell>
          <cell r="H13" t="str">
            <v>Респ. Татарстан</v>
          </cell>
          <cell r="I13" t="str">
            <v>ПФО</v>
          </cell>
          <cell r="J13" t="str">
            <v>Тихонов В.А., Шахова Ю.А.</v>
          </cell>
          <cell r="K13">
            <v>238</v>
          </cell>
          <cell r="L13">
            <v>0</v>
          </cell>
          <cell r="M13" t="str">
            <v>КРИУШКИН</v>
          </cell>
          <cell r="N13" t="str">
            <v>А</v>
          </cell>
          <cell r="O13" t="str">
            <v>КРИУШКИН А.</v>
          </cell>
          <cell r="P13" t="str">
            <v>Артем</v>
          </cell>
        </row>
        <row r="14">
          <cell r="A14">
            <v>10</v>
          </cell>
          <cell r="B14">
            <v>10</v>
          </cell>
          <cell r="C14" t="str">
            <v>ХИТИЛОВ Леонид</v>
          </cell>
          <cell r="D14" t="str">
            <v>22.07.2011</v>
          </cell>
          <cell r="E14" t="str">
            <v>III</v>
          </cell>
          <cell r="F14">
            <v>235</v>
          </cell>
          <cell r="G14" t="str">
            <v>Ессентуки</v>
          </cell>
          <cell r="H14" t="str">
            <v>Ставропольский кр.</v>
          </cell>
          <cell r="I14" t="str">
            <v>СКФО</v>
          </cell>
          <cell r="J14" t="str">
            <v>Чимбарцев В.М.</v>
          </cell>
          <cell r="K14">
            <v>235</v>
          </cell>
          <cell r="L14">
            <v>0</v>
          </cell>
          <cell r="M14" t="str">
            <v>ХИТИЛОВ</v>
          </cell>
          <cell r="N14" t="str">
            <v>Л</v>
          </cell>
          <cell r="O14" t="str">
            <v>ХИТИЛОВ Л.</v>
          </cell>
          <cell r="P14" t="str">
            <v>Леонид</v>
          </cell>
        </row>
        <row r="15">
          <cell r="A15">
            <v>11</v>
          </cell>
          <cell r="B15">
            <v>11</v>
          </cell>
          <cell r="C15" t="str">
            <v>ПЕТУХОВ Степан</v>
          </cell>
          <cell r="D15" t="str">
            <v>03.11.2010</v>
          </cell>
          <cell r="E15" t="str">
            <v>III</v>
          </cell>
          <cell r="F15">
            <v>233</v>
          </cell>
          <cell r="G15" t="str">
            <v>Н.Новгород</v>
          </cell>
          <cell r="H15" t="str">
            <v>Нижегородская обл.</v>
          </cell>
          <cell r="I15" t="str">
            <v>ПФО</v>
          </cell>
          <cell r="J15" t="str">
            <v>Земскова И.В., Перевезенцев М.В., Рыжов Ю.Б.</v>
          </cell>
          <cell r="K15">
            <v>233</v>
          </cell>
          <cell r="L15">
            <v>0</v>
          </cell>
          <cell r="M15" t="str">
            <v>ПЕТУХОВ</v>
          </cell>
          <cell r="N15" t="str">
            <v>С</v>
          </cell>
          <cell r="O15" t="str">
            <v>ПЕТУХОВ С.</v>
          </cell>
          <cell r="P15" t="str">
            <v>Степан</v>
          </cell>
        </row>
        <row r="16">
          <cell r="A16">
            <v>12</v>
          </cell>
          <cell r="B16">
            <v>12</v>
          </cell>
          <cell r="C16" t="str">
            <v>КОПЫРКИН Матвей</v>
          </cell>
          <cell r="D16">
            <v>40227</v>
          </cell>
          <cell r="E16" t="str">
            <v>II</v>
          </cell>
          <cell r="F16">
            <v>220</v>
          </cell>
          <cell r="G16" t="str">
            <v>Брест</v>
          </cell>
          <cell r="H16" t="str">
            <v>РЕСПУБЛИКА БЕЛАРУСЬ</v>
          </cell>
          <cell r="I16" t="str">
            <v>БЕЛ</v>
          </cell>
          <cell r="J16" t="str">
            <v>Фурсов А.С.</v>
          </cell>
          <cell r="K16">
            <v>220</v>
          </cell>
          <cell r="L16">
            <v>0</v>
          </cell>
          <cell r="M16" t="str">
            <v>КОПЫРКИН</v>
          </cell>
          <cell r="N16" t="str">
            <v>М</v>
          </cell>
          <cell r="O16" t="str">
            <v>КОПЫРКИН М.</v>
          </cell>
          <cell r="P16" t="str">
            <v>Матвей</v>
          </cell>
        </row>
        <row r="17">
          <cell r="A17">
            <v>13</v>
          </cell>
          <cell r="B17">
            <v>13</v>
          </cell>
          <cell r="C17" t="str">
            <v>ВАРЗАКОВ Андрей</v>
          </cell>
          <cell r="D17" t="str">
            <v>07.01.2010</v>
          </cell>
          <cell r="E17" t="str">
            <v>II</v>
          </cell>
          <cell r="F17">
            <v>216</v>
          </cell>
          <cell r="G17" t="str">
            <v>Екатеринбург</v>
          </cell>
          <cell r="H17" t="str">
            <v>Свердловская обл.</v>
          </cell>
          <cell r="I17" t="str">
            <v>УрФО</v>
          </cell>
          <cell r="J17" t="str">
            <v>Хонина А.С., Злобин С.В., Варзаков В.В.</v>
          </cell>
          <cell r="K17">
            <v>216</v>
          </cell>
          <cell r="L17">
            <v>0</v>
          </cell>
          <cell r="M17" t="str">
            <v>ВАРЗАКОВ</v>
          </cell>
          <cell r="N17" t="str">
            <v>А</v>
          </cell>
          <cell r="O17" t="str">
            <v>ВАРЗАКОВ А.</v>
          </cell>
          <cell r="P17" t="str">
            <v>Андрей</v>
          </cell>
        </row>
        <row r="18">
          <cell r="A18">
            <v>14</v>
          </cell>
          <cell r="B18">
            <v>14</v>
          </cell>
          <cell r="C18" t="str">
            <v>КРИМЕР Энри-Ашер</v>
          </cell>
          <cell r="D18" t="str">
            <v>19.05.2010</v>
          </cell>
          <cell r="E18" t="str">
            <v>II</v>
          </cell>
          <cell r="F18">
            <v>210</v>
          </cell>
          <cell r="G18" t="str">
            <v>Москва</v>
          </cell>
          <cell r="H18" t="str">
            <v>г. Москва</v>
          </cell>
          <cell r="I18" t="str">
            <v>МОС</v>
          </cell>
          <cell r="J18" t="str">
            <v>Шевцова Ю.В., Шулимова Т.В.</v>
          </cell>
          <cell r="K18">
            <v>210</v>
          </cell>
          <cell r="L18">
            <v>0</v>
          </cell>
          <cell r="M18" t="str">
            <v>КРИМЕР</v>
          </cell>
          <cell r="N18" t="str">
            <v>Э</v>
          </cell>
          <cell r="O18" t="str">
            <v>КРИМЕР Э.</v>
          </cell>
          <cell r="P18" t="str">
            <v>Энри-Ашер</v>
          </cell>
        </row>
        <row r="19">
          <cell r="A19">
            <v>15</v>
          </cell>
          <cell r="B19">
            <v>15</v>
          </cell>
          <cell r="C19" t="str">
            <v>СНЕТКОВ Михаил</v>
          </cell>
          <cell r="D19" t="str">
            <v>24.04.2010</v>
          </cell>
          <cell r="E19" t="str">
            <v>II</v>
          </cell>
          <cell r="F19">
            <v>203</v>
          </cell>
          <cell r="G19" t="str">
            <v>Сиверский</v>
          </cell>
          <cell r="H19" t="str">
            <v>Ленинградская обл.</v>
          </cell>
          <cell r="I19" t="str">
            <v>СЗФО</v>
          </cell>
          <cell r="J19" t="str">
            <v>Морозов М.Д., Шевченко Т.Н., Комов А.А.</v>
          </cell>
          <cell r="K19">
            <v>203</v>
          </cell>
          <cell r="L19">
            <v>0</v>
          </cell>
          <cell r="M19" t="str">
            <v>СНЕТКОВ</v>
          </cell>
          <cell r="N19" t="str">
            <v>М</v>
          </cell>
          <cell r="O19" t="str">
            <v>СНЕТКОВ М.</v>
          </cell>
          <cell r="P19" t="str">
            <v>Михаил</v>
          </cell>
        </row>
        <row r="20">
          <cell r="A20">
            <v>16</v>
          </cell>
          <cell r="B20">
            <v>16</v>
          </cell>
          <cell r="C20" t="str">
            <v>МАЗУР Егор</v>
          </cell>
          <cell r="D20" t="str">
            <v>14.03.2010</v>
          </cell>
          <cell r="E20" t="str">
            <v>1 юн.</v>
          </cell>
          <cell r="F20">
            <v>196</v>
          </cell>
          <cell r="G20" t="str">
            <v>Н.Новгород</v>
          </cell>
          <cell r="H20" t="str">
            <v>Нижегородская обл.</v>
          </cell>
          <cell r="I20" t="str">
            <v>ПФО</v>
          </cell>
          <cell r="J20" t="str">
            <v>Рамазанова И.П.</v>
          </cell>
          <cell r="K20">
            <v>196</v>
          </cell>
          <cell r="L20">
            <v>0</v>
          </cell>
          <cell r="M20" t="str">
            <v>МАЗУР</v>
          </cell>
          <cell r="N20" t="str">
            <v>Е</v>
          </cell>
          <cell r="O20" t="str">
            <v>МАЗУР Е.</v>
          </cell>
          <cell r="P20" t="str">
            <v>Егор</v>
          </cell>
        </row>
        <row r="21">
          <cell r="A21">
            <v>17</v>
          </cell>
          <cell r="B21">
            <v>17</v>
          </cell>
          <cell r="C21" t="str">
            <v>СУХАРЕВСКИЙ Андрей</v>
          </cell>
          <cell r="D21" t="str">
            <v>28.10.2010</v>
          </cell>
          <cell r="E21" t="str">
            <v>II</v>
          </cell>
          <cell r="F21">
            <v>190</v>
          </cell>
          <cell r="G21" t="str">
            <v>Минск</v>
          </cell>
          <cell r="H21" t="str">
            <v>РЕСПУБЛИКА БЕЛАРУСЬ</v>
          </cell>
          <cell r="I21" t="str">
            <v>БЕЛ</v>
          </cell>
          <cell r="J21" t="str">
            <v>Лорченко И.В.</v>
          </cell>
          <cell r="K21">
            <v>190</v>
          </cell>
          <cell r="L21">
            <v>0</v>
          </cell>
          <cell r="M21" t="str">
            <v>СУХАРЕВСКИЙ</v>
          </cell>
          <cell r="N21" t="str">
            <v>А</v>
          </cell>
          <cell r="O21" t="str">
            <v>СУХАРЕВСКИЙ А.</v>
          </cell>
          <cell r="P21" t="str">
            <v>Андрей</v>
          </cell>
        </row>
        <row r="22">
          <cell r="A22">
            <v>18</v>
          </cell>
          <cell r="B22">
            <v>18</v>
          </cell>
          <cell r="C22" t="str">
            <v>УРЮПИН Федор</v>
          </cell>
          <cell r="D22" t="str">
            <v>18.06.2010</v>
          </cell>
          <cell r="E22" t="str">
            <v>II</v>
          </cell>
          <cell r="F22">
            <v>184</v>
          </cell>
          <cell r="G22" t="str">
            <v>Оренбург</v>
          </cell>
          <cell r="H22" t="str">
            <v>Оренбургская обл.</v>
          </cell>
          <cell r="I22" t="str">
            <v>ПФО</v>
          </cell>
          <cell r="J22" t="str">
            <v>Ивонин В.А., Потапова Л.Н.</v>
          </cell>
          <cell r="K22">
            <v>184</v>
          </cell>
          <cell r="L22">
            <v>0</v>
          </cell>
          <cell r="M22" t="str">
            <v>УРЮПИН</v>
          </cell>
          <cell r="N22" t="str">
            <v>Ф</v>
          </cell>
          <cell r="O22" t="str">
            <v>УРЮПИН Ф.</v>
          </cell>
          <cell r="P22" t="str">
            <v>Федор</v>
          </cell>
        </row>
        <row r="23">
          <cell r="A23">
            <v>19</v>
          </cell>
          <cell r="B23">
            <v>19</v>
          </cell>
          <cell r="C23" t="str">
            <v>БОЙЧУК Артем</v>
          </cell>
          <cell r="D23" t="str">
            <v>05.06.2010</v>
          </cell>
          <cell r="E23" t="str">
            <v>III</v>
          </cell>
          <cell r="F23">
            <v>177</v>
          </cell>
          <cell r="G23" t="str">
            <v>Калининград</v>
          </cell>
          <cell r="H23" t="str">
            <v>Калининградская обл.</v>
          </cell>
          <cell r="I23" t="str">
            <v>СЗФО</v>
          </cell>
          <cell r="J23" t="str">
            <v>Тесля О.И.</v>
          </cell>
          <cell r="K23">
            <v>177</v>
          </cell>
          <cell r="L23">
            <v>0</v>
          </cell>
          <cell r="M23" t="str">
            <v>БОЙЧУК</v>
          </cell>
          <cell r="N23" t="str">
            <v>А</v>
          </cell>
          <cell r="O23" t="str">
            <v>БОЙЧУК А.</v>
          </cell>
          <cell r="P23" t="str">
            <v>Артем</v>
          </cell>
        </row>
        <row r="24">
          <cell r="A24">
            <v>20</v>
          </cell>
          <cell r="B24">
            <v>20</v>
          </cell>
          <cell r="C24" t="str">
            <v>ВОЛОВИК Макар</v>
          </cell>
          <cell r="D24" t="str">
            <v>02.03.2010</v>
          </cell>
          <cell r="E24" t="str">
            <v>III</v>
          </cell>
          <cell r="F24">
            <v>175</v>
          </cell>
          <cell r="G24" t="str">
            <v>Сочи</v>
          </cell>
          <cell r="H24" t="str">
            <v>Краснодарский кр.</v>
          </cell>
          <cell r="I24" t="str">
            <v>ЮФО</v>
          </cell>
          <cell r="J24" t="str">
            <v>Мызгина Е.А.</v>
          </cell>
          <cell r="K24">
            <v>175</v>
          </cell>
          <cell r="L24">
            <v>0</v>
          </cell>
          <cell r="M24" t="str">
            <v>ВОЛОВИК</v>
          </cell>
          <cell r="N24" t="str">
            <v>М</v>
          </cell>
          <cell r="O24" t="str">
            <v>ВОЛОВИК М.</v>
          </cell>
          <cell r="P24" t="str">
            <v>Макар</v>
          </cell>
        </row>
        <row r="25">
          <cell r="A25">
            <v>21</v>
          </cell>
          <cell r="B25">
            <v>21</v>
          </cell>
          <cell r="C25" t="str">
            <v>МАНАНКОВ Матвей</v>
          </cell>
          <cell r="D25" t="str">
            <v>20.01.2012</v>
          </cell>
          <cell r="E25" t="str">
            <v>1 юн.</v>
          </cell>
          <cell r="F25">
            <v>170</v>
          </cell>
          <cell r="G25" t="str">
            <v>С.-Петербург</v>
          </cell>
          <cell r="H25" t="str">
            <v>г. Санкт-Петербург</v>
          </cell>
          <cell r="I25" t="str">
            <v>С-П</v>
          </cell>
          <cell r="J25" t="str">
            <v>Бородин В.В., Черашев Д.В., Платков В.В.</v>
          </cell>
          <cell r="K25">
            <v>170</v>
          </cell>
          <cell r="L25">
            <v>0</v>
          </cell>
          <cell r="M25" t="str">
            <v>МАНАНКОВ</v>
          </cell>
          <cell r="N25" t="str">
            <v>М</v>
          </cell>
          <cell r="O25" t="str">
            <v>МАНАНКОВ М.</v>
          </cell>
          <cell r="P25" t="str">
            <v>Матвей</v>
          </cell>
        </row>
        <row r="26">
          <cell r="A26">
            <v>22</v>
          </cell>
          <cell r="B26">
            <v>22</v>
          </cell>
          <cell r="C26" t="str">
            <v>БЫКОВ Марк</v>
          </cell>
          <cell r="D26" t="str">
            <v>17.07.2010</v>
          </cell>
          <cell r="E26" t="str">
            <v>1 юн.</v>
          </cell>
          <cell r="F26">
            <v>166</v>
          </cell>
          <cell r="G26" t="str">
            <v>С.-Петербург</v>
          </cell>
          <cell r="H26" t="str">
            <v>г. Санкт-Петербург</v>
          </cell>
          <cell r="I26" t="str">
            <v>С-П</v>
          </cell>
          <cell r="J26" t="str">
            <v>Трушкина О.Г., Панкова Н.В.</v>
          </cell>
          <cell r="K26">
            <v>166</v>
          </cell>
          <cell r="L26">
            <v>0</v>
          </cell>
          <cell r="M26" t="str">
            <v>БЫКОВ</v>
          </cell>
          <cell r="N26" t="str">
            <v>М</v>
          </cell>
          <cell r="O26" t="str">
            <v>БЫКОВ М.</v>
          </cell>
          <cell r="P26" t="str">
            <v>Марк</v>
          </cell>
        </row>
        <row r="27">
          <cell r="A27">
            <v>23</v>
          </cell>
          <cell r="B27">
            <v>23</v>
          </cell>
          <cell r="C27" t="str">
            <v>МОИСЕЕВ Игнатий</v>
          </cell>
          <cell r="D27" t="str">
            <v>10.02.2012</v>
          </cell>
          <cell r="E27" t="str">
            <v>III</v>
          </cell>
          <cell r="F27">
            <v>163</v>
          </cell>
          <cell r="G27" t="str">
            <v>Чебоксары</v>
          </cell>
          <cell r="H27" t="str">
            <v>Чувашская респ.</v>
          </cell>
          <cell r="I27" t="str">
            <v>ПФО</v>
          </cell>
          <cell r="J27" t="str">
            <v>Копчак И.В.</v>
          </cell>
          <cell r="K27">
            <v>163</v>
          </cell>
          <cell r="L27">
            <v>0</v>
          </cell>
          <cell r="M27" t="str">
            <v>МОИСЕЕВ</v>
          </cell>
          <cell r="N27" t="str">
            <v>И</v>
          </cell>
          <cell r="O27" t="str">
            <v>МОИСЕЕВ И.</v>
          </cell>
          <cell r="P27" t="str">
            <v>Игнатий</v>
          </cell>
        </row>
        <row r="28">
          <cell r="A28">
            <v>24</v>
          </cell>
          <cell r="B28">
            <v>24</v>
          </cell>
          <cell r="C28" t="str">
            <v>ФРИДМАН Леонид</v>
          </cell>
          <cell r="D28" t="str">
            <v>02.09.2010</v>
          </cell>
          <cell r="E28" t="str">
            <v>1 юн.</v>
          </cell>
          <cell r="F28">
            <v>162</v>
          </cell>
          <cell r="G28" t="str">
            <v>Москва</v>
          </cell>
          <cell r="H28" t="str">
            <v>г. Москва</v>
          </cell>
          <cell r="I28" t="str">
            <v>МОС</v>
          </cell>
          <cell r="J28" t="str">
            <v>Тяпкин С.Е.</v>
          </cell>
          <cell r="K28">
            <v>162</v>
          </cell>
          <cell r="L28">
            <v>0</v>
          </cell>
          <cell r="M28" t="str">
            <v>ФРИДМАН</v>
          </cell>
          <cell r="N28" t="str">
            <v>Л</v>
          </cell>
          <cell r="O28" t="str">
            <v>ФРИДМАН Л.</v>
          </cell>
          <cell r="P28" t="str">
            <v>Леонид</v>
          </cell>
        </row>
        <row r="29">
          <cell r="A29">
            <v>25</v>
          </cell>
          <cell r="B29">
            <v>25</v>
          </cell>
          <cell r="C29" t="str">
            <v>ЦЭДАШИЕВ Цырен</v>
          </cell>
          <cell r="D29" t="str">
            <v>22.06.2010</v>
          </cell>
          <cell r="E29" t="str">
            <v>II</v>
          </cell>
          <cell r="F29">
            <v>161</v>
          </cell>
          <cell r="G29" t="str">
            <v>Чита</v>
          </cell>
          <cell r="H29" t="str">
            <v>Забайкальский кр.</v>
          </cell>
          <cell r="I29" t="str">
            <v>СФО</v>
          </cell>
          <cell r="J29" t="str">
            <v>Капустина И.В.</v>
          </cell>
          <cell r="K29">
            <v>161</v>
          </cell>
          <cell r="L29">
            <v>0</v>
          </cell>
          <cell r="M29" t="str">
            <v>ЦЭДАШИЕВ</v>
          </cell>
          <cell r="N29" t="str">
            <v>Ц</v>
          </cell>
          <cell r="O29" t="str">
            <v>ЦЭДАШИЕВ Ц.</v>
          </cell>
          <cell r="P29" t="str">
            <v>Цырен</v>
          </cell>
        </row>
        <row r="30">
          <cell r="A30">
            <v>26</v>
          </cell>
          <cell r="B30">
            <v>26</v>
          </cell>
          <cell r="C30" t="str">
            <v>ЯКЫН Дениз</v>
          </cell>
          <cell r="D30" t="str">
            <v>24.02.2011</v>
          </cell>
          <cell r="E30" t="str">
            <v>1 юн.</v>
          </cell>
          <cell r="F30">
            <v>148</v>
          </cell>
          <cell r="G30" t="str">
            <v>Москва</v>
          </cell>
          <cell r="H30" t="str">
            <v>г. Москва</v>
          </cell>
          <cell r="I30" t="str">
            <v>МОС</v>
          </cell>
          <cell r="J30" t="str">
            <v>Тяпкин С.Е.</v>
          </cell>
          <cell r="K30">
            <v>148</v>
          </cell>
          <cell r="L30">
            <v>0</v>
          </cell>
          <cell r="M30" t="str">
            <v>ЯКЫН</v>
          </cell>
          <cell r="N30" t="str">
            <v>Д</v>
          </cell>
          <cell r="O30" t="str">
            <v>ЯКЫН Д.</v>
          </cell>
          <cell r="P30" t="str">
            <v>Дениз</v>
          </cell>
        </row>
        <row r="31">
          <cell r="A31">
            <v>27</v>
          </cell>
          <cell r="B31">
            <v>27</v>
          </cell>
          <cell r="C31" t="str">
            <v>ХУСАИНОВ Руслан</v>
          </cell>
          <cell r="D31" t="str">
            <v>03.08.2011</v>
          </cell>
          <cell r="E31" t="str">
            <v>II</v>
          </cell>
          <cell r="F31">
            <v>146</v>
          </cell>
          <cell r="G31" t="str">
            <v>Оренбург</v>
          </cell>
          <cell r="H31" t="str">
            <v>Оренбургская обл.</v>
          </cell>
          <cell r="I31" t="str">
            <v>ПФО</v>
          </cell>
          <cell r="J31" t="str">
            <v>Цпин П.А., Симонов В.В., Ширяева С.П.</v>
          </cell>
          <cell r="K31">
            <v>146</v>
          </cell>
          <cell r="L31">
            <v>0</v>
          </cell>
          <cell r="M31" t="str">
            <v>ХУСАИНОВ</v>
          </cell>
          <cell r="N31" t="str">
            <v>Р</v>
          </cell>
          <cell r="O31" t="str">
            <v>ХУСАИНОВ Р.</v>
          </cell>
          <cell r="P31" t="str">
            <v>Руслан</v>
          </cell>
        </row>
        <row r="32">
          <cell r="A32">
            <v>28</v>
          </cell>
          <cell r="B32">
            <v>28</v>
          </cell>
          <cell r="C32" t="str">
            <v>ПОРЕЦКОВ Илья</v>
          </cell>
          <cell r="D32" t="str">
            <v>15.08.2010</v>
          </cell>
          <cell r="E32" t="str">
            <v>II</v>
          </cell>
          <cell r="F32">
            <v>145</v>
          </cell>
          <cell r="G32" t="str">
            <v>Оренбург</v>
          </cell>
          <cell r="H32" t="str">
            <v>Оренбургская обл.</v>
          </cell>
          <cell r="I32" t="str">
            <v>ПФО</v>
          </cell>
          <cell r="J32" t="str">
            <v>Ивонин В.А., Жовнир Д.Г.</v>
          </cell>
          <cell r="K32">
            <v>145</v>
          </cell>
          <cell r="L32">
            <v>0</v>
          </cell>
          <cell r="M32" t="str">
            <v>ПОРЕЦКОВ</v>
          </cell>
          <cell r="N32" t="str">
            <v>И</v>
          </cell>
          <cell r="O32" t="str">
            <v>ПОРЕЦКОВ И.</v>
          </cell>
          <cell r="P32" t="str">
            <v>Илья</v>
          </cell>
        </row>
        <row r="33">
          <cell r="A33">
            <v>29</v>
          </cell>
          <cell r="B33">
            <v>29</v>
          </cell>
          <cell r="C33" t="str">
            <v>ШАРАФИЕВ Артур</v>
          </cell>
          <cell r="D33" t="str">
            <v>26.03.2010</v>
          </cell>
          <cell r="E33" t="str">
            <v>II</v>
          </cell>
          <cell r="F33">
            <v>144</v>
          </cell>
          <cell r="G33" t="str">
            <v>Казань</v>
          </cell>
          <cell r="H33" t="str">
            <v>Респ. Татарстан</v>
          </cell>
          <cell r="I33" t="str">
            <v>ПФО</v>
          </cell>
          <cell r="J33" t="str">
            <v>Тихонов В.А., Шахова Ю.А.</v>
          </cell>
          <cell r="K33">
            <v>144</v>
          </cell>
          <cell r="L33">
            <v>0</v>
          </cell>
          <cell r="M33" t="str">
            <v>ШАРАФИЕВ</v>
          </cell>
          <cell r="N33" t="str">
            <v>А</v>
          </cell>
          <cell r="O33" t="str">
            <v>ШАРАФИЕВ А.</v>
          </cell>
          <cell r="P33" t="str">
            <v>Артур</v>
          </cell>
        </row>
        <row r="34">
          <cell r="A34">
            <v>30</v>
          </cell>
          <cell r="B34">
            <v>30</v>
          </cell>
          <cell r="C34" t="str">
            <v>ЖОЛУДЕВ Константин</v>
          </cell>
          <cell r="D34" t="str">
            <v>03.06.2010</v>
          </cell>
          <cell r="E34" t="str">
            <v>1 юн.</v>
          </cell>
          <cell r="F34">
            <v>143</v>
          </cell>
          <cell r="G34" t="str">
            <v>С.-Петербург</v>
          </cell>
          <cell r="H34" t="str">
            <v>г. Санкт-Петербург</v>
          </cell>
          <cell r="I34" t="str">
            <v>С-П</v>
          </cell>
          <cell r="J34" t="str">
            <v>Епишкина Е.В.</v>
          </cell>
          <cell r="K34">
            <v>143</v>
          </cell>
          <cell r="L34">
            <v>0</v>
          </cell>
          <cell r="M34" t="str">
            <v>ЖОЛУДЕВ</v>
          </cell>
          <cell r="N34" t="str">
            <v>К</v>
          </cell>
          <cell r="O34" t="str">
            <v>ЖОЛУДЕВ К.</v>
          </cell>
          <cell r="P34" t="str">
            <v>Константин</v>
          </cell>
        </row>
        <row r="35">
          <cell r="A35">
            <v>31</v>
          </cell>
          <cell r="B35">
            <v>31</v>
          </cell>
          <cell r="C35" t="str">
            <v>КАЛГАНОВ Максим</v>
          </cell>
          <cell r="D35" t="str">
            <v>05.08.2010</v>
          </cell>
          <cell r="E35" t="str">
            <v>III</v>
          </cell>
          <cell r="F35">
            <v>142</v>
          </cell>
          <cell r="G35" t="str">
            <v>Челябинск</v>
          </cell>
          <cell r="H35" t="str">
            <v>Челябинская обл.</v>
          </cell>
          <cell r="I35" t="str">
            <v>УрФО</v>
          </cell>
          <cell r="J35" t="str">
            <v>Писарев Д.А., Пискулин В.П.</v>
          </cell>
          <cell r="K35">
            <v>142</v>
          </cell>
          <cell r="L35">
            <v>0</v>
          </cell>
          <cell r="M35" t="str">
            <v>КАЛГАНОВ</v>
          </cell>
          <cell r="N35" t="str">
            <v>М</v>
          </cell>
          <cell r="O35" t="str">
            <v>КАЛГАНОВ М.</v>
          </cell>
          <cell r="P35" t="str">
            <v>Максим</v>
          </cell>
        </row>
        <row r="36">
          <cell r="A36">
            <v>32</v>
          </cell>
          <cell r="B36">
            <v>32</v>
          </cell>
          <cell r="C36" t="str">
            <v>САФИН Дамир</v>
          </cell>
          <cell r="D36" t="str">
            <v>22.09.2010</v>
          </cell>
          <cell r="E36" t="str">
            <v>II</v>
          </cell>
          <cell r="F36">
            <v>142</v>
          </cell>
          <cell r="G36" t="str">
            <v>Казань</v>
          </cell>
          <cell r="H36" t="str">
            <v>Респ. Татарстан</v>
          </cell>
          <cell r="I36" t="str">
            <v>ПФО</v>
          </cell>
          <cell r="J36" t="str">
            <v>Тихонов В.А., Шахова Ю.А.</v>
          </cell>
          <cell r="K36">
            <v>142</v>
          </cell>
          <cell r="L36">
            <v>0</v>
          </cell>
          <cell r="M36" t="str">
            <v>САФИН</v>
          </cell>
          <cell r="N36" t="str">
            <v>Д</v>
          </cell>
          <cell r="O36" t="str">
            <v>САФИН Д.</v>
          </cell>
          <cell r="P36" t="str">
            <v>Дамир</v>
          </cell>
        </row>
        <row r="37">
          <cell r="A37">
            <v>33</v>
          </cell>
          <cell r="B37">
            <v>33</v>
          </cell>
          <cell r="C37" t="str">
            <v>ГРИЦИК Кирилл</v>
          </cell>
          <cell r="D37" t="str">
            <v>19.11.2010</v>
          </cell>
          <cell r="E37" t="str">
            <v>2 юн.</v>
          </cell>
          <cell r="F37">
            <v>141</v>
          </cell>
          <cell r="G37" t="str">
            <v>С.-Петербург</v>
          </cell>
          <cell r="H37" t="str">
            <v>г. Санкт-Петербург</v>
          </cell>
          <cell r="I37" t="str">
            <v>С-П</v>
          </cell>
          <cell r="J37" t="str">
            <v>Трушкин Е.В., Трушкина О.Г.</v>
          </cell>
          <cell r="K37">
            <v>141</v>
          </cell>
          <cell r="L37">
            <v>0</v>
          </cell>
          <cell r="M37" t="str">
            <v>ГРИЦИК</v>
          </cell>
          <cell r="N37" t="str">
            <v>К</v>
          </cell>
          <cell r="O37" t="str">
            <v>ГРИЦИК К.</v>
          </cell>
          <cell r="P37" t="str">
            <v>Кирилл</v>
          </cell>
        </row>
        <row r="38">
          <cell r="A38">
            <v>34</v>
          </cell>
          <cell r="B38">
            <v>34</v>
          </cell>
          <cell r="C38" t="str">
            <v>БОНДАР Тимофей</v>
          </cell>
          <cell r="D38" t="str">
            <v>10.09.2010</v>
          </cell>
          <cell r="E38" t="str">
            <v>II</v>
          </cell>
          <cell r="F38">
            <v>140</v>
          </cell>
          <cell r="G38" t="str">
            <v>Минск</v>
          </cell>
          <cell r="H38" t="str">
            <v>РЕСПУБЛИКА БЕЛАРУСЬ</v>
          </cell>
          <cell r="I38" t="str">
            <v>БЕЛ</v>
          </cell>
          <cell r="J38" t="str">
            <v>Кудина С.Н.</v>
          </cell>
          <cell r="K38">
            <v>140</v>
          </cell>
          <cell r="L38">
            <v>0</v>
          </cell>
          <cell r="M38" t="str">
            <v>БОНДАР</v>
          </cell>
          <cell r="N38" t="str">
            <v>Т</v>
          </cell>
          <cell r="O38" t="str">
            <v>БОНДАР Т.</v>
          </cell>
          <cell r="P38" t="str">
            <v>Тимофей</v>
          </cell>
        </row>
        <row r="39">
          <cell r="A39">
            <v>35</v>
          </cell>
          <cell r="B39">
            <v>35</v>
          </cell>
          <cell r="C39" t="str">
            <v>ЛОЙКО Максим</v>
          </cell>
          <cell r="D39" t="str">
            <v>25.04.2010</v>
          </cell>
          <cell r="E39" t="str">
            <v>III</v>
          </cell>
          <cell r="F39">
            <v>134</v>
          </cell>
          <cell r="G39" t="str">
            <v>Симферополь</v>
          </cell>
          <cell r="H39" t="str">
            <v>Респ. Крым</v>
          </cell>
          <cell r="I39" t="str">
            <v>ЮФО</v>
          </cell>
          <cell r="J39" t="str">
            <v>Салынский И.И.</v>
          </cell>
          <cell r="K39">
            <v>134</v>
          </cell>
          <cell r="L39">
            <v>0</v>
          </cell>
          <cell r="M39" t="str">
            <v>ЛОЙКО</v>
          </cell>
          <cell r="N39" t="str">
            <v>М</v>
          </cell>
          <cell r="O39" t="str">
            <v>ЛОЙКО М.</v>
          </cell>
          <cell r="P39" t="str">
            <v>Максим</v>
          </cell>
        </row>
        <row r="40">
          <cell r="A40">
            <v>36</v>
          </cell>
          <cell r="B40">
            <v>36</v>
          </cell>
          <cell r="C40" t="str">
            <v>НАУМОВ Ньургун</v>
          </cell>
          <cell r="D40" t="str">
            <v>27.08.2011</v>
          </cell>
          <cell r="E40" t="str">
            <v>II</v>
          </cell>
          <cell r="F40">
            <v>130</v>
          </cell>
          <cell r="G40" t="str">
            <v>Оренбург</v>
          </cell>
          <cell r="H40" t="str">
            <v>Оренбургская обл.</v>
          </cell>
          <cell r="I40" t="str">
            <v>ПФО</v>
          </cell>
          <cell r="J40" t="str">
            <v>Ивонин В.А., Ивонина О.Н.</v>
          </cell>
          <cell r="K40">
            <v>130</v>
          </cell>
          <cell r="L40">
            <v>0</v>
          </cell>
          <cell r="M40" t="str">
            <v>НАУМОВ</v>
          </cell>
          <cell r="N40" t="str">
            <v>Н</v>
          </cell>
          <cell r="O40" t="str">
            <v>НАУМОВ Н.</v>
          </cell>
          <cell r="P40" t="str">
            <v>Ньургун</v>
          </cell>
        </row>
        <row r="41">
          <cell r="A41">
            <v>37</v>
          </cell>
          <cell r="B41">
            <v>37</v>
          </cell>
          <cell r="C41" t="str">
            <v>ОВЧИННИКОВ Александр</v>
          </cell>
          <cell r="D41" t="str">
            <v>22.12.2010</v>
          </cell>
          <cell r="E41" t="str">
            <v>1 юн.</v>
          </cell>
          <cell r="F41">
            <v>124</v>
          </cell>
          <cell r="G41" t="str">
            <v>Балаково</v>
          </cell>
          <cell r="H41" t="str">
            <v>Саратовская обл.</v>
          </cell>
          <cell r="I41" t="str">
            <v>ПФО</v>
          </cell>
          <cell r="J41" t="str">
            <v>Ермолаева Т.В., Мухин А.В.</v>
          </cell>
          <cell r="K41">
            <v>124</v>
          </cell>
          <cell r="L41">
            <v>0</v>
          </cell>
          <cell r="M41" t="str">
            <v>ОВЧИННИКОВ</v>
          </cell>
          <cell r="N41" t="str">
            <v>А</v>
          </cell>
          <cell r="O41" t="str">
            <v>ОВЧИННИКОВ А.</v>
          </cell>
          <cell r="P41" t="str">
            <v>Александр</v>
          </cell>
        </row>
        <row r="42">
          <cell r="A42">
            <v>38</v>
          </cell>
          <cell r="B42">
            <v>38</v>
          </cell>
          <cell r="C42" t="str">
            <v>КЕМЕНОВ Иван</v>
          </cell>
          <cell r="D42" t="str">
            <v>15.10.2011</v>
          </cell>
          <cell r="E42" t="str">
            <v>б/р</v>
          </cell>
          <cell r="F42">
            <v>121</v>
          </cell>
          <cell r="G42" t="str">
            <v>С.-Петербург</v>
          </cell>
          <cell r="H42" t="str">
            <v>г. Санкт-Петербург</v>
          </cell>
          <cell r="I42" t="str">
            <v>С-П</v>
          </cell>
          <cell r="J42" t="str">
            <v>Кеменов П.А., Шевцова Е.Г.</v>
          </cell>
          <cell r="K42">
            <v>121</v>
          </cell>
          <cell r="L42">
            <v>0</v>
          </cell>
          <cell r="M42" t="str">
            <v>КЕМЕНОВ</v>
          </cell>
          <cell r="N42" t="str">
            <v>И</v>
          </cell>
          <cell r="O42" t="str">
            <v>КЕМЕНОВ И.</v>
          </cell>
          <cell r="P42" t="str">
            <v>Иван</v>
          </cell>
        </row>
        <row r="43">
          <cell r="A43">
            <v>39</v>
          </cell>
          <cell r="B43">
            <v>39</v>
          </cell>
          <cell r="C43" t="str">
            <v>НЕСКИН Евгений</v>
          </cell>
          <cell r="D43" t="str">
            <v>16.04.2011</v>
          </cell>
          <cell r="E43" t="str">
            <v>II</v>
          </cell>
          <cell r="F43">
            <v>120</v>
          </cell>
          <cell r="G43" t="str">
            <v>Оренбург</v>
          </cell>
          <cell r="H43" t="str">
            <v>Оренбургская обл.</v>
          </cell>
          <cell r="I43" t="str">
            <v>ПФО</v>
          </cell>
          <cell r="J43" t="str">
            <v>Цпин П.А., Симонов В.В., Ширяева С.П.</v>
          </cell>
          <cell r="K43">
            <v>120</v>
          </cell>
          <cell r="L43">
            <v>0</v>
          </cell>
          <cell r="M43" t="str">
            <v>НЕСКИН</v>
          </cell>
          <cell r="N43" t="str">
            <v>Е</v>
          </cell>
          <cell r="O43" t="str">
            <v>НЕСКИН Е.</v>
          </cell>
          <cell r="P43" t="str">
            <v>Евгений</v>
          </cell>
        </row>
        <row r="44">
          <cell r="A44">
            <v>40</v>
          </cell>
          <cell r="B44">
            <v>40</v>
          </cell>
          <cell r="C44" t="str">
            <v>ШИБАЕВ Борис</v>
          </cell>
          <cell r="D44" t="str">
            <v>27.02.2010</v>
          </cell>
          <cell r="E44" t="str">
            <v>1 юн.</v>
          </cell>
          <cell r="F44">
            <v>120</v>
          </cell>
          <cell r="G44" t="str">
            <v>Екатеринбург</v>
          </cell>
          <cell r="H44" t="str">
            <v>Свердловская обл.</v>
          </cell>
          <cell r="I44" t="str">
            <v>УрФО</v>
          </cell>
          <cell r="J44" t="str">
            <v>Хонина А.С., Артемкин А.А.</v>
          </cell>
          <cell r="K44">
            <v>120</v>
          </cell>
          <cell r="L44">
            <v>0</v>
          </cell>
          <cell r="M44" t="str">
            <v>ШИБАЕВ</v>
          </cell>
          <cell r="N44" t="str">
            <v>Б</v>
          </cell>
          <cell r="O44" t="str">
            <v>ШИБАЕВ Б.</v>
          </cell>
          <cell r="P44" t="str">
            <v>Борис</v>
          </cell>
        </row>
        <row r="45">
          <cell r="A45">
            <v>41</v>
          </cell>
          <cell r="B45">
            <v>41</v>
          </cell>
          <cell r="C45" t="str">
            <v>ГРОШЕВ Артем</v>
          </cell>
          <cell r="D45" t="str">
            <v>07.03.2010</v>
          </cell>
          <cell r="E45" t="str">
            <v>II</v>
          </cell>
          <cell r="F45">
            <v>117</v>
          </cell>
          <cell r="G45" t="str">
            <v>Архангельск</v>
          </cell>
          <cell r="H45" t="str">
            <v>Архангельская обл.</v>
          </cell>
          <cell r="I45" t="str">
            <v>СЗФО</v>
          </cell>
          <cell r="J45" t="str">
            <v>Шалимов В.В., Хорьков А.Ю., Дудников Р.А.</v>
          </cell>
          <cell r="K45">
            <v>117</v>
          </cell>
          <cell r="L45">
            <v>0</v>
          </cell>
          <cell r="M45" t="str">
            <v>ГРОШЕВ</v>
          </cell>
          <cell r="N45" t="str">
            <v>А</v>
          </cell>
          <cell r="O45" t="str">
            <v>ГРОШЕВ А.</v>
          </cell>
          <cell r="P45" t="str">
            <v>Артем</v>
          </cell>
        </row>
        <row r="46">
          <cell r="A46">
            <v>42</v>
          </cell>
          <cell r="B46">
            <v>42</v>
          </cell>
          <cell r="C46" t="str">
            <v>ДАВЛЕТШИН Максим</v>
          </cell>
          <cell r="D46" t="str">
            <v>21.05.2010</v>
          </cell>
          <cell r="E46" t="str">
            <v>1 юн.</v>
          </cell>
          <cell r="F46">
            <v>113</v>
          </cell>
          <cell r="G46" t="str">
            <v>Екатеринбург</v>
          </cell>
          <cell r="H46" t="str">
            <v>Свердловская обл.</v>
          </cell>
          <cell r="I46" t="str">
            <v>УрФО</v>
          </cell>
          <cell r="J46" t="str">
            <v>Хонина А.С., Артемкин А.А.</v>
          </cell>
          <cell r="K46">
            <v>113</v>
          </cell>
          <cell r="L46">
            <v>0</v>
          </cell>
          <cell r="M46" t="str">
            <v>ДАВЛЕТШИН</v>
          </cell>
          <cell r="N46" t="str">
            <v>М</v>
          </cell>
          <cell r="O46" t="str">
            <v>ДАВЛЕТШИН М.</v>
          </cell>
          <cell r="P46" t="str">
            <v>Максим</v>
          </cell>
        </row>
        <row r="47">
          <cell r="A47">
            <v>43</v>
          </cell>
          <cell r="B47">
            <v>43</v>
          </cell>
          <cell r="C47" t="str">
            <v>СУХИНИН Иван</v>
          </cell>
          <cell r="D47" t="str">
            <v>21.03.2010</v>
          </cell>
          <cell r="E47" t="str">
            <v>1 юн.</v>
          </cell>
          <cell r="F47">
            <v>113</v>
          </cell>
          <cell r="G47" t="str">
            <v>Балашиха</v>
          </cell>
          <cell r="H47" t="str">
            <v>Московская обл.</v>
          </cell>
          <cell r="I47" t="str">
            <v>ЦФО</v>
          </cell>
          <cell r="J47" t="str">
            <v>Лошкарева Н.Г.</v>
          </cell>
          <cell r="K47">
            <v>113</v>
          </cell>
          <cell r="L47">
            <v>0</v>
          </cell>
          <cell r="M47" t="str">
            <v>СУХИНИН</v>
          </cell>
          <cell r="N47" t="str">
            <v>И</v>
          </cell>
          <cell r="O47" t="str">
            <v>СУХИНИН И.</v>
          </cell>
          <cell r="P47" t="str">
            <v>Иван</v>
          </cell>
        </row>
        <row r="48">
          <cell r="A48">
            <v>44</v>
          </cell>
          <cell r="B48">
            <v>44</v>
          </cell>
          <cell r="C48" t="str">
            <v>ЛОГИНОВ Егор</v>
          </cell>
          <cell r="D48" t="str">
            <v>09.06.2010</v>
          </cell>
          <cell r="E48" t="str">
            <v>III</v>
          </cell>
          <cell r="F48">
            <v>109</v>
          </cell>
          <cell r="G48" t="str">
            <v>Гай</v>
          </cell>
          <cell r="H48" t="str">
            <v>Оренбургская обл.</v>
          </cell>
          <cell r="I48" t="str">
            <v>ПФО</v>
          </cell>
          <cell r="J48" t="str">
            <v>Чуев Я.А., Медянцева Е.А.</v>
          </cell>
          <cell r="K48">
            <v>109</v>
          </cell>
          <cell r="L48">
            <v>0</v>
          </cell>
          <cell r="M48" t="str">
            <v>ЛОГИНОВ</v>
          </cell>
          <cell r="N48" t="str">
            <v>Е</v>
          </cell>
          <cell r="O48" t="str">
            <v>ЛОГИНОВ Е.</v>
          </cell>
          <cell r="P48" t="str">
            <v>Егор</v>
          </cell>
        </row>
        <row r="49">
          <cell r="A49">
            <v>45</v>
          </cell>
          <cell r="B49">
            <v>45</v>
          </cell>
          <cell r="C49" t="str">
            <v>ГОРДИН Игорь</v>
          </cell>
          <cell r="D49" t="str">
            <v>22.06.2010</v>
          </cell>
          <cell r="E49" t="str">
            <v>1 юн.</v>
          </cell>
          <cell r="F49">
            <v>108</v>
          </cell>
          <cell r="G49" t="str">
            <v>Екатеринбург</v>
          </cell>
          <cell r="H49" t="str">
            <v>Свердловская обл.</v>
          </cell>
          <cell r="I49" t="str">
            <v>УрФО</v>
          </cell>
          <cell r="J49" t="str">
            <v>Хонина А.С., Кутергина Т.М., Варзаков В.В.</v>
          </cell>
          <cell r="K49">
            <v>108</v>
          </cell>
          <cell r="L49">
            <v>0</v>
          </cell>
          <cell r="M49" t="str">
            <v>ГОРДИН</v>
          </cell>
          <cell r="N49" t="str">
            <v>И</v>
          </cell>
          <cell r="O49" t="str">
            <v>ГОРДИН И.</v>
          </cell>
          <cell r="P49" t="str">
            <v>Игорь</v>
          </cell>
        </row>
        <row r="50">
          <cell r="A50">
            <v>46</v>
          </cell>
          <cell r="B50">
            <v>46</v>
          </cell>
          <cell r="C50" t="str">
            <v>ТУРУНХАЕВ Сергей</v>
          </cell>
          <cell r="D50" t="str">
            <v>08.10.2010</v>
          </cell>
          <cell r="E50" t="str">
            <v>2 юн.</v>
          </cell>
          <cell r="F50">
            <v>108</v>
          </cell>
          <cell r="G50" t="str">
            <v>С.-Петербург</v>
          </cell>
          <cell r="H50" t="str">
            <v>г. Санкт-Петербург</v>
          </cell>
          <cell r="I50" t="str">
            <v>С-П</v>
          </cell>
          <cell r="J50" t="str">
            <v>Трушкин Е.В., Трушкина О.Г.</v>
          </cell>
          <cell r="K50">
            <v>108</v>
          </cell>
          <cell r="L50">
            <v>0</v>
          </cell>
          <cell r="M50" t="str">
            <v>ТУРУНХАЕВ</v>
          </cell>
          <cell r="N50" t="str">
            <v>С</v>
          </cell>
          <cell r="O50" t="str">
            <v>ТУРУНХАЕВ С.</v>
          </cell>
          <cell r="P50" t="str">
            <v>Сергей</v>
          </cell>
        </row>
        <row r="51">
          <cell r="A51">
            <v>47</v>
          </cell>
          <cell r="B51">
            <v>47</v>
          </cell>
          <cell r="C51" t="str">
            <v>АБРАМОВ Илья</v>
          </cell>
          <cell r="D51" t="str">
            <v>19.02.2011</v>
          </cell>
          <cell r="E51" t="str">
            <v>III</v>
          </cell>
          <cell r="F51">
            <v>106</v>
          </cell>
          <cell r="G51" t="str">
            <v>Дзержинск</v>
          </cell>
          <cell r="H51" t="str">
            <v>Нижегородская обл.</v>
          </cell>
          <cell r="I51" t="str">
            <v>ПФО</v>
          </cell>
          <cell r="J51" t="str">
            <v>Пивкина С.И.</v>
          </cell>
          <cell r="K51">
            <v>106</v>
          </cell>
          <cell r="L51">
            <v>0</v>
          </cell>
          <cell r="M51" t="str">
            <v>АБРАМОВ</v>
          </cell>
          <cell r="N51" t="str">
            <v>И</v>
          </cell>
          <cell r="O51" t="str">
            <v>АБРАМОВ И.</v>
          </cell>
          <cell r="P51" t="str">
            <v>Илья</v>
          </cell>
        </row>
        <row r="52">
          <cell r="A52">
            <v>48</v>
          </cell>
          <cell r="B52">
            <v>48</v>
          </cell>
          <cell r="C52" t="str">
            <v>СТОЛЯРОВ Михаил</v>
          </cell>
          <cell r="D52" t="str">
            <v>02.11.2012</v>
          </cell>
          <cell r="E52" t="str">
            <v>1 юн.</v>
          </cell>
          <cell r="F52">
            <v>101</v>
          </cell>
          <cell r="G52" t="str">
            <v>Дзержинск</v>
          </cell>
          <cell r="H52" t="str">
            <v>Нижегородская обл.</v>
          </cell>
          <cell r="I52" t="str">
            <v>ПФО</v>
          </cell>
          <cell r="J52" t="str">
            <v>Егорова Н.А., Воложанин С.С.</v>
          </cell>
          <cell r="K52">
            <v>101</v>
          </cell>
          <cell r="L52">
            <v>0</v>
          </cell>
          <cell r="M52" t="str">
            <v>СТОЛЯРОВ</v>
          </cell>
          <cell r="N52" t="str">
            <v>М</v>
          </cell>
          <cell r="O52" t="str">
            <v>СТОЛЯРОВ М.</v>
          </cell>
          <cell r="P52" t="str">
            <v>Михаил</v>
          </cell>
        </row>
        <row r="53">
          <cell r="A53">
            <v>49</v>
          </cell>
          <cell r="B53">
            <v>49</v>
          </cell>
          <cell r="C53" t="str">
            <v>ГОРБУНОВ Александр</v>
          </cell>
          <cell r="D53" t="str">
            <v>18.02.2011</v>
          </cell>
          <cell r="E53" t="str">
            <v>1 юн.</v>
          </cell>
          <cell r="F53">
            <v>100</v>
          </cell>
          <cell r="G53" t="str">
            <v>Иваново</v>
          </cell>
          <cell r="H53" t="str">
            <v>Ивановская обл.</v>
          </cell>
          <cell r="I53" t="str">
            <v>ЦФО</v>
          </cell>
          <cell r="J53" t="str">
            <v>Батунова В.А., Батунов С.А.</v>
          </cell>
          <cell r="K53">
            <v>100</v>
          </cell>
          <cell r="L53">
            <v>0</v>
          </cell>
          <cell r="M53" t="str">
            <v>ГОРБУНОВ</v>
          </cell>
          <cell r="N53" t="str">
            <v>А</v>
          </cell>
          <cell r="O53" t="str">
            <v>ГОРБУНОВ А.</v>
          </cell>
          <cell r="P53" t="str">
            <v>Александр</v>
          </cell>
        </row>
        <row r="54">
          <cell r="A54">
            <v>50</v>
          </cell>
          <cell r="B54">
            <v>50</v>
          </cell>
          <cell r="C54" t="str">
            <v>НИКИТИН Дмитрий</v>
          </cell>
          <cell r="D54" t="str">
            <v>11.04.2011</v>
          </cell>
          <cell r="E54" t="str">
            <v>б/р</v>
          </cell>
          <cell r="F54">
            <v>100</v>
          </cell>
          <cell r="G54" t="str">
            <v>Серов</v>
          </cell>
          <cell r="H54" t="str">
            <v>Свердловская обл.</v>
          </cell>
          <cell r="I54" t="str">
            <v>УрФО</v>
          </cell>
          <cell r="J54" t="str">
            <v>Поляков Э.В.</v>
          </cell>
          <cell r="K54">
            <v>100</v>
          </cell>
          <cell r="L54">
            <v>0</v>
          </cell>
          <cell r="M54" t="str">
            <v>НИКИТИН</v>
          </cell>
          <cell r="N54" t="str">
            <v>Д</v>
          </cell>
          <cell r="O54" t="str">
            <v>НИКИТИН Д.</v>
          </cell>
          <cell r="P54" t="str">
            <v>Дмитрий</v>
          </cell>
        </row>
        <row r="55">
          <cell r="A55">
            <v>51</v>
          </cell>
          <cell r="B55">
            <v>51</v>
          </cell>
          <cell r="C55" t="str">
            <v>КОЛОШКИН Никита</v>
          </cell>
          <cell r="D55" t="str">
            <v>15.04.2010</v>
          </cell>
          <cell r="E55" t="str">
            <v>III</v>
          </cell>
          <cell r="F55">
            <v>94</v>
          </cell>
          <cell r="G55" t="str">
            <v>Гай</v>
          </cell>
          <cell r="H55" t="str">
            <v>Оренбургская обл.</v>
          </cell>
          <cell r="I55" t="str">
            <v>ПФО</v>
          </cell>
          <cell r="J55" t="str">
            <v>Чуев Я.А., Медянцева Е.А.</v>
          </cell>
          <cell r="K55">
            <v>94</v>
          </cell>
          <cell r="L55">
            <v>0</v>
          </cell>
          <cell r="M55" t="str">
            <v>КОЛОШКИН</v>
          </cell>
          <cell r="N55" t="str">
            <v>Н</v>
          </cell>
          <cell r="O55" t="str">
            <v>КОЛОШКИН Н.</v>
          </cell>
          <cell r="P55" t="str">
            <v>Никита</v>
          </cell>
        </row>
        <row r="56">
          <cell r="A56">
            <v>52</v>
          </cell>
          <cell r="B56">
            <v>52</v>
          </cell>
          <cell r="C56" t="str">
            <v>ЯГОВКИН Александр</v>
          </cell>
          <cell r="D56" t="str">
            <v>22.03.2012</v>
          </cell>
          <cell r="E56" t="str">
            <v>1 юн.</v>
          </cell>
          <cell r="F56">
            <v>90</v>
          </cell>
          <cell r="G56" t="str">
            <v>Самара</v>
          </cell>
          <cell r="H56" t="str">
            <v>Самарская обл.</v>
          </cell>
          <cell r="I56" t="str">
            <v>ПФО</v>
          </cell>
          <cell r="J56" t="str">
            <v>Павленко В.П., Слепенков Р.И.</v>
          </cell>
          <cell r="K56">
            <v>90</v>
          </cell>
          <cell r="L56">
            <v>0</v>
          </cell>
          <cell r="M56" t="str">
            <v>ЯГОВКИН</v>
          </cell>
          <cell r="N56" t="str">
            <v>А</v>
          </cell>
          <cell r="O56" t="str">
            <v>ЯГОВКИН А.</v>
          </cell>
          <cell r="P56" t="str">
            <v>Александр</v>
          </cell>
        </row>
        <row r="57">
          <cell r="A57">
            <v>53</v>
          </cell>
          <cell r="B57">
            <v>53</v>
          </cell>
          <cell r="C57" t="str">
            <v>КРЫЛОВ Дмитрий</v>
          </cell>
          <cell r="D57" t="str">
            <v>17.12.2010</v>
          </cell>
          <cell r="E57" t="str">
            <v>1 юн.</v>
          </cell>
          <cell r="F57">
            <v>88</v>
          </cell>
          <cell r="G57" t="str">
            <v>Екатеринбург</v>
          </cell>
          <cell r="H57" t="str">
            <v>Свердловская обл.</v>
          </cell>
          <cell r="I57" t="str">
            <v>УрФО</v>
          </cell>
          <cell r="J57" t="str">
            <v>Хонина А.С., Артемкин А.А.</v>
          </cell>
          <cell r="K57">
            <v>88</v>
          </cell>
          <cell r="L57">
            <v>0</v>
          </cell>
          <cell r="M57" t="str">
            <v>КРЫЛОВ</v>
          </cell>
          <cell r="N57" t="str">
            <v>Д</v>
          </cell>
          <cell r="O57" t="str">
            <v>КРЫЛОВ Д.</v>
          </cell>
          <cell r="P57" t="str">
            <v>Дмитрий</v>
          </cell>
        </row>
        <row r="58">
          <cell r="A58">
            <v>54</v>
          </cell>
          <cell r="B58">
            <v>54</v>
          </cell>
          <cell r="C58" t="str">
            <v>АБУШАЕВ Ринат</v>
          </cell>
          <cell r="D58" t="str">
            <v>12.03.2010</v>
          </cell>
          <cell r="E58" t="str">
            <v>III</v>
          </cell>
          <cell r="F58">
            <v>83</v>
          </cell>
          <cell r="G58" t="str">
            <v>Казань</v>
          </cell>
          <cell r="H58" t="str">
            <v>Респ. Татарстан</v>
          </cell>
          <cell r="I58" t="str">
            <v>ПФО</v>
          </cell>
          <cell r="J58" t="str">
            <v>Степанова А.А., Кудряшов Р.А.</v>
          </cell>
          <cell r="K58">
            <v>83</v>
          </cell>
          <cell r="L58">
            <v>0</v>
          </cell>
          <cell r="M58" t="str">
            <v>АБУШАЕВ</v>
          </cell>
          <cell r="N58" t="str">
            <v>Р</v>
          </cell>
          <cell r="O58" t="str">
            <v>АБУШАЕВ Р.</v>
          </cell>
          <cell r="P58" t="str">
            <v>Ринат</v>
          </cell>
        </row>
        <row r="59">
          <cell r="A59">
            <v>55</v>
          </cell>
          <cell r="B59">
            <v>55</v>
          </cell>
          <cell r="C59" t="str">
            <v>ФРИДМАН Лев</v>
          </cell>
          <cell r="D59" t="str">
            <v>11.01.2012</v>
          </cell>
          <cell r="E59" t="str">
            <v>1 юн.</v>
          </cell>
          <cell r="F59">
            <v>73</v>
          </cell>
          <cell r="G59" t="str">
            <v>Москва</v>
          </cell>
          <cell r="H59" t="str">
            <v>г. Москва</v>
          </cell>
          <cell r="I59" t="str">
            <v>МОС</v>
          </cell>
          <cell r="J59" t="str">
            <v>Тяпкин С.Е.</v>
          </cell>
          <cell r="K59">
            <v>73</v>
          </cell>
          <cell r="L59">
            <v>0</v>
          </cell>
          <cell r="M59" t="str">
            <v>ФРИДМАН</v>
          </cell>
          <cell r="N59" t="str">
            <v>Л</v>
          </cell>
          <cell r="O59" t="str">
            <v>ФРИДМАН Л.</v>
          </cell>
          <cell r="P59" t="str">
            <v>Лев</v>
          </cell>
        </row>
        <row r="60">
          <cell r="A60">
            <v>56</v>
          </cell>
          <cell r="B60">
            <v>56</v>
          </cell>
          <cell r="C60" t="str">
            <v>РАИМОВ Саид</v>
          </cell>
          <cell r="D60" t="str">
            <v>28.05.2011</v>
          </cell>
          <cell r="E60" t="str">
            <v>III</v>
          </cell>
          <cell r="F60">
            <v>70</v>
          </cell>
          <cell r="G60" t="str">
            <v>Казань</v>
          </cell>
          <cell r="H60" t="str">
            <v>Респ. Татарстан</v>
          </cell>
          <cell r="I60" t="str">
            <v>ПФО</v>
          </cell>
          <cell r="J60" t="str">
            <v>Степанова А.А., Кудряшов Р.А.</v>
          </cell>
          <cell r="K60">
            <v>70</v>
          </cell>
          <cell r="L60">
            <v>0</v>
          </cell>
          <cell r="M60" t="str">
            <v>РАИМОВ</v>
          </cell>
          <cell r="N60" t="str">
            <v>С</v>
          </cell>
          <cell r="O60" t="str">
            <v>РАИМОВ С.</v>
          </cell>
          <cell r="P60" t="str">
            <v>Саид</v>
          </cell>
        </row>
        <row r="61">
          <cell r="A61">
            <v>57</v>
          </cell>
          <cell r="B61">
            <v>57</v>
          </cell>
          <cell r="C61" t="str">
            <v>ТЮПЫШЕВ Максим</v>
          </cell>
          <cell r="D61" t="str">
            <v>13.01.2011</v>
          </cell>
          <cell r="E61" t="str">
            <v>1 юн.</v>
          </cell>
          <cell r="F61">
            <v>70</v>
          </cell>
          <cell r="G61" t="str">
            <v>Челябинск</v>
          </cell>
          <cell r="H61" t="str">
            <v>Челябинская обл.</v>
          </cell>
          <cell r="I61" t="str">
            <v>УрФО</v>
          </cell>
          <cell r="J61" t="str">
            <v>Тарасова Н.Н.</v>
          </cell>
          <cell r="K61">
            <v>70</v>
          </cell>
          <cell r="L61">
            <v>0</v>
          </cell>
          <cell r="M61" t="str">
            <v>ТЮПЫШЕВ</v>
          </cell>
          <cell r="N61" t="str">
            <v>М</v>
          </cell>
          <cell r="O61" t="str">
            <v>ТЮПЫШЕВ М.</v>
          </cell>
          <cell r="P61" t="str">
            <v>Максим</v>
          </cell>
        </row>
        <row r="62">
          <cell r="A62">
            <v>58</v>
          </cell>
          <cell r="B62">
            <v>58</v>
          </cell>
          <cell r="C62" t="str">
            <v>ШАБУРОВ Михаил</v>
          </cell>
          <cell r="D62" t="str">
            <v>10.03.2012</v>
          </cell>
          <cell r="E62" t="str">
            <v>1 юн.</v>
          </cell>
          <cell r="F62">
            <v>65</v>
          </cell>
          <cell r="G62" t="str">
            <v>Пермь</v>
          </cell>
          <cell r="H62" t="str">
            <v>Пермский кр.</v>
          </cell>
          <cell r="I62" t="str">
            <v>ПФО</v>
          </cell>
          <cell r="J62" t="str">
            <v>Подъяпольский Н.П.</v>
          </cell>
          <cell r="K62">
            <v>65</v>
          </cell>
          <cell r="L62">
            <v>0</v>
          </cell>
          <cell r="M62" t="str">
            <v>ШАБУРОВ</v>
          </cell>
          <cell r="N62" t="str">
            <v>М</v>
          </cell>
          <cell r="O62" t="str">
            <v>ШАБУРОВ М.</v>
          </cell>
          <cell r="P62" t="str">
            <v>Михаил</v>
          </cell>
        </row>
        <row r="63">
          <cell r="A63">
            <v>59</v>
          </cell>
          <cell r="B63">
            <v>59</v>
          </cell>
          <cell r="C63" t="str">
            <v>БОЛДОВ Матвей</v>
          </cell>
          <cell r="D63" t="str">
            <v>17.11.2011</v>
          </cell>
          <cell r="E63" t="str">
            <v>II</v>
          </cell>
          <cell r="F63">
            <v>57</v>
          </cell>
          <cell r="G63" t="str">
            <v>Оренбург</v>
          </cell>
          <cell r="H63" t="str">
            <v>Оренбургская обл.</v>
          </cell>
          <cell r="I63" t="str">
            <v>ПФО</v>
          </cell>
          <cell r="J63" t="str">
            <v>Ивонин В.А., Ивонина О.Н.</v>
          </cell>
          <cell r="K63">
            <v>57</v>
          </cell>
          <cell r="L63">
            <v>0</v>
          </cell>
          <cell r="M63" t="str">
            <v>БОЛДОВ</v>
          </cell>
          <cell r="N63" t="str">
            <v>М</v>
          </cell>
          <cell r="O63" t="str">
            <v>БОЛДОВ М.</v>
          </cell>
          <cell r="P63" t="str">
            <v>Матвей</v>
          </cell>
        </row>
        <row r="64">
          <cell r="A64">
            <v>60</v>
          </cell>
          <cell r="B64">
            <v>60</v>
          </cell>
          <cell r="C64" t="str">
            <v>НАГАЕВ Максим</v>
          </cell>
          <cell r="D64" t="str">
            <v>07.08.2010</v>
          </cell>
          <cell r="E64" t="str">
            <v>III</v>
          </cell>
          <cell r="F64">
            <v>54</v>
          </cell>
          <cell r="G64" t="str">
            <v>Тюмень</v>
          </cell>
          <cell r="H64" t="str">
            <v>Тюменская обл.</v>
          </cell>
          <cell r="I64" t="str">
            <v>УрФО</v>
          </cell>
          <cell r="J64" t="str">
            <v>Брус Е.С.</v>
          </cell>
          <cell r="K64">
            <v>54</v>
          </cell>
          <cell r="L64">
            <v>0</v>
          </cell>
          <cell r="M64" t="str">
            <v>НАГАЕВ</v>
          </cell>
          <cell r="N64" t="str">
            <v>М</v>
          </cell>
          <cell r="O64" t="str">
            <v>НАГАЕВ М.</v>
          </cell>
          <cell r="P64" t="str">
            <v>Максим</v>
          </cell>
        </row>
        <row r="65">
          <cell r="A65">
            <v>61</v>
          </cell>
          <cell r="B65">
            <v>61</v>
          </cell>
          <cell r="C65" t="str">
            <v>КИРИЛЛОВ Михаил</v>
          </cell>
          <cell r="D65" t="str">
            <v>16.03.2013</v>
          </cell>
          <cell r="E65" t="str">
            <v>1 юн.</v>
          </cell>
          <cell r="F65">
            <v>48</v>
          </cell>
          <cell r="G65" t="str">
            <v>Чебоксары</v>
          </cell>
          <cell r="H65" t="str">
            <v>Чувашская респ.</v>
          </cell>
          <cell r="I65" t="str">
            <v>ПФО</v>
          </cell>
          <cell r="J65" t="str">
            <v>Кириллова И.В.</v>
          </cell>
          <cell r="K65">
            <v>48</v>
          </cell>
          <cell r="L65">
            <v>0</v>
          </cell>
          <cell r="M65" t="str">
            <v>КИРИЛЛОВ</v>
          </cell>
          <cell r="N65" t="str">
            <v>М</v>
          </cell>
          <cell r="O65" t="str">
            <v>КИРИЛЛОВ М.</v>
          </cell>
          <cell r="P65" t="str">
            <v>Михаил</v>
          </cell>
        </row>
        <row r="66">
          <cell r="A66">
            <v>62</v>
          </cell>
          <cell r="B66">
            <v>62</v>
          </cell>
          <cell r="C66" t="str">
            <v>ФЕЛЬДШАРОВ Никита</v>
          </cell>
          <cell r="D66" t="str">
            <v>06.09.2013</v>
          </cell>
          <cell r="E66" t="str">
            <v>б/р</v>
          </cell>
          <cell r="F66">
            <v>28</v>
          </cell>
          <cell r="G66" t="str">
            <v>Серов</v>
          </cell>
          <cell r="H66" t="str">
            <v>Свердловская обл.</v>
          </cell>
          <cell r="I66" t="str">
            <v>УрФО</v>
          </cell>
          <cell r="J66" t="str">
            <v>Поляков Э.В.</v>
          </cell>
          <cell r="K66">
            <v>28</v>
          </cell>
          <cell r="L66">
            <v>0</v>
          </cell>
          <cell r="M66" t="str">
            <v>ФЕЛЬДШАРОВ</v>
          </cell>
          <cell r="N66" t="str">
            <v>Н</v>
          </cell>
          <cell r="O66" t="str">
            <v>ФЕЛЬДШАРОВ Н.</v>
          </cell>
          <cell r="P66" t="str">
            <v>Никита</v>
          </cell>
        </row>
        <row r="67">
          <cell r="A67">
            <v>63</v>
          </cell>
          <cell r="B67">
            <v>63</v>
          </cell>
          <cell r="C67" t="str">
            <v>БЕРЕЗОВСКИХ Евгений</v>
          </cell>
          <cell r="D67" t="str">
            <v>01.05.2010</v>
          </cell>
          <cell r="E67" t="str">
            <v>1 юн.</v>
          </cell>
          <cell r="F67">
            <v>0</v>
          </cell>
          <cell r="G67" t="str">
            <v xml:space="preserve">Реж </v>
          </cell>
          <cell r="H67" t="str">
            <v>Свердловская обл.</v>
          </cell>
          <cell r="I67" t="str">
            <v>УрФО</v>
          </cell>
          <cell r="J67" t="str">
            <v>Мячков К.Г.</v>
          </cell>
          <cell r="K67">
            <v>0</v>
          </cell>
          <cell r="L67">
            <v>0</v>
          </cell>
          <cell r="M67" t="str">
            <v>БЕРЕЗОВСКИХ</v>
          </cell>
          <cell r="N67" t="str">
            <v>Е</v>
          </cell>
          <cell r="O67" t="str">
            <v>БЕРЕЗОВСКИХ Е.</v>
          </cell>
          <cell r="P67" t="str">
            <v>Евгений</v>
          </cell>
        </row>
        <row r="68">
          <cell r="A68">
            <v>64</v>
          </cell>
          <cell r="B68">
            <v>64</v>
          </cell>
          <cell r="C68" t="str">
            <v>РОМАНОВИЧ Михаил</v>
          </cell>
          <cell r="D68" t="str">
            <v>08.09.2011</v>
          </cell>
          <cell r="E68" t="str">
            <v>III</v>
          </cell>
          <cell r="F68">
            <v>50</v>
          </cell>
          <cell r="G68" t="str">
            <v>Екатеринбург</v>
          </cell>
          <cell r="H68" t="str">
            <v>Свердловская обл.</v>
          </cell>
          <cell r="I68" t="str">
            <v>УрФО</v>
          </cell>
          <cell r="J68" t="str">
            <v>Хонина А.С., Артемкин А.А.</v>
          </cell>
          <cell r="K68">
            <v>50</v>
          </cell>
          <cell r="L68">
            <v>0</v>
          </cell>
          <cell r="M68" t="str">
            <v>РОМАНОВИЧ</v>
          </cell>
          <cell r="N68" t="str">
            <v>М</v>
          </cell>
          <cell r="O68" t="str">
            <v>РОМАНОВИЧ М.</v>
          </cell>
          <cell r="P68" t="str">
            <v>Михаил</v>
          </cell>
        </row>
        <row r="69">
          <cell r="A69" t="str">
            <v>х</v>
          </cell>
          <cell r="B69" t="str">
            <v>Х</v>
          </cell>
          <cell r="C69" t="str">
            <v>Х</v>
          </cell>
          <cell r="D69" t="str">
            <v>Х</v>
          </cell>
          <cell r="E69" t="str">
            <v>Х</v>
          </cell>
          <cell r="F69" t="str">
            <v>Х</v>
          </cell>
          <cell r="G69" t="str">
            <v>Х</v>
          </cell>
          <cell r="H69" t="str">
            <v>Х</v>
          </cell>
          <cell r="I69" t="str">
            <v>Х</v>
          </cell>
          <cell r="J69" t="str">
            <v>Х</v>
          </cell>
          <cell r="K69" t="str">
            <v>Х</v>
          </cell>
          <cell r="L69" t="str">
            <v>Х</v>
          </cell>
          <cell r="M69" t="str">
            <v>Х</v>
          </cell>
          <cell r="N69" t="str">
            <v>Х</v>
          </cell>
          <cell r="O69" t="str">
            <v>Х</v>
          </cell>
          <cell r="P69" t="str">
            <v>Х</v>
          </cell>
        </row>
        <row r="70">
          <cell r="A70" t="str">
            <v>Nr.</v>
          </cell>
          <cell r="B70" t="str">
            <v>№</v>
          </cell>
          <cell r="C70" t="str">
            <v>ФАМИЛИЯ Имя</v>
          </cell>
          <cell r="D70" t="str">
            <v>Дата рожд.</v>
          </cell>
          <cell r="E70" t="str">
            <v>Разр.</v>
          </cell>
          <cell r="F70" t="str">
            <v>Рейт</v>
          </cell>
          <cell r="G70" t="str">
            <v>Территория</v>
          </cell>
          <cell r="H70" t="str">
            <v>Субъект Федерации</v>
          </cell>
          <cell r="I70" t="str">
            <v>ФО</v>
          </cell>
          <cell r="J70" t="str">
            <v>Личный тренер</v>
          </cell>
          <cell r="K70" t="str">
            <v>Рейт</v>
          </cell>
          <cell r="L70">
            <v>0</v>
          </cell>
          <cell r="M70" t="str">
            <v>ФАМИЛИЯ</v>
          </cell>
          <cell r="N70" t="str">
            <v>И</v>
          </cell>
          <cell r="O70" t="str">
            <v>ФАМИЛИЯ И.</v>
          </cell>
          <cell r="P70" t="str">
            <v>Имя</v>
          </cell>
        </row>
        <row r="71">
          <cell r="A71">
            <v>101</v>
          </cell>
          <cell r="B71">
            <v>1</v>
          </cell>
          <cell r="C71" t="str">
            <v>МАКСИМОВА Мария</v>
          </cell>
          <cell r="D71" t="str">
            <v>14.01.2010</v>
          </cell>
          <cell r="E71" t="str">
            <v>II</v>
          </cell>
          <cell r="F71">
            <v>533</v>
          </cell>
          <cell r="G71" t="str">
            <v>Москва</v>
          </cell>
          <cell r="H71" t="str">
            <v>г. Москва</v>
          </cell>
          <cell r="I71" t="str">
            <v>МОС</v>
          </cell>
          <cell r="J71" t="str">
            <v>Шевцова Ю.В., Шулимова Т.В.</v>
          </cell>
          <cell r="K71">
            <v>533</v>
          </cell>
          <cell r="L71">
            <v>0</v>
          </cell>
          <cell r="M71" t="str">
            <v>МАКСИМОВА</v>
          </cell>
          <cell r="N71" t="str">
            <v>М</v>
          </cell>
          <cell r="O71" t="str">
            <v>МАКСИМОВА М.</v>
          </cell>
          <cell r="P71" t="str">
            <v>Мария</v>
          </cell>
        </row>
        <row r="72">
          <cell r="A72">
            <v>102</v>
          </cell>
          <cell r="B72">
            <v>2</v>
          </cell>
          <cell r="C72" t="str">
            <v>ЗНАМЕНСКАЯ Елена</v>
          </cell>
          <cell r="D72" t="str">
            <v>14.11.2010</v>
          </cell>
          <cell r="E72" t="str">
            <v>III</v>
          </cell>
          <cell r="F72">
            <v>444</v>
          </cell>
          <cell r="G72" t="str">
            <v>С.-Петербург</v>
          </cell>
          <cell r="H72" t="str">
            <v>г. Санкт-Петербург</v>
          </cell>
          <cell r="I72" t="str">
            <v>С-П</v>
          </cell>
          <cell r="J72" t="str">
            <v>Трушкин Е.В., Трушкина О.Г.</v>
          </cell>
          <cell r="K72">
            <v>444</v>
          </cell>
          <cell r="L72">
            <v>0</v>
          </cell>
          <cell r="M72" t="str">
            <v>ЗНАМЕНСКАЯ</v>
          </cell>
          <cell r="N72" t="str">
            <v>Е</v>
          </cell>
          <cell r="O72" t="str">
            <v>ЗНАМЕНСКАЯ Е.</v>
          </cell>
          <cell r="P72" t="str">
            <v>Елена</v>
          </cell>
        </row>
        <row r="73">
          <cell r="A73">
            <v>103</v>
          </cell>
          <cell r="B73">
            <v>3</v>
          </cell>
          <cell r="C73" t="str">
            <v>ТОЛМАЧЕВА Варвара</v>
          </cell>
          <cell r="D73" t="str">
            <v>11.07.2011</v>
          </cell>
          <cell r="E73" t="str">
            <v>I</v>
          </cell>
          <cell r="F73">
            <v>391</v>
          </cell>
          <cell r="G73" t="str">
            <v>Сорочинск</v>
          </cell>
          <cell r="H73" t="str">
            <v>Оренбургская обл.</v>
          </cell>
          <cell r="I73" t="str">
            <v>ПФО</v>
          </cell>
          <cell r="J73" t="str">
            <v>Адеянов Д.В., Соплякова М.А.</v>
          </cell>
          <cell r="K73">
            <v>391</v>
          </cell>
          <cell r="L73">
            <v>0</v>
          </cell>
          <cell r="M73" t="str">
            <v>ТОЛМАЧЕВА</v>
          </cell>
          <cell r="N73" t="str">
            <v>В</v>
          </cell>
          <cell r="O73" t="str">
            <v>ТОЛМАЧЕВА В.</v>
          </cell>
          <cell r="P73" t="str">
            <v>Варвара</v>
          </cell>
        </row>
        <row r="74">
          <cell r="A74">
            <v>104</v>
          </cell>
          <cell r="B74">
            <v>4</v>
          </cell>
          <cell r="C74" t="str">
            <v>ВИНОГРАДОВА Мария</v>
          </cell>
          <cell r="D74" t="str">
            <v>19.02.2010</v>
          </cell>
          <cell r="E74" t="str">
            <v>II</v>
          </cell>
          <cell r="F74">
            <v>389</v>
          </cell>
          <cell r="G74" t="str">
            <v>Москва</v>
          </cell>
          <cell r="H74" t="str">
            <v>г. Москва</v>
          </cell>
          <cell r="I74" t="str">
            <v>МОС</v>
          </cell>
          <cell r="J74" t="str">
            <v>Виноградов А.В.</v>
          </cell>
          <cell r="K74">
            <v>389</v>
          </cell>
          <cell r="L74">
            <v>0</v>
          </cell>
          <cell r="M74" t="str">
            <v>ВИНОГРАДОВА</v>
          </cell>
          <cell r="N74" t="str">
            <v>М</v>
          </cell>
          <cell r="O74" t="str">
            <v>ВИНОГРАДОВА М.</v>
          </cell>
          <cell r="P74" t="str">
            <v>Мария</v>
          </cell>
        </row>
        <row r="75">
          <cell r="A75">
            <v>105</v>
          </cell>
          <cell r="B75">
            <v>5</v>
          </cell>
          <cell r="C75" t="str">
            <v>РОМАНЧИКОВА Полина</v>
          </cell>
          <cell r="D75" t="str">
            <v>28.03.2010</v>
          </cell>
          <cell r="E75" t="str">
            <v>II</v>
          </cell>
          <cell r="F75">
            <v>367</v>
          </cell>
          <cell r="G75" t="str">
            <v>Москва</v>
          </cell>
          <cell r="H75" t="str">
            <v>г. Москва</v>
          </cell>
          <cell r="I75" t="str">
            <v>МОС</v>
          </cell>
          <cell r="J75" t="str">
            <v>Шевцова Ю.В., Шулимова Т.В.</v>
          </cell>
          <cell r="K75">
            <v>367</v>
          </cell>
          <cell r="L75">
            <v>0</v>
          </cell>
          <cell r="M75" t="str">
            <v>РОМАНЧИКОВА</v>
          </cell>
          <cell r="N75" t="str">
            <v>П</v>
          </cell>
          <cell r="O75" t="str">
            <v>РОМАНЧИКОВА П.</v>
          </cell>
          <cell r="P75" t="str">
            <v>Полина</v>
          </cell>
        </row>
        <row r="76">
          <cell r="A76">
            <v>106</v>
          </cell>
          <cell r="B76">
            <v>6</v>
          </cell>
          <cell r="C76" t="str">
            <v>ИЛИМБЕТОВА Амина</v>
          </cell>
          <cell r="D76" t="str">
            <v>14.03.2011</v>
          </cell>
          <cell r="E76" t="str">
            <v>II</v>
          </cell>
          <cell r="F76">
            <v>365</v>
          </cell>
          <cell r="G76" t="str">
            <v>Оренбург</v>
          </cell>
          <cell r="H76" t="str">
            <v>Оренбургская обл.</v>
          </cell>
          <cell r="I76" t="str">
            <v>ПФО</v>
          </cell>
          <cell r="J76" t="str">
            <v>Азважинский С.В., Ахметов Е.А., Широкова Г.Н.</v>
          </cell>
          <cell r="K76">
            <v>365</v>
          </cell>
          <cell r="L76">
            <v>0</v>
          </cell>
          <cell r="M76" t="str">
            <v>ИЛИМБЕТОВА</v>
          </cell>
          <cell r="N76" t="str">
            <v>А</v>
          </cell>
          <cell r="O76" t="str">
            <v>ИЛИМБЕТОВА А.</v>
          </cell>
          <cell r="P76" t="str">
            <v>Амина</v>
          </cell>
        </row>
        <row r="77">
          <cell r="A77">
            <v>107</v>
          </cell>
          <cell r="B77">
            <v>7</v>
          </cell>
          <cell r="C77" t="str">
            <v>РОМАНЧИКОВА Марина</v>
          </cell>
          <cell r="D77" t="str">
            <v>28.03.2010</v>
          </cell>
          <cell r="E77" t="str">
            <v>III</v>
          </cell>
          <cell r="F77">
            <v>326</v>
          </cell>
          <cell r="G77" t="str">
            <v>Москва</v>
          </cell>
          <cell r="H77" t="str">
            <v>г. Москва</v>
          </cell>
          <cell r="I77" t="str">
            <v>МОС</v>
          </cell>
          <cell r="J77" t="str">
            <v>Шевцова Ю.В., Шулимова Т.В.</v>
          </cell>
          <cell r="K77">
            <v>326</v>
          </cell>
          <cell r="L77">
            <v>0</v>
          </cell>
          <cell r="M77" t="str">
            <v>РОМАНЧИКОВА</v>
          </cell>
          <cell r="N77" t="str">
            <v>М</v>
          </cell>
          <cell r="O77" t="str">
            <v>РОМАНЧИКОВА М.</v>
          </cell>
          <cell r="P77" t="str">
            <v>Марина</v>
          </cell>
        </row>
        <row r="78">
          <cell r="A78">
            <v>108</v>
          </cell>
          <cell r="B78">
            <v>8</v>
          </cell>
          <cell r="C78" t="str">
            <v>УСМАНОВА Алиса</v>
          </cell>
          <cell r="D78" t="str">
            <v>06.03.2011</v>
          </cell>
          <cell r="E78" t="str">
            <v>II</v>
          </cell>
          <cell r="F78">
            <v>301</v>
          </cell>
          <cell r="G78" t="str">
            <v>Оренбург</v>
          </cell>
          <cell r="H78" t="str">
            <v>Оренбургская обл.</v>
          </cell>
          <cell r="I78" t="str">
            <v>ПФО</v>
          </cell>
          <cell r="J78" t="str">
            <v>Азважинский С.В., Ахметов Е.А., Широкова Г.Н.</v>
          </cell>
          <cell r="K78">
            <v>301</v>
          </cell>
          <cell r="L78">
            <v>0</v>
          </cell>
          <cell r="M78" t="str">
            <v>УСМАНОВА</v>
          </cell>
          <cell r="N78" t="str">
            <v>А</v>
          </cell>
          <cell r="O78" t="str">
            <v>УСМАНОВА А.</v>
          </cell>
          <cell r="P78" t="str">
            <v>Алиса</v>
          </cell>
        </row>
        <row r="79">
          <cell r="A79">
            <v>109</v>
          </cell>
          <cell r="B79">
            <v>9</v>
          </cell>
          <cell r="C79" t="str">
            <v>КОНДРАТЬЕВА Александра</v>
          </cell>
          <cell r="D79" t="str">
            <v>25.03.2010</v>
          </cell>
          <cell r="E79" t="str">
            <v>1 юн.</v>
          </cell>
          <cell r="F79">
            <v>275</v>
          </cell>
          <cell r="G79" t="str">
            <v>С.-Петербург</v>
          </cell>
          <cell r="H79" t="str">
            <v>г. Санкт-Петербург</v>
          </cell>
          <cell r="I79" t="str">
            <v>С-П</v>
          </cell>
          <cell r="J79" t="str">
            <v>Трушкин Е.В., Трушкина О.Г.</v>
          </cell>
          <cell r="K79">
            <v>275</v>
          </cell>
          <cell r="L79">
            <v>0</v>
          </cell>
          <cell r="M79" t="str">
            <v>КОНДРАТЬЕВА</v>
          </cell>
          <cell r="N79" t="str">
            <v>А</v>
          </cell>
          <cell r="O79" t="str">
            <v>КОНДРАТЬЕВА А.</v>
          </cell>
          <cell r="P79" t="str">
            <v>Александра</v>
          </cell>
        </row>
        <row r="80">
          <cell r="A80">
            <v>110</v>
          </cell>
          <cell r="B80">
            <v>10</v>
          </cell>
          <cell r="C80" t="str">
            <v>ПОПОВА Маргарита</v>
          </cell>
          <cell r="D80" t="str">
            <v>18.04.2010</v>
          </cell>
          <cell r="E80" t="str">
            <v>II</v>
          </cell>
          <cell r="F80">
            <v>255</v>
          </cell>
          <cell r="G80" t="str">
            <v>Оренбург</v>
          </cell>
          <cell r="H80" t="str">
            <v>Оренбургская обл.</v>
          </cell>
          <cell r="I80" t="str">
            <v>ПФО</v>
          </cell>
          <cell r="J80" t="str">
            <v>Ивонин В.А., Памшев Н.Ю., Ивонина О.Н.</v>
          </cell>
          <cell r="K80">
            <v>255</v>
          </cell>
          <cell r="L80">
            <v>0</v>
          </cell>
          <cell r="M80" t="str">
            <v>ПОПОВА</v>
          </cell>
          <cell r="N80" t="str">
            <v>М</v>
          </cell>
          <cell r="O80" t="str">
            <v>ПОПОВА М.</v>
          </cell>
          <cell r="P80" t="str">
            <v>Маргарита</v>
          </cell>
        </row>
        <row r="81">
          <cell r="A81">
            <v>111</v>
          </cell>
          <cell r="B81">
            <v>11</v>
          </cell>
          <cell r="C81" t="str">
            <v>БРЕГИНА София</v>
          </cell>
          <cell r="D81" t="str">
            <v>15.06.2010</v>
          </cell>
          <cell r="E81" t="str">
            <v>II</v>
          </cell>
          <cell r="F81">
            <v>246</v>
          </cell>
          <cell r="G81" t="str">
            <v>Екатеринбург</v>
          </cell>
          <cell r="H81" t="str">
            <v>Свердловская обл.</v>
          </cell>
          <cell r="I81" t="str">
            <v>УрФО</v>
          </cell>
          <cell r="J81" t="str">
            <v>Хонина А.С., Хонин С.С.</v>
          </cell>
          <cell r="K81">
            <v>246</v>
          </cell>
          <cell r="L81">
            <v>0</v>
          </cell>
          <cell r="M81" t="str">
            <v>БРЕГИНА</v>
          </cell>
          <cell r="N81" t="str">
            <v>С</v>
          </cell>
          <cell r="O81" t="str">
            <v>БРЕГИНА С.</v>
          </cell>
          <cell r="P81" t="str">
            <v>София</v>
          </cell>
        </row>
        <row r="82">
          <cell r="A82">
            <v>112</v>
          </cell>
          <cell r="B82">
            <v>12</v>
          </cell>
          <cell r="C82" t="str">
            <v>КИЗИМОВА Ульяна</v>
          </cell>
          <cell r="D82" t="str">
            <v>25.08.2011</v>
          </cell>
          <cell r="E82" t="str">
            <v>II</v>
          </cell>
          <cell r="F82">
            <v>237</v>
          </cell>
          <cell r="G82" t="str">
            <v>Оренбург</v>
          </cell>
          <cell r="H82" t="str">
            <v>Оренбургская обл.</v>
          </cell>
          <cell r="I82" t="str">
            <v>ПФО</v>
          </cell>
          <cell r="J82" t="str">
            <v>Борисенко А.С., Андрианов С.В., Адеянов Д.В.</v>
          </cell>
          <cell r="K82">
            <v>237</v>
          </cell>
          <cell r="L82">
            <v>0</v>
          </cell>
          <cell r="M82" t="str">
            <v>КИЗИМОВА</v>
          </cell>
          <cell r="N82" t="str">
            <v>У</v>
          </cell>
          <cell r="O82" t="str">
            <v>КИЗИМОВА У.</v>
          </cell>
          <cell r="P82" t="str">
            <v>Ульяна</v>
          </cell>
        </row>
        <row r="83">
          <cell r="A83">
            <v>113</v>
          </cell>
          <cell r="B83">
            <v>13</v>
          </cell>
          <cell r="C83" t="str">
            <v>ХАРСУН Эмилия</v>
          </cell>
          <cell r="D83" t="str">
            <v>11.04.2011</v>
          </cell>
          <cell r="E83" t="str">
            <v>III</v>
          </cell>
          <cell r="F83">
            <v>228</v>
          </cell>
          <cell r="G83" t="str">
            <v>Балаково</v>
          </cell>
          <cell r="H83" t="str">
            <v>Саратовская обл.</v>
          </cell>
          <cell r="I83" t="str">
            <v>ПФО</v>
          </cell>
          <cell r="J83" t="str">
            <v>Ермолаева Т.В., Мухин А.В.</v>
          </cell>
          <cell r="K83">
            <v>228</v>
          </cell>
          <cell r="L83">
            <v>0</v>
          </cell>
          <cell r="M83" t="str">
            <v>ХАРСУН</v>
          </cell>
          <cell r="N83" t="str">
            <v>Э</v>
          </cell>
          <cell r="O83" t="str">
            <v>ХАРСУН Э.</v>
          </cell>
          <cell r="P83" t="str">
            <v>Эмилия</v>
          </cell>
        </row>
        <row r="84">
          <cell r="A84">
            <v>114</v>
          </cell>
          <cell r="B84">
            <v>14</v>
          </cell>
          <cell r="C84" t="str">
            <v>ХАРЛОВА Дарья</v>
          </cell>
          <cell r="D84" t="str">
            <v>02.10.2012</v>
          </cell>
          <cell r="E84" t="str">
            <v>II</v>
          </cell>
          <cell r="F84">
            <v>223</v>
          </cell>
          <cell r="G84" t="str">
            <v>Томск</v>
          </cell>
          <cell r="H84" t="str">
            <v>Томская обл.</v>
          </cell>
          <cell r="I84" t="str">
            <v>СФО</v>
          </cell>
          <cell r="J84" t="str">
            <v>Харлов Р.В.</v>
          </cell>
          <cell r="K84">
            <v>223</v>
          </cell>
          <cell r="L84">
            <v>0</v>
          </cell>
          <cell r="M84" t="str">
            <v>ХАРЛОВА</v>
          </cell>
          <cell r="N84" t="str">
            <v>Д</v>
          </cell>
          <cell r="O84" t="str">
            <v>ХАРЛОВА Д.</v>
          </cell>
          <cell r="P84" t="str">
            <v>Дарья</v>
          </cell>
        </row>
        <row r="85">
          <cell r="A85">
            <v>115</v>
          </cell>
          <cell r="B85">
            <v>15</v>
          </cell>
          <cell r="C85" t="str">
            <v>ЖАДЬКО Яна</v>
          </cell>
          <cell r="D85">
            <v>40549</v>
          </cell>
          <cell r="E85" t="str">
            <v>II</v>
          </cell>
          <cell r="F85">
            <v>220</v>
          </cell>
          <cell r="G85" t="str">
            <v>Минск</v>
          </cell>
          <cell r="H85" t="str">
            <v>РЕСПУБЛИКА БЕЛАРУСЬ</v>
          </cell>
          <cell r="I85" t="str">
            <v>БЕЛ</v>
          </cell>
          <cell r="J85" t="str">
            <v>Кудина С.Н.</v>
          </cell>
          <cell r="K85">
            <v>220</v>
          </cell>
          <cell r="L85">
            <v>0</v>
          </cell>
          <cell r="M85" t="str">
            <v>ЖАДЬКО</v>
          </cell>
          <cell r="N85" t="str">
            <v>Я</v>
          </cell>
          <cell r="O85" t="str">
            <v>ЖАДЬКО Я.</v>
          </cell>
          <cell r="P85" t="str">
            <v>Яна</v>
          </cell>
        </row>
        <row r="86">
          <cell r="A86">
            <v>116</v>
          </cell>
          <cell r="B86">
            <v>16</v>
          </cell>
          <cell r="C86" t="str">
            <v>КОПЫЛОВА Полина</v>
          </cell>
          <cell r="D86" t="str">
            <v>19.10.2011</v>
          </cell>
          <cell r="E86" t="str">
            <v>III</v>
          </cell>
          <cell r="F86">
            <v>220</v>
          </cell>
          <cell r="G86" t="str">
            <v>Калининград</v>
          </cell>
          <cell r="H86" t="str">
            <v>Калининградская обл.</v>
          </cell>
          <cell r="I86" t="str">
            <v>СЗФО</v>
          </cell>
          <cell r="J86" t="str">
            <v>Тесля О.И.</v>
          </cell>
          <cell r="K86">
            <v>220</v>
          </cell>
          <cell r="L86">
            <v>0</v>
          </cell>
          <cell r="M86" t="str">
            <v>КОПЫЛОВА</v>
          </cell>
          <cell r="N86" t="str">
            <v>П</v>
          </cell>
          <cell r="O86" t="str">
            <v>КОПЫЛОВА П.</v>
          </cell>
          <cell r="P86" t="str">
            <v>Полина</v>
          </cell>
        </row>
        <row r="87">
          <cell r="A87">
            <v>117</v>
          </cell>
          <cell r="B87">
            <v>17</v>
          </cell>
          <cell r="C87" t="str">
            <v>ЛАВРИНОВИЧ Аурика</v>
          </cell>
          <cell r="D87">
            <v>40202</v>
          </cell>
          <cell r="E87" t="str">
            <v>II</v>
          </cell>
          <cell r="F87">
            <v>220</v>
          </cell>
          <cell r="G87" t="str">
            <v>Нальчик</v>
          </cell>
          <cell r="H87" t="str">
            <v>Кабардино-Балкарская респ.</v>
          </cell>
          <cell r="I87" t="str">
            <v>СКФО</v>
          </cell>
          <cell r="J87" t="str">
            <v>Битюцкая И.И.</v>
          </cell>
          <cell r="K87">
            <v>220</v>
          </cell>
          <cell r="L87">
            <v>0</v>
          </cell>
          <cell r="M87" t="str">
            <v>ЛАВРИНОВИЧ</v>
          </cell>
          <cell r="N87" t="str">
            <v>А</v>
          </cell>
          <cell r="O87" t="str">
            <v>ЛАВРИНОВИЧ А.</v>
          </cell>
          <cell r="P87" t="str">
            <v>Аурика</v>
          </cell>
        </row>
        <row r="88">
          <cell r="A88">
            <v>118</v>
          </cell>
          <cell r="B88">
            <v>18</v>
          </cell>
          <cell r="C88" t="str">
            <v>ДЫКИНА Анна</v>
          </cell>
          <cell r="D88" t="str">
            <v>15.12.2010</v>
          </cell>
          <cell r="E88" t="str">
            <v>II</v>
          </cell>
          <cell r="F88">
            <v>217</v>
          </cell>
          <cell r="G88" t="str">
            <v>Казань</v>
          </cell>
          <cell r="H88" t="str">
            <v>Респ. Татарстан</v>
          </cell>
          <cell r="I88" t="str">
            <v>ПФО</v>
          </cell>
          <cell r="J88" t="str">
            <v>Тихонов В.А., Шахова Ю.А.</v>
          </cell>
          <cell r="K88">
            <v>217</v>
          </cell>
          <cell r="L88">
            <v>0</v>
          </cell>
          <cell r="M88" t="str">
            <v>ДЫКИНА</v>
          </cell>
          <cell r="N88" t="str">
            <v>А</v>
          </cell>
          <cell r="O88" t="str">
            <v>ДЫКИНА А.</v>
          </cell>
          <cell r="P88" t="str">
            <v>Анна</v>
          </cell>
        </row>
        <row r="89">
          <cell r="A89">
            <v>119</v>
          </cell>
          <cell r="B89">
            <v>19</v>
          </cell>
          <cell r="C89" t="str">
            <v>ЛАКЕЕВА Анастасия</v>
          </cell>
          <cell r="D89" t="str">
            <v>31.03.2012</v>
          </cell>
          <cell r="E89" t="str">
            <v>1 юн.</v>
          </cell>
          <cell r="F89">
            <v>215</v>
          </cell>
          <cell r="G89" t="str">
            <v>Ильинский</v>
          </cell>
          <cell r="H89" t="str">
            <v>Московская обл.</v>
          </cell>
          <cell r="I89" t="str">
            <v>ЦФО</v>
          </cell>
          <cell r="J89" t="str">
            <v>Лакеев А.Б., Краева М.В.</v>
          </cell>
          <cell r="K89">
            <v>215</v>
          </cell>
          <cell r="L89">
            <v>0</v>
          </cell>
          <cell r="M89" t="str">
            <v>ЛАКЕЕВА</v>
          </cell>
          <cell r="N89" t="str">
            <v>А</v>
          </cell>
          <cell r="O89" t="str">
            <v>ЛАКЕЕВА А.</v>
          </cell>
          <cell r="P89" t="str">
            <v>Анастасия</v>
          </cell>
        </row>
        <row r="90">
          <cell r="A90">
            <v>120</v>
          </cell>
          <cell r="B90">
            <v>20</v>
          </cell>
          <cell r="C90" t="str">
            <v>ПРИВАЛОВА Каролина</v>
          </cell>
          <cell r="D90" t="str">
            <v>31.08.2010</v>
          </cell>
          <cell r="E90" t="str">
            <v>1 юн.</v>
          </cell>
          <cell r="F90">
            <v>210</v>
          </cell>
          <cell r="G90" t="str">
            <v>Екатеринбург</v>
          </cell>
          <cell r="H90" t="str">
            <v>Свердловская обл.</v>
          </cell>
          <cell r="I90" t="str">
            <v>УрФО</v>
          </cell>
          <cell r="J90" t="str">
            <v>Хонина А.С., Артемкин А.А.</v>
          </cell>
          <cell r="K90">
            <v>210</v>
          </cell>
          <cell r="L90">
            <v>0</v>
          </cell>
          <cell r="M90" t="str">
            <v>ПРИВАЛОВА</v>
          </cell>
          <cell r="N90" t="str">
            <v>К</v>
          </cell>
          <cell r="O90" t="str">
            <v>ПРИВАЛОВА К.</v>
          </cell>
          <cell r="P90" t="str">
            <v>Каролина</v>
          </cell>
        </row>
        <row r="91">
          <cell r="A91">
            <v>121</v>
          </cell>
          <cell r="B91">
            <v>21</v>
          </cell>
          <cell r="C91" t="str">
            <v>АННЕНКОВА Агата</v>
          </cell>
          <cell r="D91" t="str">
            <v>09.05.2010</v>
          </cell>
          <cell r="E91" t="str">
            <v>II</v>
          </cell>
          <cell r="F91">
            <v>197</v>
          </cell>
          <cell r="G91" t="str">
            <v>Оренбург</v>
          </cell>
          <cell r="H91" t="str">
            <v>Оренбургская обл.</v>
          </cell>
          <cell r="I91" t="str">
            <v>ПФО</v>
          </cell>
          <cell r="J91" t="str">
            <v>Цпин П.А., Симонов В.В., Ширяева С.П.</v>
          </cell>
          <cell r="K91">
            <v>197</v>
          </cell>
          <cell r="L91">
            <v>0</v>
          </cell>
          <cell r="M91" t="str">
            <v>АННЕНКОВА</v>
          </cell>
          <cell r="N91" t="str">
            <v>А</v>
          </cell>
          <cell r="O91" t="str">
            <v>АННЕНКОВА А.</v>
          </cell>
          <cell r="P91" t="str">
            <v>Агата</v>
          </cell>
        </row>
        <row r="92">
          <cell r="A92">
            <v>122</v>
          </cell>
          <cell r="B92">
            <v>22</v>
          </cell>
          <cell r="C92" t="str">
            <v>ДРОЗДОВА Екатерина</v>
          </cell>
          <cell r="D92" t="str">
            <v>24.11.2011</v>
          </cell>
          <cell r="E92" t="str">
            <v>III</v>
          </cell>
          <cell r="F92">
            <v>190</v>
          </cell>
          <cell r="G92" t="str">
            <v>Москва</v>
          </cell>
          <cell r="H92" t="str">
            <v>г. Москва</v>
          </cell>
          <cell r="I92" t="str">
            <v>МОС</v>
          </cell>
          <cell r="J92" t="str">
            <v>Крутова М.Е.</v>
          </cell>
          <cell r="K92">
            <v>190</v>
          </cell>
          <cell r="L92">
            <v>0</v>
          </cell>
          <cell r="M92" t="str">
            <v>ДРОЗДОВА</v>
          </cell>
          <cell r="N92" t="str">
            <v>Е</v>
          </cell>
          <cell r="O92" t="str">
            <v>ДРОЗДОВА Е.</v>
          </cell>
          <cell r="P92" t="str">
            <v>Екатерина</v>
          </cell>
        </row>
        <row r="93">
          <cell r="A93">
            <v>123</v>
          </cell>
          <cell r="B93">
            <v>23</v>
          </cell>
          <cell r="C93" t="str">
            <v>ПЧЕЛА Валерия</v>
          </cell>
          <cell r="D93" t="str">
            <v>29.03.2011</v>
          </cell>
          <cell r="E93" t="str">
            <v>II</v>
          </cell>
          <cell r="F93">
            <v>174</v>
          </cell>
          <cell r="G93" t="str">
            <v>Оренбург</v>
          </cell>
          <cell r="H93" t="str">
            <v>Оренбургская обл.</v>
          </cell>
          <cell r="I93" t="str">
            <v>ПФО</v>
          </cell>
          <cell r="J93" t="str">
            <v>Цпин П.А., Симонов В.В., Ширяева С.П.</v>
          </cell>
          <cell r="K93">
            <v>174</v>
          </cell>
          <cell r="L93">
            <v>0</v>
          </cell>
          <cell r="M93" t="str">
            <v>ПЧЕЛА</v>
          </cell>
          <cell r="N93" t="str">
            <v>В</v>
          </cell>
          <cell r="O93" t="str">
            <v>ПЧЕЛА В.</v>
          </cell>
          <cell r="P93" t="str">
            <v>Валерия</v>
          </cell>
        </row>
        <row r="94">
          <cell r="A94">
            <v>124</v>
          </cell>
          <cell r="B94">
            <v>24</v>
          </cell>
          <cell r="C94" t="str">
            <v>ХРАМОВА Екатерина</v>
          </cell>
          <cell r="D94" t="str">
            <v>08.08.2010</v>
          </cell>
          <cell r="E94" t="str">
            <v>II</v>
          </cell>
          <cell r="F94">
            <v>164</v>
          </cell>
          <cell r="G94" t="str">
            <v>Москва</v>
          </cell>
          <cell r="H94" t="str">
            <v>г. Москва</v>
          </cell>
          <cell r="I94" t="str">
            <v>МОС</v>
          </cell>
          <cell r="J94" t="str">
            <v>Тяпкин С.Е.</v>
          </cell>
          <cell r="K94">
            <v>164</v>
          </cell>
          <cell r="L94">
            <v>0</v>
          </cell>
          <cell r="M94" t="str">
            <v>ХРАМОВА</v>
          </cell>
          <cell r="N94" t="str">
            <v>Е</v>
          </cell>
          <cell r="O94" t="str">
            <v>ХРАМОВА Е.</v>
          </cell>
          <cell r="P94" t="str">
            <v>Екатерина</v>
          </cell>
        </row>
        <row r="95">
          <cell r="A95">
            <v>125</v>
          </cell>
          <cell r="B95">
            <v>25</v>
          </cell>
          <cell r="C95" t="str">
            <v>КОПЕЙКИНА Мария</v>
          </cell>
          <cell r="D95" t="str">
            <v>22.02.2010</v>
          </cell>
          <cell r="E95" t="str">
            <v>1 юн.</v>
          </cell>
          <cell r="F95">
            <v>160</v>
          </cell>
          <cell r="G95" t="str">
            <v>С.-Петербург</v>
          </cell>
          <cell r="H95" t="str">
            <v>г. Санкт-Петербург</v>
          </cell>
          <cell r="I95" t="str">
            <v>С-П</v>
          </cell>
          <cell r="J95" t="str">
            <v>Щесюк В.Д., Чекуров Д.В.</v>
          </cell>
          <cell r="K95">
            <v>160</v>
          </cell>
          <cell r="L95">
            <v>0</v>
          </cell>
          <cell r="M95" t="str">
            <v>КОПЕЙКИНА</v>
          </cell>
          <cell r="N95" t="str">
            <v>М</v>
          </cell>
          <cell r="O95" t="str">
            <v>КОПЕЙКИНА М.</v>
          </cell>
          <cell r="P95" t="str">
            <v>Мария</v>
          </cell>
        </row>
        <row r="96">
          <cell r="A96">
            <v>126</v>
          </cell>
          <cell r="B96">
            <v>26</v>
          </cell>
          <cell r="C96" t="str">
            <v>АНТИПОВА Виктория</v>
          </cell>
          <cell r="D96" t="str">
            <v>07.08.2010</v>
          </cell>
          <cell r="E96" t="str">
            <v>1 юн.</v>
          </cell>
          <cell r="F96">
            <v>159</v>
          </cell>
          <cell r="G96" t="str">
            <v>С.-Петербург</v>
          </cell>
          <cell r="H96" t="str">
            <v>г. Санкт-Петербург</v>
          </cell>
          <cell r="I96" t="str">
            <v>С-П</v>
          </cell>
          <cell r="J96" t="str">
            <v>Хорошилова Е.В., Литвиненко Е.И.</v>
          </cell>
          <cell r="K96">
            <v>159</v>
          </cell>
          <cell r="L96">
            <v>0</v>
          </cell>
          <cell r="M96" t="str">
            <v>АНТИПОВА</v>
          </cell>
          <cell r="N96" t="str">
            <v>В</v>
          </cell>
          <cell r="O96" t="str">
            <v>АНТИПОВА В.</v>
          </cell>
          <cell r="P96" t="str">
            <v>Виктория</v>
          </cell>
        </row>
        <row r="97">
          <cell r="A97">
            <v>127</v>
          </cell>
          <cell r="B97">
            <v>27</v>
          </cell>
          <cell r="C97" t="str">
            <v>КУЗНЕЦОВА Дарья</v>
          </cell>
          <cell r="D97">
            <v>40942</v>
          </cell>
          <cell r="E97" t="str">
            <v>2 юн.</v>
          </cell>
          <cell r="F97">
            <v>157</v>
          </cell>
          <cell r="G97" t="str">
            <v>Майкоп</v>
          </cell>
          <cell r="H97" t="str">
            <v>Респ. Адыгея</v>
          </cell>
          <cell r="I97" t="str">
            <v>ЮФО</v>
          </cell>
          <cell r="J97" t="str">
            <v>Асоцкий И.Н.</v>
          </cell>
          <cell r="K97">
            <v>157</v>
          </cell>
          <cell r="L97">
            <v>0</v>
          </cell>
          <cell r="M97" t="str">
            <v>КУЗНЕЦОВА</v>
          </cell>
          <cell r="N97" t="str">
            <v>Д</v>
          </cell>
          <cell r="O97" t="str">
            <v>КУЗНЕЦОВА Д.</v>
          </cell>
          <cell r="P97" t="str">
            <v>Дарья</v>
          </cell>
        </row>
        <row r="98">
          <cell r="A98">
            <v>128</v>
          </cell>
          <cell r="B98">
            <v>28</v>
          </cell>
          <cell r="C98" t="str">
            <v>АФАНАСЬЕВА София</v>
          </cell>
          <cell r="D98" t="str">
            <v>07.06.2010</v>
          </cell>
          <cell r="E98" t="str">
            <v>III</v>
          </cell>
          <cell r="F98">
            <v>156</v>
          </cell>
          <cell r="G98" t="str">
            <v>Семибратово</v>
          </cell>
          <cell r="H98" t="str">
            <v>Ярославская обл.</v>
          </cell>
          <cell r="I98" t="str">
            <v>ЦФО</v>
          </cell>
          <cell r="J98" t="str">
            <v>Минина О.В., Корсаков Е.В.</v>
          </cell>
          <cell r="K98">
            <v>156</v>
          </cell>
          <cell r="L98">
            <v>0</v>
          </cell>
          <cell r="M98" t="str">
            <v>АФАНАСЬЕВА</v>
          </cell>
          <cell r="N98" t="str">
            <v>С</v>
          </cell>
          <cell r="O98" t="str">
            <v>АФАНАСЬЕВА С.</v>
          </cell>
          <cell r="P98" t="str">
            <v>София</v>
          </cell>
        </row>
        <row r="99">
          <cell r="A99">
            <v>129</v>
          </cell>
          <cell r="B99">
            <v>29</v>
          </cell>
          <cell r="C99" t="str">
            <v>МАЦЕПУРА Елизавета</v>
          </cell>
          <cell r="D99" t="str">
            <v>20.01.2010</v>
          </cell>
          <cell r="E99" t="str">
            <v>III</v>
          </cell>
          <cell r="F99">
            <v>152</v>
          </cell>
          <cell r="G99" t="str">
            <v>Ессентуки</v>
          </cell>
          <cell r="H99" t="str">
            <v>Ставропольский кр.</v>
          </cell>
          <cell r="I99" t="str">
            <v>СКФО</v>
          </cell>
          <cell r="J99" t="str">
            <v>Чимбарцев В.М.</v>
          </cell>
          <cell r="K99">
            <v>152</v>
          </cell>
          <cell r="L99">
            <v>0</v>
          </cell>
          <cell r="M99" t="str">
            <v>МАЦЕПУРА</v>
          </cell>
          <cell r="N99" t="str">
            <v>Е</v>
          </cell>
          <cell r="O99" t="str">
            <v>МАЦЕПУРА Е.</v>
          </cell>
          <cell r="P99" t="str">
            <v>Елизавета</v>
          </cell>
        </row>
        <row r="100">
          <cell r="A100">
            <v>130</v>
          </cell>
          <cell r="B100">
            <v>30</v>
          </cell>
          <cell r="C100" t="str">
            <v>ЧЕРНЫШЕВА Анна</v>
          </cell>
          <cell r="D100" t="str">
            <v>02.06.2010</v>
          </cell>
          <cell r="E100" t="str">
            <v>III</v>
          </cell>
          <cell r="F100">
            <v>140</v>
          </cell>
          <cell r="G100" t="str">
            <v>Н.Новгород</v>
          </cell>
          <cell r="H100" t="str">
            <v>Нижегородская обл.</v>
          </cell>
          <cell r="I100" t="str">
            <v>ПФО</v>
          </cell>
          <cell r="J100" t="str">
            <v>Карпов А.Н., Лапшин А.В., Брусин С.Б.</v>
          </cell>
          <cell r="K100">
            <v>140</v>
          </cell>
          <cell r="L100">
            <v>0</v>
          </cell>
          <cell r="M100" t="str">
            <v>ЧЕРНЫШЕВА</v>
          </cell>
          <cell r="N100" t="str">
            <v>А</v>
          </cell>
          <cell r="O100" t="str">
            <v>ЧЕРНЫШЕВА А.</v>
          </cell>
          <cell r="P100" t="str">
            <v>Анна</v>
          </cell>
        </row>
        <row r="101">
          <cell r="A101">
            <v>131</v>
          </cell>
          <cell r="B101">
            <v>31</v>
          </cell>
          <cell r="C101" t="str">
            <v>КУЗНЕЦОВА Марьяна</v>
          </cell>
          <cell r="D101" t="str">
            <v>19.02.2010</v>
          </cell>
          <cell r="E101" t="str">
            <v>III</v>
          </cell>
          <cell r="F101">
            <v>138</v>
          </cell>
          <cell r="G101" t="str">
            <v>Семибратово</v>
          </cell>
          <cell r="H101" t="str">
            <v>Ярославская обл.</v>
          </cell>
          <cell r="I101" t="str">
            <v>ЦФО</v>
          </cell>
          <cell r="J101" t="str">
            <v>Минина О.В., Корсаков Е.В.</v>
          </cell>
          <cell r="K101">
            <v>138</v>
          </cell>
          <cell r="L101">
            <v>0</v>
          </cell>
          <cell r="M101" t="str">
            <v>КУЗНЕЦОВА</v>
          </cell>
          <cell r="N101" t="str">
            <v>М</v>
          </cell>
          <cell r="O101" t="str">
            <v>КУЗНЕЦОВА М.</v>
          </cell>
          <cell r="P101" t="str">
            <v>Марьяна</v>
          </cell>
        </row>
        <row r="102">
          <cell r="A102">
            <v>132</v>
          </cell>
          <cell r="B102">
            <v>32</v>
          </cell>
          <cell r="C102" t="str">
            <v>ЖОВНИР Алена</v>
          </cell>
          <cell r="D102" t="str">
            <v>27.07.2011</v>
          </cell>
          <cell r="E102" t="str">
            <v>II</v>
          </cell>
          <cell r="F102">
            <v>137</v>
          </cell>
          <cell r="G102" t="str">
            <v>Оренбург</v>
          </cell>
          <cell r="H102" t="str">
            <v>Оренбургская обл.</v>
          </cell>
          <cell r="I102" t="str">
            <v>ПФО</v>
          </cell>
          <cell r="J102" t="str">
            <v>Ивонин В.А., Ивонина О.Н.</v>
          </cell>
          <cell r="K102">
            <v>137</v>
          </cell>
          <cell r="L102">
            <v>0</v>
          </cell>
          <cell r="M102" t="str">
            <v>ЖОВНИР</v>
          </cell>
          <cell r="N102" t="str">
            <v>А</v>
          </cell>
          <cell r="O102" t="str">
            <v>ЖОВНИР А.</v>
          </cell>
          <cell r="P102" t="str">
            <v>Алена</v>
          </cell>
        </row>
        <row r="103">
          <cell r="A103">
            <v>133</v>
          </cell>
          <cell r="B103">
            <v>33</v>
          </cell>
          <cell r="C103" t="str">
            <v>САВОСТИКОВА Алина</v>
          </cell>
          <cell r="D103" t="str">
            <v>22.02.2011</v>
          </cell>
          <cell r="E103" t="str">
            <v>1 юн.</v>
          </cell>
          <cell r="F103">
            <v>136</v>
          </cell>
          <cell r="G103" t="str">
            <v>Орел</v>
          </cell>
          <cell r="H103" t="str">
            <v>Орловская обл.</v>
          </cell>
          <cell r="I103" t="str">
            <v>ЦФО</v>
          </cell>
          <cell r="J103" t="str">
            <v>Астахов А.С.</v>
          </cell>
          <cell r="K103">
            <v>136</v>
          </cell>
          <cell r="L103">
            <v>0</v>
          </cell>
          <cell r="M103" t="str">
            <v>САВОСТИКОВА</v>
          </cell>
          <cell r="N103" t="str">
            <v>А</v>
          </cell>
          <cell r="O103" t="str">
            <v>САВОСТИКОВА А.</v>
          </cell>
          <cell r="P103" t="str">
            <v>Алина</v>
          </cell>
        </row>
        <row r="104">
          <cell r="A104">
            <v>134</v>
          </cell>
          <cell r="B104">
            <v>34</v>
          </cell>
          <cell r="C104" t="str">
            <v>ГУЩИНА Екатерина</v>
          </cell>
          <cell r="D104" t="str">
            <v>16.05.2011</v>
          </cell>
          <cell r="E104" t="str">
            <v>1 юн.</v>
          </cell>
          <cell r="F104">
            <v>136</v>
          </cell>
          <cell r="G104" t="str">
            <v>Екатеринбург</v>
          </cell>
          <cell r="H104" t="str">
            <v>Свердловская обл.</v>
          </cell>
          <cell r="I104" t="str">
            <v>УрФО</v>
          </cell>
          <cell r="J104" t="str">
            <v>Хонина А.С., Артемкин А.А.</v>
          </cell>
          <cell r="K104">
            <v>136</v>
          </cell>
          <cell r="L104">
            <v>0</v>
          </cell>
          <cell r="M104" t="str">
            <v>ГУЩИНА</v>
          </cell>
          <cell r="N104" t="str">
            <v>Е</v>
          </cell>
          <cell r="O104" t="str">
            <v>ГУЩИНА Е.</v>
          </cell>
          <cell r="P104" t="str">
            <v>Екатерина</v>
          </cell>
        </row>
        <row r="105">
          <cell r="A105">
            <v>135</v>
          </cell>
          <cell r="B105">
            <v>35</v>
          </cell>
          <cell r="C105" t="str">
            <v>НОВИК Дарья</v>
          </cell>
          <cell r="D105">
            <v>40291</v>
          </cell>
          <cell r="E105" t="str">
            <v>1 юн.</v>
          </cell>
          <cell r="F105">
            <v>130</v>
          </cell>
          <cell r="G105" t="str">
            <v>Гродно</v>
          </cell>
          <cell r="H105" t="str">
            <v>РЕСПУБЛИКА БЕЛАРУСЬ</v>
          </cell>
          <cell r="I105" t="str">
            <v>БЕЛ</v>
          </cell>
          <cell r="J105" t="str">
            <v>Загидулин Б.Н.</v>
          </cell>
          <cell r="K105">
            <v>130</v>
          </cell>
          <cell r="L105">
            <v>0</v>
          </cell>
          <cell r="M105" t="str">
            <v>НОВИК</v>
          </cell>
          <cell r="N105" t="str">
            <v>Д</v>
          </cell>
          <cell r="O105" t="str">
            <v>НОВИК Д.</v>
          </cell>
          <cell r="P105" t="str">
            <v>Дарья</v>
          </cell>
        </row>
        <row r="106">
          <cell r="A106">
            <v>136</v>
          </cell>
          <cell r="B106">
            <v>36</v>
          </cell>
          <cell r="C106" t="str">
            <v>КОХ Наталья</v>
          </cell>
          <cell r="D106" t="str">
            <v>10.09.2011</v>
          </cell>
          <cell r="E106" t="str">
            <v>III</v>
          </cell>
          <cell r="F106">
            <v>126</v>
          </cell>
          <cell r="G106" t="str">
            <v>Осинники</v>
          </cell>
          <cell r="H106" t="str">
            <v>Кемеровская обл.</v>
          </cell>
          <cell r="I106" t="str">
            <v>СФО</v>
          </cell>
          <cell r="J106" t="str">
            <v>Школа М.Ю., Андреев В.Г.</v>
          </cell>
          <cell r="K106">
            <v>126</v>
          </cell>
          <cell r="L106">
            <v>0</v>
          </cell>
          <cell r="M106" t="str">
            <v>КОХ</v>
          </cell>
          <cell r="N106" t="str">
            <v>Н</v>
          </cell>
          <cell r="O106" t="str">
            <v>КОХ Н.</v>
          </cell>
          <cell r="P106" t="str">
            <v>Наталья</v>
          </cell>
        </row>
        <row r="107">
          <cell r="A107">
            <v>137</v>
          </cell>
          <cell r="B107">
            <v>37</v>
          </cell>
          <cell r="C107" t="str">
            <v>АБДУРАХМАНОВА Сафина</v>
          </cell>
          <cell r="D107" t="str">
            <v>18.05.2010</v>
          </cell>
          <cell r="E107" t="str">
            <v>III</v>
          </cell>
          <cell r="F107">
            <v>126</v>
          </cell>
          <cell r="G107" t="str">
            <v>Семибратово</v>
          </cell>
          <cell r="H107" t="str">
            <v>Ярославская обл.</v>
          </cell>
          <cell r="I107" t="str">
            <v>ЦФО</v>
          </cell>
          <cell r="J107" t="str">
            <v>Минина О.В., Корсаков Е.В.</v>
          </cell>
          <cell r="K107">
            <v>126</v>
          </cell>
          <cell r="L107">
            <v>0</v>
          </cell>
          <cell r="M107" t="str">
            <v>АБДУРАХМАНОВА</v>
          </cell>
          <cell r="N107" t="str">
            <v>С</v>
          </cell>
          <cell r="O107" t="str">
            <v>АБДУРАХМАНОВА С.</v>
          </cell>
          <cell r="P107" t="str">
            <v>Сафина</v>
          </cell>
        </row>
        <row r="108">
          <cell r="A108">
            <v>138</v>
          </cell>
          <cell r="B108">
            <v>38</v>
          </cell>
          <cell r="C108" t="str">
            <v>ЗУБАТОВА Ульяна</v>
          </cell>
          <cell r="D108" t="str">
            <v>25.02.2010</v>
          </cell>
          <cell r="E108" t="str">
            <v>II</v>
          </cell>
          <cell r="F108">
            <v>123</v>
          </cell>
          <cell r="G108" t="str">
            <v>Абакан</v>
          </cell>
          <cell r="H108" t="str">
            <v>Респ. Хакасия</v>
          </cell>
          <cell r="I108" t="str">
            <v>СФО</v>
          </cell>
          <cell r="J108" t="str">
            <v>Калинушкина Е.В.</v>
          </cell>
          <cell r="K108">
            <v>123</v>
          </cell>
          <cell r="L108">
            <v>0</v>
          </cell>
          <cell r="M108" t="str">
            <v>ЗУБАТОВА</v>
          </cell>
          <cell r="N108" t="str">
            <v>У</v>
          </cell>
          <cell r="O108" t="str">
            <v>ЗУБАТОВА У.</v>
          </cell>
          <cell r="P108" t="str">
            <v>Ульяна</v>
          </cell>
        </row>
        <row r="109">
          <cell r="A109">
            <v>139</v>
          </cell>
          <cell r="B109">
            <v>39</v>
          </cell>
          <cell r="C109" t="str">
            <v>ЧЕТВЕРТАКОВА Виктория</v>
          </cell>
          <cell r="D109" t="str">
            <v>23.08.2010</v>
          </cell>
          <cell r="E109" t="str">
            <v>1 юн.</v>
          </cell>
          <cell r="F109">
            <v>121</v>
          </cell>
          <cell r="G109" t="str">
            <v>Н.Новгород</v>
          </cell>
          <cell r="H109" t="str">
            <v>Нижегородская обл.</v>
          </cell>
          <cell r="I109" t="str">
            <v>ПФО</v>
          </cell>
          <cell r="J109" t="str">
            <v>Рыжов Ю.Б., Перевезенцев М.В.</v>
          </cell>
          <cell r="K109">
            <v>121</v>
          </cell>
          <cell r="L109">
            <v>0</v>
          </cell>
          <cell r="M109" t="str">
            <v>ЧЕТВЕРТАКОВА</v>
          </cell>
          <cell r="N109" t="str">
            <v>В</v>
          </cell>
          <cell r="O109" t="str">
            <v>ЧЕТВЕРТАКОВА В.</v>
          </cell>
          <cell r="P109" t="str">
            <v>Виктория</v>
          </cell>
        </row>
        <row r="110">
          <cell r="A110">
            <v>140</v>
          </cell>
          <cell r="B110">
            <v>40</v>
          </cell>
          <cell r="C110" t="str">
            <v>ПАХОМОВА Анастасия</v>
          </cell>
          <cell r="D110" t="str">
            <v>11.03.2011</v>
          </cell>
          <cell r="E110" t="str">
            <v>1 юн.</v>
          </cell>
          <cell r="F110">
            <v>121</v>
          </cell>
          <cell r="G110" t="str">
            <v>Подольск</v>
          </cell>
          <cell r="H110" t="str">
            <v>Московская обл.</v>
          </cell>
          <cell r="I110" t="str">
            <v>ЦФО</v>
          </cell>
          <cell r="J110" t="str">
            <v>Сурова О.И., Застрешкина Т.В.</v>
          </cell>
          <cell r="K110">
            <v>121</v>
          </cell>
          <cell r="L110">
            <v>0</v>
          </cell>
          <cell r="M110" t="str">
            <v>ПАХОМОВА</v>
          </cell>
          <cell r="N110" t="str">
            <v>А</v>
          </cell>
          <cell r="O110" t="str">
            <v>ПАХОМОВА А.</v>
          </cell>
          <cell r="P110" t="str">
            <v>Анастасия</v>
          </cell>
        </row>
        <row r="111">
          <cell r="A111">
            <v>141</v>
          </cell>
          <cell r="B111">
            <v>41</v>
          </cell>
          <cell r="C111" t="str">
            <v>ИЛЬЯСОВА Рузанна</v>
          </cell>
          <cell r="D111" t="str">
            <v>22.07.2010</v>
          </cell>
          <cell r="E111" t="str">
            <v>1 юн.</v>
          </cell>
          <cell r="F111">
            <v>120</v>
          </cell>
          <cell r="G111" t="str">
            <v>Казань</v>
          </cell>
          <cell r="H111" t="str">
            <v>Респ. Татарстан</v>
          </cell>
          <cell r="I111" t="str">
            <v>ПФО</v>
          </cell>
          <cell r="J111" t="str">
            <v>Князев П.А.</v>
          </cell>
          <cell r="K111">
            <v>120</v>
          </cell>
          <cell r="L111">
            <v>0</v>
          </cell>
          <cell r="M111" t="str">
            <v>ИЛЬЯСОВА</v>
          </cell>
          <cell r="N111" t="str">
            <v>Р</v>
          </cell>
          <cell r="O111" t="str">
            <v>ИЛЬЯСОВА Р.</v>
          </cell>
          <cell r="P111" t="str">
            <v>Рузанна</v>
          </cell>
        </row>
        <row r="112">
          <cell r="A112">
            <v>142</v>
          </cell>
          <cell r="B112">
            <v>42</v>
          </cell>
          <cell r="C112" t="str">
            <v>ЛЯНГУЗОВА Ульяна</v>
          </cell>
          <cell r="D112" t="str">
            <v>01.02.2010</v>
          </cell>
          <cell r="E112" t="str">
            <v>III</v>
          </cell>
          <cell r="F112">
            <v>107</v>
          </cell>
          <cell r="G112" t="str">
            <v>Рыбинск</v>
          </cell>
          <cell r="H112" t="str">
            <v>Ярославская обл.</v>
          </cell>
          <cell r="I112" t="str">
            <v>ЦФО</v>
          </cell>
          <cell r="J112" t="str">
            <v>Обрезкова Ю.Н.</v>
          </cell>
          <cell r="K112">
            <v>107</v>
          </cell>
          <cell r="L112">
            <v>0</v>
          </cell>
          <cell r="M112" t="str">
            <v>ЛЯНГУЗОВА</v>
          </cell>
          <cell r="N112" t="str">
            <v>У</v>
          </cell>
          <cell r="O112" t="str">
            <v>ЛЯНГУЗОВА У.</v>
          </cell>
          <cell r="P112" t="str">
            <v>Ульяна</v>
          </cell>
        </row>
        <row r="113">
          <cell r="A113">
            <v>143</v>
          </cell>
          <cell r="B113">
            <v>43</v>
          </cell>
          <cell r="C113" t="str">
            <v>ШЕСТЕРОВА Анастасия</v>
          </cell>
          <cell r="D113" t="str">
            <v>21.04.2010</v>
          </cell>
          <cell r="E113" t="str">
            <v>1 юн.</v>
          </cell>
          <cell r="F113">
            <v>107</v>
          </cell>
          <cell r="G113" t="str">
            <v>Екатеринбург</v>
          </cell>
          <cell r="H113" t="str">
            <v>Свердловская обл.</v>
          </cell>
          <cell r="I113" t="str">
            <v>УрФО</v>
          </cell>
          <cell r="J113" t="str">
            <v>Хонина А.С., Артемкин А.А.</v>
          </cell>
          <cell r="K113">
            <v>107</v>
          </cell>
          <cell r="L113">
            <v>0</v>
          </cell>
          <cell r="M113" t="str">
            <v>ШЕСТЕРОВА</v>
          </cell>
          <cell r="N113" t="str">
            <v>А</v>
          </cell>
          <cell r="O113" t="str">
            <v>ШЕСТЕРОВА А.</v>
          </cell>
          <cell r="P113" t="str">
            <v>Анастасия</v>
          </cell>
        </row>
        <row r="114">
          <cell r="A114">
            <v>144</v>
          </cell>
          <cell r="B114">
            <v>44</v>
          </cell>
          <cell r="C114" t="str">
            <v>МЕЛЬНИК Евангелина</v>
          </cell>
          <cell r="D114" t="str">
            <v>28.12.2010</v>
          </cell>
          <cell r="E114" t="str">
            <v>1 юн.</v>
          </cell>
          <cell r="F114">
            <v>104</v>
          </cell>
          <cell r="G114" t="str">
            <v>Калининград</v>
          </cell>
          <cell r="H114" t="str">
            <v>Калининградская обл.</v>
          </cell>
          <cell r="I114" t="str">
            <v>СЗФО</v>
          </cell>
          <cell r="J114" t="str">
            <v>Тесля О.И.</v>
          </cell>
          <cell r="K114">
            <v>104</v>
          </cell>
          <cell r="L114">
            <v>0</v>
          </cell>
          <cell r="M114" t="str">
            <v>МЕЛЬНИК</v>
          </cell>
          <cell r="N114" t="str">
            <v>Е</v>
          </cell>
          <cell r="O114" t="str">
            <v>МЕЛЬНИК Е.</v>
          </cell>
          <cell r="P114" t="str">
            <v>Евангелина</v>
          </cell>
        </row>
        <row r="115">
          <cell r="A115">
            <v>145</v>
          </cell>
          <cell r="B115">
            <v>45</v>
          </cell>
          <cell r="C115" t="str">
            <v>ПОПОВЦЕВА Кира</v>
          </cell>
          <cell r="D115" t="str">
            <v>24.10.2010</v>
          </cell>
          <cell r="E115" t="str">
            <v>III</v>
          </cell>
          <cell r="F115">
            <v>102</v>
          </cell>
          <cell r="G115" t="str">
            <v>Челябинск</v>
          </cell>
          <cell r="H115" t="str">
            <v>Челябинская обл.</v>
          </cell>
          <cell r="I115" t="str">
            <v>УрФО</v>
          </cell>
          <cell r="J115" t="str">
            <v>Тарасова Н.Н.</v>
          </cell>
          <cell r="K115">
            <v>102</v>
          </cell>
          <cell r="L115">
            <v>0</v>
          </cell>
          <cell r="M115" t="str">
            <v>ПОПОВЦЕВА</v>
          </cell>
          <cell r="N115" t="str">
            <v>К</v>
          </cell>
          <cell r="O115" t="str">
            <v>ПОПОВЦЕВА К.</v>
          </cell>
          <cell r="P115" t="str">
            <v>Кира</v>
          </cell>
        </row>
        <row r="116">
          <cell r="A116">
            <v>146</v>
          </cell>
          <cell r="B116">
            <v>46</v>
          </cell>
          <cell r="C116" t="str">
            <v>ФИЛИППОВА Анастасия</v>
          </cell>
          <cell r="D116" t="str">
            <v>06.03.2011</v>
          </cell>
          <cell r="E116" t="str">
            <v>1 юн.</v>
          </cell>
          <cell r="F116">
            <v>98</v>
          </cell>
          <cell r="G116" t="str">
            <v>Иваново</v>
          </cell>
          <cell r="H116" t="str">
            <v>Ивановская обл.</v>
          </cell>
          <cell r="I116" t="str">
            <v>ЦФО</v>
          </cell>
          <cell r="J116" t="str">
            <v>Батунова В.А., Батунов С.А.</v>
          </cell>
          <cell r="K116">
            <v>98</v>
          </cell>
          <cell r="L116">
            <v>0</v>
          </cell>
          <cell r="M116" t="str">
            <v>ФИЛИППОВА</v>
          </cell>
          <cell r="N116" t="str">
            <v>А</v>
          </cell>
          <cell r="O116" t="str">
            <v>ФИЛИППОВА А.</v>
          </cell>
          <cell r="P116" t="str">
            <v>Анастасия</v>
          </cell>
        </row>
        <row r="117">
          <cell r="A117">
            <v>147</v>
          </cell>
          <cell r="B117">
            <v>47</v>
          </cell>
          <cell r="C117" t="str">
            <v>ТЕРЕХОВА Ярослава</v>
          </cell>
          <cell r="D117" t="str">
            <v>12.11.2012</v>
          </cell>
          <cell r="E117" t="str">
            <v>3 юн.</v>
          </cell>
          <cell r="F117">
            <v>94</v>
          </cell>
          <cell r="G117" t="str">
            <v>С.-Петербург</v>
          </cell>
          <cell r="H117" t="str">
            <v>г. Санкт-Петербург</v>
          </cell>
          <cell r="I117" t="str">
            <v>С-П</v>
          </cell>
          <cell r="J117" t="str">
            <v>Трушкина О.Г., Лешев С.Г.</v>
          </cell>
          <cell r="K117">
            <v>94</v>
          </cell>
          <cell r="L117">
            <v>0</v>
          </cell>
          <cell r="M117" t="str">
            <v>ТЕРЕХОВА</v>
          </cell>
          <cell r="N117" t="str">
            <v>Я</v>
          </cell>
          <cell r="O117" t="str">
            <v>ТЕРЕХОВА Я.</v>
          </cell>
          <cell r="P117" t="str">
            <v>Ярослава</v>
          </cell>
        </row>
        <row r="118">
          <cell r="A118">
            <v>148</v>
          </cell>
          <cell r="B118">
            <v>48</v>
          </cell>
          <cell r="C118" t="str">
            <v>ФАХРУТДИНОВА Анна</v>
          </cell>
          <cell r="D118" t="str">
            <v>30.01.2010</v>
          </cell>
          <cell r="E118" t="str">
            <v>II</v>
          </cell>
          <cell r="F118">
            <v>93</v>
          </cell>
          <cell r="G118" t="str">
            <v>Казань</v>
          </cell>
          <cell r="H118" t="str">
            <v>Респ. Татарстан</v>
          </cell>
          <cell r="I118" t="str">
            <v>ПФО</v>
          </cell>
          <cell r="J118" t="str">
            <v>Тихонов В.А., Шахова Ю.А.</v>
          </cell>
          <cell r="K118">
            <v>93</v>
          </cell>
          <cell r="L118">
            <v>0</v>
          </cell>
          <cell r="M118" t="str">
            <v>ФАХРУТДИНОВА</v>
          </cell>
          <cell r="N118" t="str">
            <v>А</v>
          </cell>
          <cell r="O118" t="str">
            <v>ФАХРУТДИНОВА А.</v>
          </cell>
          <cell r="P118" t="str">
            <v>Анна</v>
          </cell>
        </row>
        <row r="119">
          <cell r="A119">
            <v>149</v>
          </cell>
          <cell r="B119">
            <v>49</v>
          </cell>
          <cell r="C119" t="str">
            <v>МОРОЗОВА Маргарита</v>
          </cell>
          <cell r="D119" t="str">
            <v>02.11.2010</v>
          </cell>
          <cell r="E119" t="str">
            <v>1 юн.</v>
          </cell>
          <cell r="F119">
            <v>93</v>
          </cell>
          <cell r="G119" t="str">
            <v>Москва</v>
          </cell>
          <cell r="H119" t="str">
            <v>г. Москва</v>
          </cell>
          <cell r="I119" t="str">
            <v>МОС</v>
          </cell>
          <cell r="J119" t="str">
            <v>Тяпкин С.Е.</v>
          </cell>
          <cell r="K119">
            <v>93</v>
          </cell>
          <cell r="L119">
            <v>0</v>
          </cell>
          <cell r="M119" t="str">
            <v>МОРОЗОВА</v>
          </cell>
          <cell r="N119" t="str">
            <v>М</v>
          </cell>
          <cell r="O119" t="str">
            <v>МОРОЗОВА М.</v>
          </cell>
          <cell r="P119" t="str">
            <v>Маргарита</v>
          </cell>
        </row>
        <row r="120">
          <cell r="A120">
            <v>150</v>
          </cell>
          <cell r="B120">
            <v>50</v>
          </cell>
          <cell r="C120" t="str">
            <v>КОДЗОВА Дэниза</v>
          </cell>
          <cell r="D120" t="str">
            <v>14.03.2011</v>
          </cell>
          <cell r="E120" t="str">
            <v>б/р</v>
          </cell>
          <cell r="F120">
            <v>92</v>
          </cell>
          <cell r="G120" t="str">
            <v>Нальчик</v>
          </cell>
          <cell r="H120" t="str">
            <v>Кабардино-Балкарская респ.</v>
          </cell>
          <cell r="I120" t="str">
            <v>СКФО</v>
          </cell>
          <cell r="J120" t="str">
            <v>Битюцкая И.И.</v>
          </cell>
          <cell r="K120">
            <v>92</v>
          </cell>
          <cell r="L120">
            <v>0</v>
          </cell>
          <cell r="M120" t="str">
            <v>КОДЗОВА</v>
          </cell>
          <cell r="N120" t="str">
            <v>Д</v>
          </cell>
          <cell r="O120" t="str">
            <v>КОДЗОВА Д.</v>
          </cell>
          <cell r="P120" t="str">
            <v>Дэниза</v>
          </cell>
        </row>
        <row r="121">
          <cell r="A121">
            <v>151</v>
          </cell>
          <cell r="B121">
            <v>51</v>
          </cell>
          <cell r="C121" t="str">
            <v>ХАДИУЛЛИНА Нафиса</v>
          </cell>
          <cell r="D121" t="str">
            <v>28.06.2011</v>
          </cell>
          <cell r="E121" t="str">
            <v>III</v>
          </cell>
          <cell r="F121">
            <v>89</v>
          </cell>
          <cell r="G121" t="str">
            <v>Казань</v>
          </cell>
          <cell r="H121" t="str">
            <v>Респ. Татарстан</v>
          </cell>
          <cell r="I121" t="str">
            <v>ПФО</v>
          </cell>
          <cell r="J121" t="str">
            <v>Степанова А.А., Кудряшов Р.А.</v>
          </cell>
          <cell r="K121">
            <v>89</v>
          </cell>
          <cell r="L121">
            <v>0</v>
          </cell>
          <cell r="M121" t="str">
            <v>ХАДИУЛЛИНА</v>
          </cell>
          <cell r="N121" t="str">
            <v>Н</v>
          </cell>
          <cell r="O121" t="str">
            <v>ХАДИУЛЛИНА Н.</v>
          </cell>
          <cell r="P121" t="str">
            <v>Нафиса</v>
          </cell>
        </row>
        <row r="122">
          <cell r="A122">
            <v>152</v>
          </cell>
          <cell r="B122">
            <v>52</v>
          </cell>
          <cell r="C122" t="str">
            <v>ДЕБЕТЕЕВА Самира</v>
          </cell>
          <cell r="D122" t="str">
            <v>17.02.2011</v>
          </cell>
          <cell r="E122" t="str">
            <v>III</v>
          </cell>
          <cell r="F122">
            <v>89</v>
          </cell>
          <cell r="G122" t="str">
            <v>Казань</v>
          </cell>
          <cell r="H122" t="str">
            <v>Респ. Татарстан</v>
          </cell>
          <cell r="I122" t="str">
            <v>ПФО</v>
          </cell>
          <cell r="J122" t="str">
            <v>Степанова А.А., Кудряшов Р.А.</v>
          </cell>
          <cell r="K122">
            <v>89</v>
          </cell>
          <cell r="L122">
            <v>0</v>
          </cell>
          <cell r="M122" t="str">
            <v>ДЕБЕТЕЕВА</v>
          </cell>
          <cell r="N122" t="str">
            <v>С</v>
          </cell>
          <cell r="O122" t="str">
            <v>ДЕБЕТЕЕВА С.</v>
          </cell>
          <cell r="P122" t="str">
            <v>Самира</v>
          </cell>
        </row>
        <row r="123">
          <cell r="A123">
            <v>153</v>
          </cell>
          <cell r="B123">
            <v>53</v>
          </cell>
          <cell r="C123" t="str">
            <v>КУРАКИНА Алла</v>
          </cell>
          <cell r="D123" t="str">
            <v>20.03.2012</v>
          </cell>
          <cell r="E123" t="str">
            <v>1 юн.</v>
          </cell>
          <cell r="F123">
            <v>87</v>
          </cell>
          <cell r="G123" t="str">
            <v>Н.Новгород</v>
          </cell>
          <cell r="H123" t="str">
            <v>Нижегородская обл.</v>
          </cell>
          <cell r="I123" t="str">
            <v>ПФО</v>
          </cell>
          <cell r="J123" t="str">
            <v>Карпов Г.Р.</v>
          </cell>
          <cell r="K123">
            <v>87</v>
          </cell>
          <cell r="L123">
            <v>0</v>
          </cell>
          <cell r="M123" t="str">
            <v>КУРАКИНА</v>
          </cell>
          <cell r="N123" t="str">
            <v>А</v>
          </cell>
          <cell r="O123" t="str">
            <v>КУРАКИНА А.</v>
          </cell>
          <cell r="P123" t="str">
            <v>Алла</v>
          </cell>
        </row>
        <row r="124">
          <cell r="A124">
            <v>154</v>
          </cell>
          <cell r="B124">
            <v>54</v>
          </cell>
          <cell r="C124" t="str">
            <v>СКОСЫРЕВА Евгения</v>
          </cell>
          <cell r="D124" t="str">
            <v>08.01.2012</v>
          </cell>
          <cell r="E124" t="str">
            <v>1 юн.</v>
          </cell>
          <cell r="F124">
            <v>81</v>
          </cell>
          <cell r="G124" t="str">
            <v>Челябинск</v>
          </cell>
          <cell r="H124" t="str">
            <v>Челябинская обл.</v>
          </cell>
          <cell r="I124" t="str">
            <v>УрФО</v>
          </cell>
          <cell r="J124" t="str">
            <v>Ткачева Е.В.</v>
          </cell>
          <cell r="K124">
            <v>81</v>
          </cell>
          <cell r="L124">
            <v>0</v>
          </cell>
          <cell r="M124" t="str">
            <v>СКОСЫРЕВА</v>
          </cell>
          <cell r="N124" t="str">
            <v>Е</v>
          </cell>
          <cell r="O124" t="str">
            <v>СКОСЫРЕВА Е.</v>
          </cell>
          <cell r="P124" t="str">
            <v>Евгения</v>
          </cell>
        </row>
        <row r="125">
          <cell r="A125">
            <v>155</v>
          </cell>
          <cell r="B125">
            <v>55</v>
          </cell>
          <cell r="C125" t="str">
            <v>КРАСЮКОВА Ксения</v>
          </cell>
          <cell r="D125" t="str">
            <v>21.08.2010</v>
          </cell>
          <cell r="E125" t="str">
            <v>1 юн.</v>
          </cell>
          <cell r="F125">
            <v>79</v>
          </cell>
          <cell r="G125" t="str">
            <v>Самара</v>
          </cell>
          <cell r="H125" t="str">
            <v>Самарская обл.</v>
          </cell>
          <cell r="I125" t="str">
            <v>ПФО</v>
          </cell>
          <cell r="J125" t="str">
            <v>Вязова Е.Л., Мохначева Е.Ю.</v>
          </cell>
          <cell r="K125">
            <v>79</v>
          </cell>
          <cell r="L125">
            <v>0</v>
          </cell>
          <cell r="M125" t="str">
            <v>КРАСЮКОВА</v>
          </cell>
          <cell r="N125" t="str">
            <v>К</v>
          </cell>
          <cell r="O125" t="str">
            <v>КРАСЮКОВА К.</v>
          </cell>
          <cell r="P125" t="str">
            <v>Ксения</v>
          </cell>
        </row>
        <row r="126">
          <cell r="A126">
            <v>156</v>
          </cell>
          <cell r="B126">
            <v>56</v>
          </cell>
          <cell r="C126" t="str">
            <v>ЛЕХИНА Полина</v>
          </cell>
          <cell r="D126" t="str">
            <v>10.09.2010</v>
          </cell>
          <cell r="E126" t="str">
            <v>1 юн.</v>
          </cell>
          <cell r="F126">
            <v>76</v>
          </cell>
          <cell r="G126" t="str">
            <v>Самара</v>
          </cell>
          <cell r="H126" t="str">
            <v>Самарская обл.</v>
          </cell>
          <cell r="I126" t="str">
            <v>ПФО</v>
          </cell>
          <cell r="J126" t="str">
            <v>Вязова Е.Л., Мохначева Е.Ю.</v>
          </cell>
          <cell r="K126">
            <v>76</v>
          </cell>
          <cell r="L126">
            <v>0</v>
          </cell>
          <cell r="M126" t="str">
            <v>ЛЕХИНА</v>
          </cell>
          <cell r="N126" t="str">
            <v>П</v>
          </cell>
          <cell r="O126" t="str">
            <v>ЛЕХИНА П.</v>
          </cell>
          <cell r="P126" t="str">
            <v>Полина</v>
          </cell>
        </row>
        <row r="127">
          <cell r="A127">
            <v>157</v>
          </cell>
          <cell r="B127">
            <v>57</v>
          </cell>
          <cell r="C127" t="str">
            <v>ВОРОНИНА Алена</v>
          </cell>
          <cell r="D127" t="str">
            <v>13.04.2012</v>
          </cell>
          <cell r="E127" t="str">
            <v>II</v>
          </cell>
          <cell r="F127">
            <v>73</v>
          </cell>
          <cell r="G127" t="str">
            <v>Оренбург</v>
          </cell>
          <cell r="H127" t="str">
            <v>Оренбургская обл.</v>
          </cell>
          <cell r="I127" t="str">
            <v>ПФО</v>
          </cell>
          <cell r="J127" t="str">
            <v>Ивонин В.А., Ивонина О.Н.</v>
          </cell>
          <cell r="K127">
            <v>73</v>
          </cell>
          <cell r="L127">
            <v>0</v>
          </cell>
          <cell r="M127" t="str">
            <v>ВОРОНИНА</v>
          </cell>
          <cell r="N127" t="str">
            <v>А</v>
          </cell>
          <cell r="O127" t="str">
            <v>ВОРОНИНА А.</v>
          </cell>
          <cell r="P127" t="str">
            <v>Алена</v>
          </cell>
        </row>
        <row r="128">
          <cell r="A128">
            <v>158</v>
          </cell>
          <cell r="B128">
            <v>58</v>
          </cell>
          <cell r="C128" t="str">
            <v>РОВКИНА Анастасия</v>
          </cell>
          <cell r="D128" t="str">
            <v>27.05.2010</v>
          </cell>
          <cell r="E128" t="str">
            <v>III</v>
          </cell>
          <cell r="F128">
            <v>54</v>
          </cell>
          <cell r="G128" t="str">
            <v>Тюмень</v>
          </cell>
          <cell r="H128" t="str">
            <v>Тюменская обл.</v>
          </cell>
          <cell r="I128" t="str">
            <v>УрФО</v>
          </cell>
          <cell r="J128" t="str">
            <v>Иванова А.Б., Рябов Е.А.</v>
          </cell>
          <cell r="K128">
            <v>54</v>
          </cell>
          <cell r="L128">
            <v>0</v>
          </cell>
          <cell r="M128" t="str">
            <v>РОВКИНА</v>
          </cell>
          <cell r="N128" t="str">
            <v>А</v>
          </cell>
          <cell r="O128" t="str">
            <v>РОВКИНА А.</v>
          </cell>
          <cell r="P128" t="str">
            <v>Анастасия</v>
          </cell>
        </row>
        <row r="129">
          <cell r="A129">
            <v>159</v>
          </cell>
          <cell r="B129">
            <v>59</v>
          </cell>
          <cell r="C129" t="str">
            <v>ЧЕРТИЛИНА Вероника</v>
          </cell>
          <cell r="D129" t="str">
            <v>08.09.2010</v>
          </cell>
          <cell r="E129" t="str">
            <v>б/р</v>
          </cell>
          <cell r="F129">
            <v>49</v>
          </cell>
          <cell r="G129" t="str">
            <v>Серов</v>
          </cell>
          <cell r="H129" t="str">
            <v>Свердловская обл.</v>
          </cell>
          <cell r="I129" t="str">
            <v>УрФО</v>
          </cell>
          <cell r="J129" t="str">
            <v>Поляков Э.В.</v>
          </cell>
          <cell r="K129">
            <v>49</v>
          </cell>
          <cell r="L129">
            <v>0</v>
          </cell>
          <cell r="M129" t="str">
            <v>ЧЕРТИЛИНА</v>
          </cell>
          <cell r="N129" t="str">
            <v>В</v>
          </cell>
          <cell r="O129" t="str">
            <v>ЧЕРТИЛИНА В.</v>
          </cell>
          <cell r="P129" t="str">
            <v>Вероника</v>
          </cell>
        </row>
        <row r="130">
          <cell r="A130">
            <v>160</v>
          </cell>
          <cell r="B130">
            <v>60</v>
          </cell>
          <cell r="C130" t="str">
            <v>КОРЗУНИНА Кристина</v>
          </cell>
          <cell r="D130" t="str">
            <v>23.06.2010</v>
          </cell>
          <cell r="E130" t="str">
            <v>1 юн.</v>
          </cell>
          <cell r="F130">
            <v>41</v>
          </cell>
          <cell r="G130" t="str">
            <v>Красноуральск</v>
          </cell>
          <cell r="H130" t="str">
            <v>Свердловская обл.</v>
          </cell>
          <cell r="I130" t="str">
            <v>УрФО</v>
          </cell>
          <cell r="J130" t="str">
            <v>Шкилев А.С., Васильева А.Н.</v>
          </cell>
          <cell r="K130">
            <v>41</v>
          </cell>
          <cell r="L130">
            <v>0</v>
          </cell>
          <cell r="M130" t="str">
            <v>КОРЗУНИНА</v>
          </cell>
          <cell r="N130" t="str">
            <v>К</v>
          </cell>
          <cell r="O130" t="str">
            <v>КОРЗУНИНА К.</v>
          </cell>
          <cell r="P130" t="str">
            <v>Кристина</v>
          </cell>
        </row>
        <row r="131">
          <cell r="A131">
            <v>161</v>
          </cell>
          <cell r="B131">
            <v>61</v>
          </cell>
          <cell r="C131" t="str">
            <v>ШТАНЬКО Варвара</v>
          </cell>
          <cell r="D131" t="str">
            <v>26.11.2010</v>
          </cell>
          <cell r="E131" t="str">
            <v>1 юн.</v>
          </cell>
          <cell r="F131">
            <v>31</v>
          </cell>
          <cell r="G131" t="str">
            <v>Гай</v>
          </cell>
          <cell r="H131" t="str">
            <v>Оренбургская обл.</v>
          </cell>
          <cell r="I131" t="str">
            <v>ПФО</v>
          </cell>
          <cell r="J131" t="str">
            <v>Чуева В.М., Медянцева Е.А.</v>
          </cell>
          <cell r="K131">
            <v>31</v>
          </cell>
          <cell r="L131">
            <v>0</v>
          </cell>
          <cell r="M131" t="str">
            <v>ШТАНЬКО</v>
          </cell>
          <cell r="N131" t="str">
            <v>В</v>
          </cell>
          <cell r="O131" t="str">
            <v>ШТАНЬКО В.</v>
          </cell>
          <cell r="P131" t="str">
            <v>Варвара</v>
          </cell>
        </row>
        <row r="132">
          <cell r="A132">
            <v>162</v>
          </cell>
          <cell r="B132">
            <v>62</v>
          </cell>
          <cell r="C132" t="str">
            <v>АРНАУТОВА София</v>
          </cell>
          <cell r="D132" t="str">
            <v>21.12.2010</v>
          </cell>
          <cell r="E132" t="str">
            <v>1 юн.</v>
          </cell>
          <cell r="F132">
            <v>16</v>
          </cell>
          <cell r="G132" t="str">
            <v>Екатеринбург</v>
          </cell>
          <cell r="H132" t="str">
            <v>Свердловская обл.</v>
          </cell>
          <cell r="I132" t="str">
            <v>УрФО</v>
          </cell>
          <cell r="J132" t="str">
            <v>Хонина А.С., Артемкин А.А.</v>
          </cell>
          <cell r="K132">
            <v>16</v>
          </cell>
          <cell r="L132">
            <v>0</v>
          </cell>
          <cell r="M132" t="str">
            <v>АРНАУТОВА</v>
          </cell>
          <cell r="N132" t="str">
            <v>С</v>
          </cell>
          <cell r="O132" t="str">
            <v>АРНАУТОВА С.</v>
          </cell>
          <cell r="P132" t="str">
            <v>София</v>
          </cell>
        </row>
        <row r="133">
          <cell r="A133">
            <v>163</v>
          </cell>
          <cell r="B133">
            <v>63</v>
          </cell>
          <cell r="C133" t="str">
            <v>ЧЕРНЫХ Доминика</v>
          </cell>
          <cell r="D133" t="str">
            <v>08.07.2010</v>
          </cell>
          <cell r="E133" t="str">
            <v>1 юн.</v>
          </cell>
          <cell r="F133">
            <v>13</v>
          </cell>
          <cell r="G133" t="str">
            <v>Красноуральск</v>
          </cell>
          <cell r="H133" t="str">
            <v>Свердловская обл.</v>
          </cell>
          <cell r="I133" t="str">
            <v>УрФО</v>
          </cell>
          <cell r="J133" t="str">
            <v>Шкилев А.С., Васильева А.Н.</v>
          </cell>
          <cell r="K133">
            <v>13</v>
          </cell>
          <cell r="L133">
            <v>0</v>
          </cell>
          <cell r="M133" t="str">
            <v>ЧЕРНЫХ</v>
          </cell>
          <cell r="N133" t="str">
            <v>Д</v>
          </cell>
          <cell r="O133" t="str">
            <v>ЧЕРНЫХ Д.</v>
          </cell>
          <cell r="P133" t="str">
            <v>Доминика</v>
          </cell>
        </row>
        <row r="134">
          <cell r="A134">
            <v>164</v>
          </cell>
          <cell r="B134">
            <v>64</v>
          </cell>
          <cell r="C134" t="str">
            <v>ДИДУШИЦКАЯ Виктория</v>
          </cell>
          <cell r="D134" t="str">
            <v>06.02.2012</v>
          </cell>
          <cell r="E134" t="str">
            <v>3 юн.</v>
          </cell>
          <cell r="F134">
            <v>46</v>
          </cell>
          <cell r="G134" t="str">
            <v>Цементный</v>
          </cell>
          <cell r="H134" t="str">
            <v>Свердловская обл.</v>
          </cell>
          <cell r="I134" t="str">
            <v>УрФО</v>
          </cell>
          <cell r="J134" t="str">
            <v>Горшкова А.З.</v>
          </cell>
          <cell r="K134">
            <v>46</v>
          </cell>
          <cell r="L134">
            <v>0</v>
          </cell>
          <cell r="M134" t="str">
            <v>ДИДУШИЦКАЯ</v>
          </cell>
          <cell r="N134" t="str">
            <v>В</v>
          </cell>
          <cell r="O134" t="str">
            <v>ДИДУШИЦКАЯ В.</v>
          </cell>
          <cell r="P134" t="str">
            <v>Виктория</v>
          </cell>
        </row>
        <row r="135">
          <cell r="J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 t="e">
            <v>#VALUE!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>
            <v>0</v>
          </cell>
        </row>
      </sheetData>
      <sheetData sheetId="16">
        <row r="13">
          <cell r="BQ13">
            <v>101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 refreshError="1"/>
      <sheetData sheetId="1" refreshError="1">
        <row r="2">
          <cell r="A2">
            <v>1</v>
          </cell>
        </row>
        <row r="3">
          <cell r="A3">
            <v>42</v>
          </cell>
        </row>
        <row r="4">
          <cell r="A4">
            <v>49</v>
          </cell>
        </row>
        <row r="5">
          <cell r="A5">
            <v>96</v>
          </cell>
        </row>
        <row r="6">
          <cell r="A6">
            <v>98</v>
          </cell>
        </row>
        <row r="7">
          <cell r="A7">
            <v>144</v>
          </cell>
        </row>
        <row r="9">
          <cell r="A9">
            <v>2</v>
          </cell>
        </row>
        <row r="10">
          <cell r="A10">
            <v>48</v>
          </cell>
        </row>
        <row r="11">
          <cell r="A11">
            <v>50</v>
          </cell>
        </row>
        <row r="12">
          <cell r="A12">
            <v>95</v>
          </cell>
        </row>
        <row r="13">
          <cell r="A13">
            <v>97</v>
          </cell>
        </row>
        <row r="14">
          <cell r="A14">
            <v>129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Girl's Team"/>
      <sheetName val="Boy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BS-48"/>
      <sheetName val="G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  <sheetName val="Лист1"/>
      <sheetName val="Лист3"/>
      <sheetName val="Лист4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B1" t="str">
            <v>ПЕРВЕНСТВО Г. МОСКВЫ ПО НАСТОЛЬНОМУ ТЕННИСУ СРЕДИ ДЮСШ И СДЮШОР 2018 ГОДА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  <row r="2">
          <cell r="B2" t="str">
            <v>27 - 28 января 2018 года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str">
            <v>СК "Чертаново"</v>
          </cell>
        </row>
        <row r="3">
          <cell r="B3" t="str">
            <v>С П И С О К    У Ч А С Т Н И К О В    Л И Ч Н Ы Х   С О Р Е В Н О В А Н И Й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B4" t="str">
            <v>ЮНОШИ 2000 - 2002 г.р.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0</v>
          </cell>
          <cell r="B6" t="str">
            <v>№</v>
          </cell>
          <cell r="C6" t="str">
            <v>Фамилия, Имя</v>
          </cell>
          <cell r="D6" t="str">
            <v>Дата рождения</v>
          </cell>
          <cell r="E6" t="str">
            <v>Рейтинг</v>
          </cell>
          <cell r="F6" t="str">
            <v>Организация</v>
          </cell>
          <cell r="G6">
            <v>0</v>
          </cell>
          <cell r="H6" t="str">
            <v>Тренер</v>
          </cell>
        </row>
        <row r="7">
          <cell r="A7">
            <v>1</v>
          </cell>
          <cell r="B7">
            <v>1</v>
          </cell>
          <cell r="C7" t="e">
            <v>#VALUE!</v>
          </cell>
          <cell r="D7" t="e">
            <v>#VALUE!</v>
          </cell>
          <cell r="E7" t="e">
            <v>#VALUE!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 t="e">
            <v>#VALUE!</v>
          </cell>
          <cell r="K7" t="e">
            <v>#VALUE!</v>
          </cell>
          <cell r="L7" t="e">
            <v>#VALUE!</v>
          </cell>
        </row>
        <row r="8">
          <cell r="A8">
            <v>2</v>
          </cell>
          <cell r="B8">
            <v>2</v>
          </cell>
          <cell r="C8" t="e">
            <v>#VALUE!</v>
          </cell>
          <cell r="D8" t="e">
            <v>#VALUE!</v>
          </cell>
          <cell r="E8" t="e">
            <v>#VALUE!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#VALUE!</v>
          </cell>
          <cell r="K8" t="e">
            <v>#VALUE!</v>
          </cell>
          <cell r="L8" t="e">
            <v>#VALUE!</v>
          </cell>
        </row>
        <row r="9">
          <cell r="A9">
            <v>3</v>
          </cell>
          <cell r="B9">
            <v>3</v>
          </cell>
          <cell r="C9" t="e">
            <v>#VALUE!</v>
          </cell>
          <cell r="D9" t="e">
            <v>#VALUE!</v>
          </cell>
          <cell r="E9" t="e">
            <v>#VALUE!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e">
            <v>#VALUE!</v>
          </cell>
          <cell r="K9" t="e">
            <v>#VALUE!</v>
          </cell>
          <cell r="L9" t="e">
            <v>#VALUE!</v>
          </cell>
        </row>
        <row r="10">
          <cell r="A10">
            <v>4</v>
          </cell>
          <cell r="B10">
            <v>4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 t="e">
            <v>#VALUE!</v>
          </cell>
          <cell r="K10" t="e">
            <v>#VALUE!</v>
          </cell>
          <cell r="L10" t="e">
            <v>#VALUE!</v>
          </cell>
        </row>
        <row r="11">
          <cell r="A11">
            <v>5</v>
          </cell>
          <cell r="B11">
            <v>5</v>
          </cell>
          <cell r="C11" t="e">
            <v>#VALUE!</v>
          </cell>
          <cell r="D11" t="e">
            <v>#VALUE!</v>
          </cell>
          <cell r="E11" t="e">
            <v>#VALUE!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e">
            <v>#VALUE!</v>
          </cell>
          <cell r="K11" t="e">
            <v>#VALUE!</v>
          </cell>
          <cell r="L11" t="e">
            <v>#VALUE!</v>
          </cell>
        </row>
        <row r="12">
          <cell r="A12">
            <v>6</v>
          </cell>
          <cell r="B12">
            <v>6</v>
          </cell>
          <cell r="C12" t="e">
            <v>#VALUE!</v>
          </cell>
          <cell r="D12" t="e">
            <v>#VALUE!</v>
          </cell>
          <cell r="E12" t="e">
            <v>#VALUE!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e">
            <v>#VALUE!</v>
          </cell>
          <cell r="K12" t="e">
            <v>#VALUE!</v>
          </cell>
          <cell r="L12" t="e">
            <v>#VALUE!</v>
          </cell>
        </row>
        <row r="13">
          <cell r="A13">
            <v>7</v>
          </cell>
          <cell r="B13">
            <v>7</v>
          </cell>
          <cell r="C13" t="e">
            <v>#VALUE!</v>
          </cell>
          <cell r="D13" t="e">
            <v>#VALUE!</v>
          </cell>
          <cell r="E13" t="e">
            <v>#VALUE!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e">
            <v>#VALUE!</v>
          </cell>
          <cell r="K13" t="e">
            <v>#VALUE!</v>
          </cell>
          <cell r="L13" t="e">
            <v>#VALUE!</v>
          </cell>
        </row>
        <row r="14">
          <cell r="A14">
            <v>8</v>
          </cell>
          <cell r="B14">
            <v>8</v>
          </cell>
          <cell r="C14" t="e">
            <v>#VALUE!</v>
          </cell>
          <cell r="D14" t="e">
            <v>#VALUE!</v>
          </cell>
          <cell r="E14" t="e">
            <v>#VALUE!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e">
            <v>#VALUE!</v>
          </cell>
          <cell r="K14" t="e">
            <v>#VALUE!</v>
          </cell>
          <cell r="L14" t="e">
            <v>#VALUE!</v>
          </cell>
        </row>
        <row r="15">
          <cell r="A15">
            <v>9</v>
          </cell>
          <cell r="B15">
            <v>9</v>
          </cell>
          <cell r="C15" t="e">
            <v>#VALUE!</v>
          </cell>
          <cell r="D15" t="e">
            <v>#VALUE!</v>
          </cell>
          <cell r="E15" t="e">
            <v>#VALUE!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e">
            <v>#VALUE!</v>
          </cell>
          <cell r="K15" t="e">
            <v>#VALUE!</v>
          </cell>
          <cell r="L15" t="e">
            <v>#VALUE!</v>
          </cell>
        </row>
        <row r="16">
          <cell r="A16">
            <v>10</v>
          </cell>
          <cell r="B16">
            <v>10</v>
          </cell>
          <cell r="C16" t="e">
            <v>#VALUE!</v>
          </cell>
          <cell r="D16" t="e">
            <v>#VALUE!</v>
          </cell>
          <cell r="E16" t="e">
            <v>#VALUE!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e">
            <v>#VALUE!</v>
          </cell>
          <cell r="K16" t="e">
            <v>#VALUE!</v>
          </cell>
          <cell r="L16" t="e">
            <v>#VALUE!</v>
          </cell>
        </row>
        <row r="17">
          <cell r="A17">
            <v>11</v>
          </cell>
          <cell r="B17">
            <v>11</v>
          </cell>
          <cell r="C17" t="e">
            <v>#VALUE!</v>
          </cell>
          <cell r="D17" t="e">
            <v>#VALUE!</v>
          </cell>
          <cell r="E17" t="e">
            <v>#VALUE!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#VALUE!</v>
          </cell>
          <cell r="K17" t="e">
            <v>#VALUE!</v>
          </cell>
          <cell r="L17" t="e">
            <v>#VALUE!</v>
          </cell>
        </row>
        <row r="18">
          <cell r="A18">
            <v>12</v>
          </cell>
          <cell r="B18">
            <v>12</v>
          </cell>
          <cell r="C18" t="e">
            <v>#VALUE!</v>
          </cell>
          <cell r="D18" t="e">
            <v>#VALUE!</v>
          </cell>
          <cell r="E18" t="e">
            <v>#VALUE!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e">
            <v>#VALUE!</v>
          </cell>
          <cell r="K18" t="e">
            <v>#VALUE!</v>
          </cell>
          <cell r="L18" t="e">
            <v>#VALUE!</v>
          </cell>
        </row>
        <row r="19">
          <cell r="A19">
            <v>13</v>
          </cell>
          <cell r="B19">
            <v>13</v>
          </cell>
          <cell r="C19" t="e">
            <v>#VALUE!</v>
          </cell>
          <cell r="D19" t="e">
            <v>#VALUE!</v>
          </cell>
          <cell r="E19" t="e">
            <v>#VALUE!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e">
            <v>#VALUE!</v>
          </cell>
          <cell r="K19" t="e">
            <v>#VALUE!</v>
          </cell>
          <cell r="L19" t="e">
            <v>#VALUE!</v>
          </cell>
        </row>
        <row r="20">
          <cell r="A20">
            <v>14</v>
          </cell>
          <cell r="B20">
            <v>14</v>
          </cell>
          <cell r="C20" t="e">
            <v>#VALUE!</v>
          </cell>
          <cell r="D20" t="e">
            <v>#VALUE!</v>
          </cell>
          <cell r="E20" t="e">
            <v>#VALUE!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e">
            <v>#VALUE!</v>
          </cell>
          <cell r="K20" t="e">
            <v>#VALUE!</v>
          </cell>
          <cell r="L20" t="e">
            <v>#VALUE!</v>
          </cell>
        </row>
        <row r="21">
          <cell r="A21">
            <v>15</v>
          </cell>
          <cell r="B21">
            <v>15</v>
          </cell>
          <cell r="C21" t="e">
            <v>#VALUE!</v>
          </cell>
          <cell r="D21" t="e">
            <v>#VALUE!</v>
          </cell>
          <cell r="E21" t="e">
            <v>#VALUE!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e">
            <v>#VALUE!</v>
          </cell>
          <cell r="K21" t="e">
            <v>#VALUE!</v>
          </cell>
          <cell r="L21" t="e">
            <v>#VALUE!</v>
          </cell>
        </row>
        <row r="22">
          <cell r="A22">
            <v>16</v>
          </cell>
          <cell r="B22">
            <v>16</v>
          </cell>
          <cell r="C22" t="e">
            <v>#VALUE!</v>
          </cell>
          <cell r="D22" t="e">
            <v>#VALUE!</v>
          </cell>
          <cell r="E22" t="e">
            <v>#VALUE!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e">
            <v>#VALUE!</v>
          </cell>
          <cell r="K22" t="e">
            <v>#VALUE!</v>
          </cell>
          <cell r="L22" t="e">
            <v>#VALUE!</v>
          </cell>
        </row>
        <row r="23">
          <cell r="A23">
            <v>17</v>
          </cell>
          <cell r="B23">
            <v>17</v>
          </cell>
          <cell r="C23" t="e">
            <v>#VALUE!</v>
          </cell>
          <cell r="D23" t="e">
            <v>#VALUE!</v>
          </cell>
          <cell r="E23" t="e">
            <v>#VALUE!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e">
            <v>#VALUE!</v>
          </cell>
          <cell r="K23" t="e">
            <v>#VALUE!</v>
          </cell>
          <cell r="L23" t="e">
            <v>#VALUE!</v>
          </cell>
        </row>
        <row r="24">
          <cell r="A24">
            <v>18</v>
          </cell>
          <cell r="B24">
            <v>18</v>
          </cell>
          <cell r="C24" t="e">
            <v>#VALUE!</v>
          </cell>
          <cell r="D24" t="e">
            <v>#VALUE!</v>
          </cell>
          <cell r="E24" t="e">
            <v>#VALUE!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e">
            <v>#VALUE!</v>
          </cell>
          <cell r="K24" t="e">
            <v>#VALUE!</v>
          </cell>
          <cell r="L24" t="e">
            <v>#VALUE!</v>
          </cell>
        </row>
        <row r="25">
          <cell r="A25">
            <v>19</v>
          </cell>
          <cell r="B25">
            <v>19</v>
          </cell>
          <cell r="C25" t="e">
            <v>#VALUE!</v>
          </cell>
          <cell r="D25" t="e">
            <v>#VALUE!</v>
          </cell>
          <cell r="E25" t="e">
            <v>#VALUE!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e">
            <v>#VALUE!</v>
          </cell>
          <cell r="K25" t="e">
            <v>#VALUE!</v>
          </cell>
          <cell r="L25" t="e">
            <v>#VALUE!</v>
          </cell>
        </row>
        <row r="26">
          <cell r="A26">
            <v>20</v>
          </cell>
          <cell r="B26">
            <v>20</v>
          </cell>
          <cell r="C26" t="e">
            <v>#VALUE!</v>
          </cell>
          <cell r="D26" t="e">
            <v>#VALUE!</v>
          </cell>
          <cell r="E26" t="e">
            <v>#VALUE!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e">
            <v>#VALUE!</v>
          </cell>
          <cell r="K26" t="e">
            <v>#VALUE!</v>
          </cell>
          <cell r="L26" t="e">
            <v>#VALUE!</v>
          </cell>
        </row>
        <row r="27">
          <cell r="A27">
            <v>21</v>
          </cell>
          <cell r="B27">
            <v>21</v>
          </cell>
          <cell r="C27" t="e">
            <v>#VALUE!</v>
          </cell>
          <cell r="D27" t="e">
            <v>#VALUE!</v>
          </cell>
          <cell r="E27" t="e">
            <v>#VALUE!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e">
            <v>#VALUE!</v>
          </cell>
          <cell r="K27" t="e">
            <v>#VALUE!</v>
          </cell>
          <cell r="L27" t="e">
            <v>#VALUE!</v>
          </cell>
        </row>
        <row r="28">
          <cell r="A28">
            <v>22</v>
          </cell>
          <cell r="B28">
            <v>22</v>
          </cell>
          <cell r="C28" t="e">
            <v>#VALUE!</v>
          </cell>
          <cell r="D28" t="e">
            <v>#VALUE!</v>
          </cell>
          <cell r="E28" t="e">
            <v>#VALUE!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e">
            <v>#VALUE!</v>
          </cell>
          <cell r="K28" t="e">
            <v>#VALUE!</v>
          </cell>
          <cell r="L28" t="e">
            <v>#VALUE!</v>
          </cell>
        </row>
        <row r="29">
          <cell r="A29">
            <v>23</v>
          </cell>
          <cell r="B29">
            <v>23</v>
          </cell>
          <cell r="C29" t="e">
            <v>#VALUE!</v>
          </cell>
          <cell r="D29" t="e">
            <v>#VALUE!</v>
          </cell>
          <cell r="E29" t="e">
            <v>#VALUE!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e">
            <v>#VALUE!</v>
          </cell>
          <cell r="K29" t="e">
            <v>#VALUE!</v>
          </cell>
          <cell r="L29" t="e">
            <v>#VALUE!</v>
          </cell>
        </row>
        <row r="30">
          <cell r="A30">
            <v>24</v>
          </cell>
          <cell r="B30">
            <v>24</v>
          </cell>
          <cell r="C30" t="e">
            <v>#VALUE!</v>
          </cell>
          <cell r="D30" t="e">
            <v>#VALUE!</v>
          </cell>
          <cell r="E30" t="e">
            <v>#VALUE!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 t="e">
            <v>#VALUE!</v>
          </cell>
          <cell r="K30" t="e">
            <v>#VALUE!</v>
          </cell>
          <cell r="L30" t="e">
            <v>#VALUE!</v>
          </cell>
        </row>
        <row r="31">
          <cell r="A31">
            <v>25</v>
          </cell>
          <cell r="B31">
            <v>25</v>
          </cell>
          <cell r="C31" t="e">
            <v>#VALUE!</v>
          </cell>
          <cell r="D31" t="e">
            <v>#VALUE!</v>
          </cell>
          <cell r="E31" t="e">
            <v>#VALUE!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e">
            <v>#VALUE!</v>
          </cell>
          <cell r="K31" t="e">
            <v>#VALUE!</v>
          </cell>
          <cell r="L31" t="e">
            <v>#VALUE!</v>
          </cell>
        </row>
        <row r="32">
          <cell r="A32">
            <v>26</v>
          </cell>
          <cell r="B32">
            <v>26</v>
          </cell>
          <cell r="C32" t="e">
            <v>#VALUE!</v>
          </cell>
          <cell r="D32" t="e">
            <v>#VALUE!</v>
          </cell>
          <cell r="E32" t="e">
            <v>#VALUE!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e">
            <v>#VALUE!</v>
          </cell>
          <cell r="K32" t="e">
            <v>#VALUE!</v>
          </cell>
          <cell r="L32" t="e">
            <v>#VALUE!</v>
          </cell>
        </row>
        <row r="33">
          <cell r="A33">
            <v>27</v>
          </cell>
          <cell r="B33">
            <v>27</v>
          </cell>
          <cell r="C33" t="e">
            <v>#VALUE!</v>
          </cell>
          <cell r="D33" t="e">
            <v>#VALUE!</v>
          </cell>
          <cell r="E33" t="e">
            <v>#VALUE!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e">
            <v>#VALUE!</v>
          </cell>
          <cell r="K33" t="e">
            <v>#VALUE!</v>
          </cell>
          <cell r="L33" t="e">
            <v>#VALUE!</v>
          </cell>
        </row>
        <row r="34">
          <cell r="A34">
            <v>28</v>
          </cell>
          <cell r="B34">
            <v>28</v>
          </cell>
          <cell r="C34" t="e">
            <v>#VALUE!</v>
          </cell>
          <cell r="D34" t="e">
            <v>#VALUE!</v>
          </cell>
          <cell r="E34" t="e">
            <v>#VALUE!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 t="e">
            <v>#VALUE!</v>
          </cell>
          <cell r="K34" t="e">
            <v>#VALUE!</v>
          </cell>
          <cell r="L34" t="e">
            <v>#VALUE!</v>
          </cell>
        </row>
        <row r="35">
          <cell r="A35">
            <v>29</v>
          </cell>
          <cell r="B35">
            <v>29</v>
          </cell>
          <cell r="C35" t="e">
            <v>#VALUE!</v>
          </cell>
          <cell r="D35" t="e">
            <v>#VALUE!</v>
          </cell>
          <cell r="E35" t="e">
            <v>#VALUE!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e">
            <v>#VALUE!</v>
          </cell>
          <cell r="K35" t="e">
            <v>#VALUE!</v>
          </cell>
          <cell r="L35" t="e">
            <v>#VALUE!</v>
          </cell>
        </row>
        <row r="36">
          <cell r="A36">
            <v>30</v>
          </cell>
          <cell r="B36">
            <v>30</v>
          </cell>
          <cell r="C36" t="e">
            <v>#VALUE!</v>
          </cell>
          <cell r="D36" t="e">
            <v>#VALUE!</v>
          </cell>
          <cell r="E36" t="e">
            <v>#VALUE!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e">
            <v>#VALUE!</v>
          </cell>
          <cell r="K36" t="e">
            <v>#VALUE!</v>
          </cell>
          <cell r="L36" t="e">
            <v>#VALUE!</v>
          </cell>
        </row>
        <row r="37">
          <cell r="A37">
            <v>31</v>
          </cell>
          <cell r="B37">
            <v>31</v>
          </cell>
          <cell r="C37" t="e">
            <v>#VALUE!</v>
          </cell>
          <cell r="D37" t="e">
            <v>#VALUE!</v>
          </cell>
          <cell r="E37" t="e">
            <v>#VALUE!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e">
            <v>#VALUE!</v>
          </cell>
          <cell r="K37" t="e">
            <v>#VALUE!</v>
          </cell>
          <cell r="L37" t="e">
            <v>#VALUE!</v>
          </cell>
        </row>
        <row r="38">
          <cell r="A38">
            <v>32</v>
          </cell>
          <cell r="B38">
            <v>32</v>
          </cell>
          <cell r="C38" t="e">
            <v>#VALUE!</v>
          </cell>
          <cell r="D38" t="e">
            <v>#VALUE!</v>
          </cell>
          <cell r="E38" t="e">
            <v>#VALUE!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e">
            <v>#VALUE!</v>
          </cell>
          <cell r="K38" t="e">
            <v>#VALUE!</v>
          </cell>
          <cell r="L38" t="e">
            <v>#VALUE!</v>
          </cell>
        </row>
        <row r="39">
          <cell r="A39">
            <v>33</v>
          </cell>
          <cell r="B39">
            <v>33</v>
          </cell>
          <cell r="C39" t="e">
            <v>#VALUE!</v>
          </cell>
          <cell r="D39" t="e">
            <v>#VALUE!</v>
          </cell>
          <cell r="E39" t="e">
            <v>#VALUE!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 t="e">
            <v>#VALUE!</v>
          </cell>
          <cell r="K39" t="e">
            <v>#VALUE!</v>
          </cell>
          <cell r="L39" t="e">
            <v>#VALUE!</v>
          </cell>
        </row>
        <row r="40">
          <cell r="A40">
            <v>34</v>
          </cell>
          <cell r="B40">
            <v>34</v>
          </cell>
          <cell r="C40" t="e">
            <v>#VALUE!</v>
          </cell>
          <cell r="D40" t="e">
            <v>#VALUE!</v>
          </cell>
          <cell r="E40" t="e">
            <v>#VALUE!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e">
            <v>#VALUE!</v>
          </cell>
          <cell r="K40" t="e">
            <v>#VALUE!</v>
          </cell>
          <cell r="L40" t="e">
            <v>#VALUE!</v>
          </cell>
        </row>
        <row r="41">
          <cell r="A41">
            <v>35</v>
          </cell>
          <cell r="B41">
            <v>35</v>
          </cell>
          <cell r="C41" t="e">
            <v>#VALUE!</v>
          </cell>
          <cell r="D41" t="e">
            <v>#VALUE!</v>
          </cell>
          <cell r="E41" t="e">
            <v>#VALUE!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e">
            <v>#VALUE!</v>
          </cell>
          <cell r="K41" t="e">
            <v>#VALUE!</v>
          </cell>
          <cell r="L41" t="e">
            <v>#VALUE!</v>
          </cell>
        </row>
        <row r="42">
          <cell r="A42">
            <v>36</v>
          </cell>
          <cell r="B42">
            <v>36</v>
          </cell>
          <cell r="C42" t="e">
            <v>#VALUE!</v>
          </cell>
          <cell r="D42" t="e">
            <v>#VALUE!</v>
          </cell>
          <cell r="E42" t="e">
            <v>#VALUE!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e">
            <v>#VALUE!</v>
          </cell>
          <cell r="K42" t="e">
            <v>#VALUE!</v>
          </cell>
          <cell r="L42" t="e">
            <v>#VALUE!</v>
          </cell>
        </row>
        <row r="43">
          <cell r="A43">
            <v>37</v>
          </cell>
          <cell r="B43">
            <v>37</v>
          </cell>
          <cell r="C43" t="e">
            <v>#VALUE!</v>
          </cell>
          <cell r="D43" t="e">
            <v>#VALUE!</v>
          </cell>
          <cell r="E43" t="e">
            <v>#VALUE!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e">
            <v>#VALUE!</v>
          </cell>
          <cell r="K43" t="e">
            <v>#VALUE!</v>
          </cell>
          <cell r="L43" t="e">
            <v>#VALUE!</v>
          </cell>
        </row>
        <row r="44">
          <cell r="A44">
            <v>38</v>
          </cell>
          <cell r="B44">
            <v>38</v>
          </cell>
          <cell r="C44" t="e">
            <v>#VALUE!</v>
          </cell>
          <cell r="D44" t="e">
            <v>#VALUE!</v>
          </cell>
          <cell r="E44" t="e">
            <v>#VALUE!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 t="e">
            <v>#VALUE!</v>
          </cell>
          <cell r="K44" t="e">
            <v>#VALUE!</v>
          </cell>
          <cell r="L44" t="e">
            <v>#VALUE!</v>
          </cell>
        </row>
        <row r="45">
          <cell r="A45">
            <v>39</v>
          </cell>
          <cell r="B45">
            <v>39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e">
            <v>#VALUE!</v>
          </cell>
          <cell r="K45" t="e">
            <v>#VALUE!</v>
          </cell>
          <cell r="L45" t="e">
            <v>#VALUE!</v>
          </cell>
        </row>
        <row r="46">
          <cell r="A46">
            <v>40</v>
          </cell>
          <cell r="B46">
            <v>40</v>
          </cell>
          <cell r="C46" t="e">
            <v>#VALUE!</v>
          </cell>
          <cell r="D46" t="e">
            <v>#VALUE!</v>
          </cell>
          <cell r="E46" t="e">
            <v>#VALUE!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 t="e">
            <v>#VALUE!</v>
          </cell>
          <cell r="K46" t="e">
            <v>#VALUE!</v>
          </cell>
          <cell r="L46" t="e">
            <v>#VALUE!</v>
          </cell>
        </row>
        <row r="47">
          <cell r="A47">
            <v>41</v>
          </cell>
          <cell r="B47">
            <v>41</v>
          </cell>
          <cell r="C47" t="e">
            <v>#VALUE!</v>
          </cell>
          <cell r="D47" t="e">
            <v>#VALUE!</v>
          </cell>
          <cell r="E47" t="e">
            <v>#VALUE!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e">
            <v>#VALUE!</v>
          </cell>
          <cell r="K47" t="e">
            <v>#VALUE!</v>
          </cell>
          <cell r="L47" t="e">
            <v>#VALUE!</v>
          </cell>
        </row>
        <row r="48">
          <cell r="A48">
            <v>42</v>
          </cell>
          <cell r="B48">
            <v>42</v>
          </cell>
          <cell r="C48" t="e">
            <v>#VALUE!</v>
          </cell>
          <cell r="D48" t="e">
            <v>#VALUE!</v>
          </cell>
          <cell r="E48" t="e">
            <v>#VALUE!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e">
            <v>#VALUE!</v>
          </cell>
          <cell r="K48" t="e">
            <v>#VALUE!</v>
          </cell>
          <cell r="L48" t="e">
            <v>#VALUE!</v>
          </cell>
        </row>
        <row r="49">
          <cell r="A49">
            <v>43</v>
          </cell>
          <cell r="B49">
            <v>43</v>
          </cell>
          <cell r="C49" t="e">
            <v>#VALUE!</v>
          </cell>
          <cell r="D49" t="e">
            <v>#VALUE!</v>
          </cell>
          <cell r="E49" t="e">
            <v>#VALUE!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e">
            <v>#VALUE!</v>
          </cell>
          <cell r="K49" t="e">
            <v>#VALUE!</v>
          </cell>
          <cell r="L49" t="e">
            <v>#VALUE!</v>
          </cell>
        </row>
        <row r="50">
          <cell r="A50">
            <v>44</v>
          </cell>
          <cell r="B50">
            <v>44</v>
          </cell>
          <cell r="C50" t="e">
            <v>#VALUE!</v>
          </cell>
          <cell r="D50" t="e">
            <v>#VALUE!</v>
          </cell>
          <cell r="E50" t="e">
            <v>#VALUE!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e">
            <v>#VALUE!</v>
          </cell>
          <cell r="K50" t="e">
            <v>#VALUE!</v>
          </cell>
          <cell r="L50" t="e">
            <v>#VALUE!</v>
          </cell>
        </row>
        <row r="51">
          <cell r="A51">
            <v>45</v>
          </cell>
          <cell r="B51">
            <v>45</v>
          </cell>
          <cell r="C51" t="e">
            <v>#VALUE!</v>
          </cell>
          <cell r="D51" t="e">
            <v>#VALUE!</v>
          </cell>
          <cell r="E51" t="e">
            <v>#VALUE!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e">
            <v>#VALUE!</v>
          </cell>
          <cell r="K51" t="e">
            <v>#VALUE!</v>
          </cell>
          <cell r="L51" t="e">
            <v>#VALUE!</v>
          </cell>
        </row>
        <row r="52">
          <cell r="A52">
            <v>46</v>
          </cell>
          <cell r="B52">
            <v>46</v>
          </cell>
          <cell r="C52" t="e">
            <v>#VALUE!</v>
          </cell>
          <cell r="D52" t="e">
            <v>#VALUE!</v>
          </cell>
          <cell r="E52" t="e">
            <v>#VALUE!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e">
            <v>#VALUE!</v>
          </cell>
          <cell r="K52" t="e">
            <v>#VALUE!</v>
          </cell>
          <cell r="L52" t="e">
            <v>#VALUE!</v>
          </cell>
        </row>
        <row r="53">
          <cell r="A53">
            <v>47</v>
          </cell>
          <cell r="B53">
            <v>47</v>
          </cell>
          <cell r="C53" t="e">
            <v>#VALUE!</v>
          </cell>
          <cell r="D53" t="e">
            <v>#VALUE!</v>
          </cell>
          <cell r="E53" t="e">
            <v>#VALUE!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e">
            <v>#VALUE!</v>
          </cell>
          <cell r="K53" t="e">
            <v>#VALUE!</v>
          </cell>
          <cell r="L53" t="e">
            <v>#VALUE!</v>
          </cell>
        </row>
        <row r="54">
          <cell r="A54">
            <v>48</v>
          </cell>
          <cell r="B54">
            <v>48</v>
          </cell>
          <cell r="C54" t="e">
            <v>#VALUE!</v>
          </cell>
          <cell r="D54" t="e">
            <v>#VALUE!</v>
          </cell>
          <cell r="E54" t="e">
            <v>#VALUE!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e">
            <v>#VALUE!</v>
          </cell>
          <cell r="K54" t="e">
            <v>#VALUE!</v>
          </cell>
          <cell r="L54" t="e">
            <v>#VALUE!</v>
          </cell>
        </row>
        <row r="55">
          <cell r="A55">
            <v>49</v>
          </cell>
          <cell r="B55">
            <v>49</v>
          </cell>
          <cell r="C55" t="e">
            <v>#VALUE!</v>
          </cell>
          <cell r="D55" t="e">
            <v>#VALUE!</v>
          </cell>
          <cell r="E55" t="e">
            <v>#VALUE!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e">
            <v>#VALUE!</v>
          </cell>
          <cell r="K55" t="e">
            <v>#VALUE!</v>
          </cell>
          <cell r="L55" t="e">
            <v>#VALUE!</v>
          </cell>
        </row>
        <row r="56">
          <cell r="A56">
            <v>50</v>
          </cell>
          <cell r="B56">
            <v>50</v>
          </cell>
          <cell r="C56" t="e">
            <v>#VALUE!</v>
          </cell>
          <cell r="D56" t="e">
            <v>#VALUE!</v>
          </cell>
          <cell r="E56" t="e">
            <v>#VALUE!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 t="e">
            <v>#VALUE!</v>
          </cell>
          <cell r="K56" t="e">
            <v>#VALUE!</v>
          </cell>
          <cell r="L56" t="e">
            <v>#VALUE!</v>
          </cell>
        </row>
        <row r="57">
          <cell r="A57">
            <v>51</v>
          </cell>
          <cell r="B57">
            <v>51</v>
          </cell>
          <cell r="C57" t="e">
            <v>#VALUE!</v>
          </cell>
          <cell r="D57" t="e">
            <v>#VALUE!</v>
          </cell>
          <cell r="E57" t="e">
            <v>#VALUE!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e">
            <v>#VALUE!</v>
          </cell>
          <cell r="K57" t="e">
            <v>#VALUE!</v>
          </cell>
          <cell r="L57" t="e">
            <v>#VALUE!</v>
          </cell>
        </row>
        <row r="58">
          <cell r="A58">
            <v>52</v>
          </cell>
          <cell r="B58">
            <v>52</v>
          </cell>
          <cell r="C58" t="e">
            <v>#VALUE!</v>
          </cell>
          <cell r="D58" t="e">
            <v>#VALUE!</v>
          </cell>
          <cell r="E58" t="e">
            <v>#VALUE!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e">
            <v>#VALUE!</v>
          </cell>
          <cell r="K58" t="e">
            <v>#VALUE!</v>
          </cell>
          <cell r="L58" t="e">
            <v>#VALUE!</v>
          </cell>
        </row>
        <row r="59">
          <cell r="A59">
            <v>53</v>
          </cell>
          <cell r="B59">
            <v>53</v>
          </cell>
          <cell r="C59" t="e">
            <v>#VALUE!</v>
          </cell>
          <cell r="D59" t="e">
            <v>#VALUE!</v>
          </cell>
          <cell r="E59" t="e">
            <v>#VALUE!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e">
            <v>#VALUE!</v>
          </cell>
          <cell r="K59" t="e">
            <v>#VALUE!</v>
          </cell>
          <cell r="L59" t="e">
            <v>#VALUE!</v>
          </cell>
        </row>
        <row r="60">
          <cell r="A60">
            <v>54</v>
          </cell>
          <cell r="B60">
            <v>54</v>
          </cell>
          <cell r="C60" t="e">
            <v>#VALUE!</v>
          </cell>
          <cell r="D60" t="e">
            <v>#VALUE!</v>
          </cell>
          <cell r="E60" t="e">
            <v>#VALUE!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e">
            <v>#VALUE!</v>
          </cell>
          <cell r="K60" t="e">
            <v>#VALUE!</v>
          </cell>
          <cell r="L60" t="e">
            <v>#VALUE!</v>
          </cell>
        </row>
        <row r="61">
          <cell r="A61">
            <v>55</v>
          </cell>
          <cell r="B61">
            <v>55</v>
          </cell>
          <cell r="C61" t="e">
            <v>#VALUE!</v>
          </cell>
          <cell r="D61" t="e">
            <v>#VALUE!</v>
          </cell>
          <cell r="E61" t="e">
            <v>#VALUE!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e">
            <v>#VALUE!</v>
          </cell>
          <cell r="K61" t="e">
            <v>#VALUE!</v>
          </cell>
          <cell r="L61" t="e">
            <v>#VALUE!</v>
          </cell>
        </row>
        <row r="62">
          <cell r="A62">
            <v>56</v>
          </cell>
          <cell r="B62">
            <v>56</v>
          </cell>
          <cell r="C62" t="e">
            <v>#VALUE!</v>
          </cell>
          <cell r="D62" t="e">
            <v>#VALUE!</v>
          </cell>
          <cell r="E62" t="e">
            <v>#VALUE!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e">
            <v>#VALUE!</v>
          </cell>
          <cell r="K62" t="e">
            <v>#VALUE!</v>
          </cell>
          <cell r="L62" t="e">
            <v>#VALUE!</v>
          </cell>
        </row>
        <row r="63">
          <cell r="A63">
            <v>57</v>
          </cell>
          <cell r="B63">
            <v>57</v>
          </cell>
          <cell r="C63" t="e">
            <v>#VALUE!</v>
          </cell>
          <cell r="D63" t="e">
            <v>#VALUE!</v>
          </cell>
          <cell r="E63" t="e">
            <v>#VALUE!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e">
            <v>#VALUE!</v>
          </cell>
          <cell r="K63" t="e">
            <v>#VALUE!</v>
          </cell>
          <cell r="L63" t="e">
            <v>#VALUE!</v>
          </cell>
        </row>
        <row r="64">
          <cell r="A64">
            <v>58</v>
          </cell>
          <cell r="B64">
            <v>58</v>
          </cell>
          <cell r="C64" t="e">
            <v>#VALUE!</v>
          </cell>
          <cell r="D64" t="e">
            <v>#VALUE!</v>
          </cell>
          <cell r="E64" t="e">
            <v>#VALUE!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e">
            <v>#VALUE!</v>
          </cell>
          <cell r="K64" t="e">
            <v>#VALUE!</v>
          </cell>
          <cell r="L64" t="e">
            <v>#VALUE!</v>
          </cell>
        </row>
        <row r="65">
          <cell r="A65">
            <v>59</v>
          </cell>
          <cell r="B65">
            <v>59</v>
          </cell>
          <cell r="C65" t="e">
            <v>#VALUE!</v>
          </cell>
          <cell r="D65" t="e">
            <v>#VALUE!</v>
          </cell>
          <cell r="E65" t="e">
            <v>#VALUE!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e">
            <v>#VALUE!</v>
          </cell>
          <cell r="K65" t="e">
            <v>#VALUE!</v>
          </cell>
          <cell r="L65" t="e">
            <v>#VALUE!</v>
          </cell>
        </row>
        <row r="66">
          <cell r="A66">
            <v>60</v>
          </cell>
          <cell r="B66">
            <v>60</v>
          </cell>
          <cell r="C66" t="e">
            <v>#VALUE!</v>
          </cell>
          <cell r="D66" t="e">
            <v>#VALUE!</v>
          </cell>
          <cell r="E66" t="e">
            <v>#VALUE!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e">
            <v>#VALUE!</v>
          </cell>
          <cell r="K66" t="e">
            <v>#VALUE!</v>
          </cell>
          <cell r="L66" t="e">
            <v>#VALUE!</v>
          </cell>
        </row>
        <row r="67">
          <cell r="A67">
            <v>61</v>
          </cell>
          <cell r="B67">
            <v>61</v>
          </cell>
          <cell r="C67" t="e">
            <v>#VALUE!</v>
          </cell>
          <cell r="D67" t="e">
            <v>#VALUE!</v>
          </cell>
          <cell r="E67" t="e">
            <v>#VALUE!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e">
            <v>#VALUE!</v>
          </cell>
          <cell r="K67" t="e">
            <v>#VALUE!</v>
          </cell>
          <cell r="L67" t="e">
            <v>#VALUE!</v>
          </cell>
        </row>
        <row r="68">
          <cell r="A68">
            <v>62</v>
          </cell>
          <cell r="B68" t="str">
            <v>62</v>
          </cell>
          <cell r="C68" t="e">
            <v>#VALUE!</v>
          </cell>
          <cell r="D68" t="e">
            <v>#VALUE!</v>
          </cell>
          <cell r="E68" t="e">
            <v>#VALUE!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e">
            <v>#VALUE!</v>
          </cell>
          <cell r="K68" t="e">
            <v>#VALUE!</v>
          </cell>
          <cell r="L68" t="e">
            <v>#VALUE!</v>
          </cell>
        </row>
        <row r="69">
          <cell r="A69">
            <v>63</v>
          </cell>
          <cell r="B69" t="str">
            <v>63</v>
          </cell>
          <cell r="C69" t="e">
            <v>#VALUE!</v>
          </cell>
          <cell r="D69" t="e">
            <v>#VALUE!</v>
          </cell>
          <cell r="E69" t="e">
            <v>#VALUE!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e">
            <v>#VALUE!</v>
          </cell>
          <cell r="K69" t="e">
            <v>#VALUE!</v>
          </cell>
          <cell r="L69" t="e">
            <v>#VALUE!</v>
          </cell>
        </row>
        <row r="70">
          <cell r="A70">
            <v>64</v>
          </cell>
          <cell r="B70" t="str">
            <v>64</v>
          </cell>
          <cell r="C70" t="e">
            <v>#VALUE!</v>
          </cell>
          <cell r="D70" t="e">
            <v>#VALUE!</v>
          </cell>
          <cell r="E70" t="e">
            <v>#VALUE!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e">
            <v>#VALUE!</v>
          </cell>
          <cell r="K70" t="e">
            <v>#VALUE!</v>
          </cell>
          <cell r="L70" t="e">
            <v>#VALUE!</v>
          </cell>
        </row>
        <row r="71">
          <cell r="A71">
            <v>65</v>
          </cell>
          <cell r="B71" t="str">
            <v>65</v>
          </cell>
          <cell r="C71" t="e">
            <v>#VALUE!</v>
          </cell>
          <cell r="D71" t="e">
            <v>#VALUE!</v>
          </cell>
          <cell r="E71" t="e">
            <v>#VALUE!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e">
            <v>#VALUE!</v>
          </cell>
          <cell r="K71" t="e">
            <v>#VALUE!</v>
          </cell>
          <cell r="L71" t="e">
            <v>#VALUE!</v>
          </cell>
        </row>
        <row r="72">
          <cell r="A72">
            <v>66</v>
          </cell>
          <cell r="B72" t="str">
            <v>66</v>
          </cell>
          <cell r="C72" t="e">
            <v>#VALUE!</v>
          </cell>
          <cell r="D72" t="e">
            <v>#VALUE!</v>
          </cell>
          <cell r="E72" t="e">
            <v>#VALUE!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 t="e">
            <v>#VALUE!</v>
          </cell>
          <cell r="K72" t="e">
            <v>#VALUE!</v>
          </cell>
          <cell r="L72" t="e">
            <v>#VALUE!</v>
          </cell>
        </row>
        <row r="73">
          <cell r="A73">
            <v>67</v>
          </cell>
          <cell r="B73" t="str">
            <v>67</v>
          </cell>
          <cell r="C73" t="e">
            <v>#VALUE!</v>
          </cell>
          <cell r="D73" t="e">
            <v>#VALUE!</v>
          </cell>
          <cell r="E73" t="e">
            <v>#VALUE!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#VALUE!</v>
          </cell>
          <cell r="K73" t="e">
            <v>#VALUE!</v>
          </cell>
          <cell r="L73" t="e">
            <v>#VALUE!</v>
          </cell>
        </row>
        <row r="74">
          <cell r="A74">
            <v>68</v>
          </cell>
          <cell r="B74" t="str">
            <v>68</v>
          </cell>
          <cell r="C74" t="e">
            <v>#VALUE!</v>
          </cell>
          <cell r="D74" t="e">
            <v>#VALUE!</v>
          </cell>
          <cell r="E74" t="e">
            <v>#VALUE!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e">
            <v>#VALUE!</v>
          </cell>
          <cell r="K74" t="e">
            <v>#VALUE!</v>
          </cell>
          <cell r="L74" t="e">
            <v>#VALUE!</v>
          </cell>
        </row>
        <row r="75">
          <cell r="A75">
            <v>69</v>
          </cell>
          <cell r="B75" t="str">
            <v>69</v>
          </cell>
          <cell r="C75" t="e">
            <v>#VALUE!</v>
          </cell>
          <cell r="D75" t="e">
            <v>#VALUE!</v>
          </cell>
          <cell r="E75" t="e">
            <v>#VALUE!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e">
            <v>#VALUE!</v>
          </cell>
          <cell r="K75" t="e">
            <v>#VALUE!</v>
          </cell>
          <cell r="L75" t="e">
            <v>#VALUE!</v>
          </cell>
        </row>
        <row r="76">
          <cell r="A76">
            <v>70</v>
          </cell>
          <cell r="B76" t="str">
            <v>70</v>
          </cell>
          <cell r="C76" t="e">
            <v>#VALUE!</v>
          </cell>
          <cell r="D76" t="e">
            <v>#VALUE!</v>
          </cell>
          <cell r="E76" t="e">
            <v>#VALUE!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e">
            <v>#VALUE!</v>
          </cell>
          <cell r="K76" t="e">
            <v>#VALUE!</v>
          </cell>
          <cell r="L76" t="e">
            <v>#VALUE!</v>
          </cell>
        </row>
        <row r="77">
          <cell r="A77">
            <v>71</v>
          </cell>
          <cell r="B77" t="str">
            <v>71</v>
          </cell>
          <cell r="C77" t="e">
            <v>#VALUE!</v>
          </cell>
          <cell r="D77" t="e">
            <v>#VALUE!</v>
          </cell>
          <cell r="E77" t="e">
            <v>#VALUE!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e">
            <v>#VALUE!</v>
          </cell>
          <cell r="K77" t="e">
            <v>#VALUE!</v>
          </cell>
          <cell r="L77" t="e">
            <v>#VALUE!</v>
          </cell>
        </row>
        <row r="78">
          <cell r="A78">
            <v>72</v>
          </cell>
          <cell r="B78" t="str">
            <v>72</v>
          </cell>
          <cell r="C78" t="e">
            <v>#VALUE!</v>
          </cell>
          <cell r="D78" t="e">
            <v>#VALUE!</v>
          </cell>
          <cell r="E78" t="e">
            <v>#VALUE!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e">
            <v>#VALUE!</v>
          </cell>
          <cell r="K78" t="e">
            <v>#VALUE!</v>
          </cell>
          <cell r="L78" t="e">
            <v>#VALUE!</v>
          </cell>
        </row>
        <row r="79">
          <cell r="A79">
            <v>73</v>
          </cell>
          <cell r="B79" t="str">
            <v>73</v>
          </cell>
          <cell r="C79" t="e">
            <v>#VALUE!</v>
          </cell>
          <cell r="D79" t="e">
            <v>#VALUE!</v>
          </cell>
          <cell r="E79" t="e">
            <v>#VALUE!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e">
            <v>#VALUE!</v>
          </cell>
          <cell r="K79" t="e">
            <v>#VALUE!</v>
          </cell>
          <cell r="L79" t="e">
            <v>#VALUE!</v>
          </cell>
        </row>
        <row r="80">
          <cell r="A80">
            <v>74</v>
          </cell>
          <cell r="B80" t="str">
            <v>74</v>
          </cell>
          <cell r="C80" t="e">
            <v>#VALUE!</v>
          </cell>
          <cell r="D80" t="e">
            <v>#VALUE!</v>
          </cell>
          <cell r="E80" t="e">
            <v>#VALUE!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e">
            <v>#VALUE!</v>
          </cell>
          <cell r="K80" t="e">
            <v>#VALUE!</v>
          </cell>
          <cell r="L80" t="e">
            <v>#VALUE!</v>
          </cell>
        </row>
        <row r="81">
          <cell r="A81">
            <v>75</v>
          </cell>
          <cell r="B81" t="str">
            <v>75</v>
          </cell>
          <cell r="C81" t="e">
            <v>#VALUE!</v>
          </cell>
          <cell r="D81" t="e">
            <v>#VALUE!</v>
          </cell>
          <cell r="E81" t="e">
            <v>#VALUE!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e">
            <v>#VALUE!</v>
          </cell>
          <cell r="K81" t="e">
            <v>#VALUE!</v>
          </cell>
          <cell r="L81" t="e">
            <v>#VALUE!</v>
          </cell>
        </row>
        <row r="82">
          <cell r="A82">
            <v>76</v>
          </cell>
          <cell r="B82" t="str">
            <v>76</v>
          </cell>
          <cell r="C82" t="e">
            <v>#VALUE!</v>
          </cell>
          <cell r="D82" t="e">
            <v>#VALUE!</v>
          </cell>
          <cell r="E82" t="e">
            <v>#VALUE!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e">
            <v>#VALUE!</v>
          </cell>
          <cell r="K82" t="e">
            <v>#VALUE!</v>
          </cell>
          <cell r="L82" t="e">
            <v>#VALUE!</v>
          </cell>
        </row>
        <row r="83">
          <cell r="A83">
            <v>77</v>
          </cell>
          <cell r="B83" t="str">
            <v>77</v>
          </cell>
          <cell r="C83" t="e">
            <v>#VALUE!</v>
          </cell>
          <cell r="D83" t="e">
            <v>#VALUE!</v>
          </cell>
          <cell r="E83" t="e">
            <v>#VALUE!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e">
            <v>#VALUE!</v>
          </cell>
          <cell r="K83" t="e">
            <v>#VALUE!</v>
          </cell>
          <cell r="L83" t="e">
            <v>#VALUE!</v>
          </cell>
        </row>
        <row r="84">
          <cell r="A84">
            <v>78</v>
          </cell>
          <cell r="B84" t="str">
            <v>78</v>
          </cell>
          <cell r="C84" t="e">
            <v>#VALUE!</v>
          </cell>
          <cell r="D84" t="e">
            <v>#VALUE!</v>
          </cell>
          <cell r="E84" t="e">
            <v>#VALUE!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e">
            <v>#VALUE!</v>
          </cell>
          <cell r="K84" t="e">
            <v>#VALUE!</v>
          </cell>
          <cell r="L84" t="e">
            <v>#VALUE!</v>
          </cell>
        </row>
        <row r="85">
          <cell r="A85">
            <v>79</v>
          </cell>
          <cell r="B85" t="str">
            <v>79</v>
          </cell>
          <cell r="C85" t="e">
            <v>#VALUE!</v>
          </cell>
          <cell r="D85" t="e">
            <v>#VALUE!</v>
          </cell>
          <cell r="E85" t="e">
            <v>#VALUE!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 t="e">
            <v>#VALUE!</v>
          </cell>
          <cell r="K85" t="e">
            <v>#VALUE!</v>
          </cell>
          <cell r="L85" t="e">
            <v>#VALUE!</v>
          </cell>
        </row>
        <row r="86">
          <cell r="A86">
            <v>80</v>
          </cell>
          <cell r="B86" t="str">
            <v>80</v>
          </cell>
          <cell r="C86" t="e">
            <v>#VALUE!</v>
          </cell>
          <cell r="D86" t="e">
            <v>#VALUE!</v>
          </cell>
          <cell r="E86" t="e">
            <v>#VALUE!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 t="e">
            <v>#VALUE!</v>
          </cell>
          <cell r="K86" t="e">
            <v>#VALUE!</v>
          </cell>
          <cell r="L86" t="e">
            <v>#VALUE!</v>
          </cell>
        </row>
        <row r="87">
          <cell r="A87">
            <v>81</v>
          </cell>
          <cell r="B87" t="str">
            <v>81</v>
          </cell>
          <cell r="C87" t="e">
            <v>#VALUE!</v>
          </cell>
          <cell r="D87" t="e">
            <v>#VALUE!</v>
          </cell>
          <cell r="E87" t="e">
            <v>#VALUE!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 t="e">
            <v>#VALUE!</v>
          </cell>
          <cell r="K87" t="e">
            <v>#VALUE!</v>
          </cell>
          <cell r="L87" t="e">
            <v>#VALUE!</v>
          </cell>
        </row>
        <row r="88">
          <cell r="A88">
            <v>82</v>
          </cell>
          <cell r="B88" t="str">
            <v>82</v>
          </cell>
          <cell r="C88" t="e">
            <v>#VALUE!</v>
          </cell>
          <cell r="D88" t="e">
            <v>#VALUE!</v>
          </cell>
          <cell r="E88" t="e">
            <v>#VALUE!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 t="e">
            <v>#VALUE!</v>
          </cell>
          <cell r="K88" t="e">
            <v>#VALUE!</v>
          </cell>
          <cell r="L88" t="e">
            <v>#VALUE!</v>
          </cell>
        </row>
        <row r="89">
          <cell r="A89">
            <v>83</v>
          </cell>
          <cell r="B89" t="str">
            <v>83</v>
          </cell>
          <cell r="C89" t="e">
            <v>#VALUE!</v>
          </cell>
          <cell r="D89" t="e">
            <v>#VALUE!</v>
          </cell>
          <cell r="E89" t="e">
            <v>#VALUE!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 t="e">
            <v>#VALUE!</v>
          </cell>
          <cell r="K89" t="e">
            <v>#VALUE!</v>
          </cell>
          <cell r="L89" t="e">
            <v>#VALUE!</v>
          </cell>
        </row>
        <row r="90">
          <cell r="A90">
            <v>84</v>
          </cell>
          <cell r="B90" t="str">
            <v>84</v>
          </cell>
          <cell r="C90" t="e">
            <v>#VALUE!</v>
          </cell>
          <cell r="D90" t="e">
            <v>#VALUE!</v>
          </cell>
          <cell r="E90" t="e">
            <v>#VALUE!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 t="e">
            <v>#VALUE!</v>
          </cell>
          <cell r="K90" t="e">
            <v>#VALUE!</v>
          </cell>
          <cell r="L90" t="e">
            <v>#VALUE!</v>
          </cell>
        </row>
        <row r="91">
          <cell r="A91">
            <v>85</v>
          </cell>
          <cell r="B91" t="str">
            <v>85</v>
          </cell>
          <cell r="C91" t="e">
            <v>#VALUE!</v>
          </cell>
          <cell r="D91" t="e">
            <v>#VALUE!</v>
          </cell>
          <cell r="E91" t="e">
            <v>#VALUE!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 t="e">
            <v>#VALUE!</v>
          </cell>
          <cell r="K91" t="e">
            <v>#VALUE!</v>
          </cell>
          <cell r="L91" t="e">
            <v>#VALUE!</v>
          </cell>
        </row>
        <row r="92">
          <cell r="A92">
            <v>86</v>
          </cell>
          <cell r="B92" t="str">
            <v>86</v>
          </cell>
          <cell r="C92" t="e">
            <v>#VALUE!</v>
          </cell>
          <cell r="D92" t="e">
            <v>#VALUE!</v>
          </cell>
          <cell r="E92" t="e">
            <v>#VALUE!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 t="e">
            <v>#VALUE!</v>
          </cell>
          <cell r="K92" t="e">
            <v>#VALUE!</v>
          </cell>
          <cell r="L92" t="e">
            <v>#VALUE!</v>
          </cell>
        </row>
        <row r="93">
          <cell r="A93">
            <v>87</v>
          </cell>
          <cell r="B93" t="str">
            <v>87</v>
          </cell>
          <cell r="C93" t="e">
            <v>#VALUE!</v>
          </cell>
          <cell r="D93" t="e">
            <v>#VALUE!</v>
          </cell>
          <cell r="E93" t="e">
            <v>#VALUE!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 t="e">
            <v>#VALUE!</v>
          </cell>
          <cell r="K93" t="e">
            <v>#VALUE!</v>
          </cell>
          <cell r="L93" t="e">
            <v>#VALUE!</v>
          </cell>
        </row>
        <row r="94">
          <cell r="A94">
            <v>88</v>
          </cell>
          <cell r="B94" t="str">
            <v>88</v>
          </cell>
          <cell r="C94" t="e">
            <v>#VALUE!</v>
          </cell>
          <cell r="D94" t="e">
            <v>#VALUE!</v>
          </cell>
          <cell r="E94" t="e">
            <v>#VALUE!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 t="e">
            <v>#VALUE!</v>
          </cell>
          <cell r="K94" t="e">
            <v>#VALUE!</v>
          </cell>
          <cell r="L94" t="e">
            <v>#VALUE!</v>
          </cell>
        </row>
        <row r="95">
          <cell r="A95">
            <v>89</v>
          </cell>
          <cell r="B95" t="str">
            <v>89</v>
          </cell>
          <cell r="C95" t="e">
            <v>#VALUE!</v>
          </cell>
          <cell r="D95" t="e">
            <v>#VALUE!</v>
          </cell>
          <cell r="E95" t="e">
            <v>#VALUE!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 t="e">
            <v>#VALUE!</v>
          </cell>
          <cell r="K95" t="e">
            <v>#VALUE!</v>
          </cell>
          <cell r="L95" t="e">
            <v>#VALUE!</v>
          </cell>
        </row>
        <row r="96">
          <cell r="A96">
            <v>90</v>
          </cell>
          <cell r="B96" t="str">
            <v>90</v>
          </cell>
          <cell r="C96" t="e">
            <v>#VALUE!</v>
          </cell>
          <cell r="D96" t="e">
            <v>#VALUE!</v>
          </cell>
          <cell r="E96" t="e">
            <v>#VALUE!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 t="e">
            <v>#VALUE!</v>
          </cell>
          <cell r="K96" t="e">
            <v>#VALUE!</v>
          </cell>
          <cell r="L96" t="e">
            <v>#VALUE!</v>
          </cell>
        </row>
        <row r="97">
          <cell r="A97">
            <v>91</v>
          </cell>
          <cell r="B97" t="str">
            <v>91</v>
          </cell>
          <cell r="C97" t="e">
            <v>#VALUE!</v>
          </cell>
          <cell r="D97" t="e">
            <v>#VALUE!</v>
          </cell>
          <cell r="E97" t="e">
            <v>#VALUE!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 t="e">
            <v>#VALUE!</v>
          </cell>
          <cell r="K97" t="e">
            <v>#VALUE!</v>
          </cell>
          <cell r="L97" t="e">
            <v>#VALUE!</v>
          </cell>
        </row>
        <row r="98">
          <cell r="A98">
            <v>92</v>
          </cell>
          <cell r="B98" t="str">
            <v>92</v>
          </cell>
          <cell r="C98" t="e">
            <v>#VALUE!</v>
          </cell>
          <cell r="D98" t="e">
            <v>#VALUE!</v>
          </cell>
          <cell r="E98" t="e">
            <v>#VALUE!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 t="e">
            <v>#VALUE!</v>
          </cell>
          <cell r="K98" t="e">
            <v>#VALUE!</v>
          </cell>
          <cell r="L98" t="e">
            <v>#VALUE!</v>
          </cell>
        </row>
        <row r="99">
          <cell r="A99">
            <v>93</v>
          </cell>
          <cell r="B99" t="str">
            <v>93</v>
          </cell>
          <cell r="C99" t="e">
            <v>#VALUE!</v>
          </cell>
          <cell r="D99" t="e">
            <v>#VALUE!</v>
          </cell>
          <cell r="E99" t="e">
            <v>#VALUE!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 t="e">
            <v>#VALUE!</v>
          </cell>
          <cell r="K99" t="e">
            <v>#VALUE!</v>
          </cell>
          <cell r="L99" t="e">
            <v>#VALUE!</v>
          </cell>
        </row>
        <row r="100">
          <cell r="A100">
            <v>94</v>
          </cell>
          <cell r="B100" t="str">
            <v>94</v>
          </cell>
          <cell r="C100" t="e">
            <v>#VALUE!</v>
          </cell>
          <cell r="D100" t="e">
            <v>#VALUE!</v>
          </cell>
          <cell r="E100" t="e">
            <v>#VALUE!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 t="e">
            <v>#VALUE!</v>
          </cell>
          <cell r="K100" t="e">
            <v>#VALUE!</v>
          </cell>
          <cell r="L100" t="e">
            <v>#VALUE!</v>
          </cell>
        </row>
        <row r="101">
          <cell r="A101">
            <v>95</v>
          </cell>
          <cell r="B101" t="str">
            <v>95</v>
          </cell>
          <cell r="C101" t="e">
            <v>#VALUE!</v>
          </cell>
          <cell r="D101" t="e">
            <v>#VALUE!</v>
          </cell>
          <cell r="E101" t="e">
            <v>#VALUE!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 t="e">
            <v>#VALUE!</v>
          </cell>
          <cell r="K101" t="e">
            <v>#VALUE!</v>
          </cell>
          <cell r="L101" t="e">
            <v>#VALUE!</v>
          </cell>
        </row>
        <row r="102">
          <cell r="A102">
            <v>96</v>
          </cell>
          <cell r="B102" t="str">
            <v>96</v>
          </cell>
          <cell r="C102" t="e">
            <v>#VALUE!</v>
          </cell>
          <cell r="D102" t="e">
            <v>#VALUE!</v>
          </cell>
          <cell r="E102" t="e">
            <v>#VALUE!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 t="e">
            <v>#VALUE!</v>
          </cell>
          <cell r="K102" t="e">
            <v>#VALUE!</v>
          </cell>
          <cell r="L102" t="e">
            <v>#VALUE!</v>
          </cell>
        </row>
        <row r="103">
          <cell r="A103">
            <v>97</v>
          </cell>
          <cell r="B103" t="str">
            <v>97</v>
          </cell>
          <cell r="C103" t="e">
            <v>#VALUE!</v>
          </cell>
          <cell r="D103" t="e">
            <v>#VALUE!</v>
          </cell>
          <cell r="E103" t="e">
            <v>#VALUE!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 t="e">
            <v>#VALUE!</v>
          </cell>
          <cell r="K103" t="e">
            <v>#VALUE!</v>
          </cell>
          <cell r="L103" t="e">
            <v>#VALUE!</v>
          </cell>
        </row>
        <row r="104">
          <cell r="A104">
            <v>98</v>
          </cell>
          <cell r="B104" t="str">
            <v>98</v>
          </cell>
          <cell r="C104" t="e">
            <v>#VALUE!</v>
          </cell>
          <cell r="D104" t="e">
            <v>#VALUE!</v>
          </cell>
          <cell r="E104" t="e">
            <v>#VALUE!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 t="e">
            <v>#VALUE!</v>
          </cell>
          <cell r="K104" t="e">
            <v>#VALUE!</v>
          </cell>
          <cell r="L104" t="e">
            <v>#VALUE!</v>
          </cell>
        </row>
        <row r="105">
          <cell r="A105">
            <v>99</v>
          </cell>
          <cell r="B105" t="str">
            <v>99</v>
          </cell>
          <cell r="C105" t="e">
            <v>#VALUE!</v>
          </cell>
          <cell r="D105" t="e">
            <v>#VALUE!</v>
          </cell>
          <cell r="E105" t="e">
            <v>#VALUE!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 t="e">
            <v>#VALUE!</v>
          </cell>
          <cell r="K105" t="e">
            <v>#VALUE!</v>
          </cell>
          <cell r="L105" t="e">
            <v>#VALUE!</v>
          </cell>
        </row>
        <row r="106">
          <cell r="A106">
            <v>100</v>
          </cell>
          <cell r="B106" t="str">
            <v>100</v>
          </cell>
          <cell r="C106" t="e">
            <v>#VALUE!</v>
          </cell>
          <cell r="D106" t="e">
            <v>#VALUE!</v>
          </cell>
          <cell r="E106" t="e">
            <v>#VALUE!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 t="e">
            <v>#VALUE!</v>
          </cell>
          <cell r="K106" t="e">
            <v>#VALUE!</v>
          </cell>
          <cell r="L106" t="e">
            <v>#VALUE!</v>
          </cell>
        </row>
        <row r="107">
          <cell r="A107">
            <v>101</v>
          </cell>
          <cell r="B107" t="str">
            <v>101</v>
          </cell>
          <cell r="C107" t="e">
            <v>#VALUE!</v>
          </cell>
          <cell r="D107" t="e">
            <v>#VALUE!</v>
          </cell>
          <cell r="E107" t="e">
            <v>#VALUE!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 t="e">
            <v>#VALUE!</v>
          </cell>
          <cell r="K107" t="e">
            <v>#VALUE!</v>
          </cell>
          <cell r="L107" t="e">
            <v>#VALUE!</v>
          </cell>
        </row>
        <row r="108">
          <cell r="A108">
            <v>102</v>
          </cell>
          <cell r="B108" t="str">
            <v>102</v>
          </cell>
          <cell r="C108" t="e">
            <v>#VALUE!</v>
          </cell>
          <cell r="D108" t="e">
            <v>#VALUE!</v>
          </cell>
          <cell r="E108" t="e">
            <v>#VALUE!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e">
            <v>#VALUE!</v>
          </cell>
          <cell r="K108" t="e">
            <v>#VALUE!</v>
          </cell>
          <cell r="L108" t="e">
            <v>#VALUE!</v>
          </cell>
        </row>
        <row r="109">
          <cell r="A109">
            <v>103</v>
          </cell>
          <cell r="B109" t="str">
            <v>103</v>
          </cell>
          <cell r="C109" t="e">
            <v>#VALUE!</v>
          </cell>
          <cell r="D109" t="e">
            <v>#VALUE!</v>
          </cell>
          <cell r="E109" t="e">
            <v>#VALUE!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e">
            <v>#VALUE!</v>
          </cell>
          <cell r="K109" t="e">
            <v>#VALUE!</v>
          </cell>
          <cell r="L109" t="e">
            <v>#VALUE!</v>
          </cell>
        </row>
        <row r="110">
          <cell r="A110">
            <v>104</v>
          </cell>
          <cell r="B110" t="str">
            <v>104</v>
          </cell>
          <cell r="C110" t="e">
            <v>#VALUE!</v>
          </cell>
          <cell r="D110" t="e">
            <v>#VALUE!</v>
          </cell>
          <cell r="E110" t="e">
            <v>#VALUE!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 t="e">
            <v>#VALUE!</v>
          </cell>
          <cell r="K110" t="e">
            <v>#VALUE!</v>
          </cell>
          <cell r="L110" t="e">
            <v>#VALUE!</v>
          </cell>
        </row>
        <row r="111">
          <cell r="A111">
            <v>105</v>
          </cell>
          <cell r="B111" t="str">
            <v>105</v>
          </cell>
          <cell r="C111" t="e">
            <v>#VALUE!</v>
          </cell>
          <cell r="D111" t="e">
            <v>#VALUE!</v>
          </cell>
          <cell r="E111" t="e">
            <v>#VALUE!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 t="e">
            <v>#VALUE!</v>
          </cell>
          <cell r="K111" t="e">
            <v>#VALUE!</v>
          </cell>
          <cell r="L111" t="e">
            <v>#VALUE!</v>
          </cell>
        </row>
        <row r="112">
          <cell r="A112">
            <v>106</v>
          </cell>
          <cell r="B112" t="str">
            <v>106</v>
          </cell>
          <cell r="C112" t="e">
            <v>#VALUE!</v>
          </cell>
          <cell r="D112" t="e">
            <v>#VALUE!</v>
          </cell>
          <cell r="E112" t="e">
            <v>#VALUE!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e">
            <v>#VALUE!</v>
          </cell>
          <cell r="K112" t="e">
            <v>#VALUE!</v>
          </cell>
          <cell r="L112" t="e">
            <v>#VALUE!</v>
          </cell>
        </row>
        <row r="113">
          <cell r="A113">
            <v>107</v>
          </cell>
          <cell r="B113" t="str">
            <v>107</v>
          </cell>
          <cell r="C113" t="e">
            <v>#VALUE!</v>
          </cell>
          <cell r="D113" t="e">
            <v>#VALUE!</v>
          </cell>
          <cell r="E113" t="e">
            <v>#VALUE!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e">
            <v>#VALUE!</v>
          </cell>
          <cell r="K113" t="e">
            <v>#VALUE!</v>
          </cell>
          <cell r="L113" t="e">
            <v>#VALUE!</v>
          </cell>
        </row>
        <row r="114">
          <cell r="A114">
            <v>108</v>
          </cell>
          <cell r="B114" t="str">
            <v>108</v>
          </cell>
          <cell r="C114" t="e">
            <v>#VALUE!</v>
          </cell>
          <cell r="D114" t="e">
            <v>#VALUE!</v>
          </cell>
          <cell r="E114" t="e">
            <v>#VALUE!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 t="e">
            <v>#VALUE!</v>
          </cell>
          <cell r="K114" t="e">
            <v>#VALUE!</v>
          </cell>
          <cell r="L114" t="e">
            <v>#VALUE!</v>
          </cell>
        </row>
        <row r="115">
          <cell r="A115">
            <v>109</v>
          </cell>
          <cell r="B115" t="str">
            <v>109</v>
          </cell>
          <cell r="C115" t="e">
            <v>#VALUE!</v>
          </cell>
          <cell r="D115" t="e">
            <v>#VALUE!</v>
          </cell>
          <cell r="E115" t="e">
            <v>#VALUE!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 t="e">
            <v>#VALUE!</v>
          </cell>
          <cell r="K115" t="e">
            <v>#VALUE!</v>
          </cell>
          <cell r="L115" t="e">
            <v>#VALUE!</v>
          </cell>
        </row>
        <row r="116">
          <cell r="A116">
            <v>110</v>
          </cell>
          <cell r="B116" t="str">
            <v>110</v>
          </cell>
          <cell r="C116" t="e">
            <v>#VALUE!</v>
          </cell>
          <cell r="D116" t="e">
            <v>#VALUE!</v>
          </cell>
          <cell r="E116" t="e">
            <v>#VALUE!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e">
            <v>#VALUE!</v>
          </cell>
          <cell r="K116" t="e">
            <v>#VALUE!</v>
          </cell>
          <cell r="L116" t="e">
            <v>#VALUE!</v>
          </cell>
        </row>
        <row r="117">
          <cell r="A117">
            <v>111</v>
          </cell>
          <cell r="B117" t="str">
            <v>111</v>
          </cell>
          <cell r="C117" t="e">
            <v>#VALUE!</v>
          </cell>
          <cell r="D117" t="e">
            <v>#VALUE!</v>
          </cell>
          <cell r="E117" t="e">
            <v>#VALUE!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e">
            <v>#VALUE!</v>
          </cell>
          <cell r="K117" t="e">
            <v>#VALUE!</v>
          </cell>
          <cell r="L117" t="e">
            <v>#VALUE!</v>
          </cell>
        </row>
        <row r="118">
          <cell r="A118">
            <v>112</v>
          </cell>
          <cell r="B118" t="str">
            <v>112</v>
          </cell>
          <cell r="C118" t="e">
            <v>#VALUE!</v>
          </cell>
          <cell r="D118" t="e">
            <v>#VALUE!</v>
          </cell>
          <cell r="E118" t="e">
            <v>#VALUE!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 t="e">
            <v>#VALUE!</v>
          </cell>
          <cell r="K118" t="e">
            <v>#VALUE!</v>
          </cell>
          <cell r="L118" t="e">
            <v>#VALUE!</v>
          </cell>
        </row>
        <row r="119">
          <cell r="A119">
            <v>113</v>
          </cell>
          <cell r="B119" t="str">
            <v>113</v>
          </cell>
          <cell r="C119" t="e">
            <v>#VALUE!</v>
          </cell>
          <cell r="D119" t="e">
            <v>#VALUE!</v>
          </cell>
          <cell r="E119" t="e">
            <v>#VALUE!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 t="e">
            <v>#VALUE!</v>
          </cell>
          <cell r="K119" t="e">
            <v>#VALUE!</v>
          </cell>
          <cell r="L119" t="e">
            <v>#VALUE!</v>
          </cell>
        </row>
        <row r="120">
          <cell r="A120">
            <v>114</v>
          </cell>
          <cell r="B120" t="str">
            <v>114</v>
          </cell>
          <cell r="C120" t="e">
            <v>#VALUE!</v>
          </cell>
          <cell r="D120" t="e">
            <v>#VALUE!</v>
          </cell>
          <cell r="E120" t="e">
            <v>#VALUE!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e">
            <v>#VALUE!</v>
          </cell>
          <cell r="K120" t="e">
            <v>#VALUE!</v>
          </cell>
          <cell r="L120" t="e">
            <v>#VALUE!</v>
          </cell>
        </row>
        <row r="121">
          <cell r="A121">
            <v>115</v>
          </cell>
          <cell r="B121" t="str">
            <v>115</v>
          </cell>
          <cell r="C121" t="e">
            <v>#VALUE!</v>
          </cell>
          <cell r="D121" t="e">
            <v>#VALUE!</v>
          </cell>
          <cell r="E121" t="e">
            <v>#VALUE!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e">
            <v>#VALUE!</v>
          </cell>
          <cell r="K121" t="e">
            <v>#VALUE!</v>
          </cell>
          <cell r="L121" t="e">
            <v>#VALUE!</v>
          </cell>
        </row>
        <row r="122">
          <cell r="A122">
            <v>116</v>
          </cell>
          <cell r="B122" t="str">
            <v>116</v>
          </cell>
          <cell r="C122" t="e">
            <v>#VALUE!</v>
          </cell>
          <cell r="D122" t="e">
            <v>#VALUE!</v>
          </cell>
          <cell r="E122" t="e">
            <v>#VALUE!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 t="e">
            <v>#VALUE!</v>
          </cell>
          <cell r="K122" t="e">
            <v>#VALUE!</v>
          </cell>
          <cell r="L122" t="e">
            <v>#VALUE!</v>
          </cell>
        </row>
        <row r="123">
          <cell r="A123">
            <v>117</v>
          </cell>
          <cell r="B123" t="str">
            <v>117</v>
          </cell>
          <cell r="C123" t="e">
            <v>#VALUE!</v>
          </cell>
          <cell r="D123" t="e">
            <v>#VALUE!</v>
          </cell>
          <cell r="E123" t="e">
            <v>#VALUE!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e">
            <v>#VALUE!</v>
          </cell>
          <cell r="K123" t="e">
            <v>#VALUE!</v>
          </cell>
          <cell r="L123" t="e">
            <v>#VALUE!</v>
          </cell>
        </row>
        <row r="124">
          <cell r="A124">
            <v>118</v>
          </cell>
          <cell r="B124" t="str">
            <v>118</v>
          </cell>
          <cell r="C124" t="e">
            <v>#VALUE!</v>
          </cell>
          <cell r="D124" t="e">
            <v>#VALUE!</v>
          </cell>
          <cell r="E124" t="e">
            <v>#VALUE!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e">
            <v>#VALUE!</v>
          </cell>
          <cell r="K124" t="e">
            <v>#VALUE!</v>
          </cell>
          <cell r="L124" t="e">
            <v>#VALUE!</v>
          </cell>
        </row>
        <row r="125">
          <cell r="A125">
            <v>119</v>
          </cell>
          <cell r="B125" t="str">
            <v>119</v>
          </cell>
          <cell r="C125" t="e">
            <v>#VALUE!</v>
          </cell>
          <cell r="D125" t="e">
            <v>#VALUE!</v>
          </cell>
          <cell r="E125" t="e">
            <v>#VALUE!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 t="e">
            <v>#VALUE!</v>
          </cell>
          <cell r="K125" t="e">
            <v>#VALUE!</v>
          </cell>
          <cell r="L125" t="e">
            <v>#VALUE!</v>
          </cell>
        </row>
        <row r="126">
          <cell r="A126">
            <v>120</v>
          </cell>
          <cell r="B126" t="str">
            <v>120</v>
          </cell>
          <cell r="C126" t="e">
            <v>#VALUE!</v>
          </cell>
          <cell r="D126" t="e">
            <v>#VALUE!</v>
          </cell>
          <cell r="E126" t="e">
            <v>#VALUE!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 t="e">
            <v>#VALUE!</v>
          </cell>
          <cell r="K126" t="e">
            <v>#VALUE!</v>
          </cell>
          <cell r="L126" t="e">
            <v>#VALUE!</v>
          </cell>
        </row>
        <row r="127">
          <cell r="A127">
            <v>121</v>
          </cell>
          <cell r="B127" t="str">
            <v>121</v>
          </cell>
          <cell r="C127" t="e">
            <v>#VALUE!</v>
          </cell>
          <cell r="D127" t="e">
            <v>#VALUE!</v>
          </cell>
          <cell r="E127" t="e">
            <v>#VALUE!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e">
            <v>#VALUE!</v>
          </cell>
          <cell r="K127" t="e">
            <v>#VALUE!</v>
          </cell>
          <cell r="L127" t="e">
            <v>#VALUE!</v>
          </cell>
        </row>
        <row r="128">
          <cell r="A128">
            <v>122</v>
          </cell>
          <cell r="B128" t="str">
            <v>122</v>
          </cell>
          <cell r="C128" t="e">
            <v>#VALUE!</v>
          </cell>
          <cell r="D128" t="e">
            <v>#VALUE!</v>
          </cell>
          <cell r="E128" t="e">
            <v>#VALUE!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 t="e">
            <v>#VALUE!</v>
          </cell>
          <cell r="K128" t="e">
            <v>#VALUE!</v>
          </cell>
          <cell r="L128" t="e">
            <v>#VALUE!</v>
          </cell>
        </row>
        <row r="129">
          <cell r="A129">
            <v>123</v>
          </cell>
          <cell r="B129" t="str">
            <v>123</v>
          </cell>
          <cell r="C129" t="e">
            <v>#VALUE!</v>
          </cell>
          <cell r="D129" t="e">
            <v>#VALUE!</v>
          </cell>
          <cell r="E129" t="e">
            <v>#VALUE!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 t="e">
            <v>#VALUE!</v>
          </cell>
          <cell r="K129" t="e">
            <v>#VALUE!</v>
          </cell>
          <cell r="L129" t="e">
            <v>#VALUE!</v>
          </cell>
        </row>
        <row r="130">
          <cell r="A130">
            <v>124</v>
          </cell>
          <cell r="B130" t="str">
            <v>124</v>
          </cell>
          <cell r="C130" t="e">
            <v>#VALUE!</v>
          </cell>
          <cell r="D130" t="e">
            <v>#VALUE!</v>
          </cell>
          <cell r="E130" t="e">
            <v>#VALUE!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e">
            <v>#VALUE!</v>
          </cell>
          <cell r="K130" t="e">
            <v>#VALUE!</v>
          </cell>
          <cell r="L130" t="e">
            <v>#VALUE!</v>
          </cell>
        </row>
        <row r="131">
          <cell r="A131">
            <v>125</v>
          </cell>
          <cell r="B131" t="str">
            <v>125</v>
          </cell>
          <cell r="C131" t="e">
            <v>#VALUE!</v>
          </cell>
          <cell r="D131" t="e">
            <v>#VALUE!</v>
          </cell>
          <cell r="E131" t="e">
            <v>#VALUE!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 t="e">
            <v>#VALUE!</v>
          </cell>
          <cell r="K131" t="e">
            <v>#VALUE!</v>
          </cell>
          <cell r="L131" t="e">
            <v>#VALUE!</v>
          </cell>
        </row>
        <row r="132">
          <cell r="A132">
            <v>126</v>
          </cell>
          <cell r="B132" t="str">
            <v>126</v>
          </cell>
          <cell r="C132" t="e">
            <v>#VALUE!</v>
          </cell>
          <cell r="D132" t="e">
            <v>#VALUE!</v>
          </cell>
          <cell r="E132" t="e">
            <v>#VALUE!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 t="e">
            <v>#VALUE!</v>
          </cell>
          <cell r="K132" t="e">
            <v>#VALUE!</v>
          </cell>
          <cell r="L132" t="e">
            <v>#VALUE!</v>
          </cell>
        </row>
        <row r="133">
          <cell r="A133">
            <v>127</v>
          </cell>
          <cell r="B133" t="str">
            <v>127</v>
          </cell>
          <cell r="C133" t="e">
            <v>#VALUE!</v>
          </cell>
          <cell r="D133" t="e">
            <v>#VALUE!</v>
          </cell>
          <cell r="E133" t="e">
            <v>#VALUE!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e">
            <v>#VALUE!</v>
          </cell>
          <cell r="K133" t="e">
            <v>#VALUE!</v>
          </cell>
          <cell r="L133" t="e">
            <v>#VALUE!</v>
          </cell>
        </row>
        <row r="134">
          <cell r="A134">
            <v>128</v>
          </cell>
          <cell r="B134" t="str">
            <v>128</v>
          </cell>
          <cell r="C134" t="e">
            <v>#VALUE!</v>
          </cell>
          <cell r="D134" t="e">
            <v>#VALUE!</v>
          </cell>
          <cell r="E134" t="e">
            <v>#VALUE!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e">
            <v>#VALUE!</v>
          </cell>
          <cell r="K134" t="e">
            <v>#VALUE!</v>
          </cell>
          <cell r="L134" t="e">
            <v>#VALUE!</v>
          </cell>
        </row>
        <row r="135">
          <cell r="A135">
            <v>129</v>
          </cell>
          <cell r="B135" t="str">
            <v>129</v>
          </cell>
          <cell r="C135" t="e">
            <v>#VALUE!</v>
          </cell>
          <cell r="D135" t="e">
            <v>#VALUE!</v>
          </cell>
          <cell r="E135" t="e">
            <v>#VALUE!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 t="e">
            <v>#VALUE!</v>
          </cell>
          <cell r="K135" t="e">
            <v>#VALUE!</v>
          </cell>
          <cell r="L135" t="e">
            <v>#VALUE!</v>
          </cell>
        </row>
        <row r="136">
          <cell r="A136">
            <v>130</v>
          </cell>
          <cell r="B136" t="str">
            <v>130</v>
          </cell>
          <cell r="C136" t="e">
            <v>#VALUE!</v>
          </cell>
          <cell r="D136" t="e">
            <v>#VALUE!</v>
          </cell>
          <cell r="E136" t="e">
            <v>#VALUE!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e">
            <v>#VALUE!</v>
          </cell>
          <cell r="K136" t="e">
            <v>#VALUE!</v>
          </cell>
          <cell r="L136" t="e">
            <v>#VALUE!</v>
          </cell>
        </row>
        <row r="137">
          <cell r="A137">
            <v>131</v>
          </cell>
          <cell r="B137" t="str">
            <v>131</v>
          </cell>
          <cell r="C137" t="e">
            <v>#VALUE!</v>
          </cell>
          <cell r="D137" t="e">
            <v>#VALUE!</v>
          </cell>
          <cell r="E137" t="e">
            <v>#VALUE!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 t="e">
            <v>#VALUE!</v>
          </cell>
          <cell r="K137" t="e">
            <v>#VALUE!</v>
          </cell>
          <cell r="L137" t="e">
            <v>#VALUE!</v>
          </cell>
        </row>
        <row r="138">
          <cell r="A138">
            <v>132</v>
          </cell>
          <cell r="B138" t="str">
            <v>132</v>
          </cell>
          <cell r="C138" t="e">
            <v>#VALUE!</v>
          </cell>
          <cell r="D138" t="e">
            <v>#VALUE!</v>
          </cell>
          <cell r="E138" t="e">
            <v>#VALUE!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 t="e">
            <v>#VALUE!</v>
          </cell>
          <cell r="K138" t="e">
            <v>#VALUE!</v>
          </cell>
          <cell r="L138" t="e">
            <v>#VALUE!</v>
          </cell>
        </row>
        <row r="139">
          <cell r="A139">
            <v>133</v>
          </cell>
          <cell r="B139" t="str">
            <v>133</v>
          </cell>
          <cell r="C139" t="e">
            <v>#VALUE!</v>
          </cell>
          <cell r="D139" t="e">
            <v>#VALUE!</v>
          </cell>
          <cell r="E139" t="e">
            <v>#VALUE!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e">
            <v>#VALUE!</v>
          </cell>
          <cell r="K139" t="e">
            <v>#VALUE!</v>
          </cell>
          <cell r="L139" t="e">
            <v>#VALUE!</v>
          </cell>
        </row>
        <row r="140">
          <cell r="A140">
            <v>134</v>
          </cell>
          <cell r="B140" t="str">
            <v>134</v>
          </cell>
          <cell r="C140" t="e">
            <v>#VALUE!</v>
          </cell>
          <cell r="D140" t="e">
            <v>#VALUE!</v>
          </cell>
          <cell r="E140" t="e">
            <v>#VALUE!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 t="e">
            <v>#VALUE!</v>
          </cell>
          <cell r="K140" t="e">
            <v>#VALUE!</v>
          </cell>
          <cell r="L140" t="e">
            <v>#VALUE!</v>
          </cell>
        </row>
        <row r="141">
          <cell r="A141">
            <v>135</v>
          </cell>
          <cell r="B141" t="str">
            <v>135</v>
          </cell>
          <cell r="C141" t="e">
            <v>#VALUE!</v>
          </cell>
          <cell r="D141" t="e">
            <v>#VALUE!</v>
          </cell>
          <cell r="E141" t="e">
            <v>#VALUE!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e">
            <v>#VALUE!</v>
          </cell>
          <cell r="K141" t="e">
            <v>#VALUE!</v>
          </cell>
          <cell r="L141" t="e">
            <v>#VALUE!</v>
          </cell>
        </row>
        <row r="142">
          <cell r="A142">
            <v>136</v>
          </cell>
          <cell r="B142" t="str">
            <v>136</v>
          </cell>
          <cell r="C142" t="e">
            <v>#VALUE!</v>
          </cell>
          <cell r="D142" t="e">
            <v>#VALUE!</v>
          </cell>
          <cell r="E142" t="e">
            <v>#VALUE!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 t="e">
            <v>#VALUE!</v>
          </cell>
          <cell r="K142" t="e">
            <v>#VALUE!</v>
          </cell>
          <cell r="L142" t="e">
            <v>#VALUE!</v>
          </cell>
        </row>
        <row r="143">
          <cell r="A143">
            <v>137</v>
          </cell>
          <cell r="B143" t="str">
            <v>137</v>
          </cell>
          <cell r="C143" t="e">
            <v>#VALUE!</v>
          </cell>
          <cell r="D143" t="e">
            <v>#VALUE!</v>
          </cell>
          <cell r="E143" t="e">
            <v>#VALUE!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 t="e">
            <v>#VALUE!</v>
          </cell>
          <cell r="K143" t="e">
            <v>#VALUE!</v>
          </cell>
          <cell r="L143" t="e">
            <v>#VALUE!</v>
          </cell>
        </row>
        <row r="144">
          <cell r="A144">
            <v>138</v>
          </cell>
          <cell r="B144" t="str">
            <v>138</v>
          </cell>
          <cell r="C144" t="e">
            <v>#VALUE!</v>
          </cell>
          <cell r="D144" t="e">
            <v>#VALUE!</v>
          </cell>
          <cell r="E144" t="e">
            <v>#VALUE!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e">
            <v>#VALUE!</v>
          </cell>
          <cell r="K144" t="e">
            <v>#VALUE!</v>
          </cell>
          <cell r="L144" t="e">
            <v>#VALUE!</v>
          </cell>
        </row>
        <row r="145">
          <cell r="A145">
            <v>139</v>
          </cell>
          <cell r="B145" t="str">
            <v>139</v>
          </cell>
          <cell r="C145" t="e">
            <v>#VALUE!</v>
          </cell>
          <cell r="D145" t="e">
            <v>#VALUE!</v>
          </cell>
          <cell r="E145" t="e">
            <v>#VALUE!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 t="e">
            <v>#VALUE!</v>
          </cell>
          <cell r="K145" t="e">
            <v>#VALUE!</v>
          </cell>
          <cell r="L145" t="e">
            <v>#VALUE!</v>
          </cell>
        </row>
        <row r="146">
          <cell r="A146">
            <v>140</v>
          </cell>
          <cell r="B146" t="str">
            <v>140</v>
          </cell>
          <cell r="C146" t="e">
            <v>#VALUE!</v>
          </cell>
          <cell r="D146" t="e">
            <v>#VALUE!</v>
          </cell>
          <cell r="E146" t="e">
            <v>#VALUE!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e">
            <v>#VALUE!</v>
          </cell>
          <cell r="K146" t="e">
            <v>#VALUE!</v>
          </cell>
          <cell r="L146" t="e">
            <v>#VALUE!</v>
          </cell>
        </row>
        <row r="147">
          <cell r="A147">
            <v>141</v>
          </cell>
          <cell r="B147" t="str">
            <v>141</v>
          </cell>
          <cell r="C147" t="e">
            <v>#VALUE!</v>
          </cell>
          <cell r="D147" t="e">
            <v>#VALUE!</v>
          </cell>
          <cell r="E147" t="e">
            <v>#VALUE!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 t="e">
            <v>#VALUE!</v>
          </cell>
          <cell r="K147" t="e">
            <v>#VALUE!</v>
          </cell>
          <cell r="L147" t="e">
            <v>#VALUE!</v>
          </cell>
        </row>
        <row r="148">
          <cell r="A148">
            <v>142</v>
          </cell>
          <cell r="B148" t="str">
            <v>142</v>
          </cell>
          <cell r="C148" t="e">
            <v>#VALUE!</v>
          </cell>
          <cell r="D148" t="e">
            <v>#VALUE!</v>
          </cell>
          <cell r="E148" t="e">
            <v>#VALUE!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 t="e">
            <v>#VALUE!</v>
          </cell>
          <cell r="K148" t="e">
            <v>#VALUE!</v>
          </cell>
          <cell r="L148" t="e">
            <v>#VALUE!</v>
          </cell>
        </row>
        <row r="149">
          <cell r="A149">
            <v>143</v>
          </cell>
          <cell r="B149" t="str">
            <v>143</v>
          </cell>
          <cell r="C149" t="e">
            <v>#VALUE!</v>
          </cell>
          <cell r="D149" t="e">
            <v>#VALUE!</v>
          </cell>
          <cell r="E149" t="e">
            <v>#VALUE!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e">
            <v>#VALUE!</v>
          </cell>
          <cell r="K149" t="e">
            <v>#VALUE!</v>
          </cell>
          <cell r="L149" t="e">
            <v>#VALUE!</v>
          </cell>
        </row>
        <row r="150">
          <cell r="A150">
            <v>144</v>
          </cell>
          <cell r="B150" t="str">
            <v>144</v>
          </cell>
          <cell r="C150" t="e">
            <v>#VALUE!</v>
          </cell>
          <cell r="D150" t="e">
            <v>#VALUE!</v>
          </cell>
          <cell r="E150" t="e">
            <v>#VALUE!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 t="e">
            <v>#VALUE!</v>
          </cell>
          <cell r="K150" t="e">
            <v>#VALUE!</v>
          </cell>
          <cell r="L150" t="e">
            <v>#VALUE!</v>
          </cell>
        </row>
        <row r="151">
          <cell r="A151">
            <v>145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146</v>
          </cell>
          <cell r="B152">
            <v>0</v>
          </cell>
          <cell r="C152" t="str">
            <v>Главный судья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 t="str">
            <v>???????????????</v>
          </cell>
        </row>
        <row r="153">
          <cell r="A153">
            <v>147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148</v>
          </cell>
          <cell r="B154">
            <v>0</v>
          </cell>
          <cell r="C154" t="str">
            <v>Главный секретарь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 t="str">
            <v>???????????????</v>
          </cell>
        </row>
        <row r="155">
          <cell r="A155">
            <v>149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150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151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152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153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154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>
            <v>155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>
            <v>156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>
            <v>157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>
            <v>158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>
            <v>159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>
            <v>160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161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>
            <v>162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>
            <v>163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>
            <v>164</v>
          </cell>
          <cell r="B170" t="str">
            <v>ПЕРВЕНСТВО Г. МОСКВЫ ПО НАСТОЛЬНОМУ ТЕННИСУ СРЕДИ ДЮСШ И СДЮШОР 2018 ГОДА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A171">
            <v>165</v>
          </cell>
          <cell r="B171" t="str">
            <v>27 - 28 января 2018 года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 t="str">
            <v>СК "Чертаново"</v>
          </cell>
          <cell r="J171">
            <v>0</v>
          </cell>
          <cell r="K171">
            <v>0</v>
          </cell>
          <cell r="L171">
            <v>0</v>
          </cell>
        </row>
        <row r="172">
          <cell r="A172">
            <v>166</v>
          </cell>
          <cell r="B172" t="str">
            <v>С П И С О К    У Ч А С Т Н И К О В    Л И Ч Н Ы Х   С О Р Е В Н О В А Н И Й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167</v>
          </cell>
          <cell r="B173" t="str">
            <v>ДЕВУШКИ 2000 - 2002 г.р.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168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A175">
            <v>169</v>
          </cell>
          <cell r="B175" t="str">
            <v>№</v>
          </cell>
          <cell r="C175" t="str">
            <v>Фамилия, Имя</v>
          </cell>
          <cell r="D175" t="str">
            <v>Дата рождения</v>
          </cell>
          <cell r="E175" t="str">
            <v>Рейтинг</v>
          </cell>
          <cell r="F175" t="str">
            <v>Организация</v>
          </cell>
          <cell r="G175">
            <v>0</v>
          </cell>
          <cell r="H175" t="str">
            <v>Тренер</v>
          </cell>
          <cell r="J175">
            <v>0</v>
          </cell>
          <cell r="K175">
            <v>0</v>
          </cell>
          <cell r="L175">
            <v>0</v>
          </cell>
        </row>
        <row r="176">
          <cell r="A176">
            <v>170</v>
          </cell>
          <cell r="B176" t="str">
            <v>1</v>
          </cell>
          <cell r="C176" t="e">
            <v>#VALUE!</v>
          </cell>
          <cell r="D176" t="e">
            <v>#VALUE!</v>
          </cell>
          <cell r="E176" t="e">
            <v>#VALUE!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 t="e">
            <v>#VALUE!</v>
          </cell>
          <cell r="K176" t="e">
            <v>#VALUE!</v>
          </cell>
          <cell r="L176" t="e">
            <v>#VALUE!</v>
          </cell>
        </row>
        <row r="177">
          <cell r="A177">
            <v>171</v>
          </cell>
          <cell r="B177" t="str">
            <v>2</v>
          </cell>
          <cell r="C177" t="e">
            <v>#VALUE!</v>
          </cell>
          <cell r="D177" t="e">
            <v>#VALUE!</v>
          </cell>
          <cell r="E177" t="e">
            <v>#VALUE!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 t="e">
            <v>#VALUE!</v>
          </cell>
          <cell r="K177" t="e">
            <v>#VALUE!</v>
          </cell>
          <cell r="L177" t="e">
            <v>#VALUE!</v>
          </cell>
        </row>
        <row r="178">
          <cell r="A178">
            <v>172</v>
          </cell>
          <cell r="B178" t="str">
            <v>3</v>
          </cell>
          <cell r="C178" t="e">
            <v>#VALUE!</v>
          </cell>
          <cell r="D178" t="e">
            <v>#VALUE!</v>
          </cell>
          <cell r="E178" t="e">
            <v>#VALUE!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 t="e">
            <v>#VALUE!</v>
          </cell>
          <cell r="K178" t="e">
            <v>#VALUE!</v>
          </cell>
          <cell r="L178" t="e">
            <v>#VALUE!</v>
          </cell>
        </row>
        <row r="179">
          <cell r="A179">
            <v>173</v>
          </cell>
          <cell r="B179" t="str">
            <v>4</v>
          </cell>
          <cell r="C179" t="e">
            <v>#VALUE!</v>
          </cell>
          <cell r="D179" t="e">
            <v>#VALUE!</v>
          </cell>
          <cell r="E179" t="e">
            <v>#VALUE!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 t="e">
            <v>#VALUE!</v>
          </cell>
          <cell r="K179" t="e">
            <v>#VALUE!</v>
          </cell>
          <cell r="L179" t="e">
            <v>#VALUE!</v>
          </cell>
        </row>
        <row r="180">
          <cell r="A180">
            <v>174</v>
          </cell>
          <cell r="B180" t="str">
            <v>5</v>
          </cell>
          <cell r="C180" t="e">
            <v>#VALUE!</v>
          </cell>
          <cell r="D180" t="e">
            <v>#VALUE!</v>
          </cell>
          <cell r="E180" t="e">
            <v>#VALUE!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 t="e">
            <v>#VALUE!</v>
          </cell>
          <cell r="K180" t="e">
            <v>#VALUE!</v>
          </cell>
          <cell r="L180" t="e">
            <v>#VALUE!</v>
          </cell>
        </row>
        <row r="181">
          <cell r="A181">
            <v>175</v>
          </cell>
          <cell r="B181" t="str">
            <v>6</v>
          </cell>
          <cell r="C181" t="e">
            <v>#VALUE!</v>
          </cell>
          <cell r="D181" t="e">
            <v>#VALUE!</v>
          </cell>
          <cell r="E181" t="e">
            <v>#VALUE!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 t="e">
            <v>#VALUE!</v>
          </cell>
          <cell r="K181" t="e">
            <v>#VALUE!</v>
          </cell>
          <cell r="L181" t="e">
            <v>#VALUE!</v>
          </cell>
        </row>
        <row r="182">
          <cell r="A182">
            <v>176</v>
          </cell>
          <cell r="B182" t="str">
            <v>7</v>
          </cell>
          <cell r="C182" t="e">
            <v>#VALUE!</v>
          </cell>
          <cell r="D182" t="e">
            <v>#VALUE!</v>
          </cell>
          <cell r="E182" t="e">
            <v>#VALUE!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 t="e">
            <v>#VALUE!</v>
          </cell>
          <cell r="K182" t="e">
            <v>#VALUE!</v>
          </cell>
          <cell r="L182" t="e">
            <v>#VALUE!</v>
          </cell>
        </row>
        <row r="183">
          <cell r="A183">
            <v>177</v>
          </cell>
          <cell r="B183" t="str">
            <v>8</v>
          </cell>
          <cell r="C183" t="e">
            <v>#VALUE!</v>
          </cell>
          <cell r="D183" t="e">
            <v>#VALUE!</v>
          </cell>
          <cell r="E183" t="e">
            <v>#VALUE!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 t="e">
            <v>#VALUE!</v>
          </cell>
          <cell r="K183" t="e">
            <v>#VALUE!</v>
          </cell>
          <cell r="L183" t="e">
            <v>#VALUE!</v>
          </cell>
        </row>
        <row r="184">
          <cell r="A184">
            <v>178</v>
          </cell>
          <cell r="B184" t="str">
            <v>9</v>
          </cell>
          <cell r="C184" t="e">
            <v>#VALUE!</v>
          </cell>
          <cell r="D184" t="e">
            <v>#VALUE!</v>
          </cell>
          <cell r="E184" t="e">
            <v>#VALUE!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 t="e">
            <v>#VALUE!</v>
          </cell>
          <cell r="K184" t="e">
            <v>#VALUE!</v>
          </cell>
          <cell r="L184" t="e">
            <v>#VALUE!</v>
          </cell>
        </row>
        <row r="185">
          <cell r="A185">
            <v>179</v>
          </cell>
          <cell r="B185" t="str">
            <v>10</v>
          </cell>
          <cell r="C185" t="e">
            <v>#VALUE!</v>
          </cell>
          <cell r="D185" t="e">
            <v>#VALUE!</v>
          </cell>
          <cell r="E185" t="e">
            <v>#VALUE!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 t="e">
            <v>#VALUE!</v>
          </cell>
          <cell r="K185" t="e">
            <v>#VALUE!</v>
          </cell>
          <cell r="L185" t="e">
            <v>#VALUE!</v>
          </cell>
        </row>
        <row r="186">
          <cell r="A186">
            <v>180</v>
          </cell>
          <cell r="B186" t="str">
            <v>11</v>
          </cell>
          <cell r="C186" t="e">
            <v>#VALUE!</v>
          </cell>
          <cell r="D186" t="e">
            <v>#VALUE!</v>
          </cell>
          <cell r="E186" t="e">
            <v>#VALUE!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 t="e">
            <v>#VALUE!</v>
          </cell>
          <cell r="K186" t="e">
            <v>#VALUE!</v>
          </cell>
          <cell r="L186" t="e">
            <v>#VALUE!</v>
          </cell>
        </row>
        <row r="187">
          <cell r="A187">
            <v>181</v>
          </cell>
          <cell r="B187" t="str">
            <v>12</v>
          </cell>
          <cell r="C187" t="e">
            <v>#VALUE!</v>
          </cell>
          <cell r="D187" t="e">
            <v>#VALUE!</v>
          </cell>
          <cell r="E187" t="e">
            <v>#VALUE!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 t="e">
            <v>#VALUE!</v>
          </cell>
          <cell r="K187" t="e">
            <v>#VALUE!</v>
          </cell>
          <cell r="L187" t="e">
            <v>#VALUE!</v>
          </cell>
        </row>
        <row r="188">
          <cell r="A188">
            <v>182</v>
          </cell>
          <cell r="B188" t="str">
            <v>13</v>
          </cell>
          <cell r="C188" t="e">
            <v>#VALUE!</v>
          </cell>
          <cell r="D188" t="e">
            <v>#VALUE!</v>
          </cell>
          <cell r="E188" t="e">
            <v>#VALUE!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 t="e">
            <v>#VALUE!</v>
          </cell>
          <cell r="K188" t="e">
            <v>#VALUE!</v>
          </cell>
          <cell r="L188" t="e">
            <v>#VALUE!</v>
          </cell>
        </row>
        <row r="189">
          <cell r="A189">
            <v>183</v>
          </cell>
          <cell r="B189" t="str">
            <v>14</v>
          </cell>
          <cell r="C189" t="e">
            <v>#VALUE!</v>
          </cell>
          <cell r="D189" t="e">
            <v>#VALUE!</v>
          </cell>
          <cell r="E189" t="e">
            <v>#VALUE!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 t="e">
            <v>#VALUE!</v>
          </cell>
          <cell r="K189" t="e">
            <v>#VALUE!</v>
          </cell>
          <cell r="L189" t="e">
            <v>#VALUE!</v>
          </cell>
        </row>
        <row r="190">
          <cell r="A190">
            <v>184</v>
          </cell>
          <cell r="B190" t="str">
            <v>15</v>
          </cell>
          <cell r="C190" t="e">
            <v>#VALUE!</v>
          </cell>
          <cell r="D190" t="e">
            <v>#VALUE!</v>
          </cell>
          <cell r="E190" t="e">
            <v>#VALUE!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 t="e">
            <v>#VALUE!</v>
          </cell>
          <cell r="K190" t="e">
            <v>#VALUE!</v>
          </cell>
          <cell r="L190" t="e">
            <v>#VALUE!</v>
          </cell>
        </row>
        <row r="191">
          <cell r="A191">
            <v>185</v>
          </cell>
          <cell r="B191" t="str">
            <v>16</v>
          </cell>
          <cell r="C191" t="e">
            <v>#VALUE!</v>
          </cell>
          <cell r="D191" t="e">
            <v>#VALUE!</v>
          </cell>
          <cell r="E191" t="e">
            <v>#VALUE!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 t="e">
            <v>#VALUE!</v>
          </cell>
          <cell r="K191" t="e">
            <v>#VALUE!</v>
          </cell>
          <cell r="L191" t="e">
            <v>#VALUE!</v>
          </cell>
        </row>
        <row r="192">
          <cell r="A192">
            <v>186</v>
          </cell>
          <cell r="B192" t="str">
            <v>17</v>
          </cell>
          <cell r="C192" t="e">
            <v>#VALUE!</v>
          </cell>
          <cell r="D192" t="e">
            <v>#VALUE!</v>
          </cell>
          <cell r="E192" t="e">
            <v>#VALUE!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 t="e">
            <v>#VALUE!</v>
          </cell>
          <cell r="K192" t="e">
            <v>#VALUE!</v>
          </cell>
          <cell r="L192" t="e">
            <v>#VALUE!</v>
          </cell>
        </row>
        <row r="193">
          <cell r="A193">
            <v>187</v>
          </cell>
          <cell r="B193" t="str">
            <v>18</v>
          </cell>
          <cell r="C193" t="e">
            <v>#VALUE!</v>
          </cell>
          <cell r="D193" t="e">
            <v>#VALUE!</v>
          </cell>
          <cell r="E193" t="e">
            <v>#VALUE!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 t="e">
            <v>#VALUE!</v>
          </cell>
          <cell r="K193" t="e">
            <v>#VALUE!</v>
          </cell>
          <cell r="L193" t="e">
            <v>#VALUE!</v>
          </cell>
        </row>
        <row r="194">
          <cell r="A194">
            <v>188</v>
          </cell>
          <cell r="B194" t="str">
            <v>19</v>
          </cell>
          <cell r="C194" t="e">
            <v>#VALUE!</v>
          </cell>
          <cell r="D194" t="e">
            <v>#VALUE!</v>
          </cell>
          <cell r="E194" t="e">
            <v>#VALUE!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 t="e">
            <v>#VALUE!</v>
          </cell>
          <cell r="K194" t="e">
            <v>#VALUE!</v>
          </cell>
          <cell r="L194" t="e">
            <v>#VALUE!</v>
          </cell>
        </row>
        <row r="195">
          <cell r="A195">
            <v>189</v>
          </cell>
          <cell r="B195" t="str">
            <v>20</v>
          </cell>
          <cell r="C195" t="e">
            <v>#VALUE!</v>
          </cell>
          <cell r="D195" t="e">
            <v>#VALUE!</v>
          </cell>
          <cell r="E195" t="e">
            <v>#VALUE!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 t="e">
            <v>#VALUE!</v>
          </cell>
          <cell r="K195" t="e">
            <v>#VALUE!</v>
          </cell>
          <cell r="L195" t="e">
            <v>#VALUE!</v>
          </cell>
        </row>
        <row r="196">
          <cell r="A196">
            <v>190</v>
          </cell>
          <cell r="B196" t="str">
            <v>21</v>
          </cell>
          <cell r="C196" t="e">
            <v>#VALUE!</v>
          </cell>
          <cell r="D196" t="e">
            <v>#VALUE!</v>
          </cell>
          <cell r="E196" t="e">
            <v>#VALUE!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 t="e">
            <v>#VALUE!</v>
          </cell>
          <cell r="K196" t="e">
            <v>#VALUE!</v>
          </cell>
          <cell r="L196" t="e">
            <v>#VALUE!</v>
          </cell>
        </row>
        <row r="197">
          <cell r="A197">
            <v>191</v>
          </cell>
          <cell r="B197" t="str">
            <v>22</v>
          </cell>
          <cell r="C197" t="e">
            <v>#VALUE!</v>
          </cell>
          <cell r="D197" t="e">
            <v>#VALUE!</v>
          </cell>
          <cell r="E197" t="e">
            <v>#VALUE!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 t="e">
            <v>#VALUE!</v>
          </cell>
          <cell r="K197" t="e">
            <v>#VALUE!</v>
          </cell>
          <cell r="L197" t="e">
            <v>#VALUE!</v>
          </cell>
        </row>
        <row r="198">
          <cell r="A198">
            <v>192</v>
          </cell>
          <cell r="B198" t="str">
            <v>23</v>
          </cell>
          <cell r="C198" t="e">
            <v>#VALUE!</v>
          </cell>
          <cell r="D198" t="e">
            <v>#VALUE!</v>
          </cell>
          <cell r="E198" t="e">
            <v>#VALUE!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 t="e">
            <v>#VALUE!</v>
          </cell>
          <cell r="K198" t="e">
            <v>#VALUE!</v>
          </cell>
          <cell r="L198" t="e">
            <v>#VALUE!</v>
          </cell>
        </row>
        <row r="199">
          <cell r="A199">
            <v>193</v>
          </cell>
          <cell r="B199" t="str">
            <v>24</v>
          </cell>
          <cell r="C199" t="e">
            <v>#VALUE!</v>
          </cell>
          <cell r="D199" t="e">
            <v>#VALUE!</v>
          </cell>
          <cell r="E199" t="e">
            <v>#VALUE!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 t="e">
            <v>#VALUE!</v>
          </cell>
          <cell r="K199" t="e">
            <v>#VALUE!</v>
          </cell>
          <cell r="L199" t="e">
            <v>#VALUE!</v>
          </cell>
        </row>
        <row r="200">
          <cell r="A200">
            <v>194</v>
          </cell>
          <cell r="B200" t="str">
            <v>25</v>
          </cell>
          <cell r="C200" t="e">
            <v>#VALUE!</v>
          </cell>
          <cell r="D200" t="e">
            <v>#VALUE!</v>
          </cell>
          <cell r="E200" t="e">
            <v>#VALUE!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 t="e">
            <v>#VALUE!</v>
          </cell>
          <cell r="K200" t="e">
            <v>#VALUE!</v>
          </cell>
          <cell r="L200" t="e">
            <v>#VALUE!</v>
          </cell>
        </row>
        <row r="201">
          <cell r="A201">
            <v>195</v>
          </cell>
          <cell r="B201" t="str">
            <v>26</v>
          </cell>
          <cell r="C201" t="e">
            <v>#VALUE!</v>
          </cell>
          <cell r="D201" t="e">
            <v>#VALUE!</v>
          </cell>
          <cell r="E201" t="e">
            <v>#VALUE!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 t="e">
            <v>#VALUE!</v>
          </cell>
          <cell r="K201" t="e">
            <v>#VALUE!</v>
          </cell>
          <cell r="L201" t="e">
            <v>#VALUE!</v>
          </cell>
        </row>
        <row r="202">
          <cell r="A202">
            <v>196</v>
          </cell>
          <cell r="B202" t="str">
            <v>27</v>
          </cell>
          <cell r="C202" t="e">
            <v>#VALUE!</v>
          </cell>
          <cell r="D202" t="e">
            <v>#VALUE!</v>
          </cell>
          <cell r="E202" t="e">
            <v>#VALUE!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e">
            <v>#VALUE!</v>
          </cell>
          <cell r="K202" t="e">
            <v>#VALUE!</v>
          </cell>
          <cell r="L202" t="e">
            <v>#VALUE!</v>
          </cell>
        </row>
        <row r="203">
          <cell r="A203">
            <v>197</v>
          </cell>
          <cell r="B203" t="str">
            <v>28</v>
          </cell>
          <cell r="C203" t="e">
            <v>#VALUE!</v>
          </cell>
          <cell r="D203" t="e">
            <v>#VALUE!</v>
          </cell>
          <cell r="E203" t="e">
            <v>#VALUE!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 t="e">
            <v>#VALUE!</v>
          </cell>
          <cell r="K203" t="e">
            <v>#VALUE!</v>
          </cell>
          <cell r="L203" t="e">
            <v>#VALUE!</v>
          </cell>
        </row>
        <row r="204">
          <cell r="A204">
            <v>198</v>
          </cell>
          <cell r="B204" t="str">
            <v>29</v>
          </cell>
          <cell r="C204" t="e">
            <v>#VALUE!</v>
          </cell>
          <cell r="D204" t="e">
            <v>#VALUE!</v>
          </cell>
          <cell r="E204" t="e">
            <v>#VALUE!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 t="e">
            <v>#VALUE!</v>
          </cell>
          <cell r="K204" t="e">
            <v>#VALUE!</v>
          </cell>
          <cell r="L204" t="e">
            <v>#VALUE!</v>
          </cell>
        </row>
        <row r="205">
          <cell r="A205">
            <v>199</v>
          </cell>
          <cell r="B205" t="str">
            <v>30</v>
          </cell>
          <cell r="C205" t="e">
            <v>#VALUE!</v>
          </cell>
          <cell r="D205" t="e">
            <v>#VALUE!</v>
          </cell>
          <cell r="E205" t="e">
            <v>#VALUE!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 t="e">
            <v>#VALUE!</v>
          </cell>
          <cell r="K205" t="e">
            <v>#VALUE!</v>
          </cell>
          <cell r="L205" t="e">
            <v>#VALUE!</v>
          </cell>
        </row>
        <row r="206">
          <cell r="A206">
            <v>200</v>
          </cell>
          <cell r="B206" t="str">
            <v>31</v>
          </cell>
          <cell r="C206" t="e">
            <v>#VALUE!</v>
          </cell>
          <cell r="D206" t="e">
            <v>#VALUE!</v>
          </cell>
          <cell r="E206" t="e">
            <v>#VALUE!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 t="e">
            <v>#VALUE!</v>
          </cell>
          <cell r="K206" t="e">
            <v>#VALUE!</v>
          </cell>
          <cell r="L206" t="e">
            <v>#VALUE!</v>
          </cell>
        </row>
        <row r="207">
          <cell r="A207">
            <v>201</v>
          </cell>
          <cell r="B207" t="str">
            <v>32</v>
          </cell>
          <cell r="C207" t="e">
            <v>#VALUE!</v>
          </cell>
          <cell r="D207" t="e">
            <v>#VALUE!</v>
          </cell>
          <cell r="E207" t="e">
            <v>#VALUE!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 t="e">
            <v>#VALUE!</v>
          </cell>
          <cell r="K207" t="e">
            <v>#VALUE!</v>
          </cell>
          <cell r="L207" t="e">
            <v>#VALUE!</v>
          </cell>
        </row>
        <row r="208">
          <cell r="A208">
            <v>202</v>
          </cell>
          <cell r="B208" t="str">
            <v>33</v>
          </cell>
          <cell r="C208" t="e">
            <v>#VALUE!</v>
          </cell>
          <cell r="D208" t="e">
            <v>#VALUE!</v>
          </cell>
          <cell r="E208" t="e">
            <v>#VALUE!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 t="e">
            <v>#VALUE!</v>
          </cell>
          <cell r="K208" t="e">
            <v>#VALUE!</v>
          </cell>
          <cell r="L208" t="e">
            <v>#VALUE!</v>
          </cell>
        </row>
        <row r="209">
          <cell r="A209">
            <v>203</v>
          </cell>
          <cell r="B209" t="str">
            <v>34</v>
          </cell>
          <cell r="C209" t="e">
            <v>#VALUE!</v>
          </cell>
          <cell r="D209" t="e">
            <v>#VALUE!</v>
          </cell>
          <cell r="E209" t="e">
            <v>#VALUE!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 t="e">
            <v>#VALUE!</v>
          </cell>
          <cell r="K209" t="e">
            <v>#VALUE!</v>
          </cell>
          <cell r="L209" t="e">
            <v>#VALUE!</v>
          </cell>
        </row>
        <row r="210">
          <cell r="A210">
            <v>204</v>
          </cell>
          <cell r="B210" t="str">
            <v>35</v>
          </cell>
          <cell r="C210" t="e">
            <v>#VALUE!</v>
          </cell>
          <cell r="D210" t="e">
            <v>#VALUE!</v>
          </cell>
          <cell r="E210" t="e">
            <v>#VALUE!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 t="e">
            <v>#VALUE!</v>
          </cell>
          <cell r="K210" t="e">
            <v>#VALUE!</v>
          </cell>
          <cell r="L210" t="e">
            <v>#VALUE!</v>
          </cell>
        </row>
        <row r="211">
          <cell r="A211">
            <v>205</v>
          </cell>
          <cell r="B211" t="str">
            <v>36</v>
          </cell>
          <cell r="C211" t="e">
            <v>#VALUE!</v>
          </cell>
          <cell r="D211" t="e">
            <v>#VALUE!</v>
          </cell>
          <cell r="E211" t="e">
            <v>#VALUE!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 t="e">
            <v>#VALUE!</v>
          </cell>
          <cell r="K211" t="e">
            <v>#VALUE!</v>
          </cell>
          <cell r="L211" t="e">
            <v>#VALUE!</v>
          </cell>
        </row>
        <row r="212">
          <cell r="A212">
            <v>206</v>
          </cell>
          <cell r="B212" t="str">
            <v>37</v>
          </cell>
          <cell r="C212" t="e">
            <v>#VALUE!</v>
          </cell>
          <cell r="D212" t="e">
            <v>#VALUE!</v>
          </cell>
          <cell r="E212" t="e">
            <v>#VALUE!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 t="e">
            <v>#VALUE!</v>
          </cell>
          <cell r="K212" t="e">
            <v>#VALUE!</v>
          </cell>
          <cell r="L212" t="e">
            <v>#VALUE!</v>
          </cell>
        </row>
        <row r="213">
          <cell r="A213">
            <v>207</v>
          </cell>
          <cell r="B213" t="str">
            <v>38</v>
          </cell>
          <cell r="C213" t="e">
            <v>#VALUE!</v>
          </cell>
          <cell r="D213" t="e">
            <v>#VALUE!</v>
          </cell>
          <cell r="E213" t="e">
            <v>#VALUE!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 t="e">
            <v>#VALUE!</v>
          </cell>
          <cell r="K213" t="e">
            <v>#VALUE!</v>
          </cell>
          <cell r="L213" t="e">
            <v>#VALUE!</v>
          </cell>
        </row>
        <row r="214">
          <cell r="A214">
            <v>208</v>
          </cell>
          <cell r="B214" t="str">
            <v>39</v>
          </cell>
          <cell r="C214" t="e">
            <v>#VALUE!</v>
          </cell>
          <cell r="D214" t="e">
            <v>#VALUE!</v>
          </cell>
          <cell r="E214" t="e">
            <v>#VALUE!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 t="e">
            <v>#VALUE!</v>
          </cell>
          <cell r="K214" t="e">
            <v>#VALUE!</v>
          </cell>
          <cell r="L214" t="e">
            <v>#VALUE!</v>
          </cell>
        </row>
        <row r="215">
          <cell r="A215">
            <v>209</v>
          </cell>
          <cell r="B215" t="str">
            <v>40</v>
          </cell>
          <cell r="C215" t="e">
            <v>#VALUE!</v>
          </cell>
          <cell r="D215" t="e">
            <v>#VALUE!</v>
          </cell>
          <cell r="E215" t="e">
            <v>#VALUE!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 t="e">
            <v>#VALUE!</v>
          </cell>
          <cell r="K215" t="e">
            <v>#VALUE!</v>
          </cell>
          <cell r="L215" t="e">
            <v>#VALUE!</v>
          </cell>
        </row>
        <row r="216">
          <cell r="A216">
            <v>210</v>
          </cell>
          <cell r="B216" t="str">
            <v>41</v>
          </cell>
          <cell r="C216" t="e">
            <v>#VALUE!</v>
          </cell>
          <cell r="D216" t="e">
            <v>#VALUE!</v>
          </cell>
          <cell r="E216" t="e">
            <v>#VALUE!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 t="e">
            <v>#VALUE!</v>
          </cell>
          <cell r="K216" t="e">
            <v>#VALUE!</v>
          </cell>
          <cell r="L216" t="e">
            <v>#VALUE!</v>
          </cell>
        </row>
        <row r="217">
          <cell r="A217">
            <v>211</v>
          </cell>
          <cell r="B217" t="str">
            <v>42</v>
          </cell>
          <cell r="C217" t="e">
            <v>#VALUE!</v>
          </cell>
          <cell r="D217" t="e">
            <v>#VALUE!</v>
          </cell>
          <cell r="E217" t="e">
            <v>#VALUE!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 t="e">
            <v>#VALUE!</v>
          </cell>
          <cell r="K217" t="e">
            <v>#VALUE!</v>
          </cell>
          <cell r="L217" t="e">
            <v>#VALUE!</v>
          </cell>
        </row>
        <row r="218">
          <cell r="A218">
            <v>212</v>
          </cell>
          <cell r="B218" t="str">
            <v>43</v>
          </cell>
          <cell r="C218" t="e">
            <v>#VALUE!</v>
          </cell>
          <cell r="D218" t="e">
            <v>#VALUE!</v>
          </cell>
          <cell r="E218" t="e">
            <v>#VALUE!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 t="e">
            <v>#VALUE!</v>
          </cell>
          <cell r="K218" t="e">
            <v>#VALUE!</v>
          </cell>
          <cell r="L218" t="e">
            <v>#VALUE!</v>
          </cell>
        </row>
        <row r="219">
          <cell r="A219">
            <v>213</v>
          </cell>
          <cell r="B219" t="str">
            <v>44</v>
          </cell>
          <cell r="C219" t="e">
            <v>#VALUE!</v>
          </cell>
          <cell r="D219" t="e">
            <v>#VALUE!</v>
          </cell>
          <cell r="E219" t="e">
            <v>#VALUE!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 t="e">
            <v>#VALUE!</v>
          </cell>
          <cell r="K219" t="e">
            <v>#VALUE!</v>
          </cell>
          <cell r="L219" t="e">
            <v>#VALUE!</v>
          </cell>
        </row>
        <row r="220">
          <cell r="A220">
            <v>214</v>
          </cell>
          <cell r="B220" t="str">
            <v>45</v>
          </cell>
          <cell r="C220" t="e">
            <v>#VALUE!</v>
          </cell>
          <cell r="D220" t="e">
            <v>#VALUE!</v>
          </cell>
          <cell r="E220" t="e">
            <v>#VALUE!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 t="e">
            <v>#VALUE!</v>
          </cell>
          <cell r="K220" t="e">
            <v>#VALUE!</v>
          </cell>
          <cell r="L220" t="e">
            <v>#VALUE!</v>
          </cell>
        </row>
        <row r="221">
          <cell r="A221">
            <v>215</v>
          </cell>
          <cell r="B221" t="str">
            <v>46</v>
          </cell>
          <cell r="C221" t="e">
            <v>#VALUE!</v>
          </cell>
          <cell r="D221" t="e">
            <v>#VALUE!</v>
          </cell>
          <cell r="E221" t="e">
            <v>#VALUE!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 t="e">
            <v>#VALUE!</v>
          </cell>
          <cell r="K221" t="e">
            <v>#VALUE!</v>
          </cell>
          <cell r="L221" t="e">
            <v>#VALUE!</v>
          </cell>
        </row>
        <row r="222">
          <cell r="A222">
            <v>216</v>
          </cell>
          <cell r="B222" t="str">
            <v>47</v>
          </cell>
          <cell r="C222" t="e">
            <v>#VALUE!</v>
          </cell>
          <cell r="D222" t="e">
            <v>#VALUE!</v>
          </cell>
          <cell r="E222" t="e">
            <v>#VALUE!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 t="e">
            <v>#VALUE!</v>
          </cell>
          <cell r="K222" t="e">
            <v>#VALUE!</v>
          </cell>
          <cell r="L222" t="e">
            <v>#VALUE!</v>
          </cell>
        </row>
        <row r="223">
          <cell r="A223">
            <v>217</v>
          </cell>
          <cell r="B223" t="str">
            <v>48</v>
          </cell>
          <cell r="C223" t="e">
            <v>#VALUE!</v>
          </cell>
          <cell r="D223" t="e">
            <v>#VALUE!</v>
          </cell>
          <cell r="E223" t="e">
            <v>#VALUE!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 t="e">
            <v>#VALUE!</v>
          </cell>
          <cell r="K223" t="e">
            <v>#VALUE!</v>
          </cell>
          <cell r="L223" t="e">
            <v>#VALUE!</v>
          </cell>
        </row>
        <row r="224">
          <cell r="A224">
            <v>218</v>
          </cell>
          <cell r="B224" t="str">
            <v>49</v>
          </cell>
          <cell r="C224" t="e">
            <v>#VALUE!</v>
          </cell>
          <cell r="D224" t="e">
            <v>#VALUE!</v>
          </cell>
          <cell r="E224" t="e">
            <v>#VALUE!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 t="e">
            <v>#VALUE!</v>
          </cell>
          <cell r="K224" t="e">
            <v>#VALUE!</v>
          </cell>
          <cell r="L224" t="e">
            <v>#VALUE!</v>
          </cell>
        </row>
        <row r="225">
          <cell r="A225">
            <v>219</v>
          </cell>
          <cell r="B225" t="str">
            <v>50</v>
          </cell>
          <cell r="C225" t="e">
            <v>#VALUE!</v>
          </cell>
          <cell r="D225" t="e">
            <v>#VALUE!</v>
          </cell>
          <cell r="E225" t="e">
            <v>#VALUE!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 t="e">
            <v>#VALUE!</v>
          </cell>
          <cell r="K225" t="e">
            <v>#VALUE!</v>
          </cell>
          <cell r="L225" t="e">
            <v>#VALUE!</v>
          </cell>
        </row>
        <row r="226">
          <cell r="A226">
            <v>220</v>
          </cell>
          <cell r="B226" t="str">
            <v>51</v>
          </cell>
          <cell r="C226" t="e">
            <v>#VALUE!</v>
          </cell>
          <cell r="D226" t="e">
            <v>#VALUE!</v>
          </cell>
          <cell r="E226" t="e">
            <v>#VALUE!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 t="e">
            <v>#VALUE!</v>
          </cell>
          <cell r="K226" t="e">
            <v>#VALUE!</v>
          </cell>
          <cell r="L226" t="e">
            <v>#VALUE!</v>
          </cell>
        </row>
        <row r="227">
          <cell r="A227">
            <v>221</v>
          </cell>
          <cell r="B227" t="str">
            <v>52</v>
          </cell>
          <cell r="C227" t="e">
            <v>#VALUE!</v>
          </cell>
          <cell r="D227" t="e">
            <v>#VALUE!</v>
          </cell>
          <cell r="E227" t="e">
            <v>#VALUE!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 t="e">
            <v>#VALUE!</v>
          </cell>
          <cell r="K227" t="e">
            <v>#VALUE!</v>
          </cell>
          <cell r="L227" t="e">
            <v>#VALUE!</v>
          </cell>
        </row>
        <row r="228">
          <cell r="A228">
            <v>222</v>
          </cell>
          <cell r="B228" t="str">
            <v>53</v>
          </cell>
          <cell r="C228" t="e">
            <v>#VALUE!</v>
          </cell>
          <cell r="D228" t="e">
            <v>#VALUE!</v>
          </cell>
          <cell r="E228" t="e">
            <v>#VALUE!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 t="e">
            <v>#VALUE!</v>
          </cell>
          <cell r="K228" t="e">
            <v>#VALUE!</v>
          </cell>
          <cell r="L228" t="e">
            <v>#VALUE!</v>
          </cell>
        </row>
        <row r="229">
          <cell r="A229">
            <v>223</v>
          </cell>
          <cell r="B229" t="str">
            <v>54</v>
          </cell>
          <cell r="C229" t="e">
            <v>#VALUE!</v>
          </cell>
          <cell r="D229" t="e">
            <v>#VALUE!</v>
          </cell>
          <cell r="E229" t="e">
            <v>#VALUE!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 t="e">
            <v>#VALUE!</v>
          </cell>
          <cell r="K229" t="e">
            <v>#VALUE!</v>
          </cell>
          <cell r="L229" t="e">
            <v>#VALUE!</v>
          </cell>
        </row>
        <row r="230">
          <cell r="A230">
            <v>224</v>
          </cell>
          <cell r="B230" t="str">
            <v>55</v>
          </cell>
          <cell r="C230" t="e">
            <v>#VALUE!</v>
          </cell>
          <cell r="D230" t="e">
            <v>#VALUE!</v>
          </cell>
          <cell r="E230" t="e">
            <v>#VALUE!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 t="e">
            <v>#VALUE!</v>
          </cell>
          <cell r="K230" t="e">
            <v>#VALUE!</v>
          </cell>
          <cell r="L230" t="e">
            <v>#VALUE!</v>
          </cell>
        </row>
        <row r="231">
          <cell r="A231">
            <v>225</v>
          </cell>
          <cell r="B231" t="str">
            <v>56</v>
          </cell>
          <cell r="C231" t="e">
            <v>#VALUE!</v>
          </cell>
          <cell r="D231" t="e">
            <v>#VALUE!</v>
          </cell>
          <cell r="E231" t="e">
            <v>#VALUE!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 t="e">
            <v>#VALUE!</v>
          </cell>
          <cell r="K231" t="e">
            <v>#VALUE!</v>
          </cell>
          <cell r="L231" t="e">
            <v>#VALUE!</v>
          </cell>
        </row>
        <row r="232">
          <cell r="A232">
            <v>226</v>
          </cell>
          <cell r="B232" t="str">
            <v>57</v>
          </cell>
          <cell r="C232" t="e">
            <v>#VALUE!</v>
          </cell>
          <cell r="D232" t="e">
            <v>#VALUE!</v>
          </cell>
          <cell r="E232" t="e">
            <v>#VALUE!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 t="e">
            <v>#VALUE!</v>
          </cell>
          <cell r="K232" t="e">
            <v>#VALUE!</v>
          </cell>
          <cell r="L232" t="e">
            <v>#VALUE!</v>
          </cell>
        </row>
        <row r="233">
          <cell r="A233">
            <v>227</v>
          </cell>
          <cell r="B233" t="str">
            <v>58</v>
          </cell>
          <cell r="C233" t="e">
            <v>#VALUE!</v>
          </cell>
          <cell r="D233" t="e">
            <v>#VALUE!</v>
          </cell>
          <cell r="E233" t="e">
            <v>#VALUE!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 t="e">
            <v>#VALUE!</v>
          </cell>
          <cell r="K233" t="e">
            <v>#VALUE!</v>
          </cell>
          <cell r="L233" t="e">
            <v>#VALUE!</v>
          </cell>
        </row>
        <row r="234">
          <cell r="A234">
            <v>228</v>
          </cell>
          <cell r="B234" t="str">
            <v>59</v>
          </cell>
          <cell r="C234" t="e">
            <v>#VALUE!</v>
          </cell>
          <cell r="D234" t="e">
            <v>#VALUE!</v>
          </cell>
          <cell r="E234" t="e">
            <v>#VALUE!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 t="e">
            <v>#VALUE!</v>
          </cell>
          <cell r="K234" t="e">
            <v>#VALUE!</v>
          </cell>
          <cell r="L234" t="e">
            <v>#VALUE!</v>
          </cell>
        </row>
        <row r="235">
          <cell r="A235">
            <v>229</v>
          </cell>
          <cell r="B235" t="str">
            <v>60</v>
          </cell>
          <cell r="C235" t="e">
            <v>#VALUE!</v>
          </cell>
          <cell r="D235" t="e">
            <v>#VALUE!</v>
          </cell>
          <cell r="E235" t="e">
            <v>#VALUE!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 t="e">
            <v>#VALUE!</v>
          </cell>
          <cell r="K235" t="e">
            <v>#VALUE!</v>
          </cell>
          <cell r="L235" t="e">
            <v>#VALUE!</v>
          </cell>
        </row>
        <row r="236">
          <cell r="A236">
            <v>230</v>
          </cell>
          <cell r="B236" t="str">
            <v>61</v>
          </cell>
          <cell r="C236" t="e">
            <v>#VALUE!</v>
          </cell>
          <cell r="D236" t="e">
            <v>#VALUE!</v>
          </cell>
          <cell r="E236" t="e">
            <v>#VALUE!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 t="e">
            <v>#VALUE!</v>
          </cell>
          <cell r="K236" t="e">
            <v>#VALUE!</v>
          </cell>
          <cell r="L236" t="e">
            <v>#VALUE!</v>
          </cell>
        </row>
        <row r="237">
          <cell r="A237">
            <v>231</v>
          </cell>
          <cell r="B237" t="str">
            <v>62</v>
          </cell>
          <cell r="C237" t="e">
            <v>#VALUE!</v>
          </cell>
          <cell r="D237" t="e">
            <v>#VALUE!</v>
          </cell>
          <cell r="E237" t="e">
            <v>#VALUE!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 t="e">
            <v>#VALUE!</v>
          </cell>
          <cell r="K237" t="e">
            <v>#VALUE!</v>
          </cell>
          <cell r="L237" t="e">
            <v>#VALUE!</v>
          </cell>
        </row>
        <row r="238">
          <cell r="A238">
            <v>232</v>
          </cell>
          <cell r="B238" t="str">
            <v>63</v>
          </cell>
          <cell r="C238" t="e">
            <v>#VALUE!</v>
          </cell>
          <cell r="D238" t="e">
            <v>#VALUE!</v>
          </cell>
          <cell r="E238" t="e">
            <v>#VALUE!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 t="e">
            <v>#VALUE!</v>
          </cell>
          <cell r="K238" t="e">
            <v>#VALUE!</v>
          </cell>
          <cell r="L238" t="e">
            <v>#VALUE!</v>
          </cell>
        </row>
        <row r="239">
          <cell r="A239">
            <v>233</v>
          </cell>
          <cell r="B239" t="str">
            <v>64</v>
          </cell>
          <cell r="C239" t="e">
            <v>#VALUE!</v>
          </cell>
          <cell r="D239" t="e">
            <v>#VALUE!</v>
          </cell>
          <cell r="E239" t="e">
            <v>#VALUE!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 t="e">
            <v>#VALUE!</v>
          </cell>
          <cell r="K239" t="e">
            <v>#VALUE!</v>
          </cell>
          <cell r="L239" t="e">
            <v>#VALUE!</v>
          </cell>
        </row>
        <row r="240">
          <cell r="A240">
            <v>234</v>
          </cell>
          <cell r="B240" t="str">
            <v>65</v>
          </cell>
          <cell r="C240" t="e">
            <v>#VALUE!</v>
          </cell>
          <cell r="D240" t="e">
            <v>#VALUE!</v>
          </cell>
          <cell r="E240" t="e">
            <v>#VALUE!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 t="e">
            <v>#VALUE!</v>
          </cell>
          <cell r="K240" t="e">
            <v>#VALUE!</v>
          </cell>
          <cell r="L240" t="e">
            <v>#VALUE!</v>
          </cell>
        </row>
        <row r="241">
          <cell r="A241">
            <v>235</v>
          </cell>
          <cell r="B241" t="str">
            <v>66</v>
          </cell>
          <cell r="C241" t="e">
            <v>#VALUE!</v>
          </cell>
          <cell r="D241" t="e">
            <v>#VALUE!</v>
          </cell>
          <cell r="E241" t="e">
            <v>#VALUE!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 t="e">
            <v>#VALUE!</v>
          </cell>
          <cell r="K241" t="e">
            <v>#VALUE!</v>
          </cell>
          <cell r="L241" t="e">
            <v>#VALUE!</v>
          </cell>
        </row>
        <row r="242">
          <cell r="A242">
            <v>236</v>
          </cell>
          <cell r="B242" t="str">
            <v>67</v>
          </cell>
          <cell r="C242" t="e">
            <v>#VALUE!</v>
          </cell>
          <cell r="D242" t="e">
            <v>#VALUE!</v>
          </cell>
          <cell r="E242" t="e">
            <v>#VALUE!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 t="e">
            <v>#VALUE!</v>
          </cell>
          <cell r="K242" t="e">
            <v>#VALUE!</v>
          </cell>
          <cell r="L242" t="e">
            <v>#VALUE!</v>
          </cell>
        </row>
        <row r="243">
          <cell r="A243">
            <v>237</v>
          </cell>
          <cell r="B243" t="str">
            <v>68</v>
          </cell>
          <cell r="C243" t="e">
            <v>#VALUE!</v>
          </cell>
          <cell r="D243" t="e">
            <v>#VALUE!</v>
          </cell>
          <cell r="E243" t="e">
            <v>#VALUE!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 t="e">
            <v>#VALUE!</v>
          </cell>
          <cell r="K243" t="e">
            <v>#VALUE!</v>
          </cell>
          <cell r="L243" t="e">
            <v>#VALUE!</v>
          </cell>
        </row>
        <row r="244">
          <cell r="A244">
            <v>238</v>
          </cell>
          <cell r="B244" t="str">
            <v>69</v>
          </cell>
          <cell r="C244" t="e">
            <v>#VALUE!</v>
          </cell>
          <cell r="D244" t="e">
            <v>#VALUE!</v>
          </cell>
          <cell r="E244" t="e">
            <v>#VALUE!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 t="e">
            <v>#VALUE!</v>
          </cell>
          <cell r="K244" t="e">
            <v>#VALUE!</v>
          </cell>
          <cell r="L244" t="e">
            <v>#VALUE!</v>
          </cell>
        </row>
        <row r="245">
          <cell r="A245">
            <v>239</v>
          </cell>
          <cell r="B245" t="str">
            <v>70</v>
          </cell>
          <cell r="C245" t="e">
            <v>#VALUE!</v>
          </cell>
          <cell r="D245" t="e">
            <v>#VALUE!</v>
          </cell>
          <cell r="E245" t="e">
            <v>#VALUE!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 t="e">
            <v>#VALUE!</v>
          </cell>
          <cell r="K245" t="e">
            <v>#VALUE!</v>
          </cell>
          <cell r="L245" t="e">
            <v>#VALUE!</v>
          </cell>
        </row>
        <row r="246">
          <cell r="A246">
            <v>240</v>
          </cell>
          <cell r="B246" t="str">
            <v>71</v>
          </cell>
          <cell r="C246" t="e">
            <v>#VALUE!</v>
          </cell>
          <cell r="D246" t="e">
            <v>#VALUE!</v>
          </cell>
          <cell r="E246" t="e">
            <v>#VALUE!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 t="e">
            <v>#VALUE!</v>
          </cell>
          <cell r="K246" t="e">
            <v>#VALUE!</v>
          </cell>
          <cell r="L246" t="e">
            <v>#VALUE!</v>
          </cell>
        </row>
        <row r="247">
          <cell r="A247">
            <v>241</v>
          </cell>
          <cell r="B247" t="str">
            <v>72</v>
          </cell>
          <cell r="C247" t="e">
            <v>#VALUE!</v>
          </cell>
          <cell r="D247" t="e">
            <v>#VALUE!</v>
          </cell>
          <cell r="E247" t="e">
            <v>#VALUE!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 t="e">
            <v>#VALUE!</v>
          </cell>
          <cell r="K247" t="e">
            <v>#VALUE!</v>
          </cell>
          <cell r="L247" t="e">
            <v>#VALUE!</v>
          </cell>
        </row>
        <row r="248">
          <cell r="A248">
            <v>242</v>
          </cell>
          <cell r="B248" t="str">
            <v>73</v>
          </cell>
          <cell r="C248" t="e">
            <v>#VALUE!</v>
          </cell>
          <cell r="D248" t="e">
            <v>#VALUE!</v>
          </cell>
          <cell r="E248" t="e">
            <v>#VALUE!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 t="e">
            <v>#VALUE!</v>
          </cell>
          <cell r="K248" t="e">
            <v>#VALUE!</v>
          </cell>
          <cell r="L248" t="e">
            <v>#VALUE!</v>
          </cell>
        </row>
        <row r="249">
          <cell r="A249">
            <v>243</v>
          </cell>
          <cell r="B249" t="str">
            <v>74</v>
          </cell>
          <cell r="C249" t="e">
            <v>#VALUE!</v>
          </cell>
          <cell r="D249" t="e">
            <v>#VALUE!</v>
          </cell>
          <cell r="E249" t="e">
            <v>#VALUE!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 t="e">
            <v>#VALUE!</v>
          </cell>
          <cell r="K249" t="e">
            <v>#VALUE!</v>
          </cell>
          <cell r="L249" t="e">
            <v>#VALUE!</v>
          </cell>
        </row>
        <row r="250">
          <cell r="A250">
            <v>244</v>
          </cell>
          <cell r="B250" t="str">
            <v>75</v>
          </cell>
          <cell r="C250" t="e">
            <v>#VALUE!</v>
          </cell>
          <cell r="D250" t="e">
            <v>#VALUE!</v>
          </cell>
          <cell r="E250" t="e">
            <v>#VALUE!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 t="e">
            <v>#VALUE!</v>
          </cell>
          <cell r="K250" t="e">
            <v>#VALUE!</v>
          </cell>
          <cell r="L250" t="e">
            <v>#VALUE!</v>
          </cell>
        </row>
        <row r="251">
          <cell r="A251">
            <v>245</v>
          </cell>
          <cell r="B251" t="str">
            <v>76</v>
          </cell>
          <cell r="C251" t="e">
            <v>#VALUE!</v>
          </cell>
          <cell r="D251" t="e">
            <v>#VALUE!</v>
          </cell>
          <cell r="E251" t="e">
            <v>#VALUE!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 t="e">
            <v>#VALUE!</v>
          </cell>
          <cell r="K251" t="e">
            <v>#VALUE!</v>
          </cell>
          <cell r="L251" t="e">
            <v>#VALUE!</v>
          </cell>
        </row>
        <row r="252">
          <cell r="A252">
            <v>246</v>
          </cell>
          <cell r="B252" t="str">
            <v>77</v>
          </cell>
          <cell r="C252" t="e">
            <v>#VALUE!</v>
          </cell>
          <cell r="D252" t="e">
            <v>#VALUE!</v>
          </cell>
          <cell r="E252" t="e">
            <v>#VALUE!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 t="e">
            <v>#VALUE!</v>
          </cell>
          <cell r="K252" t="e">
            <v>#VALUE!</v>
          </cell>
          <cell r="L252" t="e">
            <v>#VALUE!</v>
          </cell>
        </row>
        <row r="253">
          <cell r="A253">
            <v>247</v>
          </cell>
          <cell r="B253" t="str">
            <v>78</v>
          </cell>
          <cell r="C253" t="e">
            <v>#VALUE!</v>
          </cell>
          <cell r="D253" t="e">
            <v>#VALUE!</v>
          </cell>
          <cell r="E253" t="e">
            <v>#VALUE!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 t="e">
            <v>#VALUE!</v>
          </cell>
          <cell r="K253" t="e">
            <v>#VALUE!</v>
          </cell>
          <cell r="L253" t="e">
            <v>#VALUE!</v>
          </cell>
        </row>
        <row r="254">
          <cell r="A254">
            <v>248</v>
          </cell>
          <cell r="B254" t="str">
            <v>79</v>
          </cell>
          <cell r="C254" t="e">
            <v>#VALUE!</v>
          </cell>
          <cell r="D254" t="e">
            <v>#VALUE!</v>
          </cell>
          <cell r="E254" t="e">
            <v>#VALUE!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 t="e">
            <v>#VALUE!</v>
          </cell>
          <cell r="K254" t="e">
            <v>#VALUE!</v>
          </cell>
          <cell r="L254" t="e">
            <v>#VALUE!</v>
          </cell>
        </row>
        <row r="255">
          <cell r="A255">
            <v>249</v>
          </cell>
          <cell r="B255" t="str">
            <v>80</v>
          </cell>
          <cell r="C255" t="e">
            <v>#VALUE!</v>
          </cell>
          <cell r="D255" t="e">
            <v>#VALUE!</v>
          </cell>
          <cell r="E255" t="e">
            <v>#VALUE!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 t="e">
            <v>#VALUE!</v>
          </cell>
          <cell r="K255" t="e">
            <v>#VALUE!</v>
          </cell>
          <cell r="L255" t="e">
            <v>#VALUE!</v>
          </cell>
        </row>
        <row r="256">
          <cell r="A256">
            <v>250</v>
          </cell>
          <cell r="B256" t="str">
            <v>81</v>
          </cell>
          <cell r="C256" t="e">
            <v>#VALUE!</v>
          </cell>
          <cell r="D256" t="e">
            <v>#VALUE!</v>
          </cell>
          <cell r="E256" t="e">
            <v>#VALUE!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 t="e">
            <v>#VALUE!</v>
          </cell>
          <cell r="K256" t="e">
            <v>#VALUE!</v>
          </cell>
          <cell r="L256" t="e">
            <v>#VALUE!</v>
          </cell>
        </row>
        <row r="257">
          <cell r="A257">
            <v>251</v>
          </cell>
          <cell r="B257" t="str">
            <v>82</v>
          </cell>
          <cell r="C257" t="e">
            <v>#VALUE!</v>
          </cell>
          <cell r="D257" t="e">
            <v>#VALUE!</v>
          </cell>
          <cell r="E257" t="e">
            <v>#VALUE!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 t="e">
            <v>#VALUE!</v>
          </cell>
          <cell r="K257" t="e">
            <v>#VALUE!</v>
          </cell>
          <cell r="L257" t="e">
            <v>#VALUE!</v>
          </cell>
        </row>
        <row r="258">
          <cell r="A258">
            <v>252</v>
          </cell>
          <cell r="B258" t="str">
            <v>83</v>
          </cell>
          <cell r="C258" t="e">
            <v>#VALUE!</v>
          </cell>
          <cell r="D258" t="e">
            <v>#VALUE!</v>
          </cell>
          <cell r="E258" t="e">
            <v>#VALUE!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 t="e">
            <v>#VALUE!</v>
          </cell>
          <cell r="K258" t="e">
            <v>#VALUE!</v>
          </cell>
          <cell r="L258" t="e">
            <v>#VALUE!</v>
          </cell>
        </row>
        <row r="259">
          <cell r="A259">
            <v>253</v>
          </cell>
          <cell r="B259" t="str">
            <v>84</v>
          </cell>
          <cell r="C259" t="e">
            <v>#VALUE!</v>
          </cell>
          <cell r="D259" t="e">
            <v>#VALUE!</v>
          </cell>
          <cell r="E259" t="e">
            <v>#VALUE!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 t="e">
            <v>#VALUE!</v>
          </cell>
          <cell r="K259" t="e">
            <v>#VALUE!</v>
          </cell>
          <cell r="L259" t="e">
            <v>#VALUE!</v>
          </cell>
        </row>
        <row r="260">
          <cell r="A260">
            <v>254</v>
          </cell>
          <cell r="B260" t="str">
            <v>85</v>
          </cell>
          <cell r="C260" t="e">
            <v>#VALUE!</v>
          </cell>
          <cell r="D260" t="e">
            <v>#VALUE!</v>
          </cell>
          <cell r="E260" t="e">
            <v>#VALUE!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 t="e">
            <v>#VALUE!</v>
          </cell>
          <cell r="K260" t="e">
            <v>#VALUE!</v>
          </cell>
          <cell r="L260" t="e">
            <v>#VALUE!</v>
          </cell>
        </row>
        <row r="261">
          <cell r="A261">
            <v>255</v>
          </cell>
          <cell r="B261" t="str">
            <v>86</v>
          </cell>
          <cell r="C261" t="e">
            <v>#VALUE!</v>
          </cell>
          <cell r="D261" t="e">
            <v>#VALUE!</v>
          </cell>
          <cell r="E261" t="e">
            <v>#VALUE!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 t="e">
            <v>#VALUE!</v>
          </cell>
          <cell r="K261" t="e">
            <v>#VALUE!</v>
          </cell>
          <cell r="L261" t="e">
            <v>#VALUE!</v>
          </cell>
        </row>
        <row r="262">
          <cell r="A262">
            <v>256</v>
          </cell>
          <cell r="B262" t="str">
            <v>87</v>
          </cell>
          <cell r="C262" t="e">
            <v>#VALUE!</v>
          </cell>
          <cell r="D262" t="e">
            <v>#VALUE!</v>
          </cell>
          <cell r="E262" t="e">
            <v>#VALUE!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 t="e">
            <v>#VALUE!</v>
          </cell>
          <cell r="K262" t="e">
            <v>#VALUE!</v>
          </cell>
          <cell r="L262" t="e">
            <v>#VALUE!</v>
          </cell>
        </row>
        <row r="263">
          <cell r="A263">
            <v>257</v>
          </cell>
          <cell r="B263" t="str">
            <v>88</v>
          </cell>
          <cell r="C263" t="e">
            <v>#VALUE!</v>
          </cell>
          <cell r="D263" t="e">
            <v>#VALUE!</v>
          </cell>
          <cell r="E263" t="e">
            <v>#VALUE!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 t="e">
            <v>#VALUE!</v>
          </cell>
          <cell r="K263" t="e">
            <v>#VALUE!</v>
          </cell>
          <cell r="L263" t="e">
            <v>#VALUE!</v>
          </cell>
        </row>
        <row r="264">
          <cell r="A264">
            <v>258</v>
          </cell>
          <cell r="B264" t="str">
            <v>89</v>
          </cell>
          <cell r="C264" t="e">
            <v>#VALUE!</v>
          </cell>
          <cell r="D264" t="e">
            <v>#VALUE!</v>
          </cell>
          <cell r="E264" t="e">
            <v>#VALUE!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 t="e">
            <v>#VALUE!</v>
          </cell>
          <cell r="K264" t="e">
            <v>#VALUE!</v>
          </cell>
          <cell r="L264" t="e">
            <v>#VALUE!</v>
          </cell>
        </row>
        <row r="265">
          <cell r="A265">
            <v>259</v>
          </cell>
          <cell r="B265" t="str">
            <v>90</v>
          </cell>
          <cell r="C265" t="e">
            <v>#VALUE!</v>
          </cell>
          <cell r="D265" t="e">
            <v>#VALUE!</v>
          </cell>
          <cell r="E265" t="e">
            <v>#VALUE!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 t="e">
            <v>#VALUE!</v>
          </cell>
          <cell r="K265" t="e">
            <v>#VALUE!</v>
          </cell>
          <cell r="L265" t="e">
            <v>#VALUE!</v>
          </cell>
        </row>
        <row r="266">
          <cell r="A266">
            <v>260</v>
          </cell>
          <cell r="B266" t="str">
            <v>91</v>
          </cell>
          <cell r="C266" t="e">
            <v>#VALUE!</v>
          </cell>
          <cell r="D266" t="e">
            <v>#VALUE!</v>
          </cell>
          <cell r="E266" t="e">
            <v>#VALUE!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 t="e">
            <v>#VALUE!</v>
          </cell>
          <cell r="K266" t="e">
            <v>#VALUE!</v>
          </cell>
          <cell r="L266" t="e">
            <v>#VALUE!</v>
          </cell>
        </row>
        <row r="267">
          <cell r="A267">
            <v>261</v>
          </cell>
          <cell r="B267" t="str">
            <v>92</v>
          </cell>
          <cell r="C267" t="e">
            <v>#VALUE!</v>
          </cell>
          <cell r="D267" t="e">
            <v>#VALUE!</v>
          </cell>
          <cell r="E267" t="e">
            <v>#VALUE!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 t="e">
            <v>#VALUE!</v>
          </cell>
          <cell r="K267" t="e">
            <v>#VALUE!</v>
          </cell>
          <cell r="L267" t="e">
            <v>#VALUE!</v>
          </cell>
        </row>
        <row r="268">
          <cell r="A268">
            <v>262</v>
          </cell>
          <cell r="B268" t="str">
            <v>93</v>
          </cell>
          <cell r="C268" t="e">
            <v>#VALUE!</v>
          </cell>
          <cell r="D268" t="e">
            <v>#VALUE!</v>
          </cell>
          <cell r="E268" t="e">
            <v>#VALUE!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 t="e">
            <v>#VALUE!</v>
          </cell>
          <cell r="K268" t="e">
            <v>#VALUE!</v>
          </cell>
          <cell r="L268" t="e">
            <v>#VALUE!</v>
          </cell>
        </row>
        <row r="269">
          <cell r="A269">
            <v>263</v>
          </cell>
          <cell r="B269" t="str">
            <v>94</v>
          </cell>
          <cell r="C269" t="e">
            <v>#VALUE!</v>
          </cell>
          <cell r="D269" t="e">
            <v>#VALUE!</v>
          </cell>
          <cell r="E269" t="e">
            <v>#VALUE!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 t="e">
            <v>#VALUE!</v>
          </cell>
          <cell r="K269" t="e">
            <v>#VALUE!</v>
          </cell>
          <cell r="L269" t="e">
            <v>#VALUE!</v>
          </cell>
        </row>
        <row r="270">
          <cell r="A270">
            <v>264</v>
          </cell>
          <cell r="B270" t="str">
            <v>95</v>
          </cell>
          <cell r="C270" t="e">
            <v>#VALUE!</v>
          </cell>
          <cell r="D270" t="e">
            <v>#VALUE!</v>
          </cell>
          <cell r="E270" t="e">
            <v>#VALUE!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 t="e">
            <v>#VALUE!</v>
          </cell>
          <cell r="K270" t="e">
            <v>#VALUE!</v>
          </cell>
          <cell r="L270" t="e">
            <v>#VALUE!</v>
          </cell>
        </row>
        <row r="271">
          <cell r="A271">
            <v>265</v>
          </cell>
          <cell r="B271" t="str">
            <v>96</v>
          </cell>
          <cell r="C271" t="e">
            <v>#VALUE!</v>
          </cell>
          <cell r="D271" t="e">
            <v>#VALUE!</v>
          </cell>
          <cell r="E271" t="e">
            <v>#VALUE!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 t="e">
            <v>#VALUE!</v>
          </cell>
          <cell r="K271" t="e">
            <v>#VALUE!</v>
          </cell>
          <cell r="L271" t="e">
            <v>#VALUE!</v>
          </cell>
        </row>
        <row r="272">
          <cell r="A272">
            <v>266</v>
          </cell>
          <cell r="B272" t="str">
            <v>97</v>
          </cell>
          <cell r="C272" t="e">
            <v>#VALUE!</v>
          </cell>
          <cell r="D272" t="e">
            <v>#VALUE!</v>
          </cell>
          <cell r="E272" t="e">
            <v>#VALUE!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 t="e">
            <v>#VALUE!</v>
          </cell>
          <cell r="K272" t="e">
            <v>#VALUE!</v>
          </cell>
          <cell r="L272" t="e">
            <v>#VALUE!</v>
          </cell>
        </row>
        <row r="273">
          <cell r="A273">
            <v>267</v>
          </cell>
          <cell r="B273" t="str">
            <v>98</v>
          </cell>
          <cell r="C273" t="e">
            <v>#VALUE!</v>
          </cell>
          <cell r="D273" t="e">
            <v>#VALUE!</v>
          </cell>
          <cell r="E273" t="e">
            <v>#VALUE!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 t="e">
            <v>#VALUE!</v>
          </cell>
          <cell r="K273" t="e">
            <v>#VALUE!</v>
          </cell>
          <cell r="L273" t="e">
            <v>#VALUE!</v>
          </cell>
        </row>
        <row r="274">
          <cell r="A274">
            <v>268</v>
          </cell>
          <cell r="B274" t="str">
            <v>99</v>
          </cell>
          <cell r="C274" t="e">
            <v>#VALUE!</v>
          </cell>
          <cell r="D274" t="e">
            <v>#VALUE!</v>
          </cell>
          <cell r="E274" t="e">
            <v>#VALUE!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 t="e">
            <v>#VALUE!</v>
          </cell>
          <cell r="K274" t="e">
            <v>#VALUE!</v>
          </cell>
          <cell r="L274" t="e">
            <v>#VALUE!</v>
          </cell>
        </row>
        <row r="275">
          <cell r="A275">
            <v>269</v>
          </cell>
          <cell r="B275" t="str">
            <v>100</v>
          </cell>
          <cell r="C275" t="e">
            <v>#VALUE!</v>
          </cell>
          <cell r="D275" t="e">
            <v>#VALUE!</v>
          </cell>
          <cell r="E275" t="e">
            <v>#VALUE!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 t="e">
            <v>#VALUE!</v>
          </cell>
          <cell r="K275" t="e">
            <v>#VALUE!</v>
          </cell>
          <cell r="L275" t="e">
            <v>#VALUE!</v>
          </cell>
        </row>
        <row r="276">
          <cell r="A276">
            <v>270</v>
          </cell>
          <cell r="B276" t="str">
            <v>101</v>
          </cell>
          <cell r="C276" t="e">
            <v>#VALUE!</v>
          </cell>
          <cell r="D276" t="e">
            <v>#VALUE!</v>
          </cell>
          <cell r="E276" t="e">
            <v>#VALUE!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 t="e">
            <v>#VALUE!</v>
          </cell>
          <cell r="K276" t="e">
            <v>#VALUE!</v>
          </cell>
          <cell r="L276" t="e">
            <v>#VALUE!</v>
          </cell>
        </row>
        <row r="277">
          <cell r="A277">
            <v>271</v>
          </cell>
          <cell r="B277" t="str">
            <v>102</v>
          </cell>
          <cell r="C277" t="e">
            <v>#VALUE!</v>
          </cell>
          <cell r="D277" t="e">
            <v>#VALUE!</v>
          </cell>
          <cell r="E277" t="e">
            <v>#VALUE!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 t="e">
            <v>#VALUE!</v>
          </cell>
          <cell r="K277" t="e">
            <v>#VALUE!</v>
          </cell>
          <cell r="L277" t="e">
            <v>#VALUE!</v>
          </cell>
        </row>
        <row r="278">
          <cell r="A278">
            <v>272</v>
          </cell>
          <cell r="B278" t="str">
            <v>103</v>
          </cell>
          <cell r="C278" t="e">
            <v>#VALUE!</v>
          </cell>
          <cell r="D278" t="e">
            <v>#VALUE!</v>
          </cell>
          <cell r="E278" t="e">
            <v>#VALUE!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 t="e">
            <v>#VALUE!</v>
          </cell>
          <cell r="K278" t="e">
            <v>#VALUE!</v>
          </cell>
          <cell r="L278" t="e">
            <v>#VALUE!</v>
          </cell>
        </row>
        <row r="279">
          <cell r="A279">
            <v>273</v>
          </cell>
          <cell r="B279" t="str">
            <v>104</v>
          </cell>
          <cell r="C279" t="e">
            <v>#VALUE!</v>
          </cell>
          <cell r="D279" t="e">
            <v>#VALUE!</v>
          </cell>
          <cell r="E279" t="e">
            <v>#VALUE!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 t="e">
            <v>#VALUE!</v>
          </cell>
          <cell r="K279" t="e">
            <v>#VALUE!</v>
          </cell>
          <cell r="L279" t="e">
            <v>#VALUE!</v>
          </cell>
        </row>
        <row r="280">
          <cell r="A280">
            <v>274</v>
          </cell>
          <cell r="B280" t="str">
            <v>105</v>
          </cell>
          <cell r="C280" t="e">
            <v>#VALUE!</v>
          </cell>
          <cell r="D280" t="e">
            <v>#VALUE!</v>
          </cell>
          <cell r="E280" t="e">
            <v>#VALUE!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 t="e">
            <v>#VALUE!</v>
          </cell>
          <cell r="K280" t="e">
            <v>#VALUE!</v>
          </cell>
          <cell r="L280" t="e">
            <v>#VALUE!</v>
          </cell>
        </row>
        <row r="281">
          <cell r="A281">
            <v>275</v>
          </cell>
          <cell r="B281" t="str">
            <v>106</v>
          </cell>
          <cell r="C281" t="e">
            <v>#VALUE!</v>
          </cell>
          <cell r="D281" t="e">
            <v>#VALUE!</v>
          </cell>
          <cell r="E281" t="e">
            <v>#VALUE!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 t="e">
            <v>#VALUE!</v>
          </cell>
          <cell r="K281" t="e">
            <v>#VALUE!</v>
          </cell>
          <cell r="L281" t="e">
            <v>#VALUE!</v>
          </cell>
        </row>
        <row r="282">
          <cell r="A282">
            <v>276</v>
          </cell>
          <cell r="B282" t="str">
            <v>107</v>
          </cell>
          <cell r="C282" t="e">
            <v>#VALUE!</v>
          </cell>
          <cell r="D282" t="e">
            <v>#VALUE!</v>
          </cell>
          <cell r="E282" t="e">
            <v>#VALUE!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 t="e">
            <v>#VALUE!</v>
          </cell>
          <cell r="K282" t="e">
            <v>#VALUE!</v>
          </cell>
          <cell r="L282" t="e">
            <v>#VALUE!</v>
          </cell>
        </row>
        <row r="283">
          <cell r="A283">
            <v>277</v>
          </cell>
          <cell r="B283" t="str">
            <v>108</v>
          </cell>
          <cell r="C283" t="e">
            <v>#VALUE!</v>
          </cell>
          <cell r="D283" t="e">
            <v>#VALUE!</v>
          </cell>
          <cell r="E283" t="e">
            <v>#VALUE!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 t="e">
            <v>#VALUE!</v>
          </cell>
          <cell r="K283" t="e">
            <v>#VALUE!</v>
          </cell>
          <cell r="L283" t="e">
            <v>#VALUE!</v>
          </cell>
        </row>
        <row r="284">
          <cell r="A284">
            <v>278</v>
          </cell>
          <cell r="B284" t="str">
            <v>109</v>
          </cell>
          <cell r="C284" t="e">
            <v>#VALUE!</v>
          </cell>
          <cell r="D284" t="e">
            <v>#VALUE!</v>
          </cell>
          <cell r="E284" t="e">
            <v>#VALUE!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 t="e">
            <v>#VALUE!</v>
          </cell>
          <cell r="K284" t="e">
            <v>#VALUE!</v>
          </cell>
          <cell r="L284" t="e">
            <v>#VALUE!</v>
          </cell>
        </row>
        <row r="285">
          <cell r="A285">
            <v>279</v>
          </cell>
          <cell r="B285" t="str">
            <v>110</v>
          </cell>
          <cell r="C285" t="e">
            <v>#VALUE!</v>
          </cell>
          <cell r="D285" t="e">
            <v>#VALUE!</v>
          </cell>
          <cell r="E285" t="e">
            <v>#VALUE!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 t="e">
            <v>#VALUE!</v>
          </cell>
          <cell r="K285" t="e">
            <v>#VALUE!</v>
          </cell>
          <cell r="L285" t="e">
            <v>#VALUE!</v>
          </cell>
        </row>
        <row r="286">
          <cell r="A286">
            <v>280</v>
          </cell>
          <cell r="B286" t="str">
            <v>111</v>
          </cell>
          <cell r="C286" t="e">
            <v>#VALUE!</v>
          </cell>
          <cell r="D286" t="e">
            <v>#VALUE!</v>
          </cell>
          <cell r="E286" t="e">
            <v>#VALUE!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 t="e">
            <v>#VALUE!</v>
          </cell>
          <cell r="K286" t="e">
            <v>#VALUE!</v>
          </cell>
          <cell r="L286" t="e">
            <v>#VALUE!</v>
          </cell>
        </row>
        <row r="287">
          <cell r="A287">
            <v>281</v>
          </cell>
          <cell r="B287" t="str">
            <v>112</v>
          </cell>
          <cell r="C287" t="e">
            <v>#VALUE!</v>
          </cell>
          <cell r="D287" t="e">
            <v>#VALUE!</v>
          </cell>
          <cell r="E287" t="e">
            <v>#VALUE!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 t="e">
            <v>#VALUE!</v>
          </cell>
          <cell r="K287" t="e">
            <v>#VALUE!</v>
          </cell>
          <cell r="L287" t="e">
            <v>#VALUE!</v>
          </cell>
        </row>
        <row r="288">
          <cell r="A288">
            <v>282</v>
          </cell>
          <cell r="B288" t="str">
            <v>113</v>
          </cell>
          <cell r="C288" t="e">
            <v>#VALUE!</v>
          </cell>
          <cell r="D288" t="e">
            <v>#VALUE!</v>
          </cell>
          <cell r="E288" t="e">
            <v>#VALUE!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 t="e">
            <v>#VALUE!</v>
          </cell>
          <cell r="K288" t="e">
            <v>#VALUE!</v>
          </cell>
          <cell r="L288" t="e">
            <v>#VALUE!</v>
          </cell>
        </row>
        <row r="289">
          <cell r="A289">
            <v>283</v>
          </cell>
          <cell r="B289" t="str">
            <v>114</v>
          </cell>
          <cell r="C289" t="e">
            <v>#VALUE!</v>
          </cell>
          <cell r="D289" t="e">
            <v>#VALUE!</v>
          </cell>
          <cell r="E289" t="e">
            <v>#VALUE!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 t="e">
            <v>#VALUE!</v>
          </cell>
          <cell r="K289" t="e">
            <v>#VALUE!</v>
          </cell>
          <cell r="L289" t="e">
            <v>#VALUE!</v>
          </cell>
        </row>
        <row r="290">
          <cell r="A290">
            <v>284</v>
          </cell>
          <cell r="B290" t="str">
            <v>115</v>
          </cell>
          <cell r="C290" t="e">
            <v>#VALUE!</v>
          </cell>
          <cell r="D290" t="e">
            <v>#VALUE!</v>
          </cell>
          <cell r="E290" t="e">
            <v>#VALUE!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 t="e">
            <v>#VALUE!</v>
          </cell>
          <cell r="K290" t="e">
            <v>#VALUE!</v>
          </cell>
          <cell r="L290" t="e">
            <v>#VALUE!</v>
          </cell>
        </row>
        <row r="291">
          <cell r="A291">
            <v>285</v>
          </cell>
          <cell r="B291" t="str">
            <v>116</v>
          </cell>
          <cell r="C291" t="e">
            <v>#VALUE!</v>
          </cell>
          <cell r="D291" t="e">
            <v>#VALUE!</v>
          </cell>
          <cell r="E291" t="e">
            <v>#VALUE!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 t="e">
            <v>#VALUE!</v>
          </cell>
          <cell r="K291" t="e">
            <v>#VALUE!</v>
          </cell>
          <cell r="L291" t="e">
            <v>#VALUE!</v>
          </cell>
        </row>
        <row r="292">
          <cell r="A292">
            <v>286</v>
          </cell>
          <cell r="B292" t="str">
            <v>117</v>
          </cell>
          <cell r="C292" t="e">
            <v>#VALUE!</v>
          </cell>
          <cell r="D292" t="e">
            <v>#VALUE!</v>
          </cell>
          <cell r="E292" t="e">
            <v>#VALUE!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 t="e">
            <v>#VALUE!</v>
          </cell>
          <cell r="K292" t="e">
            <v>#VALUE!</v>
          </cell>
          <cell r="L292" t="e">
            <v>#VALUE!</v>
          </cell>
        </row>
        <row r="293">
          <cell r="A293">
            <v>287</v>
          </cell>
          <cell r="B293" t="str">
            <v>118</v>
          </cell>
          <cell r="C293" t="e">
            <v>#VALUE!</v>
          </cell>
          <cell r="D293" t="e">
            <v>#VALUE!</v>
          </cell>
          <cell r="E293" t="e">
            <v>#VALUE!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 t="e">
            <v>#VALUE!</v>
          </cell>
          <cell r="K293" t="e">
            <v>#VALUE!</v>
          </cell>
          <cell r="L293" t="e">
            <v>#VALUE!</v>
          </cell>
        </row>
        <row r="294">
          <cell r="A294">
            <v>288</v>
          </cell>
          <cell r="B294" t="str">
            <v>119</v>
          </cell>
          <cell r="C294" t="e">
            <v>#VALUE!</v>
          </cell>
          <cell r="D294" t="e">
            <v>#VALUE!</v>
          </cell>
          <cell r="E294" t="e">
            <v>#VALUE!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 t="e">
            <v>#VALUE!</v>
          </cell>
          <cell r="K294" t="e">
            <v>#VALUE!</v>
          </cell>
          <cell r="L294" t="e">
            <v>#VALUE!</v>
          </cell>
        </row>
        <row r="295">
          <cell r="A295">
            <v>289</v>
          </cell>
          <cell r="B295" t="str">
            <v>120</v>
          </cell>
          <cell r="C295" t="e">
            <v>#VALUE!</v>
          </cell>
          <cell r="D295" t="e">
            <v>#VALUE!</v>
          </cell>
          <cell r="E295" t="e">
            <v>#VALUE!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 t="e">
            <v>#VALUE!</v>
          </cell>
          <cell r="K295" t="e">
            <v>#VALUE!</v>
          </cell>
          <cell r="L295" t="e">
            <v>#VALUE!</v>
          </cell>
        </row>
        <row r="296">
          <cell r="A296">
            <v>290</v>
          </cell>
          <cell r="B296" t="str">
            <v>121</v>
          </cell>
          <cell r="C296" t="e">
            <v>#VALUE!</v>
          </cell>
          <cell r="D296" t="e">
            <v>#VALUE!</v>
          </cell>
          <cell r="E296" t="e">
            <v>#VALUE!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 t="e">
            <v>#VALUE!</v>
          </cell>
          <cell r="K296" t="e">
            <v>#VALUE!</v>
          </cell>
          <cell r="L296" t="e">
            <v>#VALUE!</v>
          </cell>
        </row>
        <row r="297">
          <cell r="A297">
            <v>291</v>
          </cell>
          <cell r="B297" t="str">
            <v>122</v>
          </cell>
          <cell r="C297" t="e">
            <v>#VALUE!</v>
          </cell>
          <cell r="D297" t="e">
            <v>#VALUE!</v>
          </cell>
          <cell r="E297" t="e">
            <v>#VALUE!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 t="e">
            <v>#VALUE!</v>
          </cell>
          <cell r="K297" t="e">
            <v>#VALUE!</v>
          </cell>
          <cell r="L297" t="e">
            <v>#VALUE!</v>
          </cell>
        </row>
        <row r="298">
          <cell r="A298">
            <v>292</v>
          </cell>
          <cell r="B298" t="str">
            <v>123</v>
          </cell>
          <cell r="C298" t="e">
            <v>#VALUE!</v>
          </cell>
          <cell r="D298" t="e">
            <v>#VALUE!</v>
          </cell>
          <cell r="E298" t="e">
            <v>#VALUE!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 t="e">
            <v>#VALUE!</v>
          </cell>
          <cell r="K298" t="e">
            <v>#VALUE!</v>
          </cell>
          <cell r="L298" t="e">
            <v>#VALUE!</v>
          </cell>
        </row>
        <row r="299">
          <cell r="A299">
            <v>293</v>
          </cell>
          <cell r="B299" t="str">
            <v>124</v>
          </cell>
          <cell r="C299" t="e">
            <v>#VALUE!</v>
          </cell>
          <cell r="D299" t="e">
            <v>#VALUE!</v>
          </cell>
          <cell r="E299" t="e">
            <v>#VALUE!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 t="e">
            <v>#VALUE!</v>
          </cell>
          <cell r="K299" t="e">
            <v>#VALUE!</v>
          </cell>
          <cell r="L299" t="e">
            <v>#VALUE!</v>
          </cell>
        </row>
        <row r="300">
          <cell r="A300">
            <v>294</v>
          </cell>
          <cell r="B300" t="str">
            <v>125</v>
          </cell>
          <cell r="C300" t="e">
            <v>#VALUE!</v>
          </cell>
          <cell r="D300" t="e">
            <v>#VALUE!</v>
          </cell>
          <cell r="E300" t="e">
            <v>#VALUE!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 t="e">
            <v>#VALUE!</v>
          </cell>
          <cell r="K300" t="e">
            <v>#VALUE!</v>
          </cell>
          <cell r="L300" t="e">
            <v>#VALUE!</v>
          </cell>
        </row>
        <row r="301">
          <cell r="A301">
            <v>295</v>
          </cell>
          <cell r="B301" t="str">
            <v>126</v>
          </cell>
          <cell r="C301" t="e">
            <v>#VALUE!</v>
          </cell>
          <cell r="D301" t="e">
            <v>#VALUE!</v>
          </cell>
          <cell r="E301" t="e">
            <v>#VALUE!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 t="e">
            <v>#VALUE!</v>
          </cell>
          <cell r="K301" t="e">
            <v>#VALUE!</v>
          </cell>
          <cell r="L301" t="e">
            <v>#VALUE!</v>
          </cell>
        </row>
        <row r="302">
          <cell r="A302">
            <v>296</v>
          </cell>
          <cell r="B302" t="str">
            <v>127</v>
          </cell>
          <cell r="C302" t="e">
            <v>#VALUE!</v>
          </cell>
          <cell r="D302" t="e">
            <v>#VALUE!</v>
          </cell>
          <cell r="E302" t="e">
            <v>#VALUE!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 t="e">
            <v>#VALUE!</v>
          </cell>
          <cell r="K302" t="e">
            <v>#VALUE!</v>
          </cell>
          <cell r="L302" t="e">
            <v>#VALUE!</v>
          </cell>
        </row>
        <row r="303">
          <cell r="A303">
            <v>297</v>
          </cell>
          <cell r="B303" t="str">
            <v>128</v>
          </cell>
          <cell r="C303" t="e">
            <v>#VALUE!</v>
          </cell>
          <cell r="D303" t="e">
            <v>#VALUE!</v>
          </cell>
          <cell r="E303" t="e">
            <v>#VALUE!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 t="e">
            <v>#VALUE!</v>
          </cell>
          <cell r="K303" t="e">
            <v>#VALUE!</v>
          </cell>
          <cell r="L303" t="e">
            <v>#VALUE!</v>
          </cell>
        </row>
        <row r="304">
          <cell r="A304">
            <v>298</v>
          </cell>
          <cell r="B304" t="str">
            <v>129</v>
          </cell>
          <cell r="C304" t="e">
            <v>#VALUE!</v>
          </cell>
          <cell r="D304" t="e">
            <v>#VALUE!</v>
          </cell>
          <cell r="E304" t="e">
            <v>#VALUE!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 t="e">
            <v>#VALUE!</v>
          </cell>
          <cell r="K304" t="e">
            <v>#VALUE!</v>
          </cell>
          <cell r="L304" t="e">
            <v>#VALUE!</v>
          </cell>
        </row>
        <row r="305">
          <cell r="A305">
            <v>299</v>
          </cell>
          <cell r="B305" t="str">
            <v>130</v>
          </cell>
          <cell r="C305" t="e">
            <v>#VALUE!</v>
          </cell>
          <cell r="D305" t="e">
            <v>#VALUE!</v>
          </cell>
          <cell r="E305" t="e">
            <v>#VALUE!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 t="e">
            <v>#VALUE!</v>
          </cell>
          <cell r="K305" t="e">
            <v>#VALUE!</v>
          </cell>
          <cell r="L305" t="e">
            <v>#VALUE!</v>
          </cell>
        </row>
        <row r="306">
          <cell r="A306">
            <v>300</v>
          </cell>
          <cell r="B306" t="str">
            <v>131</v>
          </cell>
          <cell r="C306" t="e">
            <v>#VALUE!</v>
          </cell>
          <cell r="D306" t="e">
            <v>#VALUE!</v>
          </cell>
          <cell r="E306" t="e">
            <v>#VALUE!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 t="e">
            <v>#VALUE!</v>
          </cell>
          <cell r="K306" t="e">
            <v>#VALUE!</v>
          </cell>
          <cell r="L306" t="e">
            <v>#VALUE!</v>
          </cell>
        </row>
        <row r="307">
          <cell r="A307">
            <v>301</v>
          </cell>
          <cell r="B307" t="str">
            <v>132</v>
          </cell>
          <cell r="C307" t="e">
            <v>#VALUE!</v>
          </cell>
          <cell r="D307" t="e">
            <v>#VALUE!</v>
          </cell>
          <cell r="E307" t="e">
            <v>#VALUE!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 t="e">
            <v>#VALUE!</v>
          </cell>
          <cell r="K307" t="e">
            <v>#VALUE!</v>
          </cell>
          <cell r="L307" t="e">
            <v>#VALUE!</v>
          </cell>
        </row>
        <row r="308">
          <cell r="A308">
            <v>302</v>
          </cell>
          <cell r="B308" t="str">
            <v>133</v>
          </cell>
          <cell r="C308" t="e">
            <v>#VALUE!</v>
          </cell>
          <cell r="D308" t="e">
            <v>#VALUE!</v>
          </cell>
          <cell r="E308" t="e">
            <v>#VALUE!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 t="e">
            <v>#VALUE!</v>
          </cell>
          <cell r="K308" t="e">
            <v>#VALUE!</v>
          </cell>
          <cell r="L308" t="e">
            <v>#VALUE!</v>
          </cell>
        </row>
        <row r="309">
          <cell r="A309">
            <v>303</v>
          </cell>
          <cell r="B309" t="str">
            <v>134</v>
          </cell>
          <cell r="C309" t="e">
            <v>#VALUE!</v>
          </cell>
          <cell r="D309" t="e">
            <v>#VALUE!</v>
          </cell>
          <cell r="E309" t="e">
            <v>#VALUE!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 t="e">
            <v>#VALUE!</v>
          </cell>
          <cell r="K309" t="e">
            <v>#VALUE!</v>
          </cell>
          <cell r="L309" t="e">
            <v>#VALUE!</v>
          </cell>
        </row>
        <row r="310">
          <cell r="A310">
            <v>304</v>
          </cell>
          <cell r="B310" t="str">
            <v>135</v>
          </cell>
          <cell r="C310" t="e">
            <v>#VALUE!</v>
          </cell>
          <cell r="D310" t="e">
            <v>#VALUE!</v>
          </cell>
          <cell r="E310" t="e">
            <v>#VALUE!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 t="e">
            <v>#VALUE!</v>
          </cell>
          <cell r="K310" t="e">
            <v>#VALUE!</v>
          </cell>
          <cell r="L310" t="e">
            <v>#VALUE!</v>
          </cell>
        </row>
        <row r="311">
          <cell r="A311">
            <v>305</v>
          </cell>
          <cell r="B311" t="str">
            <v>136</v>
          </cell>
          <cell r="C311" t="e">
            <v>#VALUE!</v>
          </cell>
          <cell r="D311" t="e">
            <v>#VALUE!</v>
          </cell>
          <cell r="E311" t="e">
            <v>#VALUE!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 t="e">
            <v>#VALUE!</v>
          </cell>
          <cell r="K311" t="e">
            <v>#VALUE!</v>
          </cell>
          <cell r="L311" t="e">
            <v>#VALUE!</v>
          </cell>
        </row>
        <row r="312">
          <cell r="A312">
            <v>306</v>
          </cell>
          <cell r="B312" t="str">
            <v>137</v>
          </cell>
          <cell r="C312" t="e">
            <v>#VALUE!</v>
          </cell>
          <cell r="D312" t="e">
            <v>#VALUE!</v>
          </cell>
          <cell r="E312" t="e">
            <v>#VALUE!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 t="e">
            <v>#VALUE!</v>
          </cell>
          <cell r="K312" t="e">
            <v>#VALUE!</v>
          </cell>
          <cell r="L312" t="e">
            <v>#VALUE!</v>
          </cell>
        </row>
        <row r="313">
          <cell r="A313">
            <v>307</v>
          </cell>
          <cell r="B313" t="str">
            <v>138</v>
          </cell>
          <cell r="C313" t="e">
            <v>#VALUE!</v>
          </cell>
          <cell r="D313" t="e">
            <v>#VALUE!</v>
          </cell>
          <cell r="E313" t="e">
            <v>#VALUE!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 t="e">
            <v>#VALUE!</v>
          </cell>
          <cell r="K313" t="e">
            <v>#VALUE!</v>
          </cell>
          <cell r="L313" t="e">
            <v>#VALUE!</v>
          </cell>
        </row>
        <row r="314">
          <cell r="A314">
            <v>308</v>
          </cell>
          <cell r="B314" t="str">
            <v>139</v>
          </cell>
          <cell r="C314" t="e">
            <v>#VALUE!</v>
          </cell>
          <cell r="D314" t="e">
            <v>#VALUE!</v>
          </cell>
          <cell r="E314" t="e">
            <v>#VALUE!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 t="e">
            <v>#VALUE!</v>
          </cell>
          <cell r="K314" t="e">
            <v>#VALUE!</v>
          </cell>
          <cell r="L314" t="e">
            <v>#VALUE!</v>
          </cell>
        </row>
        <row r="315">
          <cell r="A315">
            <v>309</v>
          </cell>
          <cell r="B315" t="str">
            <v>140</v>
          </cell>
          <cell r="C315" t="e">
            <v>#VALUE!</v>
          </cell>
          <cell r="D315" t="e">
            <v>#VALUE!</v>
          </cell>
          <cell r="E315" t="e">
            <v>#VALUE!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 t="e">
            <v>#VALUE!</v>
          </cell>
          <cell r="K315" t="e">
            <v>#VALUE!</v>
          </cell>
          <cell r="L315" t="e">
            <v>#VALUE!</v>
          </cell>
        </row>
        <row r="316">
          <cell r="A316">
            <v>310</v>
          </cell>
          <cell r="B316" t="str">
            <v>141</v>
          </cell>
          <cell r="C316" t="e">
            <v>#VALUE!</v>
          </cell>
          <cell r="D316" t="e">
            <v>#VALUE!</v>
          </cell>
          <cell r="E316" t="e">
            <v>#VALUE!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 t="e">
            <v>#VALUE!</v>
          </cell>
          <cell r="K316" t="e">
            <v>#VALUE!</v>
          </cell>
          <cell r="L316" t="e">
            <v>#VALUE!</v>
          </cell>
        </row>
        <row r="317">
          <cell r="A317">
            <v>311</v>
          </cell>
          <cell r="B317" t="str">
            <v>142</v>
          </cell>
          <cell r="C317" t="e">
            <v>#VALUE!</v>
          </cell>
          <cell r="D317" t="e">
            <v>#VALUE!</v>
          </cell>
          <cell r="E317" t="e">
            <v>#VALUE!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 t="e">
            <v>#VALUE!</v>
          </cell>
          <cell r="K317" t="e">
            <v>#VALUE!</v>
          </cell>
          <cell r="L317" t="e">
            <v>#VALUE!</v>
          </cell>
        </row>
        <row r="318">
          <cell r="A318">
            <v>312</v>
          </cell>
          <cell r="B318" t="str">
            <v>143</v>
          </cell>
          <cell r="C318" t="e">
            <v>#VALUE!</v>
          </cell>
          <cell r="D318" t="e">
            <v>#VALUE!</v>
          </cell>
          <cell r="E318" t="e">
            <v>#VALUE!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 t="e">
            <v>#VALUE!</v>
          </cell>
          <cell r="K318" t="e">
            <v>#VALUE!</v>
          </cell>
          <cell r="L318" t="e">
            <v>#VALUE!</v>
          </cell>
        </row>
        <row r="319">
          <cell r="A319">
            <v>313</v>
          </cell>
          <cell r="B319" t="str">
            <v>144</v>
          </cell>
          <cell r="C319" t="e">
            <v>#VALUE!</v>
          </cell>
          <cell r="D319" t="e">
            <v>#VALUE!</v>
          </cell>
          <cell r="E319" t="e">
            <v>#VALUE!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 t="e">
            <v>#VALUE!</v>
          </cell>
          <cell r="K319" t="e">
            <v>#VALUE!</v>
          </cell>
          <cell r="L319" t="e">
            <v>#VALUE!</v>
          </cell>
        </row>
        <row r="320">
          <cell r="A320">
            <v>314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315</v>
          </cell>
          <cell r="B321">
            <v>0</v>
          </cell>
          <cell r="C321" t="str">
            <v>Главный судья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 t="str">
            <v>???????????????</v>
          </cell>
        </row>
        <row r="322">
          <cell r="A322">
            <v>316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317</v>
          </cell>
          <cell r="B323">
            <v>0</v>
          </cell>
          <cell r="C323" t="str">
            <v>Главный секретарь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 t="str">
            <v>???????????????</v>
          </cell>
        </row>
        <row r="324">
          <cell r="A324">
            <v>318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 t="str">
            <v>-</v>
          </cell>
          <cell r="B325" t="str">
            <v>-</v>
          </cell>
          <cell r="C325" t="str">
            <v>-</v>
          </cell>
          <cell r="D325" t="str">
            <v>-</v>
          </cell>
          <cell r="E325" t="str">
            <v>-</v>
          </cell>
          <cell r="F325" t="str">
            <v>-</v>
          </cell>
          <cell r="G325">
            <v>0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</row>
        <row r="326">
          <cell r="A326">
            <v>999</v>
          </cell>
          <cell r="B326">
            <v>222</v>
          </cell>
          <cell r="C326" t="str">
            <v>X</v>
          </cell>
          <cell r="D326" t="str">
            <v>X</v>
          </cell>
          <cell r="E326" t="str">
            <v>X</v>
          </cell>
          <cell r="F326" t="str">
            <v>X</v>
          </cell>
          <cell r="G326">
            <v>0</v>
          </cell>
          <cell r="H326" t="str">
            <v>X</v>
          </cell>
          <cell r="I326" t="str">
            <v>X</v>
          </cell>
          <cell r="J326" t="str">
            <v>X</v>
          </cell>
          <cell r="K326" t="str">
            <v>X</v>
          </cell>
          <cell r="L326" t="str">
            <v>X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topLeftCell="D1" workbookViewId="0">
      <selection activeCell="L8" sqref="L8"/>
    </sheetView>
  </sheetViews>
  <sheetFormatPr defaultRowHeight="15" outlineLevelCol="1" x14ac:dyDescent="0.25"/>
  <cols>
    <col min="1" max="3" width="5.140625" hidden="1" customWidth="1" outlineLevel="1"/>
    <col min="4" max="4" width="3.5703125" customWidth="1" collapsed="1"/>
    <col min="5" max="5" width="4.42578125" hidden="1" customWidth="1" outlineLevel="1"/>
    <col min="6" max="6" width="34.42578125" customWidth="1" collapsed="1"/>
    <col min="7" max="7" width="17.85546875" style="14" customWidth="1"/>
    <col min="8" max="8" width="13.5703125" style="14" customWidth="1"/>
    <col min="9" max="9" width="12.7109375" hidden="1" customWidth="1" outlineLevel="1"/>
    <col min="10" max="10" width="30.28515625" style="14" hidden="1" customWidth="1" outlineLevel="1"/>
    <col min="11" max="11" width="45.42578125" style="9" hidden="1" customWidth="1" outlineLevel="1"/>
    <col min="12" max="12" width="6.7109375" customWidth="1" collapsed="1"/>
  </cols>
  <sheetData>
    <row r="1" spans="1:16" ht="12" customHeight="1" x14ac:dyDescent="0.25">
      <c r="D1" s="325" t="s">
        <v>91</v>
      </c>
      <c r="E1" s="325"/>
      <c r="F1" s="325"/>
      <c r="G1" s="325"/>
      <c r="H1" s="325"/>
      <c r="I1" s="325"/>
      <c r="J1" s="325"/>
      <c r="K1" s="325"/>
      <c r="L1" s="16"/>
      <c r="M1" s="4"/>
      <c r="N1" s="4"/>
      <c r="O1" s="5"/>
    </row>
    <row r="2" spans="1:16" ht="12" customHeight="1" x14ac:dyDescent="0.25">
      <c r="D2" s="326" t="s">
        <v>11</v>
      </c>
      <c r="E2" s="326"/>
      <c r="F2" s="326"/>
      <c r="G2" s="326"/>
      <c r="H2" s="326"/>
      <c r="I2" s="326"/>
      <c r="J2" s="326"/>
      <c r="K2" s="326"/>
      <c r="L2" s="16"/>
      <c r="M2" s="6"/>
      <c r="N2" s="6"/>
      <c r="O2" s="7"/>
    </row>
    <row r="3" spans="1:16" ht="9.9499999999999993" customHeight="1" x14ac:dyDescent="0.25">
      <c r="D3" s="328" t="s">
        <v>126</v>
      </c>
      <c r="E3" s="328"/>
      <c r="F3" s="328"/>
      <c r="G3" s="328"/>
      <c r="H3" s="328"/>
      <c r="I3" s="155"/>
      <c r="J3" s="155"/>
      <c r="K3" s="155"/>
      <c r="L3" s="155"/>
      <c r="M3" s="155"/>
      <c r="N3" s="155"/>
      <c r="O3" s="155"/>
      <c r="P3" s="155"/>
    </row>
    <row r="4" spans="1:16" ht="6.95" customHeight="1" x14ac:dyDescent="0.25">
      <c r="D4" s="306"/>
      <c r="E4" s="306"/>
      <c r="F4" s="306"/>
      <c r="G4" s="306"/>
      <c r="H4" s="306"/>
      <c r="I4" s="155"/>
      <c r="J4" s="155"/>
      <c r="K4" s="155"/>
      <c r="L4" s="155"/>
      <c r="M4" s="155"/>
      <c r="N4" s="155"/>
      <c r="O4" s="155"/>
      <c r="P4" s="155"/>
    </row>
    <row r="5" spans="1:16" ht="9.9499999999999993" customHeight="1" x14ac:dyDescent="0.25">
      <c r="D5" s="327" t="s">
        <v>166</v>
      </c>
      <c r="E5" s="327"/>
      <c r="F5" s="327"/>
      <c r="G5" s="327"/>
      <c r="H5" s="327"/>
      <c r="I5" s="327"/>
      <c r="J5" s="327"/>
      <c r="K5" s="327"/>
      <c r="L5" s="8"/>
    </row>
    <row r="6" spans="1:16" ht="9.9499999999999993" customHeight="1" x14ac:dyDescent="0.25">
      <c r="D6" s="324" t="s">
        <v>34</v>
      </c>
      <c r="E6" s="324"/>
      <c r="F6" s="324"/>
      <c r="G6" s="324"/>
      <c r="H6" s="324"/>
      <c r="I6" s="324"/>
      <c r="J6" s="324"/>
      <c r="K6" s="324"/>
    </row>
    <row r="7" spans="1:16" ht="9.9499999999999993" customHeight="1" x14ac:dyDescent="0.25">
      <c r="A7" s="11">
        <v>7</v>
      </c>
      <c r="B7" s="11"/>
      <c r="C7" s="11"/>
      <c r="D7" s="311" t="s">
        <v>27</v>
      </c>
      <c r="E7" s="311"/>
      <c r="F7" s="311"/>
      <c r="G7" s="311"/>
      <c r="H7" s="311"/>
      <c r="I7" s="311"/>
      <c r="J7" s="311"/>
      <c r="K7" s="37">
        <f>I10+I11+I12</f>
        <v>202</v>
      </c>
      <c r="L7" s="10"/>
    </row>
    <row r="8" spans="1:16" ht="9.9499999999999993" customHeight="1" x14ac:dyDescent="0.25">
      <c r="A8" t="s">
        <v>6</v>
      </c>
      <c r="D8" s="319" t="s">
        <v>2</v>
      </c>
      <c r="E8" s="17"/>
      <c r="F8" s="320" t="s">
        <v>7</v>
      </c>
      <c r="G8" s="38" t="s">
        <v>8</v>
      </c>
      <c r="H8" s="321" t="s">
        <v>4</v>
      </c>
      <c r="I8" s="319" t="s">
        <v>5</v>
      </c>
      <c r="J8" s="312" t="s">
        <v>9</v>
      </c>
      <c r="K8" s="322"/>
    </row>
    <row r="9" spans="1:16" ht="9.9499999999999993" customHeight="1" x14ac:dyDescent="0.25">
      <c r="A9" t="s">
        <v>6</v>
      </c>
      <c r="D9" s="319"/>
      <c r="E9" s="17"/>
      <c r="F9" s="320"/>
      <c r="G9" s="39" t="s">
        <v>10</v>
      </c>
      <c r="H9" s="321"/>
      <c r="I9" s="319"/>
      <c r="J9" s="312"/>
      <c r="K9" s="322"/>
    </row>
    <row r="10" spans="1:16" ht="9.9499999999999993" customHeight="1" x14ac:dyDescent="0.25">
      <c r="A10" t="s">
        <v>6</v>
      </c>
      <c r="D10" s="51">
        <v>1</v>
      </c>
      <c r="E10" s="51">
        <v>61</v>
      </c>
      <c r="F10" s="307" t="s">
        <v>41</v>
      </c>
      <c r="G10" s="308" t="s">
        <v>42</v>
      </c>
      <c r="H10" s="308" t="s">
        <v>128</v>
      </c>
      <c r="I10" s="308">
        <v>80</v>
      </c>
      <c r="J10" s="50" t="s">
        <v>13</v>
      </c>
      <c r="K10" s="24"/>
    </row>
    <row r="11" spans="1:16" ht="9.9499999999999993" customHeight="1" x14ac:dyDescent="0.25">
      <c r="A11" t="s">
        <v>6</v>
      </c>
      <c r="D11" s="51">
        <v>2</v>
      </c>
      <c r="E11" s="51">
        <f>1+E10</f>
        <v>62</v>
      </c>
      <c r="F11" s="307" t="s">
        <v>17</v>
      </c>
      <c r="G11" s="308" t="s">
        <v>18</v>
      </c>
      <c r="H11" s="308" t="s">
        <v>33</v>
      </c>
      <c r="I11" s="308">
        <v>62</v>
      </c>
      <c r="J11" s="50" t="s">
        <v>13</v>
      </c>
      <c r="K11" s="24"/>
    </row>
    <row r="12" spans="1:16" ht="9.9499999999999993" customHeight="1" x14ac:dyDescent="0.25">
      <c r="A12" t="s">
        <v>6</v>
      </c>
      <c r="D12" s="51">
        <v>3</v>
      </c>
      <c r="E12" s="51">
        <f>1+E11</f>
        <v>63</v>
      </c>
      <c r="F12" s="307" t="s">
        <v>19</v>
      </c>
      <c r="G12" s="308" t="s">
        <v>20</v>
      </c>
      <c r="H12" s="308" t="s">
        <v>33</v>
      </c>
      <c r="I12" s="308">
        <v>60</v>
      </c>
      <c r="J12" s="50" t="s">
        <v>13</v>
      </c>
      <c r="K12" s="24"/>
    </row>
    <row r="13" spans="1:16" ht="9.9499999999999993" customHeight="1" x14ac:dyDescent="0.25">
      <c r="A13" t="s">
        <v>6</v>
      </c>
      <c r="D13" s="51">
        <v>4</v>
      </c>
      <c r="E13" s="51">
        <f>1+E12</f>
        <v>64</v>
      </c>
      <c r="F13" s="307" t="s">
        <v>108</v>
      </c>
      <c r="G13" s="308" t="s">
        <v>109</v>
      </c>
      <c r="H13" s="308" t="s">
        <v>32</v>
      </c>
      <c r="I13" s="308">
        <v>49</v>
      </c>
      <c r="J13" s="50" t="s">
        <v>13</v>
      </c>
      <c r="K13" s="24"/>
    </row>
    <row r="14" spans="1:16" ht="9.9499999999999993" customHeight="1" x14ac:dyDescent="0.25">
      <c r="D14" s="51">
        <v>5</v>
      </c>
      <c r="E14" s="51">
        <f>1+E13</f>
        <v>65</v>
      </c>
      <c r="F14" s="307" t="s">
        <v>112</v>
      </c>
      <c r="G14" s="308" t="s">
        <v>113</v>
      </c>
      <c r="H14" s="308" t="s">
        <v>32</v>
      </c>
      <c r="I14" s="308">
        <v>44</v>
      </c>
      <c r="J14" s="50" t="s">
        <v>13</v>
      </c>
      <c r="K14" s="24"/>
    </row>
    <row r="15" spans="1:16" ht="9.9499999999999993" customHeight="1" x14ac:dyDescent="0.25">
      <c r="A15" t="s">
        <v>6</v>
      </c>
      <c r="D15" s="324" t="s">
        <v>35</v>
      </c>
      <c r="E15" s="324"/>
      <c r="F15" s="324"/>
      <c r="G15" s="324"/>
      <c r="H15" s="324"/>
      <c r="I15" s="324"/>
      <c r="J15" s="324"/>
      <c r="K15" s="324"/>
    </row>
    <row r="16" spans="1:16" ht="9.9499999999999993" customHeight="1" x14ac:dyDescent="0.25">
      <c r="A16" s="11">
        <v>11</v>
      </c>
      <c r="B16" s="11"/>
      <c r="C16" s="11"/>
      <c r="D16" s="329" t="s">
        <v>14</v>
      </c>
      <c r="E16" s="330"/>
      <c r="F16" s="330"/>
      <c r="G16" s="331"/>
      <c r="H16" s="330"/>
      <c r="I16" s="330"/>
      <c r="J16" s="330"/>
      <c r="K16" s="37">
        <f>I19+I20+I21</f>
        <v>182</v>
      </c>
    </row>
    <row r="17" spans="1:12" ht="9.9499999999999993" customHeight="1" x14ac:dyDescent="0.25">
      <c r="A17" t="s">
        <v>6</v>
      </c>
      <c r="D17" s="319" t="s">
        <v>2</v>
      </c>
      <c r="E17" s="17"/>
      <c r="F17" s="320" t="s">
        <v>7</v>
      </c>
      <c r="G17" s="38" t="s">
        <v>8</v>
      </c>
      <c r="H17" s="321" t="s">
        <v>4</v>
      </c>
      <c r="I17" s="319" t="s">
        <v>5</v>
      </c>
      <c r="J17" s="312" t="s">
        <v>9</v>
      </c>
      <c r="K17" s="322"/>
    </row>
    <row r="18" spans="1:12" ht="9.9499999999999993" customHeight="1" x14ac:dyDescent="0.25">
      <c r="A18" t="s">
        <v>6</v>
      </c>
      <c r="D18" s="319"/>
      <c r="E18" s="17"/>
      <c r="F18" s="320"/>
      <c r="G18" s="39" t="s">
        <v>10</v>
      </c>
      <c r="H18" s="321"/>
      <c r="I18" s="319"/>
      <c r="J18" s="312"/>
      <c r="K18" s="322"/>
    </row>
    <row r="19" spans="1:12" ht="9.9499999999999993" customHeight="1" x14ac:dyDescent="0.25">
      <c r="A19" t="s">
        <v>6</v>
      </c>
      <c r="D19" s="22">
        <v>1</v>
      </c>
      <c r="E19" s="22">
        <f>B23*5-4</f>
        <v>-4</v>
      </c>
      <c r="F19" s="307" t="s">
        <v>102</v>
      </c>
      <c r="G19" s="308" t="s">
        <v>103</v>
      </c>
      <c r="H19" s="308" t="s">
        <v>128</v>
      </c>
      <c r="I19" s="308">
        <v>65</v>
      </c>
      <c r="J19" s="156" t="s">
        <v>15</v>
      </c>
      <c r="K19" s="157" t="str">
        <f>IF($D19="","",VLOOKUP($D19,[1]Список!$A:$W,8,FALSE))</f>
        <v xml:space="preserve"> </v>
      </c>
    </row>
    <row r="20" spans="1:12" ht="9.9499999999999993" customHeight="1" x14ac:dyDescent="0.25">
      <c r="A20" t="s">
        <v>6</v>
      </c>
      <c r="D20" s="22">
        <v>2</v>
      </c>
      <c r="E20" s="22">
        <f>1+E19</f>
        <v>-3</v>
      </c>
      <c r="F20" s="307" t="s">
        <v>104</v>
      </c>
      <c r="G20" s="308" t="s">
        <v>105</v>
      </c>
      <c r="H20" s="308" t="s">
        <v>33</v>
      </c>
      <c r="I20" s="308">
        <v>60</v>
      </c>
      <c r="J20" s="156" t="s">
        <v>15</v>
      </c>
      <c r="K20" s="157" t="str">
        <f>IF($D20="","",VLOOKUP($D20,[1]Список!$A:$W,8,FALSE))</f>
        <v xml:space="preserve"> </v>
      </c>
    </row>
    <row r="21" spans="1:12" ht="9.9499999999999993" customHeight="1" x14ac:dyDescent="0.25">
      <c r="A21" t="s">
        <v>6</v>
      </c>
      <c r="D21" s="22">
        <v>3</v>
      </c>
      <c r="E21" s="22">
        <f>1+E20</f>
        <v>-2</v>
      </c>
      <c r="F21" s="307" t="s">
        <v>106</v>
      </c>
      <c r="G21" s="308" t="s">
        <v>107</v>
      </c>
      <c r="H21" s="308" t="s">
        <v>32</v>
      </c>
      <c r="I21" s="308">
        <v>57</v>
      </c>
      <c r="J21" s="156" t="s">
        <v>15</v>
      </c>
      <c r="K21" s="157" t="str">
        <f>IF($D21="","",VLOOKUP($D21,[1]Список!$A:$W,8,FALSE))</f>
        <v xml:space="preserve"> </v>
      </c>
    </row>
    <row r="22" spans="1:12" ht="9.9499999999999993" customHeight="1" x14ac:dyDescent="0.25">
      <c r="D22" s="22">
        <v>4</v>
      </c>
      <c r="E22" s="22">
        <f>1+E21</f>
        <v>-1</v>
      </c>
      <c r="F22" s="307" t="s">
        <v>115</v>
      </c>
      <c r="G22" s="308" t="s">
        <v>116</v>
      </c>
      <c r="H22" s="308" t="s">
        <v>32</v>
      </c>
      <c r="I22" s="308">
        <v>39</v>
      </c>
      <c r="J22" s="156" t="s">
        <v>15</v>
      </c>
      <c r="K22" s="157" t="str">
        <f>IF($D22="","",VLOOKUP($D22,[1]Список!$A:$W,8,FALSE))</f>
        <v xml:space="preserve"> </v>
      </c>
    </row>
    <row r="23" spans="1:12" ht="9.9499999999999993" customHeight="1" x14ac:dyDescent="0.25">
      <c r="A23" t="s">
        <v>6</v>
      </c>
      <c r="D23" s="22">
        <v>5</v>
      </c>
      <c r="E23" s="22">
        <f>1+E22</f>
        <v>0</v>
      </c>
      <c r="F23" s="307" t="s">
        <v>122</v>
      </c>
      <c r="G23" s="308" t="s">
        <v>123</v>
      </c>
      <c r="H23" s="308" t="s">
        <v>32</v>
      </c>
      <c r="I23" s="308">
        <v>25</v>
      </c>
      <c r="J23" s="156" t="s">
        <v>15</v>
      </c>
      <c r="K23" s="157" t="str">
        <f>IF($D23="","",VLOOKUP($D23,[1]Список!$A:$W,8,FALSE))</f>
        <v xml:space="preserve"> </v>
      </c>
    </row>
    <row r="24" spans="1:12" ht="9.9499999999999993" customHeight="1" x14ac:dyDescent="0.25">
      <c r="A24" t="s">
        <v>6</v>
      </c>
      <c r="D24" s="324" t="s">
        <v>36</v>
      </c>
      <c r="E24" s="324"/>
      <c r="F24" s="324"/>
      <c r="G24" s="324"/>
      <c r="H24" s="324"/>
      <c r="I24" s="324"/>
      <c r="J24" s="324"/>
      <c r="K24" s="324"/>
    </row>
    <row r="25" spans="1:12" ht="9.9499999999999993" customHeight="1" x14ac:dyDescent="0.25">
      <c r="A25" s="11">
        <v>9</v>
      </c>
      <c r="B25" s="11"/>
      <c r="C25" s="11"/>
      <c r="D25" s="316" t="s">
        <v>37</v>
      </c>
      <c r="E25" s="317"/>
      <c r="F25" s="317"/>
      <c r="G25" s="318"/>
      <c r="H25" s="317"/>
      <c r="I25" s="317"/>
      <c r="J25" s="317"/>
      <c r="K25" s="37">
        <f>I28+I29+I30</f>
        <v>122</v>
      </c>
      <c r="L25" s="10"/>
    </row>
    <row r="26" spans="1:12" ht="9.9499999999999993" customHeight="1" x14ac:dyDescent="0.25">
      <c r="A26" t="s">
        <v>6</v>
      </c>
      <c r="D26" s="312" t="s">
        <v>2</v>
      </c>
      <c r="E26" s="18"/>
      <c r="F26" s="313" t="s">
        <v>7</v>
      </c>
      <c r="G26" s="40" t="s">
        <v>8</v>
      </c>
      <c r="H26" s="314" t="s">
        <v>4</v>
      </c>
      <c r="I26" s="312" t="s">
        <v>5</v>
      </c>
      <c r="J26" s="312" t="s">
        <v>9</v>
      </c>
      <c r="K26" s="322"/>
    </row>
    <row r="27" spans="1:12" ht="9.9499999999999993" customHeight="1" x14ac:dyDescent="0.25">
      <c r="A27" t="s">
        <v>6</v>
      </c>
      <c r="D27" s="312"/>
      <c r="E27" s="18"/>
      <c r="F27" s="313"/>
      <c r="G27" s="41" t="s">
        <v>10</v>
      </c>
      <c r="H27" s="314"/>
      <c r="I27" s="312"/>
      <c r="J27" s="312"/>
      <c r="K27" s="322"/>
    </row>
    <row r="28" spans="1:12" ht="9.9499999999999993" customHeight="1" x14ac:dyDescent="0.25">
      <c r="A28" t="s">
        <v>6</v>
      </c>
      <c r="D28" s="22">
        <v>1</v>
      </c>
      <c r="E28" s="22">
        <f>B33*5-4</f>
        <v>-4</v>
      </c>
      <c r="F28" s="307" t="s">
        <v>110</v>
      </c>
      <c r="G28" s="308" t="s">
        <v>111</v>
      </c>
      <c r="H28" s="308" t="s">
        <v>32</v>
      </c>
      <c r="I28" s="308">
        <v>46</v>
      </c>
      <c r="J28" s="50" t="s">
        <v>16</v>
      </c>
      <c r="K28" s="24" t="str">
        <f>IF($D28="","",VLOOKUP($D28,[1]Список!$A:$W,8,FALSE))</f>
        <v xml:space="preserve"> </v>
      </c>
    </row>
    <row r="29" spans="1:12" ht="9.9499999999999993" customHeight="1" x14ac:dyDescent="0.25">
      <c r="A29" t="s">
        <v>6</v>
      </c>
      <c r="D29" s="22">
        <v>2</v>
      </c>
      <c r="E29" s="22">
        <f>1+E28</f>
        <v>-3</v>
      </c>
      <c r="F29" s="307" t="s">
        <v>131</v>
      </c>
      <c r="G29" s="308" t="s">
        <v>114</v>
      </c>
      <c r="H29" s="308" t="s">
        <v>32</v>
      </c>
      <c r="I29" s="308">
        <v>43</v>
      </c>
      <c r="J29" s="50" t="s">
        <v>16</v>
      </c>
      <c r="K29" s="24" t="str">
        <f>IF($D29="","",VLOOKUP($D29,[1]Список!$A:$W,8,FALSE))</f>
        <v xml:space="preserve"> </v>
      </c>
    </row>
    <row r="30" spans="1:12" ht="9.9499999999999993" customHeight="1" x14ac:dyDescent="0.25">
      <c r="A30" t="s">
        <v>6</v>
      </c>
      <c r="D30" s="22">
        <v>3</v>
      </c>
      <c r="E30" s="22">
        <f>1+E29</f>
        <v>-2</v>
      </c>
      <c r="F30" s="307" t="s">
        <v>117</v>
      </c>
      <c r="G30" s="308" t="s">
        <v>118</v>
      </c>
      <c r="H30" s="308" t="s">
        <v>32</v>
      </c>
      <c r="I30" s="308">
        <v>33</v>
      </c>
      <c r="J30" s="50" t="s">
        <v>16</v>
      </c>
      <c r="K30" s="24" t="str">
        <f>IF($D30="","",VLOOKUP($D30,[1]Список!$A:$W,8,FALSE))</f>
        <v xml:space="preserve"> </v>
      </c>
    </row>
    <row r="31" spans="1:12" ht="9.9499999999999993" customHeight="1" x14ac:dyDescent="0.25">
      <c r="D31" s="22">
        <v>4</v>
      </c>
      <c r="E31" s="22">
        <f>1+E30</f>
        <v>-1</v>
      </c>
      <c r="F31" s="307" t="s">
        <v>132</v>
      </c>
      <c r="G31" s="308" t="s">
        <v>119</v>
      </c>
      <c r="H31" s="308" t="s">
        <v>32</v>
      </c>
      <c r="I31" s="308">
        <v>32</v>
      </c>
      <c r="J31" s="50" t="s">
        <v>16</v>
      </c>
      <c r="K31" s="24" t="str">
        <f>IF($D31="","",VLOOKUP($D31,[1]Список!$A:$W,8,FALSE))</f>
        <v xml:space="preserve"> </v>
      </c>
    </row>
    <row r="32" spans="1:12" ht="9.9499999999999993" customHeight="1" x14ac:dyDescent="0.25">
      <c r="A32" t="s">
        <v>6</v>
      </c>
      <c r="D32" s="22">
        <v>5</v>
      </c>
      <c r="E32" s="22">
        <f>1+E31</f>
        <v>0</v>
      </c>
      <c r="F32" s="307" t="s">
        <v>120</v>
      </c>
      <c r="G32" s="308" t="s">
        <v>121</v>
      </c>
      <c r="H32" s="308" t="s">
        <v>32</v>
      </c>
      <c r="I32" s="308">
        <v>25</v>
      </c>
      <c r="J32" s="23"/>
      <c r="K32" s="24" t="str">
        <f>IF($D32="","",VLOOKUP($D32,[1]Список!$A:$W,8,FALSE))</f>
        <v xml:space="preserve"> </v>
      </c>
    </row>
    <row r="33" spans="1:13" ht="6.95" customHeight="1" x14ac:dyDescent="0.25">
      <c r="D33" s="42"/>
      <c r="E33" s="42"/>
      <c r="F33" s="25"/>
      <c r="G33" s="26"/>
      <c r="H33" s="26"/>
      <c r="I33" s="26"/>
      <c r="J33" s="26"/>
      <c r="K33" s="27"/>
    </row>
    <row r="34" spans="1:13" ht="9.9499999999999993" customHeight="1" x14ac:dyDescent="0.25">
      <c r="D34" s="324" t="s">
        <v>167</v>
      </c>
      <c r="E34" s="324"/>
      <c r="F34" s="324"/>
      <c r="G34" s="324"/>
      <c r="H34" s="324"/>
      <c r="I34" s="324"/>
      <c r="J34" s="324"/>
      <c r="K34" s="324"/>
    </row>
    <row r="35" spans="1:13" ht="9.9499999999999993" customHeight="1" x14ac:dyDescent="0.25">
      <c r="D35" s="324" t="s">
        <v>34</v>
      </c>
      <c r="E35" s="324"/>
      <c r="F35" s="324"/>
      <c r="G35" s="324"/>
      <c r="H35" s="324"/>
      <c r="I35" s="324"/>
      <c r="J35" s="324"/>
      <c r="K35" s="324"/>
    </row>
    <row r="36" spans="1:13" ht="9.9499999999999993" customHeight="1" x14ac:dyDescent="0.25">
      <c r="D36" s="311" t="s">
        <v>14</v>
      </c>
      <c r="E36" s="311"/>
      <c r="F36" s="311"/>
      <c r="G36" s="311"/>
      <c r="H36" s="311"/>
      <c r="I36" s="43"/>
      <c r="J36" s="43"/>
      <c r="K36" s="43"/>
    </row>
    <row r="37" spans="1:13" ht="9.9499999999999993" customHeight="1" x14ac:dyDescent="0.25">
      <c r="D37" s="312" t="s">
        <v>2</v>
      </c>
      <c r="E37" s="18"/>
      <c r="F37" s="313" t="s">
        <v>7</v>
      </c>
      <c r="G37" s="40" t="s">
        <v>8</v>
      </c>
      <c r="H37" s="314" t="s">
        <v>4</v>
      </c>
      <c r="I37" s="312" t="s">
        <v>5</v>
      </c>
      <c r="J37" s="312" t="s">
        <v>9</v>
      </c>
      <c r="K37" s="322"/>
      <c r="M37" s="52"/>
    </row>
    <row r="38" spans="1:13" ht="9.9499999999999993" customHeight="1" x14ac:dyDescent="0.25">
      <c r="D38" s="312"/>
      <c r="E38" s="18"/>
      <c r="F38" s="313"/>
      <c r="G38" s="41" t="s">
        <v>10</v>
      </c>
      <c r="H38" s="314"/>
      <c r="I38" s="312"/>
      <c r="J38" s="312"/>
      <c r="K38" s="322"/>
    </row>
    <row r="39" spans="1:13" ht="9.9499999999999993" customHeight="1" x14ac:dyDescent="0.25">
      <c r="D39" s="22">
        <v>1</v>
      </c>
      <c r="E39" s="22">
        <f>B38*5-4</f>
        <v>-4</v>
      </c>
      <c r="F39" s="307" t="s">
        <v>43</v>
      </c>
      <c r="G39" s="308" t="s">
        <v>44</v>
      </c>
      <c r="H39" s="308" t="s">
        <v>128</v>
      </c>
      <c r="I39" s="308">
        <v>69</v>
      </c>
      <c r="J39" s="50" t="s">
        <v>16</v>
      </c>
      <c r="K39" s="24"/>
    </row>
    <row r="40" spans="1:13" ht="9.9499999999999993" customHeight="1" x14ac:dyDescent="0.25">
      <c r="D40" s="22">
        <v>2</v>
      </c>
      <c r="E40" s="22">
        <f>1+E39</f>
        <v>-3</v>
      </c>
      <c r="F40" s="307" t="s">
        <v>51</v>
      </c>
      <c r="G40" s="308" t="s">
        <v>52</v>
      </c>
      <c r="H40" s="308" t="s">
        <v>33</v>
      </c>
      <c r="I40" s="308">
        <v>60</v>
      </c>
      <c r="J40" s="50" t="s">
        <v>16</v>
      </c>
      <c r="K40" s="49"/>
    </row>
    <row r="41" spans="1:13" ht="9.9499999999999993" customHeight="1" x14ac:dyDescent="0.25">
      <c r="D41" s="22">
        <v>3</v>
      </c>
      <c r="E41" s="22">
        <f>1+E40</f>
        <v>-2</v>
      </c>
      <c r="F41" s="307" t="s">
        <v>24</v>
      </c>
      <c r="G41" s="308" t="s">
        <v>45</v>
      </c>
      <c r="H41" s="308" t="s">
        <v>33</v>
      </c>
      <c r="I41" s="308">
        <v>60</v>
      </c>
      <c r="J41" s="50" t="s">
        <v>16</v>
      </c>
      <c r="K41" s="24"/>
    </row>
    <row r="42" spans="1:13" ht="9.9499999999999993" customHeight="1" x14ac:dyDescent="0.25">
      <c r="D42" s="22">
        <v>4</v>
      </c>
      <c r="E42" s="22">
        <f>1+E41</f>
        <v>-1</v>
      </c>
      <c r="F42" s="307" t="s">
        <v>97</v>
      </c>
      <c r="G42" s="308" t="s">
        <v>98</v>
      </c>
      <c r="H42" s="308" t="s">
        <v>32</v>
      </c>
      <c r="I42" s="308">
        <v>50</v>
      </c>
      <c r="J42" s="50" t="s">
        <v>16</v>
      </c>
      <c r="K42" s="24"/>
    </row>
    <row r="43" spans="1:13" ht="9.9499999999999993" customHeight="1" x14ac:dyDescent="0.25">
      <c r="D43" s="22">
        <v>5</v>
      </c>
      <c r="E43" s="22">
        <v>0</v>
      </c>
      <c r="F43" s="307" t="s">
        <v>25</v>
      </c>
      <c r="G43" s="308" t="s">
        <v>26</v>
      </c>
      <c r="H43" s="308" t="s">
        <v>32</v>
      </c>
      <c r="I43" s="308">
        <v>46</v>
      </c>
      <c r="J43" s="50" t="s">
        <v>16</v>
      </c>
      <c r="K43" s="24"/>
    </row>
    <row r="44" spans="1:13" ht="9.9499999999999993" customHeight="1" x14ac:dyDescent="0.25">
      <c r="D44" s="290"/>
      <c r="E44" s="290"/>
      <c r="F44" s="291"/>
      <c r="G44" s="292"/>
      <c r="H44" s="293"/>
      <c r="I44" s="293"/>
      <c r="J44" s="293"/>
      <c r="K44" s="27"/>
    </row>
    <row r="45" spans="1:13" ht="9.9499999999999993" customHeight="1" x14ac:dyDescent="0.25">
      <c r="D45" s="315" t="s">
        <v>35</v>
      </c>
      <c r="E45" s="315"/>
      <c r="F45" s="315"/>
      <c r="G45" s="315"/>
      <c r="H45" s="315"/>
      <c r="I45" s="315"/>
      <c r="J45" s="315"/>
      <c r="K45" s="315"/>
    </row>
    <row r="46" spans="1:13" ht="9.9499999999999993" customHeight="1" x14ac:dyDescent="0.25">
      <c r="A46" s="11"/>
      <c r="B46" s="11"/>
      <c r="C46" s="11"/>
      <c r="D46" s="323" t="s">
        <v>15</v>
      </c>
      <c r="E46" s="323"/>
      <c r="F46" s="323"/>
      <c r="G46" s="323"/>
      <c r="H46" s="323"/>
      <c r="I46" s="323"/>
      <c r="J46" s="316"/>
      <c r="K46" s="44">
        <f>I49+I50+I51</f>
        <v>180</v>
      </c>
    </row>
    <row r="47" spans="1:13" ht="9.9499999999999993" customHeight="1" x14ac:dyDescent="0.25">
      <c r="D47" s="312" t="s">
        <v>2</v>
      </c>
      <c r="E47" s="18"/>
      <c r="F47" s="312" t="s">
        <v>7</v>
      </c>
      <c r="G47" s="38" t="s">
        <v>8</v>
      </c>
      <c r="H47" s="312" t="s">
        <v>4</v>
      </c>
      <c r="I47" s="312" t="s">
        <v>5</v>
      </c>
      <c r="J47" s="312" t="s">
        <v>9</v>
      </c>
      <c r="K47" s="322"/>
    </row>
    <row r="48" spans="1:13" ht="9.9499999999999993" customHeight="1" x14ac:dyDescent="0.25">
      <c r="D48" s="312"/>
      <c r="E48" s="18"/>
      <c r="F48" s="312"/>
      <c r="G48" s="39" t="s">
        <v>10</v>
      </c>
      <c r="H48" s="312"/>
      <c r="I48" s="312"/>
      <c r="J48" s="312"/>
      <c r="K48" s="322"/>
    </row>
    <row r="49" spans="1:13" ht="9.9499999999999993" customHeight="1" x14ac:dyDescent="0.25">
      <c r="D49" s="22">
        <v>1</v>
      </c>
      <c r="E49" s="22" t="e">
        <f>#REF!*5-4</f>
        <v>#REF!</v>
      </c>
      <c r="F49" s="307" t="s">
        <v>93</v>
      </c>
      <c r="G49" s="308" t="s">
        <v>94</v>
      </c>
      <c r="H49" s="308" t="s">
        <v>128</v>
      </c>
      <c r="I49" s="308">
        <v>65</v>
      </c>
      <c r="J49" s="50" t="s">
        <v>21</v>
      </c>
      <c r="K49" s="49"/>
    </row>
    <row r="50" spans="1:13" ht="9.9499999999999993" customHeight="1" x14ac:dyDescent="0.25">
      <c r="D50" s="22">
        <v>2</v>
      </c>
      <c r="E50" s="22" t="e">
        <f>1+E49</f>
        <v>#REF!</v>
      </c>
      <c r="F50" s="307" t="s">
        <v>133</v>
      </c>
      <c r="G50" s="308" t="s">
        <v>95</v>
      </c>
      <c r="H50" s="308" t="s">
        <v>33</v>
      </c>
      <c r="I50" s="308">
        <v>58</v>
      </c>
      <c r="J50" s="50" t="s">
        <v>21</v>
      </c>
      <c r="K50" s="49"/>
    </row>
    <row r="51" spans="1:13" ht="9.9499999999999993" customHeight="1" x14ac:dyDescent="0.25">
      <c r="D51" s="22">
        <v>3</v>
      </c>
      <c r="E51" s="22" t="e">
        <f>1+E50</f>
        <v>#REF!</v>
      </c>
      <c r="F51" s="307" t="s">
        <v>129</v>
      </c>
      <c r="G51" s="308" t="s">
        <v>96</v>
      </c>
      <c r="H51" s="308" t="s">
        <v>33</v>
      </c>
      <c r="I51" s="308">
        <v>57</v>
      </c>
      <c r="J51" s="50" t="s">
        <v>21</v>
      </c>
      <c r="K51" s="49"/>
    </row>
    <row r="52" spans="1:13" ht="9.9499999999999993" customHeight="1" x14ac:dyDescent="0.25">
      <c r="D52" s="22">
        <v>4</v>
      </c>
      <c r="E52" s="22" t="e">
        <f>1+E51</f>
        <v>#REF!</v>
      </c>
      <c r="F52" s="307" t="s">
        <v>53</v>
      </c>
      <c r="G52" s="308" t="s">
        <v>54</v>
      </c>
      <c r="H52" s="308" t="s">
        <v>33</v>
      </c>
      <c r="I52" s="308">
        <v>52</v>
      </c>
      <c r="J52" s="50" t="s">
        <v>21</v>
      </c>
      <c r="K52" s="24"/>
    </row>
    <row r="53" spans="1:13" ht="9.9499999999999993" customHeight="1" x14ac:dyDescent="0.25">
      <c r="D53" s="22">
        <v>5</v>
      </c>
      <c r="E53" s="22"/>
      <c r="F53" s="307" t="s">
        <v>55</v>
      </c>
      <c r="G53" s="308" t="s">
        <v>56</v>
      </c>
      <c r="H53" s="308" t="s">
        <v>32</v>
      </c>
      <c r="I53" s="308">
        <v>45</v>
      </c>
      <c r="J53" s="50" t="s">
        <v>21</v>
      </c>
      <c r="K53" s="24"/>
    </row>
    <row r="54" spans="1:13" ht="9.9499999999999993" customHeight="1" x14ac:dyDescent="0.25">
      <c r="D54" s="315" t="s">
        <v>36</v>
      </c>
      <c r="E54" s="315"/>
      <c r="F54" s="315"/>
      <c r="G54" s="315"/>
      <c r="H54" s="315"/>
      <c r="I54" s="315"/>
      <c r="J54" s="315"/>
      <c r="K54" s="315"/>
    </row>
    <row r="55" spans="1:13" ht="9.9499999999999993" customHeight="1" x14ac:dyDescent="0.25">
      <c r="A55" s="11"/>
      <c r="B55" s="11"/>
      <c r="C55" s="11"/>
      <c r="D55" s="316" t="s">
        <v>28</v>
      </c>
      <c r="E55" s="317"/>
      <c r="F55" s="317"/>
      <c r="G55" s="318"/>
      <c r="H55" s="317"/>
      <c r="I55" s="317"/>
      <c r="J55" s="317"/>
      <c r="K55" s="37">
        <f>I58+I59+I60</f>
        <v>186</v>
      </c>
    </row>
    <row r="56" spans="1:13" ht="9.9499999999999993" customHeight="1" x14ac:dyDescent="0.25">
      <c r="D56" s="319" t="s">
        <v>2</v>
      </c>
      <c r="E56" s="17"/>
      <c r="F56" s="320" t="s">
        <v>7</v>
      </c>
      <c r="G56" s="38" t="s">
        <v>8</v>
      </c>
      <c r="H56" s="321" t="s">
        <v>4</v>
      </c>
      <c r="I56" s="319" t="s">
        <v>5</v>
      </c>
      <c r="J56" s="312" t="s">
        <v>9</v>
      </c>
      <c r="K56" s="322"/>
    </row>
    <row r="57" spans="1:13" ht="9.9499999999999993" customHeight="1" x14ac:dyDescent="0.25">
      <c r="D57" s="319"/>
      <c r="E57" s="17"/>
      <c r="F57" s="320"/>
      <c r="G57" s="39" t="s">
        <v>10</v>
      </c>
      <c r="H57" s="321"/>
      <c r="I57" s="319"/>
      <c r="J57" s="312"/>
      <c r="K57" s="322"/>
    </row>
    <row r="58" spans="1:13" ht="9.9499999999999993" customHeight="1" x14ac:dyDescent="0.25">
      <c r="D58" s="165">
        <v>1</v>
      </c>
      <c r="E58" s="165" t="e">
        <f>#REF!*5-4</f>
        <v>#REF!</v>
      </c>
      <c r="F58" s="307" t="s">
        <v>22</v>
      </c>
      <c r="G58" s="308" t="s">
        <v>23</v>
      </c>
      <c r="H58" s="308" t="s">
        <v>33</v>
      </c>
      <c r="I58" s="308">
        <v>63</v>
      </c>
      <c r="J58" s="159" t="s">
        <v>13</v>
      </c>
      <c r="K58" s="157" t="str">
        <f>IF($D58="","",VLOOKUP($D58,[2]Список!$A:$W,8,FALSE))</f>
        <v xml:space="preserve"> </v>
      </c>
    </row>
    <row r="59" spans="1:13" ht="9.9499999999999993" customHeight="1" x14ac:dyDescent="0.25">
      <c r="D59" s="165">
        <v>2</v>
      </c>
      <c r="E59" s="165" t="e">
        <f>1+E58</f>
        <v>#REF!</v>
      </c>
      <c r="F59" s="307" t="s">
        <v>49</v>
      </c>
      <c r="G59" s="308" t="s">
        <v>50</v>
      </c>
      <c r="H59" s="308" t="s">
        <v>33</v>
      </c>
      <c r="I59" s="308">
        <v>63</v>
      </c>
      <c r="J59" s="159" t="s">
        <v>13</v>
      </c>
      <c r="K59" s="157" t="str">
        <f>IF($D59="","",VLOOKUP($D59,[2]Список!$A:$W,8,FALSE))</f>
        <v xml:space="preserve"> </v>
      </c>
    </row>
    <row r="60" spans="1:13" ht="9.9499999999999993" customHeight="1" x14ac:dyDescent="0.25">
      <c r="D60" s="165">
        <v>3</v>
      </c>
      <c r="E60" s="165" t="e">
        <f>1+E59</f>
        <v>#REF!</v>
      </c>
      <c r="F60" s="307" t="s">
        <v>46</v>
      </c>
      <c r="G60" s="308" t="s">
        <v>47</v>
      </c>
      <c r="H60" s="308" t="s">
        <v>33</v>
      </c>
      <c r="I60" s="308">
        <v>60</v>
      </c>
      <c r="J60" s="159" t="s">
        <v>13</v>
      </c>
      <c r="K60" s="158"/>
    </row>
    <row r="61" spans="1:13" ht="9.9499999999999993" customHeight="1" x14ac:dyDescent="0.25">
      <c r="D61" s="165">
        <v>4</v>
      </c>
      <c r="E61" s="165"/>
      <c r="F61" s="307" t="s">
        <v>99</v>
      </c>
      <c r="G61" s="308" t="s">
        <v>100</v>
      </c>
      <c r="H61" s="308" t="s">
        <v>32</v>
      </c>
      <c r="I61" s="308">
        <v>42</v>
      </c>
      <c r="J61" s="159"/>
      <c r="K61" s="158"/>
    </row>
    <row r="62" spans="1:13" ht="9.9499999999999993" customHeight="1" x14ac:dyDescent="0.25">
      <c r="D62" s="165">
        <v>5</v>
      </c>
      <c r="E62" s="165" t="e">
        <f>1+E60</f>
        <v>#REF!</v>
      </c>
      <c r="F62" s="307" t="s">
        <v>130</v>
      </c>
      <c r="G62" s="308" t="s">
        <v>101</v>
      </c>
      <c r="H62" s="308" t="s">
        <v>32</v>
      </c>
      <c r="I62" s="308">
        <v>33</v>
      </c>
      <c r="J62" s="159" t="s">
        <v>13</v>
      </c>
      <c r="K62" s="157" t="str">
        <f>IF($D62="","",VLOOKUP($D62,[2]Список!$A:$W,8,FALSE))</f>
        <v xml:space="preserve"> </v>
      </c>
    </row>
    <row r="63" spans="1:13" ht="9.9499999999999993" customHeight="1" x14ac:dyDescent="0.25">
      <c r="D63" s="28"/>
      <c r="E63" s="28"/>
      <c r="F63" s="29"/>
      <c r="G63" s="30"/>
      <c r="H63" s="31"/>
      <c r="I63" s="31"/>
      <c r="J63" s="32"/>
      <c r="K63" s="33"/>
    </row>
    <row r="64" spans="1:13" ht="9.9499999999999993" customHeight="1" x14ac:dyDescent="0.25">
      <c r="D64" s="310" t="s">
        <v>89</v>
      </c>
      <c r="E64" s="310"/>
      <c r="F64" s="310"/>
      <c r="G64" s="310"/>
      <c r="H64" s="310"/>
      <c r="I64" s="45"/>
      <c r="J64" s="45"/>
      <c r="K64" s="45"/>
      <c r="L64" s="19"/>
      <c r="M64" s="19"/>
    </row>
    <row r="65" spans="4:13" ht="9.9499999999999993" customHeight="1" x14ac:dyDescent="0.25">
      <c r="D65" s="310" t="s">
        <v>90</v>
      </c>
      <c r="E65" s="310"/>
      <c r="F65" s="310"/>
      <c r="G65" s="310"/>
      <c r="H65" s="310"/>
      <c r="I65" s="46"/>
      <c r="J65" s="46"/>
      <c r="K65" s="47"/>
      <c r="L65" s="15"/>
      <c r="M65" s="15"/>
    </row>
    <row r="66" spans="4:13" ht="9.9499999999999993" customHeight="1" x14ac:dyDescent="0.25">
      <c r="D66" s="34"/>
      <c r="E66" s="34"/>
      <c r="F66" s="34"/>
      <c r="G66" s="35"/>
      <c r="H66" s="35"/>
      <c r="I66" s="34"/>
      <c r="J66" s="35"/>
      <c r="K66" s="36"/>
    </row>
    <row r="67" spans="4:13" ht="9.9499999999999993" customHeight="1" x14ac:dyDescent="0.25">
      <c r="D67" s="34"/>
      <c r="E67" s="34"/>
      <c r="F67" s="34"/>
      <c r="G67" s="35"/>
      <c r="H67" s="35"/>
      <c r="I67" s="34"/>
      <c r="J67" s="35"/>
      <c r="K67" s="36"/>
    </row>
    <row r="68" spans="4:13" ht="9.9499999999999993" customHeight="1" x14ac:dyDescent="0.25">
      <c r="D68" s="34"/>
      <c r="E68" s="34"/>
      <c r="F68" s="34"/>
      <c r="G68" s="35"/>
      <c r="H68" s="35"/>
      <c r="I68" s="34"/>
      <c r="J68" s="35"/>
      <c r="K68" s="36"/>
    </row>
    <row r="69" spans="4:13" ht="9.9499999999999993" customHeight="1" x14ac:dyDescent="0.25">
      <c r="D69" s="34"/>
      <c r="E69" s="34"/>
      <c r="F69" s="34"/>
      <c r="G69" s="35"/>
      <c r="H69" s="35"/>
      <c r="I69" s="34"/>
      <c r="J69" s="35"/>
      <c r="K69" s="36"/>
    </row>
    <row r="70" spans="4:13" ht="9.9499999999999993" customHeight="1" x14ac:dyDescent="0.25"/>
    <row r="71" spans="4:13" ht="9.9499999999999993" customHeight="1" x14ac:dyDescent="0.25"/>
    <row r="72" spans="4:13" ht="9.9499999999999993" customHeight="1" x14ac:dyDescent="0.25"/>
    <row r="73" spans="4:13" ht="9.9499999999999993" customHeight="1" x14ac:dyDescent="0.25"/>
    <row r="74" spans="4:13" ht="9.9499999999999993" customHeight="1" x14ac:dyDescent="0.25"/>
  </sheetData>
  <mergeCells count="55">
    <mergeCell ref="K17:K18"/>
    <mergeCell ref="I26:I27"/>
    <mergeCell ref="J26:J27"/>
    <mergeCell ref="K8:K9"/>
    <mergeCell ref="D8:D9"/>
    <mergeCell ref="F8:F9"/>
    <mergeCell ref="H8:H9"/>
    <mergeCell ref="I8:I9"/>
    <mergeCell ref="J8:J9"/>
    <mergeCell ref="D15:K15"/>
    <mergeCell ref="D16:J16"/>
    <mergeCell ref="D17:D18"/>
    <mergeCell ref="F17:F18"/>
    <mergeCell ref="H17:H18"/>
    <mergeCell ref="I17:I18"/>
    <mergeCell ref="J17:J18"/>
    <mergeCell ref="D1:K1"/>
    <mergeCell ref="D2:K2"/>
    <mergeCell ref="D5:K5"/>
    <mergeCell ref="D6:K6"/>
    <mergeCell ref="D7:J7"/>
    <mergeCell ref="D3:H3"/>
    <mergeCell ref="D34:K34"/>
    <mergeCell ref="D35:K35"/>
    <mergeCell ref="D24:K24"/>
    <mergeCell ref="D25:J25"/>
    <mergeCell ref="D26:D27"/>
    <mergeCell ref="F26:F27"/>
    <mergeCell ref="H26:H27"/>
    <mergeCell ref="K26:K27"/>
    <mergeCell ref="J37:J38"/>
    <mergeCell ref="D54:K54"/>
    <mergeCell ref="D55:J55"/>
    <mergeCell ref="D56:D57"/>
    <mergeCell ref="F56:F57"/>
    <mergeCell ref="H56:H57"/>
    <mergeCell ref="I56:I57"/>
    <mergeCell ref="J56:J57"/>
    <mergeCell ref="K56:K57"/>
    <mergeCell ref="K37:K38"/>
    <mergeCell ref="J47:J48"/>
    <mergeCell ref="K47:K48"/>
    <mergeCell ref="D45:K45"/>
    <mergeCell ref="D46:J46"/>
    <mergeCell ref="D47:D48"/>
    <mergeCell ref="F47:F48"/>
    <mergeCell ref="D65:H65"/>
    <mergeCell ref="D36:H36"/>
    <mergeCell ref="D64:H64"/>
    <mergeCell ref="I37:I38"/>
    <mergeCell ref="H47:H48"/>
    <mergeCell ref="I47:I48"/>
    <mergeCell ref="D37:D38"/>
    <mergeCell ref="F37:F38"/>
    <mergeCell ref="H37:H38"/>
  </mergeCells>
  <pageMargins left="0.70866141732283472" right="0.70866141732283472" top="0.74803149606299213" bottom="0.55118110236220474" header="0.31496062992125984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91"/>
  <sheetViews>
    <sheetView topLeftCell="BL1" zoomScaleNormal="100" workbookViewId="0">
      <selection activeCell="BL1" sqref="BL1"/>
    </sheetView>
  </sheetViews>
  <sheetFormatPr defaultColWidth="11.42578125" defaultRowHeight="11.1" customHeight="1" outlineLevelCol="2" x14ac:dyDescent="0.25"/>
  <cols>
    <col min="1" max="1" width="5.7109375" style="55" hidden="1" customWidth="1" outlineLevel="1"/>
    <col min="2" max="2" width="14" style="12" hidden="1" customWidth="1" outlineLevel="1"/>
    <col min="3" max="4" width="3.7109375" style="12" hidden="1" customWidth="1" outlineLevel="1"/>
    <col min="5" max="18" width="3.7109375" style="13" hidden="1" customWidth="1" outlineLevel="1"/>
    <col min="19" max="35" width="2" style="13" hidden="1" customWidth="1" outlineLevel="2"/>
    <col min="36" max="36" width="2.42578125" style="13" hidden="1" customWidth="1" outlineLevel="2"/>
    <col min="37" max="37" width="3.85546875" style="13" hidden="1" customWidth="1" outlineLevel="2"/>
    <col min="38" max="38" width="4.140625" style="13" hidden="1" customWidth="1" outlineLevel="2"/>
    <col min="39" max="39" width="3" style="13" hidden="1" customWidth="1" outlineLevel="2"/>
    <col min="40" max="40" width="2.5703125" style="13" hidden="1" customWidth="1" outlineLevel="2"/>
    <col min="41" max="41" width="3" style="56" hidden="1" customWidth="1" outlineLevel="2"/>
    <col min="42" max="42" width="2.5703125" style="12" hidden="1" customWidth="1" outlineLevel="2"/>
    <col min="43" max="43" width="3" style="12" hidden="1" customWidth="1" outlineLevel="2"/>
    <col min="44" max="44" width="7.7109375" style="12" hidden="1" customWidth="1" outlineLevel="2"/>
    <col min="45" max="45" width="21" style="12" hidden="1" customWidth="1" outlineLevel="2"/>
    <col min="46" max="47" width="2.42578125" style="12" hidden="1" customWidth="1" outlineLevel="2"/>
    <col min="48" max="49" width="2.5703125" style="13" hidden="1" customWidth="1" outlineLevel="2"/>
    <col min="50" max="50" width="3" style="13" hidden="1" customWidth="1" outlineLevel="2"/>
    <col min="51" max="51" width="2.5703125" style="13" hidden="1" customWidth="1" outlineLevel="2"/>
    <col min="52" max="52" width="3" style="56" hidden="1" customWidth="1" outlineLevel="2"/>
    <col min="53" max="53" width="2.5703125" style="12" hidden="1" customWidth="1" outlineLevel="2"/>
    <col min="54" max="54" width="2.85546875" style="12" hidden="1" customWidth="1" outlineLevel="2"/>
    <col min="55" max="55" width="7.7109375" style="12" hidden="1" customWidth="1" outlineLevel="2"/>
    <col min="56" max="56" width="15.42578125" style="12" hidden="1" customWidth="1" outlineLevel="2"/>
    <col min="57" max="58" width="6.7109375" style="13" hidden="1" customWidth="1" outlineLevel="2"/>
    <col min="59" max="60" width="6.7109375" style="12" hidden="1" customWidth="1" outlineLevel="2"/>
    <col min="61" max="61" width="2.7109375" style="57" hidden="1" customWidth="1" outlineLevel="1" collapsed="1"/>
    <col min="62" max="62" width="3.28515625" style="58" hidden="1" customWidth="1" outlineLevel="1"/>
    <col min="63" max="63" width="3.7109375" style="12" hidden="1" customWidth="1" outlineLevel="1"/>
    <col min="64" max="64" width="3.42578125" style="60" customWidth="1" collapsed="1"/>
    <col min="65" max="65" width="3.5703125" style="60" hidden="1" customWidth="1" outlineLevel="1"/>
    <col min="66" max="66" width="5.7109375" style="60" customWidth="1" collapsed="1"/>
    <col min="67" max="67" width="5.7109375" style="60" customWidth="1"/>
    <col min="68" max="68" width="11.28515625" style="60" customWidth="1"/>
    <col min="69" max="69" width="13.7109375" style="60" hidden="1" customWidth="1" outlineLevel="1"/>
    <col min="70" max="70" width="4.5703125" style="60" hidden="1" customWidth="1" outlineLevel="1"/>
    <col min="71" max="71" width="1.7109375" style="60" customWidth="1" collapsed="1"/>
    <col min="72" max="72" width="7.7109375" style="59" customWidth="1"/>
    <col min="73" max="74" width="1.7109375" style="59" customWidth="1"/>
    <col min="75" max="75" width="7.7109375" style="59" customWidth="1"/>
    <col min="76" max="77" width="1.7109375" style="59" customWidth="1"/>
    <col min="78" max="78" width="7.7109375" style="59" customWidth="1"/>
    <col min="79" max="80" width="1.7109375" style="59" customWidth="1"/>
    <col min="81" max="81" width="7.7109375" style="59" customWidth="1"/>
    <col min="82" max="82" width="1.7109375" style="59" customWidth="1"/>
    <col min="83" max="83" width="0.85546875" style="59" customWidth="1"/>
    <col min="84" max="86" width="4.28515625" style="59" customWidth="1"/>
    <col min="87" max="88" width="11.42578125" style="12"/>
    <col min="89" max="89" width="7.42578125" style="12" customWidth="1"/>
    <col min="90" max="16384" width="11.42578125" style="12"/>
  </cols>
  <sheetData>
    <row r="1" spans="1:92" ht="24.95" customHeight="1" x14ac:dyDescent="0.25">
      <c r="BN1" s="367" t="s">
        <v>76</v>
      </c>
      <c r="BO1" s="367"/>
      <c r="BP1" s="367"/>
      <c r="BQ1" s="367"/>
      <c r="BR1" s="367"/>
      <c r="BS1" s="367"/>
      <c r="BT1" s="367"/>
      <c r="BU1" s="367"/>
      <c r="BV1" s="367"/>
      <c r="BW1" s="367"/>
      <c r="BX1" s="367"/>
      <c r="BY1" s="367"/>
      <c r="BZ1" s="367"/>
      <c r="CA1" s="367"/>
      <c r="CB1" s="367"/>
      <c r="CC1" s="367"/>
      <c r="CD1" s="367"/>
      <c r="CE1" s="367"/>
      <c r="CF1" s="367"/>
      <c r="CG1" s="367"/>
      <c r="CK1" s="54"/>
      <c r="CL1" s="54"/>
      <c r="CM1" s="54"/>
      <c r="CN1" s="54"/>
    </row>
    <row r="2" spans="1:92" ht="15.95" customHeight="1" x14ac:dyDescent="0.25">
      <c r="AP2" s="61"/>
      <c r="AQ2" s="61"/>
      <c r="AR2" s="61"/>
      <c r="AS2" s="61"/>
      <c r="AT2" s="61"/>
      <c r="AU2" s="61"/>
      <c r="BA2" s="61"/>
      <c r="BB2" s="61"/>
      <c r="BC2" s="61"/>
      <c r="BD2" s="61"/>
      <c r="BE2" s="61"/>
      <c r="BF2" s="61"/>
      <c r="BG2" s="61"/>
      <c r="BH2" s="61"/>
      <c r="BI2" s="62"/>
      <c r="BJ2" s="62"/>
      <c r="BK2" s="61"/>
      <c r="BL2" s="64"/>
      <c r="BM2" s="64"/>
      <c r="BN2" s="368" t="s">
        <v>126</v>
      </c>
      <c r="BO2" s="368"/>
      <c r="BP2" s="368"/>
      <c r="BQ2" s="368"/>
      <c r="BR2" s="368"/>
      <c r="BS2" s="368"/>
      <c r="BT2" s="368"/>
      <c r="BU2" s="368"/>
      <c r="BV2" s="368"/>
      <c r="BW2" s="368"/>
      <c r="BX2" s="368"/>
      <c r="BY2" s="368"/>
      <c r="BZ2" s="368"/>
      <c r="CA2" s="368"/>
      <c r="CB2" s="368"/>
      <c r="CC2" s="368"/>
      <c r="CD2" s="368"/>
      <c r="CE2" s="368"/>
      <c r="CF2" s="368"/>
      <c r="CG2" s="368"/>
      <c r="CH2" s="64"/>
      <c r="CI2" s="63"/>
      <c r="CJ2" s="63"/>
      <c r="CK2" s="54"/>
      <c r="CL2" s="54"/>
      <c r="CM2" s="54"/>
      <c r="CN2" s="54"/>
    </row>
    <row r="3" spans="1:92" ht="20.100000000000001" customHeight="1" x14ac:dyDescent="0.25">
      <c r="AP3" s="61"/>
      <c r="AQ3" s="61"/>
      <c r="AR3" s="61"/>
      <c r="AS3" s="61"/>
      <c r="AT3" s="61"/>
      <c r="AU3" s="61"/>
      <c r="BA3" s="61"/>
      <c r="BB3" s="61"/>
      <c r="BC3" s="61"/>
      <c r="BD3" s="61"/>
      <c r="BE3" s="61"/>
      <c r="BF3" s="61"/>
      <c r="BG3" s="61"/>
      <c r="BH3" s="61"/>
      <c r="BI3" s="62"/>
      <c r="BJ3" s="62"/>
      <c r="BK3" s="61"/>
      <c r="BL3" s="64"/>
      <c r="BM3" s="64"/>
      <c r="BN3" s="150"/>
      <c r="BO3" s="150"/>
      <c r="BP3" s="369" t="s">
        <v>79</v>
      </c>
      <c r="BQ3" s="369"/>
      <c r="BR3" s="369"/>
      <c r="BS3" s="369"/>
      <c r="BT3" s="369"/>
      <c r="BU3" s="369"/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150"/>
      <c r="CG3" s="150"/>
      <c r="CH3" s="64"/>
      <c r="CI3" s="63"/>
      <c r="CJ3" s="63"/>
      <c r="CK3" s="54"/>
      <c r="CL3" s="54"/>
      <c r="CM3" s="54"/>
      <c r="CN3" s="54"/>
    </row>
    <row r="4" spans="1:92" ht="15.95" customHeight="1" thickBot="1" x14ac:dyDescent="0.3">
      <c r="Z4" s="65"/>
      <c r="BL4" s="345" t="s">
        <v>57</v>
      </c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5"/>
      <c r="CD4" s="345"/>
      <c r="CE4" s="345"/>
      <c r="CF4" s="345"/>
      <c r="CG4" s="345"/>
      <c r="CH4" s="345"/>
      <c r="CK4" s="54"/>
      <c r="CL4" s="54"/>
      <c r="CM4" s="54"/>
      <c r="CN4" s="54"/>
    </row>
    <row r="5" spans="1:92" ht="15.95" customHeight="1" x14ac:dyDescent="0.25">
      <c r="A5" s="66">
        <v>1</v>
      </c>
      <c r="B5" s="67"/>
      <c r="C5" s="68" t="s">
        <v>57</v>
      </c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>
        <v>1</v>
      </c>
      <c r="Z5" s="65"/>
      <c r="AR5" s="71">
        <f>IF(B6=0,0,(IF(B7=0,1,IF(B8=0,2,IF(B9=0,3,IF(B9&gt;0,4))))))</f>
        <v>0</v>
      </c>
      <c r="BC5" s="71">
        <f>IF(BE5=15,3,IF(BE5&gt;15,4))</f>
        <v>4</v>
      </c>
      <c r="BE5" s="72">
        <f>SUM(BE6,BE8,BE10,BE12)</f>
        <v>18</v>
      </c>
      <c r="BF5" s="72">
        <f>SUM(BF6,BF8,BF10,BF12)</f>
        <v>10</v>
      </c>
      <c r="BK5" s="73"/>
      <c r="BL5" s="162" t="s">
        <v>58</v>
      </c>
      <c r="BM5" s="425" t="s">
        <v>7</v>
      </c>
      <c r="BN5" s="346"/>
      <c r="BO5" s="346"/>
      <c r="BP5" s="426"/>
      <c r="BQ5" s="347" t="s">
        <v>59</v>
      </c>
      <c r="BR5" s="427"/>
      <c r="BS5" s="342">
        <v>1</v>
      </c>
      <c r="BT5" s="342"/>
      <c r="BU5" s="342"/>
      <c r="BV5" s="348">
        <v>2</v>
      </c>
      <c r="BW5" s="342"/>
      <c r="BX5" s="349"/>
      <c r="BY5" s="342">
        <v>3</v>
      </c>
      <c r="BZ5" s="342"/>
      <c r="CA5" s="342"/>
      <c r="CB5" s="348">
        <v>4</v>
      </c>
      <c r="CC5" s="342"/>
      <c r="CD5" s="349"/>
      <c r="CE5" s="74"/>
      <c r="CF5" s="75" t="s">
        <v>0</v>
      </c>
      <c r="CG5" s="154" t="s">
        <v>3</v>
      </c>
      <c r="CH5" s="77" t="s">
        <v>1</v>
      </c>
      <c r="CK5" s="54"/>
      <c r="CL5" s="54"/>
      <c r="CM5" s="54"/>
      <c r="CN5" s="54"/>
    </row>
    <row r="6" spans="1:92" ht="15.95" customHeight="1" x14ac:dyDescent="0.25">
      <c r="A6" s="78">
        <v>1</v>
      </c>
      <c r="B6" s="79"/>
      <c r="C6" s="80">
        <v>1</v>
      </c>
      <c r="D6" s="80">
        <v>3</v>
      </c>
      <c r="E6" s="81">
        <v>2</v>
      </c>
      <c r="F6" s="82">
        <v>1</v>
      </c>
      <c r="G6" s="83">
        <v>2</v>
      </c>
      <c r="H6" s="84">
        <v>1</v>
      </c>
      <c r="I6" s="81">
        <v>2</v>
      </c>
      <c r="J6" s="82">
        <v>1</v>
      </c>
      <c r="K6" s="83"/>
      <c r="L6" s="84"/>
      <c r="M6" s="81"/>
      <c r="N6" s="82"/>
      <c r="O6" s="83"/>
      <c r="P6" s="84"/>
      <c r="Q6" s="81"/>
      <c r="R6" s="82"/>
      <c r="S6" s="85">
        <f t="shared" ref="S6:S11" si="0">IF(E6="wo",0,IF(F6="wo",1,IF(E6&gt;F6,1,0)))</f>
        <v>1</v>
      </c>
      <c r="T6" s="85">
        <f t="shared" ref="T6:T11" si="1">IF(E6="wo",1,IF(F6="wo",0,IF(F6&gt;E6,1,0)))</f>
        <v>0</v>
      </c>
      <c r="U6" s="85">
        <f t="shared" ref="U6:U11" si="2">IF(G6="wo",0,IF(H6="wo",1,IF(G6&gt;H6,1,0)))</f>
        <v>1</v>
      </c>
      <c r="V6" s="85">
        <f t="shared" ref="V6:V11" si="3">IF(G6="wo",1,IF(H6="wo",0,IF(H6&gt;G6,1,0)))</f>
        <v>0</v>
      </c>
      <c r="W6" s="85">
        <f t="shared" ref="W6:W11" si="4">IF(I6="wo",0,IF(J6="wo",1,IF(I6&gt;J6,1,0)))</f>
        <v>1</v>
      </c>
      <c r="X6" s="85">
        <f t="shared" ref="X6:X11" si="5">IF(I6="wo",1,IF(J6="wo",0,IF(J6&gt;I6,1,0)))</f>
        <v>0</v>
      </c>
      <c r="Y6" s="85">
        <f t="shared" ref="Y6:Y11" si="6">IF(K6="wo",0,IF(L6="wo",1,IF(K6&gt;L6,1,0)))</f>
        <v>0</v>
      </c>
      <c r="Z6" s="85">
        <f t="shared" ref="Z6:Z11" si="7">IF(K6="wo",1,IF(L6="wo",0,IF(L6&gt;K6,1,0)))</f>
        <v>0</v>
      </c>
      <c r="AA6" s="85">
        <f t="shared" ref="AA6:AA11" si="8">IF(M6="wo",0,IF(N6="wo",1,IF(M6&gt;N6,1,0)))</f>
        <v>0</v>
      </c>
      <c r="AB6" s="85">
        <f t="shared" ref="AB6:AB11" si="9">IF(M6="wo",1,IF(N6="wo",0,IF(N6&gt;M6,1,0)))</f>
        <v>0</v>
      </c>
      <c r="AC6" s="85">
        <f t="shared" ref="AC6:AC11" si="10">IF(O6="wo",0,IF(P6="wo",1,IF(O6&gt;P6,1,0)))</f>
        <v>0</v>
      </c>
      <c r="AD6" s="85">
        <f t="shared" ref="AD6:AD11" si="11">IF(O6="wo",1,IF(P6="wo",0,IF(P6&gt;O6,1,0)))</f>
        <v>0</v>
      </c>
      <c r="AE6" s="85">
        <f t="shared" ref="AE6:AE11" si="12">IF(Q6="wo",0,IF(R6="wo",1,IF(Q6&gt;R6,1,0)))</f>
        <v>0</v>
      </c>
      <c r="AF6" s="85">
        <f t="shared" ref="AF6:AF11" si="13">IF(Q6="wo",1,IF(R6="wo",0,IF(R6&gt;Q6,1,0)))</f>
        <v>0</v>
      </c>
      <c r="AG6" s="86">
        <f t="shared" ref="AG6:AH11" si="14">IF(E6="wo","wo",+S6+U6+W6+Y6+AA6+AC6+AE6)</f>
        <v>3</v>
      </c>
      <c r="AH6" s="86">
        <f t="shared" si="14"/>
        <v>0</v>
      </c>
      <c r="AI6" s="87">
        <f t="shared" ref="AI6:AI11" si="15">IF(E6="",0,IF(E6="wo",0,IF(F6="wo",2,IF(AG6=AH6,0,IF(AG6&gt;AH6,2,1)))))</f>
        <v>2</v>
      </c>
      <c r="AJ6" s="87">
        <f t="shared" ref="AJ6:AJ11" si="16">IF(F6="",0,IF(F6="wo",0,IF(E6="wo",2,IF(AH6=AG6,0,IF(AH6&gt;AG6,2,1)))))</f>
        <v>1</v>
      </c>
      <c r="AK6" s="88">
        <f t="shared" ref="AK6:AK11" si="17">IF(E6="","",IF(E6="wo",0,IF(F6="wo",0,IF(E6=F6,"ERROR",IF(E6&gt;F6,F6,-1*E6)))))</f>
        <v>1</v>
      </c>
      <c r="AL6" s="88">
        <f t="shared" ref="AL6:AL11" si="18">IF(G6="","",IF(G6="wo",0,IF(H6="wo",0,IF(G6=H6,"ERROR",IF(G6&gt;H6,H6,-1*G6)))))</f>
        <v>1</v>
      </c>
      <c r="AM6" s="88">
        <f t="shared" ref="AM6:AM11" si="19">IF(I6="","",IF(I6="wo",0,IF(J6="wo",0,IF(I6=J6,"ERROR",IF(I6&gt;J6,J6,-1*I6)))))</f>
        <v>1</v>
      </c>
      <c r="AN6" s="88" t="str">
        <f t="shared" ref="AN6:AN11" si="20">IF(K6="","",IF(K6="wo",0,IF(L6="wo",0,IF(K6=L6,"ERROR",IF(K6&gt;L6,L6,-1*K6)))))</f>
        <v/>
      </c>
      <c r="AO6" s="88" t="str">
        <f t="shared" ref="AO6:AO11" si="21">IF(M6="","",IF(M6="wo",0,IF(N6="wo",0,IF(M6=N6,"ERROR",IF(M6&gt;N6,N6,-1*M6)))))</f>
        <v/>
      </c>
      <c r="AP6" s="88" t="str">
        <f t="shared" ref="AP6:AP11" si="22">IF(O6="","",IF(O6="wo",0,IF(P6="wo",0,IF(O6=P6,"ERROR",IF(O6&gt;P6,P6,-1*O6)))))</f>
        <v/>
      </c>
      <c r="AQ6" s="88" t="str">
        <f t="shared" ref="AQ6:AQ11" si="23">IF(Q6="","",IF(Q6="wo",0,IF(R6="wo",0,IF(Q6=R6,"ERROR",IF(Q6&gt;R6,R6,-1*Q6)))))</f>
        <v/>
      </c>
      <c r="AR6" s="89" t="str">
        <f t="shared" ref="AR6:AR11" si="24">CONCATENATE(AG6," - ",AH6)</f>
        <v>3 - 0</v>
      </c>
      <c r="AS6" s="90" t="str">
        <f t="shared" ref="AS6:AS11" si="25">IF(E6="","",(IF(K6="",AK6&amp;","&amp;AL6&amp;","&amp;AM6,IF(M6="",AK6&amp;","&amp;AL6&amp;","&amp;AM6&amp;","&amp;AN6,IF(O6="",AK6&amp;","&amp;AL6&amp;","&amp;AM6&amp;","&amp;AN6&amp;","&amp;AO6,IF(Q6="",AK6&amp;","&amp;AL6&amp;","&amp;AM6&amp;","&amp;AN6&amp;","&amp;AO6&amp;","&amp;AP6,AK6&amp;","&amp;AL6&amp;","&amp;AM6&amp;","&amp;AN6&amp;","&amp;AO6&amp;","&amp;AP6&amp;","&amp;AQ6))))))</f>
        <v>1,1,1</v>
      </c>
      <c r="AT6" s="87">
        <f t="shared" ref="AT6:AT11" si="26">IF(F6="",0,IF(F6="wo",0,IF(E6="wo",2,IF(AH6=AG6,0,IF(AH6&gt;AG6,2,1)))))</f>
        <v>1</v>
      </c>
      <c r="AU6" s="87">
        <f t="shared" ref="AU6:AU11" si="27">IF(E6="",0,IF(E6="wo",0,IF(F6="wo",2,IF(AG6=AH6,0,IF(AG6&gt;AH6,2,1)))))</f>
        <v>2</v>
      </c>
      <c r="AV6" s="88">
        <f t="shared" ref="AV6:AV11" si="28">IF(F6="","",IF(F6="wo",0,IF(E6="wo",0,IF(F6=E6,"ERROR",IF(F6&gt;E6,E6,-1*F6)))))</f>
        <v>-1</v>
      </c>
      <c r="AW6" s="88">
        <f t="shared" ref="AW6:AW11" si="29">IF(H6="","",IF(H6="wo",0,IF(G6="wo",0,IF(H6=G6,"ERROR",IF(H6&gt;G6,G6,-1*H6)))))</f>
        <v>-1</v>
      </c>
      <c r="AX6" s="88">
        <f t="shared" ref="AX6:AX11" si="30">IF(J6="","",IF(J6="wo",0,IF(I6="wo",0,IF(J6=I6,"ERROR",IF(J6&gt;I6,I6,-1*J6)))))</f>
        <v>-1</v>
      </c>
      <c r="AY6" s="88" t="str">
        <f t="shared" ref="AY6:AY11" si="31">IF(L6="","",IF(L6="wo",0,IF(K6="wo",0,IF(L6=K6,"ERROR",IF(L6&gt;K6,K6,-1*L6)))))</f>
        <v/>
      </c>
      <c r="AZ6" s="88" t="str">
        <f t="shared" ref="AZ6:AZ11" si="32">IF(N6="","",IF(N6="wo",0,IF(M6="wo",0,IF(N6=M6,"ERROR",IF(N6&gt;M6,M6,-1*N6)))))</f>
        <v/>
      </c>
      <c r="BA6" s="88" t="str">
        <f t="shared" ref="BA6:BA11" si="33">IF(P6="","",IF(P6="wo",0,IF(O6="wo",0,IF(P6=O6,"ERROR",IF(P6&gt;O6,O6,-1*P6)))))</f>
        <v/>
      </c>
      <c r="BB6" s="88" t="str">
        <f t="shared" ref="BB6:BB11" si="34">IF(R6="","",IF(R6="wo",0,IF(Q6="wo",0,IF(R6=Q6,"ERROR",IF(R6&gt;Q6,Q6,-1*R6)))))</f>
        <v/>
      </c>
      <c r="BC6" s="89" t="str">
        <f t="shared" ref="BC6:BC11" si="35">CONCATENATE(AH6," - ",AG6)</f>
        <v>0 - 3</v>
      </c>
      <c r="BD6" s="90" t="str">
        <f t="shared" ref="BD6:BD11" si="36">IF(E6="","",(IF(K6="",AV6&amp;", "&amp;AW6&amp;", "&amp;AX6,IF(M6="",AV6&amp;","&amp;AW6&amp;","&amp;AX6&amp;","&amp;AY6,IF(O6="",AV6&amp;","&amp;AW6&amp;","&amp;AX6&amp;","&amp;AY6&amp;","&amp;AZ6,IF(Q6="",AV6&amp;","&amp;AW6&amp;","&amp;AX6&amp;","&amp;AY6&amp;","&amp;AZ6&amp;","&amp;BA6,AV6&amp;","&amp;AW6&amp;","&amp;AX6&amp;","&amp;AY6&amp;","&amp;AZ6&amp;","&amp;BA6&amp;","&amp;BB6))))))</f>
        <v>-1, -1, -1</v>
      </c>
      <c r="BE6" s="91">
        <f>SUMIF(C6:C13,1,AI6:AI13)+SUMIF(D6:D13,1,AJ6:AJ13)</f>
        <v>6</v>
      </c>
      <c r="BF6" s="91">
        <f>IF(BE6&lt;&gt;0,RANK(BE6,BE6:BE12),"")</f>
        <v>1</v>
      </c>
      <c r="BG6" s="92">
        <f>SUMIF(A6:A9,C6,B6:B9)</f>
        <v>0</v>
      </c>
      <c r="BH6" s="93">
        <f>SUMIF(A6:A9,D6,B6:B9)</f>
        <v>0</v>
      </c>
      <c r="BI6" s="57">
        <v>1</v>
      </c>
      <c r="BJ6" s="58">
        <f>1*A5</f>
        <v>1</v>
      </c>
      <c r="BK6" s="94">
        <v>1</v>
      </c>
      <c r="BL6" s="406">
        <v>1</v>
      </c>
      <c r="BM6" s="419">
        <f>B6</f>
        <v>0</v>
      </c>
      <c r="BN6" s="366" t="s">
        <v>69</v>
      </c>
      <c r="BO6" s="334"/>
      <c r="BP6" s="338"/>
      <c r="BQ6" s="95">
        <f>IF(BM6=0,0,VLOOKUP(BM6,[3]Список!$A:P,7,FALSE))</f>
        <v>0</v>
      </c>
      <c r="BR6" s="421">
        <f>IF(BM6=0,0,VLOOKUP(BM6,[3]Список!$A:$P,6,FALSE))</f>
        <v>0</v>
      </c>
      <c r="BS6" s="398"/>
      <c r="BT6" s="398"/>
      <c r="BU6" s="398"/>
      <c r="BV6" s="96"/>
      <c r="BW6" s="97">
        <f>IF(AG10&lt;AH10,AI10,IF(AH10&lt;AG10,AI10," "))</f>
        <v>2</v>
      </c>
      <c r="BX6" s="98"/>
      <c r="BY6" s="99"/>
      <c r="BZ6" s="97">
        <f>IF(AG6&lt;AH6,AI6,IF(AH6&lt;AG6,AI6," "))</f>
        <v>2</v>
      </c>
      <c r="CA6" s="99"/>
      <c r="CB6" s="100"/>
      <c r="CC6" s="97">
        <f>IF(AG8&lt;AH8,AI8,IF(AH8&lt;AG8,AI8," "))</f>
        <v>2</v>
      </c>
      <c r="CD6" s="98"/>
      <c r="CE6" s="101"/>
      <c r="CF6" s="383">
        <f>BE6</f>
        <v>6</v>
      </c>
      <c r="CG6" s="414"/>
      <c r="CH6" s="416">
        <f>IF(BF7="",BF6,BF7)</f>
        <v>1</v>
      </c>
      <c r="CK6" s="332"/>
      <c r="CL6" s="332"/>
      <c r="CM6" s="332"/>
      <c r="CN6" s="54"/>
    </row>
    <row r="7" spans="1:92" ht="15.95" customHeight="1" x14ac:dyDescent="0.25">
      <c r="A7" s="78">
        <v>2</v>
      </c>
      <c r="B7" s="79"/>
      <c r="C7" s="80">
        <v>2</v>
      </c>
      <c r="D7" s="80">
        <v>4</v>
      </c>
      <c r="E7" s="81">
        <v>2</v>
      </c>
      <c r="F7" s="82">
        <v>1</v>
      </c>
      <c r="G7" s="83">
        <v>2</v>
      </c>
      <c r="H7" s="84">
        <v>1</v>
      </c>
      <c r="I7" s="81">
        <v>2</v>
      </c>
      <c r="J7" s="82">
        <v>1</v>
      </c>
      <c r="K7" s="83"/>
      <c r="L7" s="84"/>
      <c r="M7" s="81"/>
      <c r="N7" s="82"/>
      <c r="O7" s="83"/>
      <c r="P7" s="84"/>
      <c r="Q7" s="81"/>
      <c r="R7" s="82"/>
      <c r="S7" s="85">
        <f t="shared" si="0"/>
        <v>1</v>
      </c>
      <c r="T7" s="85">
        <f t="shared" si="1"/>
        <v>0</v>
      </c>
      <c r="U7" s="85">
        <f t="shared" si="2"/>
        <v>1</v>
      </c>
      <c r="V7" s="85">
        <f t="shared" si="3"/>
        <v>0</v>
      </c>
      <c r="W7" s="85">
        <f t="shared" si="4"/>
        <v>1</v>
      </c>
      <c r="X7" s="85">
        <f t="shared" si="5"/>
        <v>0</v>
      </c>
      <c r="Y7" s="85">
        <f t="shared" si="6"/>
        <v>0</v>
      </c>
      <c r="Z7" s="85">
        <f t="shared" si="7"/>
        <v>0</v>
      </c>
      <c r="AA7" s="85">
        <f t="shared" si="8"/>
        <v>0</v>
      </c>
      <c r="AB7" s="85">
        <f t="shared" si="9"/>
        <v>0</v>
      </c>
      <c r="AC7" s="85">
        <f t="shared" si="10"/>
        <v>0</v>
      </c>
      <c r="AD7" s="85">
        <f t="shared" si="11"/>
        <v>0</v>
      </c>
      <c r="AE7" s="85">
        <f t="shared" si="12"/>
        <v>0</v>
      </c>
      <c r="AF7" s="85">
        <f t="shared" si="13"/>
        <v>0</v>
      </c>
      <c r="AG7" s="86">
        <f t="shared" si="14"/>
        <v>3</v>
      </c>
      <c r="AH7" s="86">
        <f t="shared" si="14"/>
        <v>0</v>
      </c>
      <c r="AI7" s="87">
        <f t="shared" si="15"/>
        <v>2</v>
      </c>
      <c r="AJ7" s="87">
        <f t="shared" si="16"/>
        <v>1</v>
      </c>
      <c r="AK7" s="88">
        <f t="shared" si="17"/>
        <v>1</v>
      </c>
      <c r="AL7" s="88">
        <f t="shared" si="18"/>
        <v>1</v>
      </c>
      <c r="AM7" s="88">
        <f t="shared" si="19"/>
        <v>1</v>
      </c>
      <c r="AN7" s="88" t="str">
        <f t="shared" si="20"/>
        <v/>
      </c>
      <c r="AO7" s="88" t="str">
        <f t="shared" si="21"/>
        <v/>
      </c>
      <c r="AP7" s="88" t="str">
        <f t="shared" si="22"/>
        <v/>
      </c>
      <c r="AQ7" s="88" t="str">
        <f t="shared" si="23"/>
        <v/>
      </c>
      <c r="AR7" s="89" t="str">
        <f t="shared" si="24"/>
        <v>3 - 0</v>
      </c>
      <c r="AS7" s="90" t="str">
        <f t="shared" si="25"/>
        <v>1,1,1</v>
      </c>
      <c r="AT7" s="87">
        <f t="shared" si="26"/>
        <v>1</v>
      </c>
      <c r="AU7" s="87">
        <f t="shared" si="27"/>
        <v>2</v>
      </c>
      <c r="AV7" s="88">
        <f t="shared" si="28"/>
        <v>-1</v>
      </c>
      <c r="AW7" s="88">
        <f t="shared" si="29"/>
        <v>-1</v>
      </c>
      <c r="AX7" s="88">
        <f t="shared" si="30"/>
        <v>-1</v>
      </c>
      <c r="AY7" s="88" t="str">
        <f t="shared" si="31"/>
        <v/>
      </c>
      <c r="AZ7" s="88" t="str">
        <f t="shared" si="32"/>
        <v/>
      </c>
      <c r="BA7" s="88" t="str">
        <f t="shared" si="33"/>
        <v/>
      </c>
      <c r="BB7" s="88" t="str">
        <f t="shared" si="34"/>
        <v/>
      </c>
      <c r="BC7" s="89" t="str">
        <f t="shared" si="35"/>
        <v>0 - 3</v>
      </c>
      <c r="BD7" s="90" t="str">
        <f t="shared" si="36"/>
        <v>-1, -1, -1</v>
      </c>
      <c r="BE7" s="102"/>
      <c r="BF7" s="102"/>
      <c r="BG7" s="92">
        <f>SUMIF(A6:A9,C7,B6:B9)</f>
        <v>0</v>
      </c>
      <c r="BH7" s="93">
        <f>SUMIF(A6:A9,D7,B6:B9)</f>
        <v>0</v>
      </c>
      <c r="BI7" s="57">
        <v>1</v>
      </c>
      <c r="BJ7" s="58">
        <f>1+BJ6</f>
        <v>2</v>
      </c>
      <c r="BK7" s="94">
        <v>1</v>
      </c>
      <c r="BL7" s="407"/>
      <c r="BM7" s="420"/>
      <c r="BN7" s="411" t="s">
        <v>60</v>
      </c>
      <c r="BO7" s="332"/>
      <c r="BP7" s="412"/>
      <c r="BQ7" s="103">
        <f>IF(BM6=0,0,VLOOKUP(BM6,[3]Список!$A:P,8,FALSE))</f>
        <v>0</v>
      </c>
      <c r="BR7" s="422"/>
      <c r="BS7" s="401"/>
      <c r="BT7" s="401"/>
      <c r="BU7" s="401"/>
      <c r="BV7" s="380" t="str">
        <f>IF(AI10&lt;AJ10,AR10,IF(AJ10&lt;AI10,AS10," "))</f>
        <v>1,1,1</v>
      </c>
      <c r="BW7" s="381"/>
      <c r="BX7" s="382"/>
      <c r="BY7" s="381" t="str">
        <f>IF(AI6&lt;AJ6,AR6,IF(AJ6&lt;AI6,AS6," "))</f>
        <v>1,1,1</v>
      </c>
      <c r="BZ7" s="381"/>
      <c r="CA7" s="381"/>
      <c r="CB7" s="380" t="str">
        <f>IF(AI8&lt;AJ8,AR8,IF(AJ8&lt;AI8,AS8," "))</f>
        <v>1,1,1</v>
      </c>
      <c r="CC7" s="381"/>
      <c r="CD7" s="382"/>
      <c r="CE7" s="104"/>
      <c r="CF7" s="384"/>
      <c r="CG7" s="415"/>
      <c r="CH7" s="417"/>
      <c r="CK7" s="332"/>
      <c r="CL7" s="332"/>
      <c r="CM7" s="332"/>
      <c r="CN7" s="54"/>
    </row>
    <row r="8" spans="1:92" ht="15.95" customHeight="1" x14ac:dyDescent="0.25">
      <c r="A8" s="78">
        <v>3</v>
      </c>
      <c r="B8" s="79"/>
      <c r="C8" s="80">
        <v>1</v>
      </c>
      <c r="D8" s="80">
        <v>4</v>
      </c>
      <c r="E8" s="81">
        <v>2</v>
      </c>
      <c r="F8" s="82">
        <v>1</v>
      </c>
      <c r="G8" s="83">
        <v>2</v>
      </c>
      <c r="H8" s="84">
        <v>1</v>
      </c>
      <c r="I8" s="81">
        <v>2</v>
      </c>
      <c r="J8" s="82">
        <v>1</v>
      </c>
      <c r="K8" s="83"/>
      <c r="L8" s="84"/>
      <c r="M8" s="81"/>
      <c r="N8" s="82"/>
      <c r="O8" s="83"/>
      <c r="P8" s="84"/>
      <c r="Q8" s="81"/>
      <c r="R8" s="82"/>
      <c r="S8" s="85">
        <f t="shared" si="0"/>
        <v>1</v>
      </c>
      <c r="T8" s="85">
        <f t="shared" si="1"/>
        <v>0</v>
      </c>
      <c r="U8" s="85">
        <f t="shared" si="2"/>
        <v>1</v>
      </c>
      <c r="V8" s="85">
        <f t="shared" si="3"/>
        <v>0</v>
      </c>
      <c r="W8" s="85">
        <f t="shared" si="4"/>
        <v>1</v>
      </c>
      <c r="X8" s="85">
        <f t="shared" si="5"/>
        <v>0</v>
      </c>
      <c r="Y8" s="85">
        <f t="shared" si="6"/>
        <v>0</v>
      </c>
      <c r="Z8" s="85">
        <f t="shared" si="7"/>
        <v>0</v>
      </c>
      <c r="AA8" s="85">
        <f t="shared" si="8"/>
        <v>0</v>
      </c>
      <c r="AB8" s="85">
        <f t="shared" si="9"/>
        <v>0</v>
      </c>
      <c r="AC8" s="85">
        <f t="shared" si="10"/>
        <v>0</v>
      </c>
      <c r="AD8" s="85">
        <f t="shared" si="11"/>
        <v>0</v>
      </c>
      <c r="AE8" s="85">
        <f t="shared" si="12"/>
        <v>0</v>
      </c>
      <c r="AF8" s="85">
        <f t="shared" si="13"/>
        <v>0</v>
      </c>
      <c r="AG8" s="86">
        <f t="shared" si="14"/>
        <v>3</v>
      </c>
      <c r="AH8" s="86">
        <f t="shared" si="14"/>
        <v>0</v>
      </c>
      <c r="AI8" s="87">
        <f t="shared" si="15"/>
        <v>2</v>
      </c>
      <c r="AJ8" s="87">
        <f t="shared" si="16"/>
        <v>1</v>
      </c>
      <c r="AK8" s="88">
        <f t="shared" si="17"/>
        <v>1</v>
      </c>
      <c r="AL8" s="88">
        <f t="shared" si="18"/>
        <v>1</v>
      </c>
      <c r="AM8" s="88">
        <f t="shared" si="19"/>
        <v>1</v>
      </c>
      <c r="AN8" s="88" t="str">
        <f t="shared" si="20"/>
        <v/>
      </c>
      <c r="AO8" s="88" t="str">
        <f t="shared" si="21"/>
        <v/>
      </c>
      <c r="AP8" s="88" t="str">
        <f t="shared" si="22"/>
        <v/>
      </c>
      <c r="AQ8" s="88" t="str">
        <f t="shared" si="23"/>
        <v/>
      </c>
      <c r="AR8" s="89" t="str">
        <f t="shared" si="24"/>
        <v>3 - 0</v>
      </c>
      <c r="AS8" s="90" t="str">
        <f t="shared" si="25"/>
        <v>1,1,1</v>
      </c>
      <c r="AT8" s="87">
        <f t="shared" si="26"/>
        <v>1</v>
      </c>
      <c r="AU8" s="87">
        <f t="shared" si="27"/>
        <v>2</v>
      </c>
      <c r="AV8" s="88">
        <f t="shared" si="28"/>
        <v>-1</v>
      </c>
      <c r="AW8" s="88">
        <f t="shared" si="29"/>
        <v>-1</v>
      </c>
      <c r="AX8" s="88">
        <f t="shared" si="30"/>
        <v>-1</v>
      </c>
      <c r="AY8" s="88" t="str">
        <f t="shared" si="31"/>
        <v/>
      </c>
      <c r="AZ8" s="88" t="str">
        <f t="shared" si="32"/>
        <v/>
      </c>
      <c r="BA8" s="88" t="str">
        <f t="shared" si="33"/>
        <v/>
      </c>
      <c r="BB8" s="88" t="str">
        <f t="shared" si="34"/>
        <v/>
      </c>
      <c r="BC8" s="89" t="str">
        <f t="shared" si="35"/>
        <v>0 - 3</v>
      </c>
      <c r="BD8" s="90" t="str">
        <f t="shared" si="36"/>
        <v>-1, -1, -1</v>
      </c>
      <c r="BE8" s="91">
        <f>SUMIF(C6:C13,2,AI6:AI13)+SUMIF(D6:D13,2,AJ6:AJ13)</f>
        <v>4</v>
      </c>
      <c r="BF8" s="91">
        <f>IF(BE8&lt;&gt;0,RANK(BE8,BE6:BE12),"")</f>
        <v>3</v>
      </c>
      <c r="BG8" s="92">
        <f>SUMIF(A6:A9,C8,B6:B9)</f>
        <v>0</v>
      </c>
      <c r="BH8" s="93">
        <f>SUMIF(A6:A9,D8,B6:B9)</f>
        <v>0</v>
      </c>
      <c r="BI8" s="57">
        <v>1</v>
      </c>
      <c r="BJ8" s="58">
        <f>1+BJ7</f>
        <v>3</v>
      </c>
      <c r="BK8" s="94">
        <v>2</v>
      </c>
      <c r="BL8" s="350">
        <v>2</v>
      </c>
      <c r="BM8" s="352">
        <f>B7</f>
        <v>0</v>
      </c>
      <c r="BN8" s="366" t="s">
        <v>62</v>
      </c>
      <c r="BO8" s="334"/>
      <c r="BP8" s="338"/>
      <c r="BQ8" s="105">
        <f>IF(BM8=0,0,VLOOKUP(BM8,[3]Список!$A:P,7,FALSE))</f>
        <v>0</v>
      </c>
      <c r="BR8" s="354">
        <f>IF(BM8=0,0,VLOOKUP(BM8,[3]Список!$A:$P,6,FALSE))</f>
        <v>0</v>
      </c>
      <c r="BS8" s="106"/>
      <c r="BT8" s="107">
        <f>IF(AG10&lt;AH10,AT10,IF(AH10&lt;AG10,AT10," "))</f>
        <v>1</v>
      </c>
      <c r="BU8" s="108"/>
      <c r="BV8" s="356"/>
      <c r="BW8" s="357"/>
      <c r="BX8" s="358"/>
      <c r="BY8" s="108"/>
      <c r="BZ8" s="107">
        <f>IF(AG9&lt;AH9,AI9,IF(AH9&lt;AG9,AI9," "))</f>
        <v>1</v>
      </c>
      <c r="CA8" s="108"/>
      <c r="CB8" s="109"/>
      <c r="CC8" s="107">
        <f>IF(AG7&lt;AH7,AI7,IF(AH7&lt;AG7,AI7," "))</f>
        <v>2</v>
      </c>
      <c r="CD8" s="110"/>
      <c r="CE8" s="111"/>
      <c r="CF8" s="362">
        <f>BE8</f>
        <v>4</v>
      </c>
      <c r="CG8" s="364"/>
      <c r="CH8" s="343">
        <f>IF(BF9="",BF8,BF9)</f>
        <v>3</v>
      </c>
      <c r="CK8" s="332"/>
      <c r="CL8" s="332"/>
      <c r="CM8" s="332"/>
      <c r="CN8" s="54"/>
    </row>
    <row r="9" spans="1:92" ht="15.95" customHeight="1" x14ac:dyDescent="0.25">
      <c r="A9" s="78">
        <v>4</v>
      </c>
      <c r="B9" s="79"/>
      <c r="C9" s="80">
        <v>2</v>
      </c>
      <c r="D9" s="80">
        <v>3</v>
      </c>
      <c r="E9" s="81">
        <v>2</v>
      </c>
      <c r="F9" s="82">
        <v>1</v>
      </c>
      <c r="G9" s="83">
        <v>1</v>
      </c>
      <c r="H9" s="84">
        <v>2</v>
      </c>
      <c r="I9" s="81">
        <v>2</v>
      </c>
      <c r="J9" s="82">
        <v>1</v>
      </c>
      <c r="K9" s="83">
        <v>1</v>
      </c>
      <c r="L9" s="84">
        <v>2</v>
      </c>
      <c r="M9" s="81">
        <v>1</v>
      </c>
      <c r="N9" s="82">
        <v>2</v>
      </c>
      <c r="O9" s="83"/>
      <c r="P9" s="84"/>
      <c r="Q9" s="81"/>
      <c r="R9" s="82"/>
      <c r="S9" s="85">
        <f t="shared" si="0"/>
        <v>1</v>
      </c>
      <c r="T9" s="85">
        <f t="shared" si="1"/>
        <v>0</v>
      </c>
      <c r="U9" s="85">
        <f t="shared" si="2"/>
        <v>0</v>
      </c>
      <c r="V9" s="85">
        <f t="shared" si="3"/>
        <v>1</v>
      </c>
      <c r="W9" s="85">
        <f t="shared" si="4"/>
        <v>1</v>
      </c>
      <c r="X9" s="85">
        <f t="shared" si="5"/>
        <v>0</v>
      </c>
      <c r="Y9" s="85">
        <f t="shared" si="6"/>
        <v>0</v>
      </c>
      <c r="Z9" s="85">
        <f t="shared" si="7"/>
        <v>1</v>
      </c>
      <c r="AA9" s="85">
        <f t="shared" si="8"/>
        <v>0</v>
      </c>
      <c r="AB9" s="85">
        <f t="shared" si="9"/>
        <v>1</v>
      </c>
      <c r="AC9" s="85">
        <f t="shared" si="10"/>
        <v>0</v>
      </c>
      <c r="AD9" s="85">
        <f t="shared" si="11"/>
        <v>0</v>
      </c>
      <c r="AE9" s="85">
        <f t="shared" si="12"/>
        <v>0</v>
      </c>
      <c r="AF9" s="85">
        <f t="shared" si="13"/>
        <v>0</v>
      </c>
      <c r="AG9" s="86">
        <f t="shared" si="14"/>
        <v>2</v>
      </c>
      <c r="AH9" s="86">
        <f t="shared" si="14"/>
        <v>3</v>
      </c>
      <c r="AI9" s="87">
        <f t="shared" si="15"/>
        <v>1</v>
      </c>
      <c r="AJ9" s="87">
        <f t="shared" si="16"/>
        <v>2</v>
      </c>
      <c r="AK9" s="88">
        <f t="shared" si="17"/>
        <v>1</v>
      </c>
      <c r="AL9" s="88">
        <f t="shared" si="18"/>
        <v>-1</v>
      </c>
      <c r="AM9" s="88">
        <f t="shared" si="19"/>
        <v>1</v>
      </c>
      <c r="AN9" s="88">
        <f t="shared" si="20"/>
        <v>-1</v>
      </c>
      <c r="AO9" s="88">
        <f t="shared" si="21"/>
        <v>-1</v>
      </c>
      <c r="AP9" s="88" t="str">
        <f t="shared" si="22"/>
        <v/>
      </c>
      <c r="AQ9" s="88" t="str">
        <f t="shared" si="23"/>
        <v/>
      </c>
      <c r="AR9" s="89" t="str">
        <f t="shared" si="24"/>
        <v>2 - 3</v>
      </c>
      <c r="AS9" s="90" t="str">
        <f t="shared" si="25"/>
        <v>1,-1,1,-1,-1</v>
      </c>
      <c r="AT9" s="87">
        <f t="shared" si="26"/>
        <v>2</v>
      </c>
      <c r="AU9" s="87">
        <f t="shared" si="27"/>
        <v>1</v>
      </c>
      <c r="AV9" s="88">
        <f t="shared" si="28"/>
        <v>-1</v>
      </c>
      <c r="AW9" s="88">
        <f t="shared" si="29"/>
        <v>1</v>
      </c>
      <c r="AX9" s="88">
        <f t="shared" si="30"/>
        <v>-1</v>
      </c>
      <c r="AY9" s="88">
        <f t="shared" si="31"/>
        <v>1</v>
      </c>
      <c r="AZ9" s="88">
        <f t="shared" si="32"/>
        <v>1</v>
      </c>
      <c r="BA9" s="88" t="str">
        <f t="shared" si="33"/>
        <v/>
      </c>
      <c r="BB9" s="88" t="str">
        <f t="shared" si="34"/>
        <v/>
      </c>
      <c r="BC9" s="89" t="str">
        <f t="shared" si="35"/>
        <v>3 - 2</v>
      </c>
      <c r="BD9" s="90" t="str">
        <f t="shared" si="36"/>
        <v>-1,1,-1,1,1</v>
      </c>
      <c r="BE9" s="102"/>
      <c r="BF9" s="102"/>
      <c r="BG9" s="92">
        <f>SUMIF(A6:A9,C9,B6:B9)</f>
        <v>0</v>
      </c>
      <c r="BH9" s="93">
        <f>SUMIF(A6:A9,D9,B6:B9)</f>
        <v>0</v>
      </c>
      <c r="BI9" s="57">
        <v>1</v>
      </c>
      <c r="BJ9" s="58">
        <f>1+BJ8</f>
        <v>4</v>
      </c>
      <c r="BK9" s="94">
        <v>2</v>
      </c>
      <c r="BL9" s="350"/>
      <c r="BM9" s="352"/>
      <c r="BN9" s="435" t="s">
        <v>60</v>
      </c>
      <c r="BO9" s="336"/>
      <c r="BP9" s="339"/>
      <c r="BQ9" s="105">
        <f>IF(BM8=0,0,VLOOKUP(BM8,[3]Список!$A:P,8,FALSE))</f>
        <v>0</v>
      </c>
      <c r="BR9" s="354"/>
      <c r="BS9" s="423" t="str">
        <f>IF(AI10&gt;AJ10,BC10,IF(AJ10&gt;AI10,BD10," "))</f>
        <v>0 - 3</v>
      </c>
      <c r="BT9" s="404"/>
      <c r="BU9" s="404"/>
      <c r="BV9" s="356"/>
      <c r="BW9" s="357"/>
      <c r="BX9" s="358"/>
      <c r="BY9" s="404" t="str">
        <f>IF(AI9&lt;AJ9,AR9,IF(AJ9&lt;AI9,AS9," "))</f>
        <v>2 - 3</v>
      </c>
      <c r="BZ9" s="404"/>
      <c r="CA9" s="404"/>
      <c r="CB9" s="403" t="str">
        <f>IF(AI7&lt;AJ7,AR7,IF(AJ7&lt;AI7,AS7," "))</f>
        <v>1,1,1</v>
      </c>
      <c r="CC9" s="404"/>
      <c r="CD9" s="405"/>
      <c r="CE9" s="112"/>
      <c r="CF9" s="362"/>
      <c r="CG9" s="364"/>
      <c r="CH9" s="343"/>
      <c r="CK9" s="332"/>
      <c r="CL9" s="332"/>
      <c r="CM9" s="332"/>
      <c r="CN9" s="54"/>
    </row>
    <row r="10" spans="1:92" ht="15.95" customHeight="1" x14ac:dyDescent="0.25">
      <c r="A10" s="78">
        <v>5</v>
      </c>
      <c r="B10" s="113"/>
      <c r="C10" s="80">
        <v>1</v>
      </c>
      <c r="D10" s="80">
        <v>2</v>
      </c>
      <c r="E10" s="81">
        <v>2</v>
      </c>
      <c r="F10" s="82">
        <v>1</v>
      </c>
      <c r="G10" s="83">
        <v>2</v>
      </c>
      <c r="H10" s="84">
        <v>1</v>
      </c>
      <c r="I10" s="81">
        <v>2</v>
      </c>
      <c r="J10" s="82">
        <v>1</v>
      </c>
      <c r="K10" s="83"/>
      <c r="L10" s="84"/>
      <c r="M10" s="81"/>
      <c r="N10" s="82"/>
      <c r="O10" s="83"/>
      <c r="P10" s="84"/>
      <c r="Q10" s="81"/>
      <c r="R10" s="82"/>
      <c r="S10" s="85">
        <f t="shared" si="0"/>
        <v>1</v>
      </c>
      <c r="T10" s="85">
        <f t="shared" si="1"/>
        <v>0</v>
      </c>
      <c r="U10" s="85">
        <f t="shared" si="2"/>
        <v>1</v>
      </c>
      <c r="V10" s="85">
        <f t="shared" si="3"/>
        <v>0</v>
      </c>
      <c r="W10" s="85">
        <f t="shared" si="4"/>
        <v>1</v>
      </c>
      <c r="X10" s="85">
        <f t="shared" si="5"/>
        <v>0</v>
      </c>
      <c r="Y10" s="85">
        <f t="shared" si="6"/>
        <v>0</v>
      </c>
      <c r="Z10" s="85">
        <f t="shared" si="7"/>
        <v>0</v>
      </c>
      <c r="AA10" s="85">
        <f t="shared" si="8"/>
        <v>0</v>
      </c>
      <c r="AB10" s="85">
        <f t="shared" si="9"/>
        <v>0</v>
      </c>
      <c r="AC10" s="85">
        <f t="shared" si="10"/>
        <v>0</v>
      </c>
      <c r="AD10" s="85">
        <f t="shared" si="11"/>
        <v>0</v>
      </c>
      <c r="AE10" s="85">
        <f t="shared" si="12"/>
        <v>0</v>
      </c>
      <c r="AF10" s="85">
        <f t="shared" si="13"/>
        <v>0</v>
      </c>
      <c r="AG10" s="86">
        <f t="shared" si="14"/>
        <v>3</v>
      </c>
      <c r="AH10" s="86">
        <f t="shared" si="14"/>
        <v>0</v>
      </c>
      <c r="AI10" s="87">
        <f t="shared" si="15"/>
        <v>2</v>
      </c>
      <c r="AJ10" s="87">
        <f t="shared" si="16"/>
        <v>1</v>
      </c>
      <c r="AK10" s="88">
        <f t="shared" si="17"/>
        <v>1</v>
      </c>
      <c r="AL10" s="88">
        <f t="shared" si="18"/>
        <v>1</v>
      </c>
      <c r="AM10" s="88">
        <f t="shared" si="19"/>
        <v>1</v>
      </c>
      <c r="AN10" s="88" t="str">
        <f t="shared" si="20"/>
        <v/>
      </c>
      <c r="AO10" s="88" t="str">
        <f t="shared" si="21"/>
        <v/>
      </c>
      <c r="AP10" s="88" t="str">
        <f t="shared" si="22"/>
        <v/>
      </c>
      <c r="AQ10" s="88" t="str">
        <f t="shared" si="23"/>
        <v/>
      </c>
      <c r="AR10" s="89" t="str">
        <f t="shared" si="24"/>
        <v>3 - 0</v>
      </c>
      <c r="AS10" s="90" t="str">
        <f t="shared" si="25"/>
        <v>1,1,1</v>
      </c>
      <c r="AT10" s="87">
        <f t="shared" si="26"/>
        <v>1</v>
      </c>
      <c r="AU10" s="87">
        <f t="shared" si="27"/>
        <v>2</v>
      </c>
      <c r="AV10" s="88">
        <f t="shared" si="28"/>
        <v>-1</v>
      </c>
      <c r="AW10" s="88">
        <f t="shared" si="29"/>
        <v>-1</v>
      </c>
      <c r="AX10" s="88">
        <f t="shared" si="30"/>
        <v>-1</v>
      </c>
      <c r="AY10" s="88" t="str">
        <f t="shared" si="31"/>
        <v/>
      </c>
      <c r="AZ10" s="88" t="str">
        <f t="shared" si="32"/>
        <v/>
      </c>
      <c r="BA10" s="88" t="str">
        <f t="shared" si="33"/>
        <v/>
      </c>
      <c r="BB10" s="88" t="str">
        <f t="shared" si="34"/>
        <v/>
      </c>
      <c r="BC10" s="89" t="str">
        <f t="shared" si="35"/>
        <v>0 - 3</v>
      </c>
      <c r="BD10" s="90" t="str">
        <f t="shared" si="36"/>
        <v>-1, -1, -1</v>
      </c>
      <c r="BE10" s="91">
        <f>SUMIF(C6:C13,3,AI6:AI13)+SUMIF(D6:D13,3,AJ6:AJ13)</f>
        <v>5</v>
      </c>
      <c r="BF10" s="91">
        <f>IF(BE10&lt;&gt;0,RANK(BE10,BE6:BE12),"")</f>
        <v>2</v>
      </c>
      <c r="BG10" s="92">
        <f>SUMIF(A6:A9,C10,B6:B9)</f>
        <v>0</v>
      </c>
      <c r="BH10" s="93">
        <f>SUMIF(A6:A9,D10,B6:B9)</f>
        <v>0</v>
      </c>
      <c r="BI10" s="57">
        <v>1</v>
      </c>
      <c r="BJ10" s="58">
        <f>1+BJ9</f>
        <v>5</v>
      </c>
      <c r="BK10" s="94">
        <v>3</v>
      </c>
      <c r="BL10" s="391">
        <v>3</v>
      </c>
      <c r="BM10" s="419">
        <f>B8</f>
        <v>0</v>
      </c>
      <c r="BN10" s="334" t="s">
        <v>16</v>
      </c>
      <c r="BO10" s="334"/>
      <c r="BP10" s="338"/>
      <c r="BQ10" s="95">
        <f>IF(BM10=0,0,VLOOKUP(BM10,[3]Список!$A:P,7,FALSE))</f>
        <v>0</v>
      </c>
      <c r="BR10" s="421">
        <f>IF(BM10=0,0,VLOOKUP(BM10,[3]Список!$A:$P,6,FALSE))</f>
        <v>0</v>
      </c>
      <c r="BS10" s="114"/>
      <c r="BT10" s="97">
        <f>IF(AG6&lt;AH6,AT6,IF(AH6&lt;AG6,AT6," "))</f>
        <v>1</v>
      </c>
      <c r="BU10" s="99"/>
      <c r="BV10" s="100"/>
      <c r="BW10" s="97">
        <f>IF(AG9&lt;AH9,AT9,IF(AH9&lt;AG9,AT9," "))</f>
        <v>2</v>
      </c>
      <c r="BX10" s="98"/>
      <c r="BY10" s="398"/>
      <c r="BZ10" s="398"/>
      <c r="CA10" s="398"/>
      <c r="CB10" s="96"/>
      <c r="CC10" s="97">
        <f>IF(AG11&lt;AH11,AI11,IF(AH11&lt;AG11,AI11," "))</f>
        <v>2</v>
      </c>
      <c r="CD10" s="98"/>
      <c r="CE10" s="101"/>
      <c r="CF10" s="383">
        <f>BE10</f>
        <v>5</v>
      </c>
      <c r="CG10" s="414"/>
      <c r="CH10" s="416">
        <f>IF(BF11="",BF10,BF11)</f>
        <v>2</v>
      </c>
      <c r="CK10" s="332"/>
      <c r="CL10" s="332"/>
      <c r="CM10" s="332"/>
      <c r="CN10" s="54"/>
    </row>
    <row r="11" spans="1:92" ht="15.95" customHeight="1" x14ac:dyDescent="0.25">
      <c r="A11" s="78">
        <v>6</v>
      </c>
      <c r="C11" s="80">
        <v>3</v>
      </c>
      <c r="D11" s="80">
        <v>4</v>
      </c>
      <c r="E11" s="81">
        <v>2</v>
      </c>
      <c r="F11" s="82">
        <v>1</v>
      </c>
      <c r="G11" s="83">
        <v>2</v>
      </c>
      <c r="H11" s="84">
        <v>1</v>
      </c>
      <c r="I11" s="81">
        <v>2</v>
      </c>
      <c r="J11" s="82">
        <v>1</v>
      </c>
      <c r="K11" s="83"/>
      <c r="L11" s="84"/>
      <c r="M11" s="81"/>
      <c r="N11" s="82"/>
      <c r="O11" s="83"/>
      <c r="P11" s="84"/>
      <c r="Q11" s="81"/>
      <c r="R11" s="82"/>
      <c r="S11" s="85">
        <f t="shared" si="0"/>
        <v>1</v>
      </c>
      <c r="T11" s="85">
        <f t="shared" si="1"/>
        <v>0</v>
      </c>
      <c r="U11" s="85">
        <f t="shared" si="2"/>
        <v>1</v>
      </c>
      <c r="V11" s="85">
        <f t="shared" si="3"/>
        <v>0</v>
      </c>
      <c r="W11" s="85">
        <f t="shared" si="4"/>
        <v>1</v>
      </c>
      <c r="X11" s="85">
        <f t="shared" si="5"/>
        <v>0</v>
      </c>
      <c r="Y11" s="85">
        <f t="shared" si="6"/>
        <v>0</v>
      </c>
      <c r="Z11" s="85">
        <f t="shared" si="7"/>
        <v>0</v>
      </c>
      <c r="AA11" s="85">
        <f t="shared" si="8"/>
        <v>0</v>
      </c>
      <c r="AB11" s="85">
        <f t="shared" si="9"/>
        <v>0</v>
      </c>
      <c r="AC11" s="85">
        <f t="shared" si="10"/>
        <v>0</v>
      </c>
      <c r="AD11" s="85">
        <f t="shared" si="11"/>
        <v>0</v>
      </c>
      <c r="AE11" s="85">
        <f t="shared" si="12"/>
        <v>0</v>
      </c>
      <c r="AF11" s="85">
        <f t="shared" si="13"/>
        <v>0</v>
      </c>
      <c r="AG11" s="86">
        <f t="shared" si="14"/>
        <v>3</v>
      </c>
      <c r="AH11" s="86">
        <f t="shared" si="14"/>
        <v>0</v>
      </c>
      <c r="AI11" s="87">
        <f t="shared" si="15"/>
        <v>2</v>
      </c>
      <c r="AJ11" s="87">
        <f t="shared" si="16"/>
        <v>1</v>
      </c>
      <c r="AK11" s="88">
        <f t="shared" si="17"/>
        <v>1</v>
      </c>
      <c r="AL11" s="88">
        <f t="shared" si="18"/>
        <v>1</v>
      </c>
      <c r="AM11" s="88">
        <f t="shared" si="19"/>
        <v>1</v>
      </c>
      <c r="AN11" s="88" t="str">
        <f t="shared" si="20"/>
        <v/>
      </c>
      <c r="AO11" s="88" t="str">
        <f t="shared" si="21"/>
        <v/>
      </c>
      <c r="AP11" s="88" t="str">
        <f t="shared" si="22"/>
        <v/>
      </c>
      <c r="AQ11" s="88" t="str">
        <f t="shared" si="23"/>
        <v/>
      </c>
      <c r="AR11" s="89" t="str">
        <f t="shared" si="24"/>
        <v>3 - 0</v>
      </c>
      <c r="AS11" s="90" t="str">
        <f t="shared" si="25"/>
        <v>1,1,1</v>
      </c>
      <c r="AT11" s="87">
        <f t="shared" si="26"/>
        <v>1</v>
      </c>
      <c r="AU11" s="87">
        <f t="shared" si="27"/>
        <v>2</v>
      </c>
      <c r="AV11" s="88">
        <f t="shared" si="28"/>
        <v>-1</v>
      </c>
      <c r="AW11" s="88">
        <f t="shared" si="29"/>
        <v>-1</v>
      </c>
      <c r="AX11" s="88">
        <f t="shared" si="30"/>
        <v>-1</v>
      </c>
      <c r="AY11" s="88" t="str">
        <f t="shared" si="31"/>
        <v/>
      </c>
      <c r="AZ11" s="88" t="str">
        <f t="shared" si="32"/>
        <v/>
      </c>
      <c r="BA11" s="88" t="str">
        <f t="shared" si="33"/>
        <v/>
      </c>
      <c r="BB11" s="88" t="str">
        <f t="shared" si="34"/>
        <v/>
      </c>
      <c r="BC11" s="89" t="str">
        <f t="shared" si="35"/>
        <v>0 - 3</v>
      </c>
      <c r="BD11" s="90" t="str">
        <f t="shared" si="36"/>
        <v>-1, -1, -1</v>
      </c>
      <c r="BE11" s="102"/>
      <c r="BF11" s="102"/>
      <c r="BG11" s="92">
        <f>SUMIF(A6:A9,C11,B6:B9)</f>
        <v>0</v>
      </c>
      <c r="BH11" s="93">
        <f>SUMIF(A6:A9,D11,B6:B9)</f>
        <v>0</v>
      </c>
      <c r="BI11" s="57">
        <v>1</v>
      </c>
      <c r="BJ11" s="58">
        <f>1+BJ10</f>
        <v>6</v>
      </c>
      <c r="BK11" s="94">
        <v>3</v>
      </c>
      <c r="BL11" s="392"/>
      <c r="BM11" s="420"/>
      <c r="BN11" s="336"/>
      <c r="BO11" s="336"/>
      <c r="BP11" s="339"/>
      <c r="BQ11" s="103">
        <f>IF(BM10=0,0,VLOOKUP(BM10,[3]Список!$A:P,8,FALSE))</f>
        <v>0</v>
      </c>
      <c r="BR11" s="422"/>
      <c r="BS11" s="418" t="str">
        <f>IF(AI6&gt;AJ6,BC6,IF(AJ6&gt;AI6,BD6," "))</f>
        <v>0 - 3</v>
      </c>
      <c r="BT11" s="381"/>
      <c r="BU11" s="381"/>
      <c r="BV11" s="380" t="str">
        <f>IF(AI9&gt;AJ9,BC9,IF(AJ9&gt;AI9,BD9," "))</f>
        <v>-1,1,-1,1,1</v>
      </c>
      <c r="BW11" s="381"/>
      <c r="BX11" s="382"/>
      <c r="BY11" s="401"/>
      <c r="BZ11" s="401"/>
      <c r="CA11" s="401"/>
      <c r="CB11" s="380" t="str">
        <f>IF(AI11&lt;AJ11,AR11,IF(AJ11&lt;AI11,AS11," "))</f>
        <v>1,1,1</v>
      </c>
      <c r="CC11" s="381"/>
      <c r="CD11" s="382"/>
      <c r="CE11" s="104"/>
      <c r="CF11" s="384"/>
      <c r="CG11" s="415"/>
      <c r="CH11" s="417"/>
      <c r="CK11" s="332"/>
      <c r="CL11" s="332"/>
      <c r="CM11" s="332"/>
      <c r="CN11" s="54"/>
    </row>
    <row r="12" spans="1:92" ht="15.95" customHeight="1" x14ac:dyDescent="0.25"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56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V12" s="12"/>
      <c r="AW12" s="12"/>
      <c r="AX12" s="12"/>
      <c r="AY12" s="12"/>
      <c r="AZ12" s="12"/>
      <c r="BE12" s="91">
        <f>SUMIF(C6:C13,4,AI6:AI13)+SUMIF(D6:D13,4,AJ6:AJ13)</f>
        <v>3</v>
      </c>
      <c r="BF12" s="91">
        <f>IF(BE12&lt;&gt;0,RANK(BE12,BE6:BE12),"")</f>
        <v>4</v>
      </c>
      <c r="BG12" s="115"/>
      <c r="BH12" s="115"/>
      <c r="BK12" s="73"/>
      <c r="BL12" s="350">
        <v>4</v>
      </c>
      <c r="BM12" s="352">
        <f>B9</f>
        <v>0</v>
      </c>
      <c r="BN12" s="366" t="s">
        <v>127</v>
      </c>
      <c r="BO12" s="334"/>
      <c r="BP12" s="338"/>
      <c r="BQ12" s="105">
        <f>IF(BM12=0,0,VLOOKUP(BM12,[3]Список!$A:P,7,FALSE))</f>
        <v>0</v>
      </c>
      <c r="BR12" s="354">
        <f>IF(BM12=0,0,VLOOKUP(BM12,[3]Список!$A:$P,6,FALSE))</f>
        <v>0</v>
      </c>
      <c r="BS12" s="106"/>
      <c r="BT12" s="107">
        <f>IF(AG8&lt;AH8,AT8,IF(AH8&lt;AG8,AT8," "))</f>
        <v>1</v>
      </c>
      <c r="BU12" s="108"/>
      <c r="BV12" s="116"/>
      <c r="BW12" s="107">
        <f>IF(AG7&lt;AH7,AT7,IF(AH7&lt;AG7,AT7," "))</f>
        <v>1</v>
      </c>
      <c r="BX12" s="110"/>
      <c r="BY12" s="108"/>
      <c r="BZ12" s="107">
        <f>IF(AG11&lt;AH11,AT11,IF(AH11&lt;AG11,AT11," "))</f>
        <v>1</v>
      </c>
      <c r="CA12" s="108"/>
      <c r="CB12" s="356"/>
      <c r="CC12" s="357"/>
      <c r="CD12" s="358"/>
      <c r="CE12" s="111"/>
      <c r="CF12" s="362">
        <f>BE12</f>
        <v>3</v>
      </c>
      <c r="CG12" s="364"/>
      <c r="CH12" s="343">
        <f>IF(BF13="",BF12,BF13)</f>
        <v>4</v>
      </c>
      <c r="CK12" s="337"/>
      <c r="CL12" s="337"/>
      <c r="CM12" s="337"/>
      <c r="CN12" s="54"/>
    </row>
    <row r="13" spans="1:92" ht="15.95" customHeight="1" thickBot="1" x14ac:dyDescent="0.3"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56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V13" s="12"/>
      <c r="AW13" s="12"/>
      <c r="AX13" s="12"/>
      <c r="AY13" s="12"/>
      <c r="AZ13" s="12"/>
      <c r="BD13" s="56"/>
      <c r="BE13" s="102"/>
      <c r="BF13" s="102"/>
      <c r="BG13" s="115"/>
      <c r="BH13" s="115"/>
      <c r="BK13" s="73"/>
      <c r="BL13" s="351"/>
      <c r="BM13" s="353"/>
      <c r="BN13" s="435" t="s">
        <v>60</v>
      </c>
      <c r="BO13" s="336"/>
      <c r="BP13" s="339"/>
      <c r="BQ13" s="117">
        <f>IF(BM12=0,0,VLOOKUP(BM12,[3]Список!$A:P,8,FALSE))</f>
        <v>0</v>
      </c>
      <c r="BR13" s="355"/>
      <c r="BS13" s="413" t="str">
        <f>IF(AI8&gt;AJ8,BC8,IF(AJ8&gt;AI8,BD8," "))</f>
        <v>0 - 3</v>
      </c>
      <c r="BT13" s="376"/>
      <c r="BU13" s="376"/>
      <c r="BV13" s="375" t="str">
        <f>IF(AI7&gt;AJ7,BC7,IF(AJ7&gt;AI7,BD7," "))</f>
        <v>0 - 3</v>
      </c>
      <c r="BW13" s="376"/>
      <c r="BX13" s="377"/>
      <c r="BY13" s="376" t="str">
        <f>IF(AI11&gt;AJ11,BC11,IF(AJ11&gt;AI11,BD11," "))</f>
        <v>0 - 3</v>
      </c>
      <c r="BZ13" s="376"/>
      <c r="CA13" s="376"/>
      <c r="CB13" s="359"/>
      <c r="CC13" s="360"/>
      <c r="CD13" s="361"/>
      <c r="CE13" s="118"/>
      <c r="CF13" s="363"/>
      <c r="CG13" s="365"/>
      <c r="CH13" s="344"/>
      <c r="CK13" s="337"/>
      <c r="CL13" s="337"/>
      <c r="CM13" s="337"/>
      <c r="CN13" s="54"/>
    </row>
    <row r="14" spans="1:92" ht="15.95" customHeight="1" thickBot="1" x14ac:dyDescent="0.3">
      <c r="Z14" s="65"/>
      <c r="BK14" s="73"/>
      <c r="BL14" s="345" t="s">
        <v>63</v>
      </c>
      <c r="BM14" s="345"/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  <c r="CB14" s="345"/>
      <c r="CC14" s="345"/>
      <c r="CD14" s="345"/>
      <c r="CE14" s="345"/>
      <c r="CF14" s="345"/>
      <c r="CG14" s="345"/>
      <c r="CH14" s="345"/>
      <c r="CK14" s="140"/>
      <c r="CL14" s="54"/>
      <c r="CM14" s="54"/>
      <c r="CN14" s="54"/>
    </row>
    <row r="15" spans="1:92" ht="15.95" customHeight="1" x14ac:dyDescent="0.25">
      <c r="A15" s="66">
        <f>1+A5</f>
        <v>2</v>
      </c>
      <c r="B15" s="67"/>
      <c r="C15" s="68" t="s">
        <v>63</v>
      </c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>
        <f>1+R5</f>
        <v>2</v>
      </c>
      <c r="Z15" s="65"/>
      <c r="AR15" s="71">
        <f>IF(B16=0,0,(IF(B17=0,1,IF(B18=0,2,IF(B19=0,3,IF(B19&gt;0,4))))))</f>
        <v>0</v>
      </c>
      <c r="BC15" s="71">
        <f>IF(BE15=15,3,IF(BE15&gt;15,4))</f>
        <v>4</v>
      </c>
      <c r="BE15" s="72">
        <f>SUM(BE16,BE18,BE20,BE22)</f>
        <v>18</v>
      </c>
      <c r="BF15" s="72">
        <f>SUM(BF16,BF18,BF20,BF22)</f>
        <v>10</v>
      </c>
      <c r="BK15" s="73"/>
      <c r="BL15" s="119" t="s">
        <v>58</v>
      </c>
      <c r="BM15" s="425" t="s">
        <v>7</v>
      </c>
      <c r="BN15" s="346"/>
      <c r="BO15" s="346"/>
      <c r="BP15" s="426"/>
      <c r="BQ15" s="347" t="s">
        <v>59</v>
      </c>
      <c r="BR15" s="427"/>
      <c r="BS15" s="342">
        <v>1</v>
      </c>
      <c r="BT15" s="342"/>
      <c r="BU15" s="342"/>
      <c r="BV15" s="348">
        <v>2</v>
      </c>
      <c r="BW15" s="342"/>
      <c r="BX15" s="349"/>
      <c r="BY15" s="342">
        <v>3</v>
      </c>
      <c r="BZ15" s="342"/>
      <c r="CA15" s="342"/>
      <c r="CB15" s="348">
        <v>4</v>
      </c>
      <c r="CC15" s="342"/>
      <c r="CD15" s="349"/>
      <c r="CE15" s="74"/>
      <c r="CF15" s="75" t="s">
        <v>0</v>
      </c>
      <c r="CG15" s="76" t="s">
        <v>3</v>
      </c>
      <c r="CH15" s="77" t="s">
        <v>1</v>
      </c>
      <c r="CK15" s="332"/>
      <c r="CL15" s="332"/>
      <c r="CM15" s="332"/>
      <c r="CN15" s="54"/>
    </row>
    <row r="16" spans="1:92" ht="15.95" customHeight="1" x14ac:dyDescent="0.25">
      <c r="A16" s="78">
        <v>1</v>
      </c>
      <c r="B16" s="79"/>
      <c r="C16" s="80">
        <v>1</v>
      </c>
      <c r="D16" s="80">
        <v>3</v>
      </c>
      <c r="E16" s="81">
        <v>2</v>
      </c>
      <c r="F16" s="82">
        <v>1</v>
      </c>
      <c r="G16" s="83">
        <v>2</v>
      </c>
      <c r="H16" s="84">
        <v>1</v>
      </c>
      <c r="I16" s="81">
        <v>2</v>
      </c>
      <c r="J16" s="82">
        <v>1</v>
      </c>
      <c r="K16" s="83"/>
      <c r="L16" s="84"/>
      <c r="M16" s="81"/>
      <c r="N16" s="82"/>
      <c r="O16" s="83"/>
      <c r="P16" s="84"/>
      <c r="Q16" s="81"/>
      <c r="R16" s="82"/>
      <c r="S16" s="85">
        <f t="shared" ref="S16:S21" si="37">IF(E16="wo",0,IF(F16="wo",1,IF(E16&gt;F16,1,0)))</f>
        <v>1</v>
      </c>
      <c r="T16" s="85">
        <f t="shared" ref="T16:T21" si="38">IF(E16="wo",1,IF(F16="wo",0,IF(F16&gt;E16,1,0)))</f>
        <v>0</v>
      </c>
      <c r="U16" s="85">
        <f t="shared" ref="U16:U21" si="39">IF(G16="wo",0,IF(H16="wo",1,IF(G16&gt;H16,1,0)))</f>
        <v>1</v>
      </c>
      <c r="V16" s="85">
        <f t="shared" ref="V16:V21" si="40">IF(G16="wo",1,IF(H16="wo",0,IF(H16&gt;G16,1,0)))</f>
        <v>0</v>
      </c>
      <c r="W16" s="85">
        <f t="shared" ref="W16:W21" si="41">IF(I16="wo",0,IF(J16="wo",1,IF(I16&gt;J16,1,0)))</f>
        <v>1</v>
      </c>
      <c r="X16" s="85">
        <f t="shared" ref="X16:X21" si="42">IF(I16="wo",1,IF(J16="wo",0,IF(J16&gt;I16,1,0)))</f>
        <v>0</v>
      </c>
      <c r="Y16" s="85">
        <f t="shared" ref="Y16:Y21" si="43">IF(K16="wo",0,IF(L16="wo",1,IF(K16&gt;L16,1,0)))</f>
        <v>0</v>
      </c>
      <c r="Z16" s="85">
        <f t="shared" ref="Z16:Z21" si="44">IF(K16="wo",1,IF(L16="wo",0,IF(L16&gt;K16,1,0)))</f>
        <v>0</v>
      </c>
      <c r="AA16" s="85">
        <f t="shared" ref="AA16:AA21" si="45">IF(M16="wo",0,IF(N16="wo",1,IF(M16&gt;N16,1,0)))</f>
        <v>0</v>
      </c>
      <c r="AB16" s="85">
        <f t="shared" ref="AB16:AB21" si="46">IF(M16="wo",1,IF(N16="wo",0,IF(N16&gt;M16,1,0)))</f>
        <v>0</v>
      </c>
      <c r="AC16" s="85">
        <f t="shared" ref="AC16:AC21" si="47">IF(O16="wo",0,IF(P16="wo",1,IF(O16&gt;P16,1,0)))</f>
        <v>0</v>
      </c>
      <c r="AD16" s="85">
        <f t="shared" ref="AD16:AD21" si="48">IF(O16="wo",1,IF(P16="wo",0,IF(P16&gt;O16,1,0)))</f>
        <v>0</v>
      </c>
      <c r="AE16" s="85">
        <f t="shared" ref="AE16:AE21" si="49">IF(Q16="wo",0,IF(R16="wo",1,IF(Q16&gt;R16,1,0)))</f>
        <v>0</v>
      </c>
      <c r="AF16" s="85">
        <f t="shared" ref="AF16:AF21" si="50">IF(Q16="wo",1,IF(R16="wo",0,IF(R16&gt;Q16,1,0)))</f>
        <v>0</v>
      </c>
      <c r="AG16" s="86">
        <f t="shared" ref="AG16:AH21" si="51">IF(E16="wo","wo",+S16+U16+W16+Y16+AA16+AC16+AE16)</f>
        <v>3</v>
      </c>
      <c r="AH16" s="86">
        <f t="shared" si="51"/>
        <v>0</v>
      </c>
      <c r="AI16" s="87">
        <f t="shared" ref="AI16:AI21" si="52">IF(E16="",0,IF(E16="wo",0,IF(F16="wo",2,IF(AG16=AH16,0,IF(AG16&gt;AH16,2,1)))))</f>
        <v>2</v>
      </c>
      <c r="AJ16" s="87">
        <f t="shared" ref="AJ16:AJ21" si="53">IF(F16="",0,IF(F16="wo",0,IF(E16="wo",2,IF(AH16=AG16,0,IF(AH16&gt;AG16,2,1)))))</f>
        <v>1</v>
      </c>
      <c r="AK16" s="88">
        <f t="shared" ref="AK16:AK21" si="54">IF(E16="","",IF(E16="wo",0,IF(F16="wo",0,IF(E16=F16,"ERROR",IF(E16&gt;F16,F16,-1*E16)))))</f>
        <v>1</v>
      </c>
      <c r="AL16" s="88">
        <f t="shared" ref="AL16:AL21" si="55">IF(G16="","",IF(G16="wo",0,IF(H16="wo",0,IF(G16=H16,"ERROR",IF(G16&gt;H16,H16,-1*G16)))))</f>
        <v>1</v>
      </c>
      <c r="AM16" s="88">
        <f t="shared" ref="AM16:AM21" si="56">IF(I16="","",IF(I16="wo",0,IF(J16="wo",0,IF(I16=J16,"ERROR",IF(I16&gt;J16,J16,-1*I16)))))</f>
        <v>1</v>
      </c>
      <c r="AN16" s="88" t="str">
        <f t="shared" ref="AN16:AN21" si="57">IF(K16="","",IF(K16="wo",0,IF(L16="wo",0,IF(K16=L16,"ERROR",IF(K16&gt;L16,L16,-1*K16)))))</f>
        <v/>
      </c>
      <c r="AO16" s="88" t="str">
        <f t="shared" ref="AO16:AO21" si="58">IF(M16="","",IF(M16="wo",0,IF(N16="wo",0,IF(M16=N16,"ERROR",IF(M16&gt;N16,N16,-1*M16)))))</f>
        <v/>
      </c>
      <c r="AP16" s="88" t="str">
        <f t="shared" ref="AP16:AP21" si="59">IF(O16="","",IF(O16="wo",0,IF(P16="wo",0,IF(O16=P16,"ERROR",IF(O16&gt;P16,P16,-1*O16)))))</f>
        <v/>
      </c>
      <c r="AQ16" s="88" t="str">
        <f t="shared" ref="AQ16:AQ21" si="60">IF(Q16="","",IF(Q16="wo",0,IF(R16="wo",0,IF(Q16=R16,"ERROR",IF(Q16&gt;R16,R16,-1*Q16)))))</f>
        <v/>
      </c>
      <c r="AR16" s="89" t="str">
        <f t="shared" ref="AR16:AR21" si="61">CONCATENATE(AG16," - ",AH16)</f>
        <v>3 - 0</v>
      </c>
      <c r="AS16" s="90" t="str">
        <f t="shared" ref="AS16:AS21" si="62">IF(E16="","",(IF(K16="",AK16&amp;","&amp;AL16&amp;","&amp;AM16,IF(M16="",AK16&amp;","&amp;AL16&amp;","&amp;AM16&amp;","&amp;AN16,IF(O16="",AK16&amp;","&amp;AL16&amp;","&amp;AM16&amp;","&amp;AN16&amp;","&amp;AO16,IF(Q16="",AK16&amp;","&amp;AL16&amp;","&amp;AM16&amp;","&amp;AN16&amp;","&amp;AO16&amp;","&amp;AP16,AK16&amp;","&amp;AL16&amp;","&amp;AM16&amp;","&amp;AN16&amp;","&amp;AO16&amp;","&amp;AP16&amp;","&amp;AQ16))))))</f>
        <v>1,1,1</v>
      </c>
      <c r="AT16" s="87">
        <f t="shared" ref="AT16:AT21" si="63">IF(F16="",0,IF(F16="wo",0,IF(E16="wo",2,IF(AH16=AG16,0,IF(AH16&gt;AG16,2,1)))))</f>
        <v>1</v>
      </c>
      <c r="AU16" s="87">
        <f t="shared" ref="AU16:AU21" si="64">IF(E16="",0,IF(E16="wo",0,IF(F16="wo",2,IF(AG16=AH16,0,IF(AG16&gt;AH16,2,1)))))</f>
        <v>2</v>
      </c>
      <c r="AV16" s="88">
        <f t="shared" ref="AV16:AV21" si="65">IF(F16="","",IF(F16="wo",0,IF(E16="wo",0,IF(F16=E16,"ERROR",IF(F16&gt;E16,E16,-1*F16)))))</f>
        <v>-1</v>
      </c>
      <c r="AW16" s="88">
        <f t="shared" ref="AW16:AW21" si="66">IF(H16="","",IF(H16="wo",0,IF(G16="wo",0,IF(H16=G16,"ERROR",IF(H16&gt;G16,G16,-1*H16)))))</f>
        <v>-1</v>
      </c>
      <c r="AX16" s="88">
        <f t="shared" ref="AX16:AX21" si="67">IF(J16="","",IF(J16="wo",0,IF(I16="wo",0,IF(J16=I16,"ERROR",IF(J16&gt;I16,I16,-1*J16)))))</f>
        <v>-1</v>
      </c>
      <c r="AY16" s="88" t="str">
        <f t="shared" ref="AY16:AY21" si="68">IF(L16="","",IF(L16="wo",0,IF(K16="wo",0,IF(L16=K16,"ERROR",IF(L16&gt;K16,K16,-1*L16)))))</f>
        <v/>
      </c>
      <c r="AZ16" s="88" t="str">
        <f t="shared" ref="AZ16:AZ21" si="69">IF(N16="","",IF(N16="wo",0,IF(M16="wo",0,IF(N16=M16,"ERROR",IF(N16&gt;M16,M16,-1*N16)))))</f>
        <v/>
      </c>
      <c r="BA16" s="88" t="str">
        <f t="shared" ref="BA16:BA21" si="70">IF(P16="","",IF(P16="wo",0,IF(O16="wo",0,IF(P16=O16,"ERROR",IF(P16&gt;O16,O16,-1*P16)))))</f>
        <v/>
      </c>
      <c r="BB16" s="88" t="str">
        <f t="shared" ref="BB16:BB21" si="71">IF(R16="","",IF(R16="wo",0,IF(Q16="wo",0,IF(R16=Q16,"ERROR",IF(R16&gt;Q16,Q16,-1*R16)))))</f>
        <v/>
      </c>
      <c r="BC16" s="89" t="str">
        <f t="shared" ref="BC16:BC21" si="72">CONCATENATE(AH16," - ",AG16)</f>
        <v>0 - 3</v>
      </c>
      <c r="BD16" s="90" t="str">
        <f t="shared" ref="BD16:BD21" si="73">IF(E16="","",(IF(K16="",AV16&amp;", "&amp;AW16&amp;", "&amp;AX16,IF(M16="",AV16&amp;","&amp;AW16&amp;","&amp;AX16&amp;","&amp;AY16,IF(O16="",AV16&amp;","&amp;AW16&amp;","&amp;AX16&amp;","&amp;AY16&amp;","&amp;AZ16,IF(Q16="",AV16&amp;","&amp;AW16&amp;","&amp;AX16&amp;","&amp;AY16&amp;","&amp;AZ16&amp;","&amp;BA16,AV16&amp;","&amp;AW16&amp;","&amp;AX16&amp;","&amp;AY16&amp;","&amp;AZ16&amp;","&amp;BA16&amp;","&amp;BB16))))))</f>
        <v>-1, -1, -1</v>
      </c>
      <c r="BE16" s="91">
        <f>SUMIF(C16:C23,1,AI16:AI23)+SUMIF(D16:D23,1,AJ16:AJ23)</f>
        <v>6</v>
      </c>
      <c r="BF16" s="91">
        <f>IF(BE16&lt;&gt;0,RANK(BE16,BE16:BE22),"")</f>
        <v>1</v>
      </c>
      <c r="BG16" s="92">
        <f>SUMIF(A16:A19,C16,B16:B19)</f>
        <v>0</v>
      </c>
      <c r="BH16" s="93">
        <f>SUMIF(A16:A19,D16,B16:B19)</f>
        <v>0</v>
      </c>
      <c r="BI16" s="57">
        <f t="shared" ref="BI16:BI21" si="74">1+BI6</f>
        <v>2</v>
      </c>
      <c r="BJ16" s="58">
        <f>1*BJ11+1</f>
        <v>7</v>
      </c>
      <c r="BK16" s="94">
        <v>1</v>
      </c>
      <c r="BL16" s="406">
        <v>1</v>
      </c>
      <c r="BM16" s="419">
        <f>B16</f>
        <v>0</v>
      </c>
      <c r="BN16" s="334" t="s">
        <v>40</v>
      </c>
      <c r="BO16" s="334"/>
      <c r="BP16" s="338"/>
      <c r="BQ16" s="95">
        <f>IF(BM16=0,0,VLOOKUP(BM16,[3]Список!$A:P,7,FALSE))</f>
        <v>0</v>
      </c>
      <c r="BR16" s="421">
        <f>IF(BM16=0,0,VLOOKUP(BM16,[3]Список!$A:$P,6,FALSE))</f>
        <v>0</v>
      </c>
      <c r="BS16" s="398"/>
      <c r="BT16" s="398"/>
      <c r="BU16" s="398"/>
      <c r="BV16" s="96"/>
      <c r="BW16" s="97">
        <f>IF(AG20&lt;AH20,AI20,IF(AH20&lt;AG20,AI20," "))</f>
        <v>2</v>
      </c>
      <c r="BX16" s="98"/>
      <c r="BY16" s="99"/>
      <c r="BZ16" s="97">
        <f>IF(AG16&lt;AH16,AI16,IF(AH16&lt;AG16,AI16," "))</f>
        <v>2</v>
      </c>
      <c r="CA16" s="99"/>
      <c r="CB16" s="100"/>
      <c r="CC16" s="97">
        <f>IF(AG18&lt;AH18,AI18,IF(AH18&lt;AG18,AI18," "))</f>
        <v>2</v>
      </c>
      <c r="CD16" s="98"/>
      <c r="CE16" s="101"/>
      <c r="CF16" s="383">
        <f>BE16</f>
        <v>6</v>
      </c>
      <c r="CG16" s="414"/>
      <c r="CH16" s="416">
        <f>IF(BF17="",BF16,BF17)</f>
        <v>1</v>
      </c>
      <c r="CK16" s="332"/>
      <c r="CL16" s="332"/>
      <c r="CM16" s="332"/>
      <c r="CN16" s="54"/>
    </row>
    <row r="17" spans="1:92" ht="15.95" customHeight="1" x14ac:dyDescent="0.25">
      <c r="A17" s="78">
        <v>2</v>
      </c>
      <c r="B17" s="79"/>
      <c r="C17" s="80">
        <v>2</v>
      </c>
      <c r="D17" s="80">
        <v>4</v>
      </c>
      <c r="E17" s="81">
        <v>2</v>
      </c>
      <c r="F17" s="82">
        <v>1</v>
      </c>
      <c r="G17" s="83">
        <v>1</v>
      </c>
      <c r="H17" s="84">
        <v>2</v>
      </c>
      <c r="I17" s="81">
        <v>2</v>
      </c>
      <c r="J17" s="82">
        <v>1</v>
      </c>
      <c r="K17" s="83">
        <v>2</v>
      </c>
      <c r="L17" s="84">
        <v>1</v>
      </c>
      <c r="M17" s="81"/>
      <c r="N17" s="82"/>
      <c r="O17" s="83"/>
      <c r="P17" s="84"/>
      <c r="Q17" s="81"/>
      <c r="R17" s="82"/>
      <c r="S17" s="85">
        <f t="shared" si="37"/>
        <v>1</v>
      </c>
      <c r="T17" s="85">
        <f t="shared" si="38"/>
        <v>0</v>
      </c>
      <c r="U17" s="85">
        <f t="shared" si="39"/>
        <v>0</v>
      </c>
      <c r="V17" s="85">
        <f t="shared" si="40"/>
        <v>1</v>
      </c>
      <c r="W17" s="85">
        <f t="shared" si="41"/>
        <v>1</v>
      </c>
      <c r="X17" s="85">
        <f t="shared" si="42"/>
        <v>0</v>
      </c>
      <c r="Y17" s="85">
        <f t="shared" si="43"/>
        <v>1</v>
      </c>
      <c r="Z17" s="85">
        <f t="shared" si="44"/>
        <v>0</v>
      </c>
      <c r="AA17" s="85">
        <f t="shared" si="45"/>
        <v>0</v>
      </c>
      <c r="AB17" s="85">
        <f t="shared" si="46"/>
        <v>0</v>
      </c>
      <c r="AC17" s="85">
        <f t="shared" si="47"/>
        <v>0</v>
      </c>
      <c r="AD17" s="85">
        <f t="shared" si="48"/>
        <v>0</v>
      </c>
      <c r="AE17" s="85">
        <f t="shared" si="49"/>
        <v>0</v>
      </c>
      <c r="AF17" s="85">
        <f t="shared" si="50"/>
        <v>0</v>
      </c>
      <c r="AG17" s="86">
        <f t="shared" si="51"/>
        <v>3</v>
      </c>
      <c r="AH17" s="86">
        <f t="shared" si="51"/>
        <v>1</v>
      </c>
      <c r="AI17" s="87">
        <f t="shared" si="52"/>
        <v>2</v>
      </c>
      <c r="AJ17" s="87">
        <f t="shared" si="53"/>
        <v>1</v>
      </c>
      <c r="AK17" s="88">
        <f t="shared" si="54"/>
        <v>1</v>
      </c>
      <c r="AL17" s="88">
        <f t="shared" si="55"/>
        <v>-1</v>
      </c>
      <c r="AM17" s="88">
        <f t="shared" si="56"/>
        <v>1</v>
      </c>
      <c r="AN17" s="88">
        <f t="shared" si="57"/>
        <v>1</v>
      </c>
      <c r="AO17" s="88" t="str">
        <f t="shared" si="58"/>
        <v/>
      </c>
      <c r="AP17" s="88" t="str">
        <f t="shared" si="59"/>
        <v/>
      </c>
      <c r="AQ17" s="88" t="str">
        <f t="shared" si="60"/>
        <v/>
      </c>
      <c r="AR17" s="89" t="str">
        <f t="shared" si="61"/>
        <v>3 - 1</v>
      </c>
      <c r="AS17" s="90" t="str">
        <f t="shared" si="62"/>
        <v>1,-1,1,1</v>
      </c>
      <c r="AT17" s="87">
        <f t="shared" si="63"/>
        <v>1</v>
      </c>
      <c r="AU17" s="87">
        <f t="shared" si="64"/>
        <v>2</v>
      </c>
      <c r="AV17" s="88">
        <f t="shared" si="65"/>
        <v>-1</v>
      </c>
      <c r="AW17" s="88">
        <f t="shared" si="66"/>
        <v>1</v>
      </c>
      <c r="AX17" s="88">
        <f t="shared" si="67"/>
        <v>-1</v>
      </c>
      <c r="AY17" s="88">
        <f t="shared" si="68"/>
        <v>-1</v>
      </c>
      <c r="AZ17" s="88" t="str">
        <f t="shared" si="69"/>
        <v/>
      </c>
      <c r="BA17" s="88" t="str">
        <f t="shared" si="70"/>
        <v/>
      </c>
      <c r="BB17" s="88" t="str">
        <f t="shared" si="71"/>
        <v/>
      </c>
      <c r="BC17" s="89" t="str">
        <f t="shared" si="72"/>
        <v>1 - 3</v>
      </c>
      <c r="BD17" s="90" t="str">
        <f t="shared" si="73"/>
        <v>-1,1,-1,-1</v>
      </c>
      <c r="BE17" s="102"/>
      <c r="BF17" s="102"/>
      <c r="BG17" s="92">
        <f>SUMIF(A16:A19,C17,B16:B19)</f>
        <v>0</v>
      </c>
      <c r="BH17" s="93">
        <f>SUMIF(A16:A19,D17,B16:B19)</f>
        <v>0</v>
      </c>
      <c r="BI17" s="57">
        <f t="shared" si="74"/>
        <v>2</v>
      </c>
      <c r="BJ17" s="58">
        <f>1+BJ16</f>
        <v>8</v>
      </c>
      <c r="BK17" s="94">
        <v>1</v>
      </c>
      <c r="BL17" s="407"/>
      <c r="BM17" s="420"/>
      <c r="BN17" s="336"/>
      <c r="BO17" s="336"/>
      <c r="BP17" s="339"/>
      <c r="BQ17" s="103">
        <f>IF(BM16=0,0,VLOOKUP(BM16,[3]Список!$A:P,8,FALSE))</f>
        <v>0</v>
      </c>
      <c r="BR17" s="422"/>
      <c r="BS17" s="401"/>
      <c r="BT17" s="401"/>
      <c r="BU17" s="401"/>
      <c r="BV17" s="380" t="str">
        <f>IF(AI20&lt;AJ20,AR20,IF(AJ20&lt;AI20,AS20," "))</f>
        <v>1,1,1</v>
      </c>
      <c r="BW17" s="381"/>
      <c r="BX17" s="382"/>
      <c r="BY17" s="381" t="str">
        <f>IF(AI16&lt;AJ16,AR16,IF(AJ16&lt;AI16,AS16," "))</f>
        <v>1,1,1</v>
      </c>
      <c r="BZ17" s="381"/>
      <c r="CA17" s="381"/>
      <c r="CB17" s="380" t="str">
        <f>IF(AI18&lt;AJ18,AR18,IF(AJ18&lt;AI18,AS18," "))</f>
        <v>1,1,1</v>
      </c>
      <c r="CC17" s="381"/>
      <c r="CD17" s="382"/>
      <c r="CE17" s="104"/>
      <c r="CF17" s="384"/>
      <c r="CG17" s="415"/>
      <c r="CH17" s="417"/>
      <c r="CK17" s="332"/>
      <c r="CL17" s="332"/>
      <c r="CM17" s="332"/>
      <c r="CN17" s="54"/>
    </row>
    <row r="18" spans="1:92" ht="15.95" customHeight="1" x14ac:dyDescent="0.25">
      <c r="A18" s="78">
        <v>3</v>
      </c>
      <c r="B18" s="79"/>
      <c r="C18" s="80">
        <v>1</v>
      </c>
      <c r="D18" s="80">
        <v>4</v>
      </c>
      <c r="E18" s="81">
        <v>2</v>
      </c>
      <c r="F18" s="82">
        <v>1</v>
      </c>
      <c r="G18" s="83">
        <v>2</v>
      </c>
      <c r="H18" s="84">
        <v>1</v>
      </c>
      <c r="I18" s="81">
        <v>2</v>
      </c>
      <c r="J18" s="82">
        <v>1</v>
      </c>
      <c r="K18" s="83"/>
      <c r="L18" s="84"/>
      <c r="M18" s="81"/>
      <c r="N18" s="82"/>
      <c r="O18" s="83"/>
      <c r="P18" s="84"/>
      <c r="Q18" s="81"/>
      <c r="R18" s="82"/>
      <c r="S18" s="85">
        <f t="shared" si="37"/>
        <v>1</v>
      </c>
      <c r="T18" s="85">
        <f t="shared" si="38"/>
        <v>0</v>
      </c>
      <c r="U18" s="85">
        <f t="shared" si="39"/>
        <v>1</v>
      </c>
      <c r="V18" s="85">
        <f t="shared" si="40"/>
        <v>0</v>
      </c>
      <c r="W18" s="85">
        <f t="shared" si="41"/>
        <v>1</v>
      </c>
      <c r="X18" s="85">
        <f t="shared" si="42"/>
        <v>0</v>
      </c>
      <c r="Y18" s="85">
        <f t="shared" si="43"/>
        <v>0</v>
      </c>
      <c r="Z18" s="85">
        <f t="shared" si="44"/>
        <v>0</v>
      </c>
      <c r="AA18" s="85">
        <f t="shared" si="45"/>
        <v>0</v>
      </c>
      <c r="AB18" s="85">
        <f t="shared" si="46"/>
        <v>0</v>
      </c>
      <c r="AC18" s="85">
        <f t="shared" si="47"/>
        <v>0</v>
      </c>
      <c r="AD18" s="85">
        <f t="shared" si="48"/>
        <v>0</v>
      </c>
      <c r="AE18" s="85">
        <f t="shared" si="49"/>
        <v>0</v>
      </c>
      <c r="AF18" s="85">
        <f t="shared" si="50"/>
        <v>0</v>
      </c>
      <c r="AG18" s="86">
        <f t="shared" si="51"/>
        <v>3</v>
      </c>
      <c r="AH18" s="86">
        <f t="shared" si="51"/>
        <v>0</v>
      </c>
      <c r="AI18" s="87">
        <f t="shared" si="52"/>
        <v>2</v>
      </c>
      <c r="AJ18" s="87">
        <f t="shared" si="53"/>
        <v>1</v>
      </c>
      <c r="AK18" s="88">
        <f t="shared" si="54"/>
        <v>1</v>
      </c>
      <c r="AL18" s="88">
        <f t="shared" si="55"/>
        <v>1</v>
      </c>
      <c r="AM18" s="88">
        <f t="shared" si="56"/>
        <v>1</v>
      </c>
      <c r="AN18" s="88" t="str">
        <f t="shared" si="57"/>
        <v/>
      </c>
      <c r="AO18" s="88" t="str">
        <f t="shared" si="58"/>
        <v/>
      </c>
      <c r="AP18" s="88" t="str">
        <f t="shared" si="59"/>
        <v/>
      </c>
      <c r="AQ18" s="88" t="str">
        <f t="shared" si="60"/>
        <v/>
      </c>
      <c r="AR18" s="89" t="str">
        <f t="shared" si="61"/>
        <v>3 - 0</v>
      </c>
      <c r="AS18" s="90" t="str">
        <f t="shared" si="62"/>
        <v>1,1,1</v>
      </c>
      <c r="AT18" s="87">
        <f t="shared" si="63"/>
        <v>1</v>
      </c>
      <c r="AU18" s="87">
        <f t="shared" si="64"/>
        <v>2</v>
      </c>
      <c r="AV18" s="88">
        <f t="shared" si="65"/>
        <v>-1</v>
      </c>
      <c r="AW18" s="88">
        <f t="shared" si="66"/>
        <v>-1</v>
      </c>
      <c r="AX18" s="88">
        <f t="shared" si="67"/>
        <v>-1</v>
      </c>
      <c r="AY18" s="88" t="str">
        <f t="shared" si="68"/>
        <v/>
      </c>
      <c r="AZ18" s="88" t="str">
        <f t="shared" si="69"/>
        <v/>
      </c>
      <c r="BA18" s="88" t="str">
        <f t="shared" si="70"/>
        <v/>
      </c>
      <c r="BB18" s="88" t="str">
        <f t="shared" si="71"/>
        <v/>
      </c>
      <c r="BC18" s="89" t="str">
        <f t="shared" si="72"/>
        <v>0 - 3</v>
      </c>
      <c r="BD18" s="90" t="str">
        <f t="shared" si="73"/>
        <v>-1, -1, -1</v>
      </c>
      <c r="BE18" s="91">
        <f>SUMIF(C16:C23,2,AI16:AI23)+SUMIF(D16:D23,2,AJ16:AJ23)</f>
        <v>5</v>
      </c>
      <c r="BF18" s="91">
        <f>IF(BE18&lt;&gt;0,RANK(BE18,BE16:BE22),"")</f>
        <v>2</v>
      </c>
      <c r="BG18" s="92">
        <f>SUMIF(A16:A19,C18,B16:B19)</f>
        <v>0</v>
      </c>
      <c r="BH18" s="93">
        <f>SUMIF(A16:A19,D18,B16:B19)</f>
        <v>0</v>
      </c>
      <c r="BI18" s="57">
        <f t="shared" si="74"/>
        <v>2</v>
      </c>
      <c r="BJ18" s="58">
        <f>1+BJ17</f>
        <v>9</v>
      </c>
      <c r="BK18" s="94">
        <v>2</v>
      </c>
      <c r="BL18" s="350">
        <v>2</v>
      </c>
      <c r="BM18" s="352">
        <f>B17</f>
        <v>0</v>
      </c>
      <c r="BN18" s="332" t="s">
        <v>66</v>
      </c>
      <c r="BO18" s="332"/>
      <c r="BP18" s="412"/>
      <c r="BQ18" s="105">
        <f>IF(BM18=0,0,VLOOKUP(BM18,[3]Список!$A:P,7,FALSE))</f>
        <v>0</v>
      </c>
      <c r="BR18" s="354">
        <f>IF(BM18=0,0,VLOOKUP(BM18,[3]Список!$A:$P,6,FALSE))</f>
        <v>0</v>
      </c>
      <c r="BS18" s="106"/>
      <c r="BT18" s="107">
        <f>IF(AG20&lt;AH20,AT20,IF(AH20&lt;AG20,AT20," "))</f>
        <v>1</v>
      </c>
      <c r="BU18" s="108"/>
      <c r="BV18" s="356"/>
      <c r="BW18" s="357"/>
      <c r="BX18" s="358"/>
      <c r="BY18" s="108"/>
      <c r="BZ18" s="107">
        <f>IF(AG19&lt;AH19,AI19,IF(AH19&lt;AG19,AI19," "))</f>
        <v>2</v>
      </c>
      <c r="CA18" s="108"/>
      <c r="CB18" s="109"/>
      <c r="CC18" s="107">
        <f>IF(AG17&lt;AH17,AI17,IF(AH17&lt;AG17,AI17," "))</f>
        <v>2</v>
      </c>
      <c r="CD18" s="110"/>
      <c r="CE18" s="111"/>
      <c r="CF18" s="362">
        <f>BE18</f>
        <v>5</v>
      </c>
      <c r="CG18" s="364"/>
      <c r="CH18" s="343">
        <f>IF(BF19="",BF18,BF19)</f>
        <v>2</v>
      </c>
      <c r="CK18" s="332"/>
      <c r="CL18" s="332"/>
      <c r="CM18" s="332"/>
      <c r="CN18" s="54"/>
    </row>
    <row r="19" spans="1:92" ht="15.95" customHeight="1" x14ac:dyDescent="0.25">
      <c r="A19" s="78">
        <v>4</v>
      </c>
      <c r="B19" s="79"/>
      <c r="C19" s="80">
        <v>2</v>
      </c>
      <c r="D19" s="80">
        <v>3</v>
      </c>
      <c r="E19" s="81">
        <v>1</v>
      </c>
      <c r="F19" s="82">
        <v>2</v>
      </c>
      <c r="G19" s="83">
        <v>2</v>
      </c>
      <c r="H19" s="84">
        <v>1</v>
      </c>
      <c r="I19" s="81">
        <v>2</v>
      </c>
      <c r="J19" s="82">
        <v>1</v>
      </c>
      <c r="K19" s="83">
        <v>2</v>
      </c>
      <c r="L19" s="84">
        <v>1</v>
      </c>
      <c r="M19" s="81"/>
      <c r="N19" s="82"/>
      <c r="O19" s="83"/>
      <c r="P19" s="84"/>
      <c r="Q19" s="81"/>
      <c r="R19" s="82"/>
      <c r="S19" s="85">
        <f t="shared" si="37"/>
        <v>0</v>
      </c>
      <c r="T19" s="85">
        <f t="shared" si="38"/>
        <v>1</v>
      </c>
      <c r="U19" s="85">
        <f t="shared" si="39"/>
        <v>1</v>
      </c>
      <c r="V19" s="85">
        <f t="shared" si="40"/>
        <v>0</v>
      </c>
      <c r="W19" s="85">
        <f t="shared" si="41"/>
        <v>1</v>
      </c>
      <c r="X19" s="85">
        <f t="shared" si="42"/>
        <v>0</v>
      </c>
      <c r="Y19" s="85">
        <f t="shared" si="43"/>
        <v>1</v>
      </c>
      <c r="Z19" s="85">
        <f t="shared" si="44"/>
        <v>0</v>
      </c>
      <c r="AA19" s="85">
        <f t="shared" si="45"/>
        <v>0</v>
      </c>
      <c r="AB19" s="85">
        <f t="shared" si="46"/>
        <v>0</v>
      </c>
      <c r="AC19" s="85">
        <f t="shared" si="47"/>
        <v>0</v>
      </c>
      <c r="AD19" s="85">
        <f t="shared" si="48"/>
        <v>0</v>
      </c>
      <c r="AE19" s="85">
        <f t="shared" si="49"/>
        <v>0</v>
      </c>
      <c r="AF19" s="85">
        <f t="shared" si="50"/>
        <v>0</v>
      </c>
      <c r="AG19" s="86">
        <f t="shared" si="51"/>
        <v>3</v>
      </c>
      <c r="AH19" s="86">
        <f t="shared" si="51"/>
        <v>1</v>
      </c>
      <c r="AI19" s="87">
        <f t="shared" si="52"/>
        <v>2</v>
      </c>
      <c r="AJ19" s="87">
        <f t="shared" si="53"/>
        <v>1</v>
      </c>
      <c r="AK19" s="88">
        <f t="shared" si="54"/>
        <v>-1</v>
      </c>
      <c r="AL19" s="88">
        <f t="shared" si="55"/>
        <v>1</v>
      </c>
      <c r="AM19" s="88">
        <f t="shared" si="56"/>
        <v>1</v>
      </c>
      <c r="AN19" s="88">
        <f t="shared" si="57"/>
        <v>1</v>
      </c>
      <c r="AO19" s="88" t="str">
        <f t="shared" si="58"/>
        <v/>
      </c>
      <c r="AP19" s="88" t="str">
        <f t="shared" si="59"/>
        <v/>
      </c>
      <c r="AQ19" s="88" t="str">
        <f t="shared" si="60"/>
        <v/>
      </c>
      <c r="AR19" s="89" t="str">
        <f t="shared" si="61"/>
        <v>3 - 1</v>
      </c>
      <c r="AS19" s="90" t="str">
        <f t="shared" si="62"/>
        <v>-1,1,1,1</v>
      </c>
      <c r="AT19" s="87">
        <f t="shared" si="63"/>
        <v>1</v>
      </c>
      <c r="AU19" s="87">
        <f t="shared" si="64"/>
        <v>2</v>
      </c>
      <c r="AV19" s="88">
        <f t="shared" si="65"/>
        <v>1</v>
      </c>
      <c r="AW19" s="88">
        <f t="shared" si="66"/>
        <v>-1</v>
      </c>
      <c r="AX19" s="88">
        <f t="shared" si="67"/>
        <v>-1</v>
      </c>
      <c r="AY19" s="88">
        <f t="shared" si="68"/>
        <v>-1</v>
      </c>
      <c r="AZ19" s="88" t="str">
        <f t="shared" si="69"/>
        <v/>
      </c>
      <c r="BA19" s="88" t="str">
        <f t="shared" si="70"/>
        <v/>
      </c>
      <c r="BB19" s="88" t="str">
        <f t="shared" si="71"/>
        <v/>
      </c>
      <c r="BC19" s="89" t="str">
        <f t="shared" si="72"/>
        <v>1 - 3</v>
      </c>
      <c r="BD19" s="90" t="str">
        <f t="shared" si="73"/>
        <v>1,-1,-1,-1</v>
      </c>
      <c r="BE19" s="102"/>
      <c r="BF19" s="102"/>
      <c r="BG19" s="92">
        <f>SUMIF(A16:A19,C19,B16:B19)</f>
        <v>0</v>
      </c>
      <c r="BH19" s="93">
        <f>SUMIF(A16:A19,D19,B16:B19)</f>
        <v>0</v>
      </c>
      <c r="BI19" s="57">
        <f t="shared" si="74"/>
        <v>2</v>
      </c>
      <c r="BJ19" s="58">
        <f>1+BJ18</f>
        <v>10</v>
      </c>
      <c r="BK19" s="94">
        <v>2</v>
      </c>
      <c r="BL19" s="350"/>
      <c r="BM19" s="352"/>
      <c r="BN19" s="332" t="s">
        <v>60</v>
      </c>
      <c r="BO19" s="332"/>
      <c r="BP19" s="412"/>
      <c r="BQ19" s="105">
        <f>IF(BM18=0,0,VLOOKUP(BM18,[3]Список!$A:P,8,FALSE))</f>
        <v>0</v>
      </c>
      <c r="BR19" s="354"/>
      <c r="BS19" s="423" t="str">
        <f>IF(AI20&gt;AJ20,BC20,IF(AJ20&gt;AI20,BD20," "))</f>
        <v>0 - 3</v>
      </c>
      <c r="BT19" s="404"/>
      <c r="BU19" s="404"/>
      <c r="BV19" s="356"/>
      <c r="BW19" s="357"/>
      <c r="BX19" s="358"/>
      <c r="BY19" s="404" t="str">
        <f>IF(AI19&lt;AJ19,AR19,IF(AJ19&lt;AI19,AS19," "))</f>
        <v>-1,1,1,1</v>
      </c>
      <c r="BZ19" s="404"/>
      <c r="CA19" s="404"/>
      <c r="CB19" s="403" t="str">
        <f>IF(AI17&lt;AJ17,AR17,IF(AJ17&lt;AI17,AS17," "))</f>
        <v>1,-1,1,1</v>
      </c>
      <c r="CC19" s="404"/>
      <c r="CD19" s="405"/>
      <c r="CE19" s="112"/>
      <c r="CF19" s="362"/>
      <c r="CG19" s="364"/>
      <c r="CH19" s="343"/>
      <c r="CK19" s="332"/>
      <c r="CL19" s="332"/>
      <c r="CM19" s="332"/>
      <c r="CN19" s="54"/>
    </row>
    <row r="20" spans="1:92" ht="15.95" customHeight="1" x14ac:dyDescent="0.25">
      <c r="A20" s="78">
        <v>5</v>
      </c>
      <c r="B20" s="113"/>
      <c r="C20" s="80">
        <v>1</v>
      </c>
      <c r="D20" s="80">
        <v>2</v>
      </c>
      <c r="E20" s="81">
        <v>2</v>
      </c>
      <c r="F20" s="82">
        <v>1</v>
      </c>
      <c r="G20" s="83">
        <v>2</v>
      </c>
      <c r="H20" s="84">
        <v>1</v>
      </c>
      <c r="I20" s="81">
        <v>2</v>
      </c>
      <c r="J20" s="82">
        <v>1</v>
      </c>
      <c r="K20" s="83"/>
      <c r="L20" s="84"/>
      <c r="M20" s="81"/>
      <c r="N20" s="82"/>
      <c r="O20" s="83"/>
      <c r="P20" s="84"/>
      <c r="Q20" s="81"/>
      <c r="R20" s="82"/>
      <c r="S20" s="85">
        <f t="shared" si="37"/>
        <v>1</v>
      </c>
      <c r="T20" s="85">
        <f t="shared" si="38"/>
        <v>0</v>
      </c>
      <c r="U20" s="85">
        <f t="shared" si="39"/>
        <v>1</v>
      </c>
      <c r="V20" s="85">
        <f t="shared" si="40"/>
        <v>0</v>
      </c>
      <c r="W20" s="85">
        <f t="shared" si="41"/>
        <v>1</v>
      </c>
      <c r="X20" s="85">
        <f t="shared" si="42"/>
        <v>0</v>
      </c>
      <c r="Y20" s="85">
        <f t="shared" si="43"/>
        <v>0</v>
      </c>
      <c r="Z20" s="85">
        <f t="shared" si="44"/>
        <v>0</v>
      </c>
      <c r="AA20" s="85">
        <f t="shared" si="45"/>
        <v>0</v>
      </c>
      <c r="AB20" s="85">
        <f t="shared" si="46"/>
        <v>0</v>
      </c>
      <c r="AC20" s="85">
        <f t="shared" si="47"/>
        <v>0</v>
      </c>
      <c r="AD20" s="85">
        <f t="shared" si="48"/>
        <v>0</v>
      </c>
      <c r="AE20" s="85">
        <f t="shared" si="49"/>
        <v>0</v>
      </c>
      <c r="AF20" s="85">
        <f t="shared" si="50"/>
        <v>0</v>
      </c>
      <c r="AG20" s="86">
        <f t="shared" si="51"/>
        <v>3</v>
      </c>
      <c r="AH20" s="86">
        <f t="shared" si="51"/>
        <v>0</v>
      </c>
      <c r="AI20" s="87">
        <f t="shared" si="52"/>
        <v>2</v>
      </c>
      <c r="AJ20" s="87">
        <f t="shared" si="53"/>
        <v>1</v>
      </c>
      <c r="AK20" s="88">
        <f t="shared" si="54"/>
        <v>1</v>
      </c>
      <c r="AL20" s="88">
        <f t="shared" si="55"/>
        <v>1</v>
      </c>
      <c r="AM20" s="88">
        <f t="shared" si="56"/>
        <v>1</v>
      </c>
      <c r="AN20" s="88" t="str">
        <f t="shared" si="57"/>
        <v/>
      </c>
      <c r="AO20" s="88" t="str">
        <f t="shared" si="58"/>
        <v/>
      </c>
      <c r="AP20" s="88" t="str">
        <f t="shared" si="59"/>
        <v/>
      </c>
      <c r="AQ20" s="88" t="str">
        <f t="shared" si="60"/>
        <v/>
      </c>
      <c r="AR20" s="89" t="str">
        <f t="shared" si="61"/>
        <v>3 - 0</v>
      </c>
      <c r="AS20" s="90" t="str">
        <f t="shared" si="62"/>
        <v>1,1,1</v>
      </c>
      <c r="AT20" s="87">
        <f t="shared" si="63"/>
        <v>1</v>
      </c>
      <c r="AU20" s="87">
        <f t="shared" si="64"/>
        <v>2</v>
      </c>
      <c r="AV20" s="88">
        <f t="shared" si="65"/>
        <v>-1</v>
      </c>
      <c r="AW20" s="88">
        <f t="shared" si="66"/>
        <v>-1</v>
      </c>
      <c r="AX20" s="88">
        <f t="shared" si="67"/>
        <v>-1</v>
      </c>
      <c r="AY20" s="88" t="str">
        <f t="shared" si="68"/>
        <v/>
      </c>
      <c r="AZ20" s="88" t="str">
        <f t="shared" si="69"/>
        <v/>
      </c>
      <c r="BA20" s="88" t="str">
        <f t="shared" si="70"/>
        <v/>
      </c>
      <c r="BB20" s="88" t="str">
        <f t="shared" si="71"/>
        <v/>
      </c>
      <c r="BC20" s="89" t="str">
        <f t="shared" si="72"/>
        <v>0 - 3</v>
      </c>
      <c r="BD20" s="90" t="str">
        <f t="shared" si="73"/>
        <v>-1, -1, -1</v>
      </c>
      <c r="BE20" s="91">
        <f>SUMIF(C16:C23,3,AI16:AI23)+SUMIF(D16:D23,3,AJ16:AJ23)</f>
        <v>4</v>
      </c>
      <c r="BF20" s="91">
        <f>IF(BE20&lt;&gt;0,RANK(BE20,BE16:BE22),"")</f>
        <v>3</v>
      </c>
      <c r="BG20" s="92">
        <f>SUMIF(A16:A19,C20,B16:B19)</f>
        <v>0</v>
      </c>
      <c r="BH20" s="93">
        <f>SUMIF(A16:A19,D20,B16:B19)</f>
        <v>0</v>
      </c>
      <c r="BI20" s="57">
        <f t="shared" si="74"/>
        <v>2</v>
      </c>
      <c r="BJ20" s="58">
        <f>1+BJ19</f>
        <v>11</v>
      </c>
      <c r="BK20" s="94">
        <v>3</v>
      </c>
      <c r="BL20" s="391">
        <v>3</v>
      </c>
      <c r="BM20" s="419">
        <f>B18</f>
        <v>0</v>
      </c>
      <c r="BN20" s="366" t="s">
        <v>77</v>
      </c>
      <c r="BO20" s="334"/>
      <c r="BP20" s="338"/>
      <c r="BQ20" s="95">
        <f>IF(BM20=0,0,VLOOKUP(BM20,[3]Список!$A:P,7,FALSE))</f>
        <v>0</v>
      </c>
      <c r="BR20" s="421">
        <f>IF(BM20=0,0,VLOOKUP(BM20,[3]Список!$A:$P,6,FALSE))</f>
        <v>0</v>
      </c>
      <c r="BS20" s="114"/>
      <c r="BT20" s="97">
        <f>IF(AG16&lt;AH16,AT16,IF(AH16&lt;AG16,AT16," "))</f>
        <v>1</v>
      </c>
      <c r="BU20" s="99"/>
      <c r="BV20" s="100"/>
      <c r="BW20" s="97">
        <f>IF(AG19&lt;AH19,AT19,IF(AH19&lt;AG19,AT19," "))</f>
        <v>1</v>
      </c>
      <c r="BX20" s="98"/>
      <c r="BY20" s="398"/>
      <c r="BZ20" s="398"/>
      <c r="CA20" s="398"/>
      <c r="CB20" s="96"/>
      <c r="CC20" s="97">
        <f>IF(AG21&lt;AH21,AI21,IF(AH21&lt;AG21,AI21," "))</f>
        <v>2</v>
      </c>
      <c r="CD20" s="98"/>
      <c r="CE20" s="101"/>
      <c r="CF20" s="383">
        <f>BE20</f>
        <v>4</v>
      </c>
      <c r="CG20" s="414"/>
      <c r="CH20" s="416">
        <f>IF(BF21="",BF20,BF21)</f>
        <v>3</v>
      </c>
      <c r="CK20" s="332"/>
      <c r="CL20" s="332"/>
      <c r="CM20" s="332"/>
      <c r="CN20" s="54"/>
    </row>
    <row r="21" spans="1:92" ht="15.95" customHeight="1" x14ac:dyDescent="0.25">
      <c r="A21" s="78">
        <v>6</v>
      </c>
      <c r="C21" s="80">
        <v>3</v>
      </c>
      <c r="D21" s="80">
        <v>4</v>
      </c>
      <c r="E21" s="81">
        <v>2</v>
      </c>
      <c r="F21" s="82">
        <v>1</v>
      </c>
      <c r="G21" s="83">
        <v>2</v>
      </c>
      <c r="H21" s="84">
        <v>1</v>
      </c>
      <c r="I21" s="81">
        <v>2</v>
      </c>
      <c r="J21" s="82">
        <v>1</v>
      </c>
      <c r="K21" s="83"/>
      <c r="L21" s="84"/>
      <c r="M21" s="81"/>
      <c r="N21" s="82"/>
      <c r="O21" s="83"/>
      <c r="P21" s="84"/>
      <c r="Q21" s="81"/>
      <c r="R21" s="82"/>
      <c r="S21" s="85">
        <f t="shared" si="37"/>
        <v>1</v>
      </c>
      <c r="T21" s="85">
        <f t="shared" si="38"/>
        <v>0</v>
      </c>
      <c r="U21" s="85">
        <f t="shared" si="39"/>
        <v>1</v>
      </c>
      <c r="V21" s="85">
        <f t="shared" si="40"/>
        <v>0</v>
      </c>
      <c r="W21" s="85">
        <f t="shared" si="41"/>
        <v>1</v>
      </c>
      <c r="X21" s="85">
        <f t="shared" si="42"/>
        <v>0</v>
      </c>
      <c r="Y21" s="85">
        <f t="shared" si="43"/>
        <v>0</v>
      </c>
      <c r="Z21" s="85">
        <f t="shared" si="44"/>
        <v>0</v>
      </c>
      <c r="AA21" s="85">
        <f t="shared" si="45"/>
        <v>0</v>
      </c>
      <c r="AB21" s="85">
        <f t="shared" si="46"/>
        <v>0</v>
      </c>
      <c r="AC21" s="85">
        <f t="shared" si="47"/>
        <v>0</v>
      </c>
      <c r="AD21" s="85">
        <f t="shared" si="48"/>
        <v>0</v>
      </c>
      <c r="AE21" s="85">
        <f t="shared" si="49"/>
        <v>0</v>
      </c>
      <c r="AF21" s="85">
        <f t="shared" si="50"/>
        <v>0</v>
      </c>
      <c r="AG21" s="86">
        <f t="shared" si="51"/>
        <v>3</v>
      </c>
      <c r="AH21" s="86">
        <f t="shared" si="51"/>
        <v>0</v>
      </c>
      <c r="AI21" s="87">
        <f t="shared" si="52"/>
        <v>2</v>
      </c>
      <c r="AJ21" s="87">
        <f t="shared" si="53"/>
        <v>1</v>
      </c>
      <c r="AK21" s="88">
        <f t="shared" si="54"/>
        <v>1</v>
      </c>
      <c r="AL21" s="88">
        <f t="shared" si="55"/>
        <v>1</v>
      </c>
      <c r="AM21" s="88">
        <f t="shared" si="56"/>
        <v>1</v>
      </c>
      <c r="AN21" s="88" t="str">
        <f t="shared" si="57"/>
        <v/>
      </c>
      <c r="AO21" s="88" t="str">
        <f t="shared" si="58"/>
        <v/>
      </c>
      <c r="AP21" s="88" t="str">
        <f t="shared" si="59"/>
        <v/>
      </c>
      <c r="AQ21" s="88" t="str">
        <f t="shared" si="60"/>
        <v/>
      </c>
      <c r="AR21" s="89" t="str">
        <f t="shared" si="61"/>
        <v>3 - 0</v>
      </c>
      <c r="AS21" s="90" t="str">
        <f t="shared" si="62"/>
        <v>1,1,1</v>
      </c>
      <c r="AT21" s="87">
        <f t="shared" si="63"/>
        <v>1</v>
      </c>
      <c r="AU21" s="87">
        <f t="shared" si="64"/>
        <v>2</v>
      </c>
      <c r="AV21" s="88">
        <f t="shared" si="65"/>
        <v>-1</v>
      </c>
      <c r="AW21" s="88">
        <f t="shared" si="66"/>
        <v>-1</v>
      </c>
      <c r="AX21" s="88">
        <f t="shared" si="67"/>
        <v>-1</v>
      </c>
      <c r="AY21" s="88" t="str">
        <f t="shared" si="68"/>
        <v/>
      </c>
      <c r="AZ21" s="88" t="str">
        <f t="shared" si="69"/>
        <v/>
      </c>
      <c r="BA21" s="88" t="str">
        <f t="shared" si="70"/>
        <v/>
      </c>
      <c r="BB21" s="88" t="str">
        <f t="shared" si="71"/>
        <v/>
      </c>
      <c r="BC21" s="89" t="str">
        <f t="shared" si="72"/>
        <v>0 - 3</v>
      </c>
      <c r="BD21" s="90" t="str">
        <f t="shared" si="73"/>
        <v>-1, -1, -1</v>
      </c>
      <c r="BE21" s="102"/>
      <c r="BF21" s="102"/>
      <c r="BG21" s="92">
        <f>SUMIF(A16:A19,C21,B16:B19)</f>
        <v>0</v>
      </c>
      <c r="BH21" s="93">
        <f>SUMIF(A16:A19,D21,B16:B19)</f>
        <v>0</v>
      </c>
      <c r="BI21" s="57">
        <f t="shared" si="74"/>
        <v>2</v>
      </c>
      <c r="BJ21" s="58">
        <f>1+BJ20</f>
        <v>12</v>
      </c>
      <c r="BK21" s="94">
        <v>3</v>
      </c>
      <c r="BL21" s="392"/>
      <c r="BM21" s="420"/>
      <c r="BN21" s="411"/>
      <c r="BO21" s="332"/>
      <c r="BP21" s="412"/>
      <c r="BQ21" s="103">
        <f>IF(BM20=0,0,VLOOKUP(BM20,[3]Список!$A:P,8,FALSE))</f>
        <v>0</v>
      </c>
      <c r="BR21" s="422"/>
      <c r="BS21" s="418" t="str">
        <f>IF(AI16&gt;AJ16,BC16,IF(AJ16&gt;AI16,BD16," "))</f>
        <v>0 - 3</v>
      </c>
      <c r="BT21" s="381"/>
      <c r="BU21" s="381"/>
      <c r="BV21" s="380" t="str">
        <f>IF(AI19&gt;AJ19,BC19,IF(AJ19&gt;AI19,BD19," "))</f>
        <v>1 - 3</v>
      </c>
      <c r="BW21" s="381"/>
      <c r="BX21" s="382"/>
      <c r="BY21" s="401"/>
      <c r="BZ21" s="401"/>
      <c r="CA21" s="401"/>
      <c r="CB21" s="380" t="str">
        <f>IF(AI21&lt;AJ21,AR21,IF(AJ21&lt;AI21,AS21," "))</f>
        <v>1,1,1</v>
      </c>
      <c r="CC21" s="381"/>
      <c r="CD21" s="382"/>
      <c r="CE21" s="104"/>
      <c r="CF21" s="384"/>
      <c r="CG21" s="415"/>
      <c r="CH21" s="417"/>
      <c r="CK21" s="120"/>
      <c r="CL21" s="120"/>
      <c r="CM21" s="120"/>
      <c r="CN21" s="54"/>
    </row>
    <row r="22" spans="1:92" ht="15.95" customHeight="1" x14ac:dyDescent="0.2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56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V22" s="12"/>
      <c r="AW22" s="12"/>
      <c r="AX22" s="12"/>
      <c r="AY22" s="12"/>
      <c r="AZ22" s="12"/>
      <c r="BE22" s="91">
        <f>SUMIF(C16:C23,4,AI16:AI23)+SUMIF(D16:D23,4,AJ16:AJ23)</f>
        <v>3</v>
      </c>
      <c r="BF22" s="91">
        <f>IF(BE22&lt;&gt;0,RANK(BE22,BE16:BE22),"")</f>
        <v>4</v>
      </c>
      <c r="BG22" s="115"/>
      <c r="BH22" s="115"/>
      <c r="BK22" s="73"/>
      <c r="BL22" s="350">
        <v>4</v>
      </c>
      <c r="BM22" s="352">
        <f>B19</f>
        <v>0</v>
      </c>
      <c r="BN22" s="334" t="s">
        <v>64</v>
      </c>
      <c r="BO22" s="334"/>
      <c r="BP22" s="338"/>
      <c r="BQ22" s="105">
        <f>IF(BM22=0,0,VLOOKUP(BM22,[3]Список!$A:P,7,FALSE))</f>
        <v>0</v>
      </c>
      <c r="BR22" s="354">
        <f>IF(BM22=0,0,VLOOKUP(BM22,[3]Список!$A:$P,6,FALSE))</f>
        <v>0</v>
      </c>
      <c r="BS22" s="106"/>
      <c r="BT22" s="107">
        <f>IF(AG18&lt;AH18,AT18,IF(AH18&lt;AG18,AT18," "))</f>
        <v>1</v>
      </c>
      <c r="BU22" s="108"/>
      <c r="BV22" s="116"/>
      <c r="BW22" s="107">
        <f>IF(AG17&lt;AH17,AT17,IF(AH17&lt;AG17,AT17," "))</f>
        <v>1</v>
      </c>
      <c r="BX22" s="110"/>
      <c r="BY22" s="108"/>
      <c r="BZ22" s="107">
        <f>IF(AG21&lt;AH21,AT21,IF(AH21&lt;AG21,AT21," "))</f>
        <v>1</v>
      </c>
      <c r="CA22" s="108"/>
      <c r="CB22" s="356"/>
      <c r="CC22" s="357"/>
      <c r="CD22" s="358"/>
      <c r="CE22" s="111"/>
      <c r="CF22" s="362">
        <f>BE22</f>
        <v>3</v>
      </c>
      <c r="CG22" s="364"/>
      <c r="CH22" s="343">
        <f>IF(BF23="",BF22,BF23)</f>
        <v>4</v>
      </c>
      <c r="CK22" s="161"/>
      <c r="CL22" s="161"/>
      <c r="CM22" s="161"/>
      <c r="CN22" s="54"/>
    </row>
    <row r="23" spans="1:92" ht="15.95" customHeight="1" thickBot="1" x14ac:dyDescent="0.3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56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V23" s="12"/>
      <c r="AW23" s="12"/>
      <c r="AX23" s="12"/>
      <c r="AY23" s="12"/>
      <c r="AZ23" s="12"/>
      <c r="BD23" s="56"/>
      <c r="BE23" s="102"/>
      <c r="BF23" s="102"/>
      <c r="BG23" s="115"/>
      <c r="BH23" s="115"/>
      <c r="BK23" s="73"/>
      <c r="BL23" s="351"/>
      <c r="BM23" s="353"/>
      <c r="BN23" s="336" t="s">
        <v>60</v>
      </c>
      <c r="BO23" s="336"/>
      <c r="BP23" s="339"/>
      <c r="BQ23" s="117">
        <f>IF(BM22=0,0,VLOOKUP(BM22,[3]Список!$A:P,8,FALSE))</f>
        <v>0</v>
      </c>
      <c r="BR23" s="355"/>
      <c r="BS23" s="413" t="str">
        <f>IF(AI18&gt;AJ18,BC18,IF(AJ18&gt;AI18,BD18," "))</f>
        <v>0 - 3</v>
      </c>
      <c r="BT23" s="376"/>
      <c r="BU23" s="376"/>
      <c r="BV23" s="375" t="str">
        <f>IF(AI17&gt;AJ17,BC17,IF(AJ17&gt;AI17,BD17," "))</f>
        <v>1 - 3</v>
      </c>
      <c r="BW23" s="376"/>
      <c r="BX23" s="377"/>
      <c r="BY23" s="376" t="str">
        <f>IF(AI21&gt;AJ21,BC21,IF(AJ21&gt;AI21,BD21," "))</f>
        <v>0 - 3</v>
      </c>
      <c r="BZ23" s="376"/>
      <c r="CA23" s="376"/>
      <c r="CB23" s="359"/>
      <c r="CC23" s="360"/>
      <c r="CD23" s="361"/>
      <c r="CE23" s="118"/>
      <c r="CF23" s="363"/>
      <c r="CG23" s="365"/>
      <c r="CH23" s="344"/>
      <c r="CK23" s="140"/>
      <c r="CL23" s="54"/>
      <c r="CM23" s="54"/>
      <c r="CN23" s="54"/>
    </row>
    <row r="24" spans="1:92" ht="15.95" customHeight="1" thickBot="1" x14ac:dyDescent="0.3">
      <c r="Z24" s="65"/>
      <c r="BK24" s="73"/>
      <c r="BL24" s="345" t="s">
        <v>67</v>
      </c>
      <c r="BM24" s="345"/>
      <c r="BN24" s="345"/>
      <c r="BO24" s="345"/>
      <c r="BP24" s="345"/>
      <c r="BQ24" s="345"/>
      <c r="BR24" s="345"/>
      <c r="BS24" s="345"/>
      <c r="BT24" s="345"/>
      <c r="BU24" s="345"/>
      <c r="BV24" s="345"/>
      <c r="BW24" s="345"/>
      <c r="BX24" s="345"/>
      <c r="BY24" s="345"/>
      <c r="BZ24" s="345"/>
      <c r="CA24" s="345"/>
      <c r="CB24" s="345"/>
      <c r="CC24" s="345"/>
      <c r="CD24" s="345"/>
      <c r="CE24" s="345"/>
      <c r="CF24" s="345"/>
      <c r="CG24" s="345"/>
      <c r="CH24" s="345"/>
      <c r="CK24" s="332"/>
      <c r="CL24" s="332"/>
      <c r="CM24" s="332"/>
      <c r="CN24" s="54"/>
    </row>
    <row r="25" spans="1:92" ht="15.95" customHeight="1" x14ac:dyDescent="0.25">
      <c r="A25" s="66">
        <f>1+A15</f>
        <v>3</v>
      </c>
      <c r="B25" s="67"/>
      <c r="C25" s="68" t="s">
        <v>67</v>
      </c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>
        <f>1+R15</f>
        <v>3</v>
      </c>
      <c r="Z25" s="65"/>
      <c r="AR25" s="71">
        <f>IF(B26=0,0,(IF(B27=0,1,IF(B28=0,2,IF(B29=0,3,IF(B29&gt;0,4))))))</f>
        <v>0</v>
      </c>
      <c r="BC25" s="71" t="b">
        <f>IF(BE25=15,3,IF(BE25&gt;15,4))</f>
        <v>0</v>
      </c>
      <c r="BE25" s="72">
        <f>SUM(BE26,BE28,BE30,BE32)</f>
        <v>9</v>
      </c>
      <c r="BF25" s="72">
        <f>SUM(BF26,BF28,BF30,BF32)</f>
        <v>6</v>
      </c>
      <c r="BK25" s="73"/>
      <c r="BL25" s="122" t="s">
        <v>58</v>
      </c>
      <c r="BM25" s="425" t="s">
        <v>7</v>
      </c>
      <c r="BN25" s="346"/>
      <c r="BO25" s="346"/>
      <c r="BP25" s="426"/>
      <c r="BQ25" s="347" t="s">
        <v>59</v>
      </c>
      <c r="BR25" s="427"/>
      <c r="BS25" s="342">
        <v>1</v>
      </c>
      <c r="BT25" s="342"/>
      <c r="BU25" s="342"/>
      <c r="BV25" s="348">
        <v>2</v>
      </c>
      <c r="BW25" s="342"/>
      <c r="BX25" s="349"/>
      <c r="BY25" s="342">
        <v>3</v>
      </c>
      <c r="BZ25" s="342"/>
      <c r="CA25" s="342"/>
      <c r="CB25" s="348">
        <v>4</v>
      </c>
      <c r="CC25" s="342"/>
      <c r="CD25" s="349"/>
      <c r="CE25" s="74"/>
      <c r="CF25" s="75" t="s">
        <v>0</v>
      </c>
      <c r="CG25" s="76" t="s">
        <v>3</v>
      </c>
      <c r="CH25" s="77" t="s">
        <v>1</v>
      </c>
      <c r="CK25" s="153"/>
      <c r="CL25" s="153"/>
      <c r="CM25" s="153"/>
      <c r="CN25" s="54"/>
    </row>
    <row r="26" spans="1:92" ht="15.95" customHeight="1" x14ac:dyDescent="0.25">
      <c r="A26" s="78">
        <v>1</v>
      </c>
      <c r="B26" s="79"/>
      <c r="C26" s="80">
        <v>1</v>
      </c>
      <c r="D26" s="80">
        <v>3</v>
      </c>
      <c r="E26" s="81">
        <v>2</v>
      </c>
      <c r="F26" s="82">
        <v>1</v>
      </c>
      <c r="G26" s="83">
        <v>2</v>
      </c>
      <c r="H26" s="84">
        <v>1</v>
      </c>
      <c r="I26" s="81">
        <v>2</v>
      </c>
      <c r="J26" s="82">
        <v>1</v>
      </c>
      <c r="K26" s="83"/>
      <c r="L26" s="84"/>
      <c r="M26" s="81"/>
      <c r="N26" s="82"/>
      <c r="O26" s="83"/>
      <c r="P26" s="84"/>
      <c r="Q26" s="81"/>
      <c r="R26" s="82"/>
      <c r="S26" s="85">
        <f t="shared" ref="S26:S31" si="75">IF(E26="wo",0,IF(F26="wo",1,IF(E26&gt;F26,1,0)))</f>
        <v>1</v>
      </c>
      <c r="T26" s="85">
        <f t="shared" ref="T26:T31" si="76">IF(E26="wo",1,IF(F26="wo",0,IF(F26&gt;E26,1,0)))</f>
        <v>0</v>
      </c>
      <c r="U26" s="85">
        <f t="shared" ref="U26:U31" si="77">IF(G26="wo",0,IF(H26="wo",1,IF(G26&gt;H26,1,0)))</f>
        <v>1</v>
      </c>
      <c r="V26" s="85">
        <f t="shared" ref="V26:V31" si="78">IF(G26="wo",1,IF(H26="wo",0,IF(H26&gt;G26,1,0)))</f>
        <v>0</v>
      </c>
      <c r="W26" s="85">
        <f t="shared" ref="W26:W31" si="79">IF(I26="wo",0,IF(J26="wo",1,IF(I26&gt;J26,1,0)))</f>
        <v>1</v>
      </c>
      <c r="X26" s="85">
        <f t="shared" ref="X26:X31" si="80">IF(I26="wo",1,IF(J26="wo",0,IF(J26&gt;I26,1,0)))</f>
        <v>0</v>
      </c>
      <c r="Y26" s="85">
        <f t="shared" ref="Y26:Y31" si="81">IF(K26="wo",0,IF(L26="wo",1,IF(K26&gt;L26,1,0)))</f>
        <v>0</v>
      </c>
      <c r="Z26" s="85">
        <f t="shared" ref="Z26:Z31" si="82">IF(K26="wo",1,IF(L26="wo",0,IF(L26&gt;K26,1,0)))</f>
        <v>0</v>
      </c>
      <c r="AA26" s="85">
        <f t="shared" ref="AA26:AA31" si="83">IF(M26="wo",0,IF(N26="wo",1,IF(M26&gt;N26,1,0)))</f>
        <v>0</v>
      </c>
      <c r="AB26" s="85">
        <f t="shared" ref="AB26:AB31" si="84">IF(M26="wo",1,IF(N26="wo",0,IF(N26&gt;M26,1,0)))</f>
        <v>0</v>
      </c>
      <c r="AC26" s="85">
        <f t="shared" ref="AC26:AC31" si="85">IF(O26="wo",0,IF(P26="wo",1,IF(O26&gt;P26,1,0)))</f>
        <v>0</v>
      </c>
      <c r="AD26" s="85">
        <f t="shared" ref="AD26:AD31" si="86">IF(O26="wo",1,IF(P26="wo",0,IF(P26&gt;O26,1,0)))</f>
        <v>0</v>
      </c>
      <c r="AE26" s="85">
        <f t="shared" ref="AE26:AE31" si="87">IF(Q26="wo",0,IF(R26="wo",1,IF(Q26&gt;R26,1,0)))</f>
        <v>0</v>
      </c>
      <c r="AF26" s="85">
        <f t="shared" ref="AF26:AF31" si="88">IF(Q26="wo",1,IF(R26="wo",0,IF(R26&gt;Q26,1,0)))</f>
        <v>0</v>
      </c>
      <c r="AG26" s="86">
        <f t="shared" ref="AG26:AH31" si="89">IF(E26="wo","wo",+S26+U26+W26+Y26+AA26+AC26+AE26)</f>
        <v>3</v>
      </c>
      <c r="AH26" s="86">
        <f t="shared" si="89"/>
        <v>0</v>
      </c>
      <c r="AI26" s="87">
        <f t="shared" ref="AI26:AI31" si="90">IF(E26="",0,IF(E26="wo",0,IF(F26="wo",2,IF(AG26=AH26,0,IF(AG26&gt;AH26,2,1)))))</f>
        <v>2</v>
      </c>
      <c r="AJ26" s="87">
        <f t="shared" ref="AJ26:AJ31" si="91">IF(F26="",0,IF(F26="wo",0,IF(E26="wo",2,IF(AH26=AG26,0,IF(AH26&gt;AG26,2,1)))))</f>
        <v>1</v>
      </c>
      <c r="AK26" s="88">
        <f t="shared" ref="AK26:AK31" si="92">IF(E26="","",IF(E26="wo",0,IF(F26="wo",0,IF(E26=F26,"ERROR",IF(E26&gt;F26,F26,-1*E26)))))</f>
        <v>1</v>
      </c>
      <c r="AL26" s="88">
        <f t="shared" ref="AL26:AL31" si="93">IF(G26="","",IF(G26="wo",0,IF(H26="wo",0,IF(G26=H26,"ERROR",IF(G26&gt;H26,H26,-1*G26)))))</f>
        <v>1</v>
      </c>
      <c r="AM26" s="88">
        <f t="shared" ref="AM26:AM31" si="94">IF(I26="","",IF(I26="wo",0,IF(J26="wo",0,IF(I26=J26,"ERROR",IF(I26&gt;J26,J26,-1*I26)))))</f>
        <v>1</v>
      </c>
      <c r="AN26" s="88" t="str">
        <f t="shared" ref="AN26:AN31" si="95">IF(K26="","",IF(K26="wo",0,IF(L26="wo",0,IF(K26=L26,"ERROR",IF(K26&gt;L26,L26,-1*K26)))))</f>
        <v/>
      </c>
      <c r="AO26" s="88" t="str">
        <f t="shared" ref="AO26:AO31" si="96">IF(M26="","",IF(M26="wo",0,IF(N26="wo",0,IF(M26=N26,"ERROR",IF(M26&gt;N26,N26,-1*M26)))))</f>
        <v/>
      </c>
      <c r="AP26" s="88" t="str">
        <f t="shared" ref="AP26:AP31" si="97">IF(O26="","",IF(O26="wo",0,IF(P26="wo",0,IF(O26=P26,"ERROR",IF(O26&gt;P26,P26,-1*O26)))))</f>
        <v/>
      </c>
      <c r="AQ26" s="88" t="str">
        <f t="shared" ref="AQ26:AQ31" si="98">IF(Q26="","",IF(Q26="wo",0,IF(R26="wo",0,IF(Q26=R26,"ERROR",IF(Q26&gt;R26,R26,-1*Q26)))))</f>
        <v/>
      </c>
      <c r="AR26" s="89" t="str">
        <f t="shared" ref="AR26:AR31" si="99">CONCATENATE(AG26," - ",AH26)</f>
        <v>3 - 0</v>
      </c>
      <c r="AS26" s="90" t="str">
        <f t="shared" ref="AS26:AS31" si="100">IF(E26="","",(IF(K26="",AK26&amp;","&amp;AL26&amp;","&amp;AM26,IF(M26="",AK26&amp;","&amp;AL26&amp;","&amp;AM26&amp;","&amp;AN26,IF(O26="",AK26&amp;","&amp;AL26&amp;","&amp;AM26&amp;","&amp;AN26&amp;","&amp;AO26,IF(Q26="",AK26&amp;","&amp;AL26&amp;","&amp;AM26&amp;","&amp;AN26&amp;","&amp;AO26&amp;","&amp;AP26,AK26&amp;","&amp;AL26&amp;","&amp;AM26&amp;","&amp;AN26&amp;","&amp;AO26&amp;","&amp;AP26&amp;","&amp;AQ26))))))</f>
        <v>1,1,1</v>
      </c>
      <c r="AT26" s="87">
        <f t="shared" ref="AT26:AT31" si="101">IF(F26="",0,IF(F26="wo",0,IF(E26="wo",2,IF(AH26=AG26,0,IF(AH26&gt;AG26,2,1)))))</f>
        <v>1</v>
      </c>
      <c r="AU26" s="87">
        <f t="shared" ref="AU26:AU31" si="102">IF(E26="",0,IF(E26="wo",0,IF(F26="wo",2,IF(AG26=AH26,0,IF(AG26&gt;AH26,2,1)))))</f>
        <v>2</v>
      </c>
      <c r="AV26" s="88">
        <f t="shared" ref="AV26:AV31" si="103">IF(F26="","",IF(F26="wo",0,IF(E26="wo",0,IF(F26=E26,"ERROR",IF(F26&gt;E26,E26,-1*F26)))))</f>
        <v>-1</v>
      </c>
      <c r="AW26" s="88">
        <f t="shared" ref="AW26:AW31" si="104">IF(H26="","",IF(H26="wo",0,IF(G26="wo",0,IF(H26=G26,"ERROR",IF(H26&gt;G26,G26,-1*H26)))))</f>
        <v>-1</v>
      </c>
      <c r="AX26" s="88">
        <f t="shared" ref="AX26:AX31" si="105">IF(J26="","",IF(J26="wo",0,IF(I26="wo",0,IF(J26=I26,"ERROR",IF(J26&gt;I26,I26,-1*J26)))))</f>
        <v>-1</v>
      </c>
      <c r="AY26" s="88" t="str">
        <f t="shared" ref="AY26:AY31" si="106">IF(L26="","",IF(L26="wo",0,IF(K26="wo",0,IF(L26=K26,"ERROR",IF(L26&gt;K26,K26,-1*L26)))))</f>
        <v/>
      </c>
      <c r="AZ26" s="88" t="str">
        <f t="shared" ref="AZ26:AZ31" si="107">IF(N26="","",IF(N26="wo",0,IF(M26="wo",0,IF(N26=M26,"ERROR",IF(N26&gt;M26,M26,-1*N26)))))</f>
        <v/>
      </c>
      <c r="BA26" s="88" t="str">
        <f t="shared" ref="BA26:BA31" si="108">IF(P26="","",IF(P26="wo",0,IF(O26="wo",0,IF(P26=O26,"ERROR",IF(P26&gt;O26,O26,-1*P26)))))</f>
        <v/>
      </c>
      <c r="BB26" s="88" t="str">
        <f t="shared" ref="BB26:BB31" si="109">IF(R26="","",IF(R26="wo",0,IF(Q26="wo",0,IF(R26=Q26,"ERROR",IF(R26&gt;Q26,Q26,-1*R26)))))</f>
        <v/>
      </c>
      <c r="BC26" s="89" t="str">
        <f t="shared" ref="BC26:BC31" si="110">CONCATENATE(AH26," - ",AG26)</f>
        <v>0 - 3</v>
      </c>
      <c r="BD26" s="90" t="str">
        <f t="shared" ref="BD26:BD31" si="111">IF(E26="","",(IF(K26="",AV26&amp;", "&amp;AW26&amp;", "&amp;AX26,IF(M26="",AV26&amp;","&amp;AW26&amp;","&amp;AX26&amp;","&amp;AY26,IF(O26="",AV26&amp;","&amp;AW26&amp;","&amp;AX26&amp;","&amp;AY26&amp;","&amp;AZ26,IF(Q26="",AV26&amp;","&amp;AW26&amp;","&amp;AX26&amp;","&amp;AY26&amp;","&amp;AZ26&amp;","&amp;BA26,AV26&amp;","&amp;AW26&amp;","&amp;AX26&amp;","&amp;AY26&amp;","&amp;AZ26&amp;","&amp;BA26&amp;","&amp;BB26))))))</f>
        <v>-1, -1, -1</v>
      </c>
      <c r="BE26" s="91">
        <f>SUMIF(C26:C33,1,AI26:AI33)+SUMIF(D26:D33,1,AJ26:AJ33)</f>
        <v>3</v>
      </c>
      <c r="BF26" s="91">
        <f>IF(BE26&lt;&gt;0,RANK(BE26,BE26:BE32),"")</f>
        <v>2</v>
      </c>
      <c r="BG26" s="92">
        <f>SUMIF(A26:A29,C26,B26:B29)</f>
        <v>0</v>
      </c>
      <c r="BH26" s="93">
        <f>SUMIF(A26:A29,D26,B26:B29)</f>
        <v>0</v>
      </c>
      <c r="BI26" s="57">
        <f t="shared" ref="BI26:BI31" si="112">1+BI16</f>
        <v>3</v>
      </c>
      <c r="BJ26" s="58">
        <f>1*BJ21+1</f>
        <v>13</v>
      </c>
      <c r="BK26" s="94">
        <v>1</v>
      </c>
      <c r="BL26" s="406">
        <v>1</v>
      </c>
      <c r="BM26" s="419">
        <f>B26</f>
        <v>0</v>
      </c>
      <c r="BN26" s="333" t="s">
        <v>12</v>
      </c>
      <c r="BO26" s="333"/>
      <c r="BP26" s="333"/>
      <c r="BQ26" s="95">
        <f>IF(BM26=0,0,VLOOKUP(BM26,[3]Список!$A:P,7,FALSE))</f>
        <v>0</v>
      </c>
      <c r="BR26" s="421">
        <f>IF(BM26=0,0,VLOOKUP(BM26,[3]Список!$A:$P,6,FALSE))</f>
        <v>0</v>
      </c>
      <c r="BS26" s="398"/>
      <c r="BT26" s="398"/>
      <c r="BU26" s="398"/>
      <c r="BV26" s="96"/>
      <c r="BW26" s="97">
        <f>IF(AG30&lt;AH30,AI30,IF(AH30&lt;AG30,AI30," "))</f>
        <v>1</v>
      </c>
      <c r="BX26" s="98"/>
      <c r="BY26" s="99"/>
      <c r="BZ26" s="97">
        <f>IF(AG26&lt;AH26,AI26,IF(AH26&lt;AG26,AI26," "))</f>
        <v>2</v>
      </c>
      <c r="CA26" s="99"/>
      <c r="CB26" s="100"/>
      <c r="CC26" s="97" t="str">
        <f>IF(AG28&lt;AH28,AI28,IF(AH28&lt;AG28,AI28," "))</f>
        <v xml:space="preserve"> </v>
      </c>
      <c r="CD26" s="98"/>
      <c r="CE26" s="101"/>
      <c r="CF26" s="383">
        <f>BE26</f>
        <v>3</v>
      </c>
      <c r="CG26" s="414"/>
      <c r="CH26" s="416">
        <f>IF(BF27="",BF26,BF27)</f>
        <v>2</v>
      </c>
      <c r="CK26" s="332"/>
      <c r="CL26" s="332"/>
      <c r="CM26" s="332"/>
      <c r="CN26" s="54"/>
    </row>
    <row r="27" spans="1:92" ht="15.95" customHeight="1" x14ac:dyDescent="0.25">
      <c r="A27" s="78">
        <v>2</v>
      </c>
      <c r="B27" s="79"/>
      <c r="C27" s="80">
        <v>2</v>
      </c>
      <c r="D27" s="80">
        <v>4</v>
      </c>
      <c r="E27" s="81"/>
      <c r="F27" s="82"/>
      <c r="G27" s="83"/>
      <c r="H27" s="84"/>
      <c r="I27" s="81"/>
      <c r="J27" s="82"/>
      <c r="K27" s="83"/>
      <c r="L27" s="84"/>
      <c r="M27" s="81"/>
      <c r="N27" s="82"/>
      <c r="O27" s="83"/>
      <c r="P27" s="84"/>
      <c r="Q27" s="81"/>
      <c r="R27" s="82"/>
      <c r="S27" s="85">
        <f t="shared" si="75"/>
        <v>0</v>
      </c>
      <c r="T27" s="85">
        <f t="shared" si="76"/>
        <v>0</v>
      </c>
      <c r="U27" s="85">
        <f t="shared" si="77"/>
        <v>0</v>
      </c>
      <c r="V27" s="85">
        <f t="shared" si="78"/>
        <v>0</v>
      </c>
      <c r="W27" s="85">
        <f t="shared" si="79"/>
        <v>0</v>
      </c>
      <c r="X27" s="85">
        <f t="shared" si="80"/>
        <v>0</v>
      </c>
      <c r="Y27" s="85">
        <f t="shared" si="81"/>
        <v>0</v>
      </c>
      <c r="Z27" s="85">
        <f t="shared" si="82"/>
        <v>0</v>
      </c>
      <c r="AA27" s="85">
        <f t="shared" si="83"/>
        <v>0</v>
      </c>
      <c r="AB27" s="85">
        <f t="shared" si="84"/>
        <v>0</v>
      </c>
      <c r="AC27" s="85">
        <f t="shared" si="85"/>
        <v>0</v>
      </c>
      <c r="AD27" s="85">
        <f t="shared" si="86"/>
        <v>0</v>
      </c>
      <c r="AE27" s="85">
        <f t="shared" si="87"/>
        <v>0</v>
      </c>
      <c r="AF27" s="85">
        <f t="shared" si="88"/>
        <v>0</v>
      </c>
      <c r="AG27" s="86">
        <f t="shared" si="89"/>
        <v>0</v>
      </c>
      <c r="AH27" s="86">
        <f t="shared" si="89"/>
        <v>0</v>
      </c>
      <c r="AI27" s="87">
        <f t="shared" si="90"/>
        <v>0</v>
      </c>
      <c r="AJ27" s="87">
        <f t="shared" si="91"/>
        <v>0</v>
      </c>
      <c r="AK27" s="88" t="str">
        <f t="shared" si="92"/>
        <v/>
      </c>
      <c r="AL27" s="88" t="str">
        <f t="shared" si="93"/>
        <v/>
      </c>
      <c r="AM27" s="88" t="str">
        <f t="shared" si="94"/>
        <v/>
      </c>
      <c r="AN27" s="88" t="str">
        <f t="shared" si="95"/>
        <v/>
      </c>
      <c r="AO27" s="88" t="str">
        <f t="shared" si="96"/>
        <v/>
      </c>
      <c r="AP27" s="88" t="str">
        <f t="shared" si="97"/>
        <v/>
      </c>
      <c r="AQ27" s="88" t="str">
        <f t="shared" si="98"/>
        <v/>
      </c>
      <c r="AR27" s="89" t="str">
        <f t="shared" si="99"/>
        <v>0 - 0</v>
      </c>
      <c r="AS27" s="90" t="str">
        <f t="shared" si="100"/>
        <v/>
      </c>
      <c r="AT27" s="87">
        <f t="shared" si="101"/>
        <v>0</v>
      </c>
      <c r="AU27" s="87">
        <f t="shared" si="102"/>
        <v>0</v>
      </c>
      <c r="AV27" s="88" t="str">
        <f t="shared" si="103"/>
        <v/>
      </c>
      <c r="AW27" s="88" t="str">
        <f t="shared" si="104"/>
        <v/>
      </c>
      <c r="AX27" s="88" t="str">
        <f t="shared" si="105"/>
        <v/>
      </c>
      <c r="AY27" s="88" t="str">
        <f t="shared" si="106"/>
        <v/>
      </c>
      <c r="AZ27" s="88" t="str">
        <f t="shared" si="107"/>
        <v/>
      </c>
      <c r="BA27" s="88" t="str">
        <f t="shared" si="108"/>
        <v/>
      </c>
      <c r="BB27" s="88" t="str">
        <f t="shared" si="109"/>
        <v/>
      </c>
      <c r="BC27" s="89" t="str">
        <f t="shared" si="110"/>
        <v>0 - 0</v>
      </c>
      <c r="BD27" s="90" t="str">
        <f t="shared" si="111"/>
        <v/>
      </c>
      <c r="BE27" s="102"/>
      <c r="BF27" s="102"/>
      <c r="BG27" s="92">
        <f>SUMIF(A26:A29,C27,B26:B29)</f>
        <v>0</v>
      </c>
      <c r="BH27" s="93">
        <f>SUMIF(A26:A29,D27,B26:B29)</f>
        <v>0</v>
      </c>
      <c r="BI27" s="57">
        <f t="shared" si="112"/>
        <v>3</v>
      </c>
      <c r="BJ27" s="58">
        <f>1+BJ26</f>
        <v>14</v>
      </c>
      <c r="BK27" s="94">
        <v>1</v>
      </c>
      <c r="BL27" s="407"/>
      <c r="BM27" s="420"/>
      <c r="BN27" s="333"/>
      <c r="BO27" s="333"/>
      <c r="BP27" s="333"/>
      <c r="BQ27" s="103">
        <f>IF(BM26=0,0,VLOOKUP(BM26,[3]Список!$A:P,8,FALSE))</f>
        <v>0</v>
      </c>
      <c r="BR27" s="422"/>
      <c r="BS27" s="401"/>
      <c r="BT27" s="401"/>
      <c r="BU27" s="401"/>
      <c r="BV27" s="380" t="str">
        <f>IF(AI30&lt;AJ30,AR30,IF(AJ30&lt;AI30,AS30," "))</f>
        <v>2 - 3</v>
      </c>
      <c r="BW27" s="381"/>
      <c r="BX27" s="382"/>
      <c r="BY27" s="381" t="str">
        <f>IF(AI26&lt;AJ26,AR26,IF(AJ26&lt;AI26,AS26," "))</f>
        <v>1,1,1</v>
      </c>
      <c r="BZ27" s="381"/>
      <c r="CA27" s="381"/>
      <c r="CB27" s="380" t="str">
        <f>IF(AI28&lt;AJ28,AR28,IF(AJ28&lt;AI28,AS28," "))</f>
        <v xml:space="preserve"> </v>
      </c>
      <c r="CC27" s="381"/>
      <c r="CD27" s="382"/>
      <c r="CE27" s="104"/>
      <c r="CF27" s="384"/>
      <c r="CG27" s="415"/>
      <c r="CH27" s="417"/>
      <c r="CK27" s="332"/>
      <c r="CL27" s="332"/>
      <c r="CM27" s="332"/>
      <c r="CN27" s="54"/>
    </row>
    <row r="28" spans="1:92" ht="15.95" customHeight="1" x14ac:dyDescent="0.25">
      <c r="A28" s="78">
        <v>3</v>
      </c>
      <c r="B28" s="79"/>
      <c r="C28" s="80">
        <v>1</v>
      </c>
      <c r="D28" s="80">
        <v>4</v>
      </c>
      <c r="E28" s="81"/>
      <c r="F28" s="82"/>
      <c r="G28" s="83"/>
      <c r="H28" s="84"/>
      <c r="I28" s="81"/>
      <c r="J28" s="82"/>
      <c r="K28" s="83"/>
      <c r="L28" s="84"/>
      <c r="M28" s="81"/>
      <c r="N28" s="82"/>
      <c r="O28" s="83"/>
      <c r="P28" s="84"/>
      <c r="Q28" s="81"/>
      <c r="R28" s="82"/>
      <c r="S28" s="85">
        <f t="shared" si="75"/>
        <v>0</v>
      </c>
      <c r="T28" s="85">
        <f t="shared" si="76"/>
        <v>0</v>
      </c>
      <c r="U28" s="85">
        <f t="shared" si="77"/>
        <v>0</v>
      </c>
      <c r="V28" s="85">
        <f t="shared" si="78"/>
        <v>0</v>
      </c>
      <c r="W28" s="85">
        <f t="shared" si="79"/>
        <v>0</v>
      </c>
      <c r="X28" s="85">
        <f t="shared" si="80"/>
        <v>0</v>
      </c>
      <c r="Y28" s="85">
        <f t="shared" si="81"/>
        <v>0</v>
      </c>
      <c r="Z28" s="85">
        <f t="shared" si="82"/>
        <v>0</v>
      </c>
      <c r="AA28" s="85">
        <f t="shared" si="83"/>
        <v>0</v>
      </c>
      <c r="AB28" s="85">
        <f t="shared" si="84"/>
        <v>0</v>
      </c>
      <c r="AC28" s="85">
        <f t="shared" si="85"/>
        <v>0</v>
      </c>
      <c r="AD28" s="85">
        <f t="shared" si="86"/>
        <v>0</v>
      </c>
      <c r="AE28" s="85">
        <f t="shared" si="87"/>
        <v>0</v>
      </c>
      <c r="AF28" s="85">
        <f t="shared" si="88"/>
        <v>0</v>
      </c>
      <c r="AG28" s="86">
        <f t="shared" si="89"/>
        <v>0</v>
      </c>
      <c r="AH28" s="86">
        <f t="shared" si="89"/>
        <v>0</v>
      </c>
      <c r="AI28" s="87">
        <f t="shared" si="90"/>
        <v>0</v>
      </c>
      <c r="AJ28" s="87">
        <f t="shared" si="91"/>
        <v>0</v>
      </c>
      <c r="AK28" s="88" t="str">
        <f t="shared" si="92"/>
        <v/>
      </c>
      <c r="AL28" s="88" t="str">
        <f t="shared" si="93"/>
        <v/>
      </c>
      <c r="AM28" s="88" t="str">
        <f t="shared" si="94"/>
        <v/>
      </c>
      <c r="AN28" s="88" t="str">
        <f t="shared" si="95"/>
        <v/>
      </c>
      <c r="AO28" s="88" t="str">
        <f t="shared" si="96"/>
        <v/>
      </c>
      <c r="AP28" s="88" t="str">
        <f t="shared" si="97"/>
        <v/>
      </c>
      <c r="AQ28" s="88" t="str">
        <f t="shared" si="98"/>
        <v/>
      </c>
      <c r="AR28" s="89" t="str">
        <f t="shared" si="99"/>
        <v>0 - 0</v>
      </c>
      <c r="AS28" s="90" t="str">
        <f t="shared" si="100"/>
        <v/>
      </c>
      <c r="AT28" s="87">
        <f t="shared" si="101"/>
        <v>0</v>
      </c>
      <c r="AU28" s="87">
        <f t="shared" si="102"/>
        <v>0</v>
      </c>
      <c r="AV28" s="88" t="str">
        <f t="shared" si="103"/>
        <v/>
      </c>
      <c r="AW28" s="88" t="str">
        <f t="shared" si="104"/>
        <v/>
      </c>
      <c r="AX28" s="88" t="str">
        <f t="shared" si="105"/>
        <v/>
      </c>
      <c r="AY28" s="88" t="str">
        <f t="shared" si="106"/>
        <v/>
      </c>
      <c r="AZ28" s="88" t="str">
        <f t="shared" si="107"/>
        <v/>
      </c>
      <c r="BA28" s="88" t="str">
        <f t="shared" si="108"/>
        <v/>
      </c>
      <c r="BB28" s="88" t="str">
        <f t="shared" si="109"/>
        <v/>
      </c>
      <c r="BC28" s="89" t="str">
        <f t="shared" si="110"/>
        <v>0 - 0</v>
      </c>
      <c r="BD28" s="90" t="str">
        <f t="shared" si="111"/>
        <v/>
      </c>
      <c r="BE28" s="91">
        <f>SUMIF(C26:C33,2,AI26:AI33)+SUMIF(D26:D33,2,AJ26:AJ33)</f>
        <v>4</v>
      </c>
      <c r="BF28" s="91">
        <f>IF(BE28&lt;&gt;0,RANK(BE28,BE26:BE32),"")</f>
        <v>1</v>
      </c>
      <c r="BG28" s="92">
        <f>SUMIF(A26:A29,C28,B26:B29)</f>
        <v>0</v>
      </c>
      <c r="BH28" s="93">
        <f>SUMIF(A26:A29,D28,B26:B29)</f>
        <v>0</v>
      </c>
      <c r="BI28" s="57">
        <f t="shared" si="112"/>
        <v>3</v>
      </c>
      <c r="BJ28" s="58">
        <f>1+BJ27</f>
        <v>15</v>
      </c>
      <c r="BK28" s="94">
        <v>2</v>
      </c>
      <c r="BL28" s="350">
        <v>2</v>
      </c>
      <c r="BM28" s="352">
        <f>B27</f>
        <v>0</v>
      </c>
      <c r="BN28" s="333" t="s">
        <v>125</v>
      </c>
      <c r="BO28" s="333"/>
      <c r="BP28" s="333"/>
      <c r="BQ28" s="105">
        <f>IF(BM28=0,0,VLOOKUP(BM28,[3]Список!$A:P,7,FALSE))</f>
        <v>0</v>
      </c>
      <c r="BR28" s="354">
        <f>IF(BM28=0,0,VLOOKUP(BM28,[3]Список!$A:$P,6,FALSE))</f>
        <v>0</v>
      </c>
      <c r="BS28" s="106"/>
      <c r="BT28" s="107">
        <f>IF(AG30&lt;AH30,AT30,IF(AH30&lt;AG30,AT30," "))</f>
        <v>2</v>
      </c>
      <c r="BU28" s="108"/>
      <c r="BV28" s="356"/>
      <c r="BW28" s="357"/>
      <c r="BX28" s="358"/>
      <c r="BY28" s="108"/>
      <c r="BZ28" s="107">
        <f>IF(AG29&lt;AH29,AI29,IF(AH29&lt;AG29,AI29," "))</f>
        <v>2</v>
      </c>
      <c r="CA28" s="108"/>
      <c r="CB28" s="109"/>
      <c r="CC28" s="107" t="str">
        <f>IF(AG27&lt;AH27,AI27,IF(AH27&lt;AG27,AI27," "))</f>
        <v xml:space="preserve"> </v>
      </c>
      <c r="CD28" s="110"/>
      <c r="CE28" s="111"/>
      <c r="CF28" s="362">
        <f>BE28</f>
        <v>4</v>
      </c>
      <c r="CG28" s="364"/>
      <c r="CH28" s="343">
        <v>1</v>
      </c>
      <c r="CK28" s="332"/>
      <c r="CL28" s="332"/>
      <c r="CM28" s="332"/>
      <c r="CN28" s="54"/>
    </row>
    <row r="29" spans="1:92" ht="15.95" customHeight="1" x14ac:dyDescent="0.25">
      <c r="A29" s="78">
        <v>4</v>
      </c>
      <c r="B29" s="79"/>
      <c r="C29" s="80">
        <v>2</v>
      </c>
      <c r="D29" s="80">
        <v>3</v>
      </c>
      <c r="E29" s="81">
        <v>2</v>
      </c>
      <c r="F29" s="82">
        <v>1</v>
      </c>
      <c r="G29" s="83">
        <v>2</v>
      </c>
      <c r="H29" s="84">
        <v>1</v>
      </c>
      <c r="I29" s="81">
        <v>1</v>
      </c>
      <c r="J29" s="82">
        <v>2</v>
      </c>
      <c r="K29" s="83">
        <v>2</v>
      </c>
      <c r="L29" s="84">
        <v>1</v>
      </c>
      <c r="M29" s="81"/>
      <c r="N29" s="82"/>
      <c r="O29" s="83"/>
      <c r="P29" s="84"/>
      <c r="Q29" s="81"/>
      <c r="R29" s="82"/>
      <c r="S29" s="85">
        <f t="shared" si="75"/>
        <v>1</v>
      </c>
      <c r="T29" s="85">
        <f t="shared" si="76"/>
        <v>0</v>
      </c>
      <c r="U29" s="85">
        <f t="shared" si="77"/>
        <v>1</v>
      </c>
      <c r="V29" s="85">
        <f t="shared" si="78"/>
        <v>0</v>
      </c>
      <c r="W29" s="85">
        <f t="shared" si="79"/>
        <v>0</v>
      </c>
      <c r="X29" s="85">
        <f t="shared" si="80"/>
        <v>1</v>
      </c>
      <c r="Y29" s="85">
        <f t="shared" si="81"/>
        <v>1</v>
      </c>
      <c r="Z29" s="85">
        <f t="shared" si="82"/>
        <v>0</v>
      </c>
      <c r="AA29" s="85">
        <f t="shared" si="83"/>
        <v>0</v>
      </c>
      <c r="AB29" s="85">
        <f t="shared" si="84"/>
        <v>0</v>
      </c>
      <c r="AC29" s="85">
        <f t="shared" si="85"/>
        <v>0</v>
      </c>
      <c r="AD29" s="85">
        <f t="shared" si="86"/>
        <v>0</v>
      </c>
      <c r="AE29" s="85">
        <f t="shared" si="87"/>
        <v>0</v>
      </c>
      <c r="AF29" s="85">
        <f t="shared" si="88"/>
        <v>0</v>
      </c>
      <c r="AG29" s="86">
        <f t="shared" si="89"/>
        <v>3</v>
      </c>
      <c r="AH29" s="86">
        <f t="shared" si="89"/>
        <v>1</v>
      </c>
      <c r="AI29" s="87">
        <f t="shared" si="90"/>
        <v>2</v>
      </c>
      <c r="AJ29" s="87">
        <f t="shared" si="91"/>
        <v>1</v>
      </c>
      <c r="AK29" s="88">
        <f t="shared" si="92"/>
        <v>1</v>
      </c>
      <c r="AL29" s="88">
        <f t="shared" si="93"/>
        <v>1</v>
      </c>
      <c r="AM29" s="88">
        <f t="shared" si="94"/>
        <v>-1</v>
      </c>
      <c r="AN29" s="88">
        <f t="shared" si="95"/>
        <v>1</v>
      </c>
      <c r="AO29" s="88" t="str">
        <f t="shared" si="96"/>
        <v/>
      </c>
      <c r="AP29" s="88" t="str">
        <f t="shared" si="97"/>
        <v/>
      </c>
      <c r="AQ29" s="88" t="str">
        <f t="shared" si="98"/>
        <v/>
      </c>
      <c r="AR29" s="89" t="str">
        <f t="shared" si="99"/>
        <v>3 - 1</v>
      </c>
      <c r="AS29" s="90" t="str">
        <f t="shared" si="100"/>
        <v>1,1,-1,1</v>
      </c>
      <c r="AT29" s="87">
        <f t="shared" si="101"/>
        <v>1</v>
      </c>
      <c r="AU29" s="87">
        <f t="shared" si="102"/>
        <v>2</v>
      </c>
      <c r="AV29" s="88">
        <f t="shared" si="103"/>
        <v>-1</v>
      </c>
      <c r="AW29" s="88">
        <f t="shared" si="104"/>
        <v>-1</v>
      </c>
      <c r="AX29" s="88">
        <f t="shared" si="105"/>
        <v>1</v>
      </c>
      <c r="AY29" s="88">
        <f t="shared" si="106"/>
        <v>-1</v>
      </c>
      <c r="AZ29" s="88" t="str">
        <f t="shared" si="107"/>
        <v/>
      </c>
      <c r="BA29" s="88" t="str">
        <f t="shared" si="108"/>
        <v/>
      </c>
      <c r="BB29" s="88" t="str">
        <f t="shared" si="109"/>
        <v/>
      </c>
      <c r="BC29" s="89" t="str">
        <f t="shared" si="110"/>
        <v>1 - 3</v>
      </c>
      <c r="BD29" s="90" t="str">
        <f t="shared" si="111"/>
        <v>-1,-1,1,-1</v>
      </c>
      <c r="BE29" s="102"/>
      <c r="BF29" s="102"/>
      <c r="BG29" s="92">
        <f>SUMIF(A26:A29,C29,B26:B29)</f>
        <v>0</v>
      </c>
      <c r="BH29" s="93">
        <f>SUMIF(A26:A29,D29,B26:B29)</f>
        <v>0</v>
      </c>
      <c r="BI29" s="57">
        <f t="shared" si="112"/>
        <v>3</v>
      </c>
      <c r="BJ29" s="58">
        <f>1+BJ28</f>
        <v>16</v>
      </c>
      <c r="BK29" s="94">
        <v>2</v>
      </c>
      <c r="BL29" s="350"/>
      <c r="BM29" s="352"/>
      <c r="BN29" s="436"/>
      <c r="BO29" s="436"/>
      <c r="BP29" s="436"/>
      <c r="BQ29" s="105">
        <f>IF(BM28=0,0,VLOOKUP(BM28,[3]Список!$A:P,8,FALSE))</f>
        <v>0</v>
      </c>
      <c r="BR29" s="354"/>
      <c r="BS29" s="423" t="str">
        <f>IF(AI30&gt;AJ30,BC30,IF(AJ30&gt;AI30,BD30," "))</f>
        <v>1,-1,1,-1,1</v>
      </c>
      <c r="BT29" s="404"/>
      <c r="BU29" s="404"/>
      <c r="BV29" s="356"/>
      <c r="BW29" s="357"/>
      <c r="BX29" s="358"/>
      <c r="BY29" s="404" t="str">
        <f>IF(AI29&lt;AJ29,AR29,IF(AJ29&lt;AI29,AS29," "))</f>
        <v>1,1,-1,1</v>
      </c>
      <c r="BZ29" s="404"/>
      <c r="CA29" s="404"/>
      <c r="CB29" s="403" t="str">
        <f>IF(AI27&lt;AJ27,AR27,IF(AJ27&lt;AI27,AS27," "))</f>
        <v xml:space="preserve"> </v>
      </c>
      <c r="CC29" s="404"/>
      <c r="CD29" s="405"/>
      <c r="CE29" s="112"/>
      <c r="CF29" s="362"/>
      <c r="CG29" s="364"/>
      <c r="CH29" s="343"/>
      <c r="CK29" s="332"/>
      <c r="CL29" s="332"/>
      <c r="CM29" s="332"/>
      <c r="CN29" s="54"/>
    </row>
    <row r="30" spans="1:92" ht="15.95" customHeight="1" x14ac:dyDescent="0.25">
      <c r="A30" s="78">
        <v>5</v>
      </c>
      <c r="B30" s="113"/>
      <c r="C30" s="80">
        <v>1</v>
      </c>
      <c r="D30" s="80">
        <v>2</v>
      </c>
      <c r="E30" s="81">
        <v>1</v>
      </c>
      <c r="F30" s="82">
        <v>2</v>
      </c>
      <c r="G30" s="83">
        <v>2</v>
      </c>
      <c r="H30" s="84">
        <v>1</v>
      </c>
      <c r="I30" s="81">
        <v>1</v>
      </c>
      <c r="J30" s="82">
        <v>2</v>
      </c>
      <c r="K30" s="83">
        <v>2</v>
      </c>
      <c r="L30" s="84">
        <v>1</v>
      </c>
      <c r="M30" s="81">
        <v>1</v>
      </c>
      <c r="N30" s="82">
        <v>2</v>
      </c>
      <c r="O30" s="83"/>
      <c r="P30" s="84"/>
      <c r="Q30" s="81"/>
      <c r="R30" s="82"/>
      <c r="S30" s="85">
        <f t="shared" si="75"/>
        <v>0</v>
      </c>
      <c r="T30" s="85">
        <f t="shared" si="76"/>
        <v>1</v>
      </c>
      <c r="U30" s="85">
        <f t="shared" si="77"/>
        <v>1</v>
      </c>
      <c r="V30" s="85">
        <f t="shared" si="78"/>
        <v>0</v>
      </c>
      <c r="W30" s="85">
        <f t="shared" si="79"/>
        <v>0</v>
      </c>
      <c r="X30" s="85">
        <f t="shared" si="80"/>
        <v>1</v>
      </c>
      <c r="Y30" s="85">
        <f t="shared" si="81"/>
        <v>1</v>
      </c>
      <c r="Z30" s="85">
        <f t="shared" si="82"/>
        <v>0</v>
      </c>
      <c r="AA30" s="85">
        <f t="shared" si="83"/>
        <v>0</v>
      </c>
      <c r="AB30" s="85">
        <f t="shared" si="84"/>
        <v>1</v>
      </c>
      <c r="AC30" s="85">
        <f t="shared" si="85"/>
        <v>0</v>
      </c>
      <c r="AD30" s="85">
        <f t="shared" si="86"/>
        <v>0</v>
      </c>
      <c r="AE30" s="85">
        <f t="shared" si="87"/>
        <v>0</v>
      </c>
      <c r="AF30" s="85">
        <f t="shared" si="88"/>
        <v>0</v>
      </c>
      <c r="AG30" s="86">
        <f t="shared" si="89"/>
        <v>2</v>
      </c>
      <c r="AH30" s="86">
        <f t="shared" si="89"/>
        <v>3</v>
      </c>
      <c r="AI30" s="87">
        <f t="shared" si="90"/>
        <v>1</v>
      </c>
      <c r="AJ30" s="87">
        <f t="shared" si="91"/>
        <v>2</v>
      </c>
      <c r="AK30" s="88">
        <f t="shared" si="92"/>
        <v>-1</v>
      </c>
      <c r="AL30" s="88">
        <f t="shared" si="93"/>
        <v>1</v>
      </c>
      <c r="AM30" s="88">
        <f t="shared" si="94"/>
        <v>-1</v>
      </c>
      <c r="AN30" s="88">
        <f t="shared" si="95"/>
        <v>1</v>
      </c>
      <c r="AO30" s="88">
        <f t="shared" si="96"/>
        <v>-1</v>
      </c>
      <c r="AP30" s="88" t="str">
        <f t="shared" si="97"/>
        <v/>
      </c>
      <c r="AQ30" s="88" t="str">
        <f t="shared" si="98"/>
        <v/>
      </c>
      <c r="AR30" s="89" t="str">
        <f t="shared" si="99"/>
        <v>2 - 3</v>
      </c>
      <c r="AS30" s="90" t="str">
        <f t="shared" si="100"/>
        <v>-1,1,-1,1,-1</v>
      </c>
      <c r="AT30" s="87">
        <f t="shared" si="101"/>
        <v>2</v>
      </c>
      <c r="AU30" s="87">
        <f t="shared" si="102"/>
        <v>1</v>
      </c>
      <c r="AV30" s="88">
        <f t="shared" si="103"/>
        <v>1</v>
      </c>
      <c r="AW30" s="88">
        <f t="shared" si="104"/>
        <v>-1</v>
      </c>
      <c r="AX30" s="88">
        <f t="shared" si="105"/>
        <v>1</v>
      </c>
      <c r="AY30" s="88">
        <f t="shared" si="106"/>
        <v>-1</v>
      </c>
      <c r="AZ30" s="88">
        <f t="shared" si="107"/>
        <v>1</v>
      </c>
      <c r="BA30" s="88" t="str">
        <f t="shared" si="108"/>
        <v/>
      </c>
      <c r="BB30" s="88" t="str">
        <f t="shared" si="109"/>
        <v/>
      </c>
      <c r="BC30" s="89" t="str">
        <f t="shared" si="110"/>
        <v>3 - 2</v>
      </c>
      <c r="BD30" s="90" t="str">
        <f t="shared" si="111"/>
        <v>1,-1,1,-1,1</v>
      </c>
      <c r="BE30" s="91">
        <f>SUMIF(C26:C33,3,AI26:AI33)+SUMIF(D26:D33,3,AJ26:AJ33)</f>
        <v>2</v>
      </c>
      <c r="BF30" s="91">
        <f>IF(BE30&lt;&gt;0,RANK(BE30,BE26:BE32),"")</f>
        <v>3</v>
      </c>
      <c r="BG30" s="92">
        <f>SUMIF(A26:A29,C30,B26:B29)</f>
        <v>0</v>
      </c>
      <c r="BH30" s="93">
        <f>SUMIF(A26:A29,D30,B26:B29)</f>
        <v>0</v>
      </c>
      <c r="BI30" s="57">
        <f t="shared" si="112"/>
        <v>3</v>
      </c>
      <c r="BJ30" s="58">
        <f>1+BJ29</f>
        <v>17</v>
      </c>
      <c r="BK30" s="94">
        <v>3</v>
      </c>
      <c r="BL30" s="391">
        <v>3</v>
      </c>
      <c r="BM30" s="419">
        <f>B28</f>
        <v>0</v>
      </c>
      <c r="BN30" s="366" t="s">
        <v>124</v>
      </c>
      <c r="BO30" s="334"/>
      <c r="BP30" s="338"/>
      <c r="BQ30" s="95">
        <f>IF(BM30=0,0,VLOOKUP(BM30,[3]Список!$A:P,7,FALSE))</f>
        <v>0</v>
      </c>
      <c r="BR30" s="421">
        <f>IF(BM30=0,0,VLOOKUP(BM30,[3]Список!$A:$P,6,FALSE))</f>
        <v>0</v>
      </c>
      <c r="BS30" s="114"/>
      <c r="BT30" s="97">
        <f>IF(AG26&lt;AH26,AT26,IF(AH26&lt;AG26,AT26," "))</f>
        <v>1</v>
      </c>
      <c r="BU30" s="99"/>
      <c r="BV30" s="100"/>
      <c r="BW30" s="97">
        <f>IF(AG29&lt;AH29,AT29,IF(AH29&lt;AG29,AT29," "))</f>
        <v>1</v>
      </c>
      <c r="BX30" s="98"/>
      <c r="BY30" s="398"/>
      <c r="BZ30" s="398"/>
      <c r="CA30" s="398"/>
      <c r="CB30" s="96"/>
      <c r="CC30" s="97" t="str">
        <f>IF(AG31&lt;AH31,AI31,IF(AH31&lt;AG31,AI31," "))</f>
        <v xml:space="preserve"> </v>
      </c>
      <c r="CD30" s="98"/>
      <c r="CE30" s="101"/>
      <c r="CF30" s="383">
        <f>BE30</f>
        <v>2</v>
      </c>
      <c r="CG30" s="414"/>
      <c r="CH30" s="416">
        <v>3</v>
      </c>
      <c r="CK30" s="54"/>
      <c r="CL30" s="54"/>
      <c r="CM30" s="54"/>
      <c r="CN30" s="54"/>
    </row>
    <row r="31" spans="1:92" ht="15.95" customHeight="1" x14ac:dyDescent="0.25">
      <c r="A31" s="78">
        <v>6</v>
      </c>
      <c r="C31" s="80">
        <v>3</v>
      </c>
      <c r="D31" s="80">
        <v>4</v>
      </c>
      <c r="E31" s="81"/>
      <c r="F31" s="82"/>
      <c r="G31" s="83"/>
      <c r="H31" s="84"/>
      <c r="I31" s="81"/>
      <c r="J31" s="82"/>
      <c r="K31" s="83"/>
      <c r="L31" s="84"/>
      <c r="M31" s="81"/>
      <c r="N31" s="82"/>
      <c r="O31" s="83"/>
      <c r="P31" s="84"/>
      <c r="Q31" s="81"/>
      <c r="R31" s="82"/>
      <c r="S31" s="85">
        <f t="shared" si="75"/>
        <v>0</v>
      </c>
      <c r="T31" s="85">
        <f t="shared" si="76"/>
        <v>0</v>
      </c>
      <c r="U31" s="85">
        <f t="shared" si="77"/>
        <v>0</v>
      </c>
      <c r="V31" s="85">
        <f t="shared" si="78"/>
        <v>0</v>
      </c>
      <c r="W31" s="85">
        <f t="shared" si="79"/>
        <v>0</v>
      </c>
      <c r="X31" s="85">
        <f t="shared" si="80"/>
        <v>0</v>
      </c>
      <c r="Y31" s="85">
        <f t="shared" si="81"/>
        <v>0</v>
      </c>
      <c r="Z31" s="85">
        <f t="shared" si="82"/>
        <v>0</v>
      </c>
      <c r="AA31" s="85">
        <f t="shared" si="83"/>
        <v>0</v>
      </c>
      <c r="AB31" s="85">
        <f t="shared" si="84"/>
        <v>0</v>
      </c>
      <c r="AC31" s="85">
        <f t="shared" si="85"/>
        <v>0</v>
      </c>
      <c r="AD31" s="85">
        <f t="shared" si="86"/>
        <v>0</v>
      </c>
      <c r="AE31" s="85">
        <f t="shared" si="87"/>
        <v>0</v>
      </c>
      <c r="AF31" s="85">
        <f t="shared" si="88"/>
        <v>0</v>
      </c>
      <c r="AG31" s="86">
        <f t="shared" si="89"/>
        <v>0</v>
      </c>
      <c r="AH31" s="86">
        <f t="shared" si="89"/>
        <v>0</v>
      </c>
      <c r="AI31" s="87">
        <f t="shared" si="90"/>
        <v>0</v>
      </c>
      <c r="AJ31" s="87">
        <f t="shared" si="91"/>
        <v>0</v>
      </c>
      <c r="AK31" s="88" t="str">
        <f t="shared" si="92"/>
        <v/>
      </c>
      <c r="AL31" s="88" t="str">
        <f t="shared" si="93"/>
        <v/>
      </c>
      <c r="AM31" s="88" t="str">
        <f t="shared" si="94"/>
        <v/>
      </c>
      <c r="AN31" s="88" t="str">
        <f t="shared" si="95"/>
        <v/>
      </c>
      <c r="AO31" s="88" t="str">
        <f t="shared" si="96"/>
        <v/>
      </c>
      <c r="AP31" s="88" t="str">
        <f t="shared" si="97"/>
        <v/>
      </c>
      <c r="AQ31" s="88" t="str">
        <f t="shared" si="98"/>
        <v/>
      </c>
      <c r="AR31" s="89" t="str">
        <f t="shared" si="99"/>
        <v>0 - 0</v>
      </c>
      <c r="AS31" s="90" t="str">
        <f t="shared" si="100"/>
        <v/>
      </c>
      <c r="AT31" s="87">
        <f t="shared" si="101"/>
        <v>0</v>
      </c>
      <c r="AU31" s="87">
        <f t="shared" si="102"/>
        <v>0</v>
      </c>
      <c r="AV31" s="88" t="str">
        <f t="shared" si="103"/>
        <v/>
      </c>
      <c r="AW31" s="88" t="str">
        <f t="shared" si="104"/>
        <v/>
      </c>
      <c r="AX31" s="88" t="str">
        <f t="shared" si="105"/>
        <v/>
      </c>
      <c r="AY31" s="88" t="str">
        <f t="shared" si="106"/>
        <v/>
      </c>
      <c r="AZ31" s="88" t="str">
        <f t="shared" si="107"/>
        <v/>
      </c>
      <c r="BA31" s="88" t="str">
        <f t="shared" si="108"/>
        <v/>
      </c>
      <c r="BB31" s="88" t="str">
        <f t="shared" si="109"/>
        <v/>
      </c>
      <c r="BC31" s="89" t="str">
        <f t="shared" si="110"/>
        <v>0 - 0</v>
      </c>
      <c r="BD31" s="90" t="str">
        <f t="shared" si="111"/>
        <v/>
      </c>
      <c r="BE31" s="102"/>
      <c r="BF31" s="102"/>
      <c r="BG31" s="92">
        <f>SUMIF(A26:A29,C31,B26:B29)</f>
        <v>0</v>
      </c>
      <c r="BH31" s="93">
        <f>SUMIF(A26:A29,D31,B26:B29)</f>
        <v>0</v>
      </c>
      <c r="BI31" s="57">
        <f t="shared" si="112"/>
        <v>3</v>
      </c>
      <c r="BJ31" s="58">
        <f>1+BJ30</f>
        <v>18</v>
      </c>
      <c r="BK31" s="94">
        <v>3</v>
      </c>
      <c r="BL31" s="392"/>
      <c r="BM31" s="420"/>
      <c r="BN31" s="435" t="s">
        <v>60</v>
      </c>
      <c r="BO31" s="336"/>
      <c r="BP31" s="339"/>
      <c r="BQ31" s="103">
        <f>IF(BM30=0,0,VLOOKUP(BM30,[3]Список!$A:P,8,FALSE))</f>
        <v>0</v>
      </c>
      <c r="BR31" s="422"/>
      <c r="BS31" s="418" t="str">
        <f>IF(AI26&gt;AJ26,BC26,IF(AJ26&gt;AI26,BD26," "))</f>
        <v>0 - 3</v>
      </c>
      <c r="BT31" s="381"/>
      <c r="BU31" s="381"/>
      <c r="BV31" s="380" t="str">
        <f>IF(AI29&gt;AJ29,BC29,IF(AJ29&gt;AI29,BD29," "))</f>
        <v>1 - 3</v>
      </c>
      <c r="BW31" s="381"/>
      <c r="BX31" s="382"/>
      <c r="BY31" s="401"/>
      <c r="BZ31" s="401"/>
      <c r="CA31" s="401"/>
      <c r="CB31" s="380" t="str">
        <f>IF(AI31&lt;AJ31,AR31,IF(AJ31&lt;AI31,AS31," "))</f>
        <v xml:space="preserve"> </v>
      </c>
      <c r="CC31" s="381"/>
      <c r="CD31" s="382"/>
      <c r="CE31" s="104"/>
      <c r="CF31" s="384"/>
      <c r="CG31" s="415"/>
      <c r="CH31" s="417"/>
      <c r="CK31" s="332"/>
      <c r="CL31" s="332"/>
      <c r="CM31" s="332"/>
      <c r="CN31" s="54"/>
    </row>
    <row r="32" spans="1:92" ht="15.95" customHeight="1" x14ac:dyDescent="0.25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V32" s="12"/>
      <c r="AW32" s="12"/>
      <c r="AX32" s="12"/>
      <c r="AY32" s="12"/>
      <c r="AZ32" s="12"/>
      <c r="BE32" s="91">
        <f>SUMIF(C26:C33,4,AI26:AI33)+SUMIF(D26:D33,4,AJ26:AJ33)</f>
        <v>0</v>
      </c>
      <c r="BF32" s="91" t="str">
        <f>IF(BE32&lt;&gt;0,RANK(BE32,BE26:BE32),"")</f>
        <v/>
      </c>
      <c r="BG32" s="115"/>
      <c r="BH32" s="115"/>
      <c r="BK32" s="73"/>
      <c r="BL32" s="350">
        <v>4</v>
      </c>
      <c r="BM32" s="352">
        <f>B29</f>
        <v>0</v>
      </c>
      <c r="BN32" s="366"/>
      <c r="BO32" s="334"/>
      <c r="BP32" s="338"/>
      <c r="BQ32" s="105">
        <f>IF(BM32=0,0,VLOOKUP(BM32,[3]Список!$A:P,7,FALSE))</f>
        <v>0</v>
      </c>
      <c r="BR32" s="354">
        <f>IF(BM32=0,0,VLOOKUP(BM32,[3]Список!$A:$P,6,FALSE))</f>
        <v>0</v>
      </c>
      <c r="BS32" s="106"/>
      <c r="BT32" s="107" t="str">
        <f>IF(AG28&lt;AH28,AT28,IF(AH28&lt;AG28,AT28," "))</f>
        <v xml:space="preserve"> </v>
      </c>
      <c r="BU32" s="108"/>
      <c r="BV32" s="116"/>
      <c r="BW32" s="107" t="str">
        <f>IF(AG27&lt;AH27,AT27,IF(AH27&lt;AG27,AT27," "))</f>
        <v xml:space="preserve"> </v>
      </c>
      <c r="BX32" s="110"/>
      <c r="BY32" s="108"/>
      <c r="BZ32" s="107" t="str">
        <f>IF(AG31&lt;AH31,AT31,IF(AH31&lt;AG31,AT31," "))</f>
        <v xml:space="preserve"> </v>
      </c>
      <c r="CA32" s="108"/>
      <c r="CB32" s="356"/>
      <c r="CC32" s="357"/>
      <c r="CD32" s="358"/>
      <c r="CE32" s="111"/>
      <c r="CF32" s="362">
        <f>BE32</f>
        <v>0</v>
      </c>
      <c r="CG32" s="364"/>
      <c r="CH32" s="343" t="str">
        <f>IF(BF33="",BF32,BF33)</f>
        <v/>
      </c>
      <c r="CK32" s="332"/>
      <c r="CL32" s="332"/>
      <c r="CM32" s="332"/>
      <c r="CN32" s="54"/>
    </row>
    <row r="33" spans="1:92" ht="15.95" customHeight="1" thickBot="1" x14ac:dyDescent="0.3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V33" s="12"/>
      <c r="AW33" s="12"/>
      <c r="AX33" s="12"/>
      <c r="AY33" s="12"/>
      <c r="AZ33" s="12"/>
      <c r="BE33" s="102"/>
      <c r="BF33" s="102"/>
      <c r="BG33" s="115"/>
      <c r="BH33" s="115"/>
      <c r="BK33" s="123"/>
      <c r="BL33" s="351"/>
      <c r="BM33" s="353"/>
      <c r="BN33" s="435"/>
      <c r="BO33" s="336"/>
      <c r="BP33" s="339"/>
      <c r="BQ33" s="117">
        <f>IF(BM32=0,0,VLOOKUP(BM32,[3]Список!$A:P,8,FALSE))</f>
        <v>0</v>
      </c>
      <c r="BR33" s="355"/>
      <c r="BS33" s="413" t="str">
        <f>IF(AI28&gt;AJ28,BC28,IF(AJ28&gt;AI28,BD28," "))</f>
        <v xml:space="preserve"> </v>
      </c>
      <c r="BT33" s="376"/>
      <c r="BU33" s="376"/>
      <c r="BV33" s="375" t="str">
        <f>IF(AI27&gt;AJ27,BC27,IF(AJ27&gt;AI27,BD27," "))</f>
        <v xml:space="preserve"> </v>
      </c>
      <c r="BW33" s="376"/>
      <c r="BX33" s="377"/>
      <c r="BY33" s="376" t="str">
        <f>IF(AI31&gt;AJ31,BC31,IF(AJ31&gt;AI31,BD31," "))</f>
        <v xml:space="preserve"> </v>
      </c>
      <c r="BZ33" s="376"/>
      <c r="CA33" s="376"/>
      <c r="CB33" s="359"/>
      <c r="CC33" s="360"/>
      <c r="CD33" s="361"/>
      <c r="CE33" s="118"/>
      <c r="CF33" s="363"/>
      <c r="CG33" s="365"/>
      <c r="CH33" s="344"/>
      <c r="CK33" s="332"/>
      <c r="CL33" s="332"/>
      <c r="CM33" s="332"/>
      <c r="CN33" s="54"/>
    </row>
    <row r="34" spans="1:92" ht="15.95" customHeight="1" thickBot="1" x14ac:dyDescent="0.3">
      <c r="Z34" s="65"/>
      <c r="BK34" s="73"/>
      <c r="BL34" s="345"/>
      <c r="BM34" s="345"/>
      <c r="BN34" s="345"/>
      <c r="BO34" s="345"/>
      <c r="BP34" s="345"/>
      <c r="BQ34" s="345"/>
      <c r="BR34" s="345"/>
      <c r="BS34" s="345"/>
      <c r="BT34" s="345"/>
      <c r="BU34" s="345"/>
      <c r="BV34" s="345"/>
      <c r="BW34" s="345"/>
      <c r="BX34" s="345"/>
      <c r="BY34" s="345"/>
      <c r="BZ34" s="345"/>
      <c r="CA34" s="345"/>
      <c r="CB34" s="345"/>
      <c r="CC34" s="345"/>
      <c r="CD34" s="345"/>
      <c r="CE34" s="345"/>
      <c r="CF34" s="345"/>
      <c r="CG34" s="345"/>
      <c r="CH34" s="345"/>
      <c r="CK34" s="332"/>
      <c r="CL34" s="332"/>
      <c r="CM34" s="332"/>
      <c r="CN34" s="54"/>
    </row>
    <row r="35" spans="1:92" ht="15.95" customHeight="1" x14ac:dyDescent="0.25">
      <c r="A35" s="66">
        <f>1+A25</f>
        <v>4</v>
      </c>
      <c r="B35" s="67"/>
      <c r="C35" s="68" t="s">
        <v>68</v>
      </c>
      <c r="D35" s="68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70">
        <f>1+R25</f>
        <v>4</v>
      </c>
      <c r="Z35" s="65"/>
      <c r="AR35" s="71">
        <f>IF(B36=0,0,(IF(B37=0,1,IF(B38=0,2,IF(B39=0,3,IF(B39&gt;0,4))))))</f>
        <v>0</v>
      </c>
      <c r="BC35" s="71" t="b">
        <f>IF(BE35=15,3,IF(BE35&gt;15,4))</f>
        <v>0</v>
      </c>
      <c r="BE35" s="72">
        <f>SUM(BE36,BE38,BE40,BE42)</f>
        <v>0</v>
      </c>
      <c r="BF35" s="72">
        <f>SUM(BF36,BF38,BF40,BF42)</f>
        <v>0</v>
      </c>
      <c r="BK35" s="73"/>
      <c r="BL35" s="119" t="s">
        <v>58</v>
      </c>
      <c r="BM35" s="346" t="s">
        <v>7</v>
      </c>
      <c r="BN35" s="346"/>
      <c r="BO35" s="346"/>
      <c r="BP35" s="346"/>
      <c r="BQ35" s="347" t="s">
        <v>59</v>
      </c>
      <c r="BR35" s="347"/>
      <c r="BS35" s="348">
        <v>1</v>
      </c>
      <c r="BT35" s="342"/>
      <c r="BU35" s="349"/>
      <c r="BV35" s="342">
        <v>2</v>
      </c>
      <c r="BW35" s="342"/>
      <c r="BX35" s="342"/>
      <c r="BY35" s="348">
        <v>3</v>
      </c>
      <c r="BZ35" s="342"/>
      <c r="CA35" s="349"/>
      <c r="CB35" s="342">
        <v>4</v>
      </c>
      <c r="CC35" s="342"/>
      <c r="CD35" s="342"/>
      <c r="CE35" s="124"/>
      <c r="CF35" s="76" t="s">
        <v>0</v>
      </c>
      <c r="CG35" s="75" t="s">
        <v>3</v>
      </c>
      <c r="CH35" s="125" t="s">
        <v>1</v>
      </c>
      <c r="CK35" s="332"/>
      <c r="CL35" s="332"/>
      <c r="CM35" s="332"/>
      <c r="CN35" s="54"/>
    </row>
    <row r="36" spans="1:92" ht="15.95" customHeight="1" x14ac:dyDescent="0.25">
      <c r="A36" s="78">
        <v>1</v>
      </c>
      <c r="B36" s="79"/>
      <c r="C36" s="80">
        <v>1</v>
      </c>
      <c r="D36" s="80">
        <v>3</v>
      </c>
      <c r="E36" s="81"/>
      <c r="F36" s="82"/>
      <c r="G36" s="83"/>
      <c r="H36" s="84"/>
      <c r="I36" s="81"/>
      <c r="J36" s="82"/>
      <c r="K36" s="83"/>
      <c r="L36" s="84"/>
      <c r="M36" s="81"/>
      <c r="N36" s="82"/>
      <c r="O36" s="83"/>
      <c r="P36" s="84"/>
      <c r="Q36" s="81"/>
      <c r="R36" s="82"/>
      <c r="S36" s="85">
        <f t="shared" ref="S36:S41" si="113">IF(E36="wo",0,IF(F36="wo",1,IF(E36&gt;F36,1,0)))</f>
        <v>0</v>
      </c>
      <c r="T36" s="85">
        <f t="shared" ref="T36:T41" si="114">IF(E36="wo",1,IF(F36="wo",0,IF(F36&gt;E36,1,0)))</f>
        <v>0</v>
      </c>
      <c r="U36" s="85">
        <f t="shared" ref="U36:U41" si="115">IF(G36="wo",0,IF(H36="wo",1,IF(G36&gt;H36,1,0)))</f>
        <v>0</v>
      </c>
      <c r="V36" s="85">
        <f t="shared" ref="V36:V41" si="116">IF(G36="wo",1,IF(H36="wo",0,IF(H36&gt;G36,1,0)))</f>
        <v>0</v>
      </c>
      <c r="W36" s="85">
        <f t="shared" ref="W36:W41" si="117">IF(I36="wo",0,IF(J36="wo",1,IF(I36&gt;J36,1,0)))</f>
        <v>0</v>
      </c>
      <c r="X36" s="85">
        <f t="shared" ref="X36:X41" si="118">IF(I36="wo",1,IF(J36="wo",0,IF(J36&gt;I36,1,0)))</f>
        <v>0</v>
      </c>
      <c r="Y36" s="85">
        <f t="shared" ref="Y36:Y41" si="119">IF(K36="wo",0,IF(L36="wo",1,IF(K36&gt;L36,1,0)))</f>
        <v>0</v>
      </c>
      <c r="Z36" s="85">
        <f t="shared" ref="Z36:Z41" si="120">IF(K36="wo",1,IF(L36="wo",0,IF(L36&gt;K36,1,0)))</f>
        <v>0</v>
      </c>
      <c r="AA36" s="85">
        <f t="shared" ref="AA36:AA41" si="121">IF(M36="wo",0,IF(N36="wo",1,IF(M36&gt;N36,1,0)))</f>
        <v>0</v>
      </c>
      <c r="AB36" s="85">
        <f t="shared" ref="AB36:AB41" si="122">IF(M36="wo",1,IF(N36="wo",0,IF(N36&gt;M36,1,0)))</f>
        <v>0</v>
      </c>
      <c r="AC36" s="85">
        <f t="shared" ref="AC36:AC41" si="123">IF(O36="wo",0,IF(P36="wo",1,IF(O36&gt;P36,1,0)))</f>
        <v>0</v>
      </c>
      <c r="AD36" s="85">
        <f t="shared" ref="AD36:AD41" si="124">IF(O36="wo",1,IF(P36="wo",0,IF(P36&gt;O36,1,0)))</f>
        <v>0</v>
      </c>
      <c r="AE36" s="85">
        <f t="shared" ref="AE36:AE41" si="125">IF(Q36="wo",0,IF(R36="wo",1,IF(Q36&gt;R36,1,0)))</f>
        <v>0</v>
      </c>
      <c r="AF36" s="85">
        <f t="shared" ref="AF36:AF41" si="126">IF(Q36="wo",1,IF(R36="wo",0,IF(R36&gt;Q36,1,0)))</f>
        <v>0</v>
      </c>
      <c r="AG36" s="86">
        <f t="shared" ref="AG36:AH41" si="127">IF(E36="wo","wo",+S36+U36+W36+Y36+AA36+AC36+AE36)</f>
        <v>0</v>
      </c>
      <c r="AH36" s="86">
        <f t="shared" si="127"/>
        <v>0</v>
      </c>
      <c r="AI36" s="87">
        <f t="shared" ref="AI36:AI41" si="128">IF(E36="",0,IF(E36="wo",0,IF(F36="wo",2,IF(AG36=AH36,0,IF(AG36&gt;AH36,2,1)))))</f>
        <v>0</v>
      </c>
      <c r="AJ36" s="87">
        <f t="shared" ref="AJ36:AJ41" si="129">IF(F36="",0,IF(F36="wo",0,IF(E36="wo",2,IF(AH36=AG36,0,IF(AH36&gt;AG36,2,1)))))</f>
        <v>0</v>
      </c>
      <c r="AK36" s="88" t="str">
        <f t="shared" ref="AK36:AK41" si="130">IF(E36="","",IF(E36="wo",0,IF(F36="wo",0,IF(E36=F36,"ERROR",IF(E36&gt;F36,F36,-1*E36)))))</f>
        <v/>
      </c>
      <c r="AL36" s="88" t="str">
        <f t="shared" ref="AL36:AL41" si="131">IF(G36="","",IF(G36="wo",0,IF(H36="wo",0,IF(G36=H36,"ERROR",IF(G36&gt;H36,H36,-1*G36)))))</f>
        <v/>
      </c>
      <c r="AM36" s="88" t="str">
        <f t="shared" ref="AM36:AM41" si="132">IF(I36="","",IF(I36="wo",0,IF(J36="wo",0,IF(I36=J36,"ERROR",IF(I36&gt;J36,J36,-1*I36)))))</f>
        <v/>
      </c>
      <c r="AN36" s="88" t="str">
        <f t="shared" ref="AN36:AN41" si="133">IF(K36="","",IF(K36="wo",0,IF(L36="wo",0,IF(K36=L36,"ERROR",IF(K36&gt;L36,L36,-1*K36)))))</f>
        <v/>
      </c>
      <c r="AO36" s="88" t="str">
        <f t="shared" ref="AO36:AO41" si="134">IF(M36="","",IF(M36="wo",0,IF(N36="wo",0,IF(M36=N36,"ERROR",IF(M36&gt;N36,N36,-1*M36)))))</f>
        <v/>
      </c>
      <c r="AP36" s="88" t="str">
        <f t="shared" ref="AP36:AP41" si="135">IF(O36="","",IF(O36="wo",0,IF(P36="wo",0,IF(O36=P36,"ERROR",IF(O36&gt;P36,P36,-1*O36)))))</f>
        <v/>
      </c>
      <c r="AQ36" s="88" t="str">
        <f t="shared" ref="AQ36:AQ41" si="136">IF(Q36="","",IF(Q36="wo",0,IF(R36="wo",0,IF(Q36=R36,"ERROR",IF(Q36&gt;R36,R36,-1*Q36)))))</f>
        <v/>
      </c>
      <c r="AR36" s="89" t="str">
        <f t="shared" ref="AR36:AR41" si="137">CONCATENATE(AG36," - ",AH36)</f>
        <v>0 - 0</v>
      </c>
      <c r="AS36" s="90" t="str">
        <f t="shared" ref="AS36:AS41" si="138">IF(E36="","",(IF(K36="",AK36&amp;","&amp;AL36&amp;","&amp;AM36,IF(M36="",AK36&amp;","&amp;AL36&amp;","&amp;AM36&amp;","&amp;AN36,IF(O36="",AK36&amp;","&amp;AL36&amp;","&amp;AM36&amp;","&amp;AN36&amp;","&amp;AO36,IF(Q36="",AK36&amp;","&amp;AL36&amp;","&amp;AM36&amp;","&amp;AN36&amp;","&amp;AO36&amp;","&amp;AP36,AK36&amp;","&amp;AL36&amp;","&amp;AM36&amp;","&amp;AN36&amp;","&amp;AO36&amp;","&amp;AP36&amp;","&amp;AQ36))))))</f>
        <v/>
      </c>
      <c r="AT36" s="87">
        <f t="shared" ref="AT36:AT41" si="139">IF(F36="",0,IF(F36="wo",0,IF(E36="wo",2,IF(AH36=AG36,0,IF(AH36&gt;AG36,2,1)))))</f>
        <v>0</v>
      </c>
      <c r="AU36" s="87">
        <f t="shared" ref="AU36:AU41" si="140">IF(E36="",0,IF(E36="wo",0,IF(F36="wo",2,IF(AG36=AH36,0,IF(AG36&gt;AH36,2,1)))))</f>
        <v>0</v>
      </c>
      <c r="AV36" s="88" t="str">
        <f t="shared" ref="AV36:AV41" si="141">IF(F36="","",IF(F36="wo",0,IF(E36="wo",0,IF(F36=E36,"ERROR",IF(F36&gt;E36,E36,-1*F36)))))</f>
        <v/>
      </c>
      <c r="AW36" s="88" t="str">
        <f t="shared" ref="AW36:AW41" si="142">IF(H36="","",IF(H36="wo",0,IF(G36="wo",0,IF(H36=G36,"ERROR",IF(H36&gt;G36,G36,-1*H36)))))</f>
        <v/>
      </c>
      <c r="AX36" s="88" t="str">
        <f t="shared" ref="AX36:AX41" si="143">IF(J36="","",IF(J36="wo",0,IF(I36="wo",0,IF(J36=I36,"ERROR",IF(J36&gt;I36,I36,-1*J36)))))</f>
        <v/>
      </c>
      <c r="AY36" s="88" t="str">
        <f t="shared" ref="AY36:AY41" si="144">IF(L36="","",IF(L36="wo",0,IF(K36="wo",0,IF(L36=K36,"ERROR",IF(L36&gt;K36,K36,-1*L36)))))</f>
        <v/>
      </c>
      <c r="AZ36" s="88" t="str">
        <f t="shared" ref="AZ36:AZ41" si="145">IF(N36="","",IF(N36="wo",0,IF(M36="wo",0,IF(N36=M36,"ERROR",IF(N36&gt;M36,M36,-1*N36)))))</f>
        <v/>
      </c>
      <c r="BA36" s="88" t="str">
        <f t="shared" ref="BA36:BA41" si="146">IF(P36="","",IF(P36="wo",0,IF(O36="wo",0,IF(P36=O36,"ERROR",IF(P36&gt;O36,O36,-1*P36)))))</f>
        <v/>
      </c>
      <c r="BB36" s="88" t="str">
        <f t="shared" ref="BB36:BB41" si="147">IF(R36="","",IF(R36="wo",0,IF(Q36="wo",0,IF(R36=Q36,"ERROR",IF(R36&gt;Q36,Q36,-1*R36)))))</f>
        <v/>
      </c>
      <c r="BC36" s="89" t="str">
        <f t="shared" ref="BC36:BC41" si="148">CONCATENATE(AH36," - ",AG36)</f>
        <v>0 - 0</v>
      </c>
      <c r="BD36" s="90" t="str">
        <f t="shared" ref="BD36:BD41" si="149">IF(E36="","",(IF(K36="",AV36&amp;", "&amp;AW36&amp;", "&amp;AX36,IF(M36="",AV36&amp;","&amp;AW36&amp;","&amp;AX36&amp;","&amp;AY36,IF(O36="",AV36&amp;","&amp;AW36&amp;","&amp;AX36&amp;","&amp;AY36&amp;","&amp;AZ36,IF(Q36="",AV36&amp;","&amp;AW36&amp;","&amp;AX36&amp;","&amp;AY36&amp;","&amp;AZ36&amp;","&amp;BA36,AV36&amp;","&amp;AW36&amp;","&amp;AX36&amp;","&amp;AY36&amp;","&amp;AZ36&amp;","&amp;BA36&amp;","&amp;BB36))))))</f>
        <v/>
      </c>
      <c r="BE36" s="91">
        <f>SUMIF(C36:C43,1,AI36:AI43)+SUMIF(D36:D43,1,AJ36:AJ43)</f>
        <v>0</v>
      </c>
      <c r="BF36" s="91" t="str">
        <f>IF(BE36&lt;&gt;0,RANK(BE36,BE36:BE42),"")</f>
        <v/>
      </c>
      <c r="BG36" s="92">
        <f>SUMIF(A36:A39,C36,B36:B39)</f>
        <v>0</v>
      </c>
      <c r="BH36" s="93">
        <f>SUMIF(A36:A39,D36,B36:B39)</f>
        <v>0</v>
      </c>
      <c r="BI36" s="57">
        <f t="shared" ref="BI36:BI41" si="150">1+BI26</f>
        <v>4</v>
      </c>
      <c r="BJ36" s="58">
        <f>1*BJ31+1</f>
        <v>19</v>
      </c>
      <c r="BK36" s="94">
        <v>1</v>
      </c>
      <c r="BL36" s="406">
        <v>1</v>
      </c>
      <c r="BM36" s="393">
        <f>B36</f>
        <v>0</v>
      </c>
      <c r="BN36" s="334"/>
      <c r="BO36" s="334"/>
      <c r="BP36" s="334"/>
      <c r="BQ36" s="95">
        <f>IF(BM36=0,0,VLOOKUP(BM36,[3]Список!$A:P,7,FALSE))</f>
        <v>0</v>
      </c>
      <c r="BR36" s="395">
        <f>IF(BM36=0,0,VLOOKUP(BM36,[3]Список!$A:$P,6,FALSE))</f>
        <v>0</v>
      </c>
      <c r="BS36" s="397"/>
      <c r="BT36" s="398"/>
      <c r="BU36" s="399"/>
      <c r="BV36" s="126"/>
      <c r="BW36" s="97" t="str">
        <f>IF(AG40&lt;AH40,AI40,IF(AH40&lt;AG40,AI40," "))</f>
        <v xml:space="preserve"> </v>
      </c>
      <c r="BX36" s="99"/>
      <c r="BY36" s="100"/>
      <c r="BZ36" s="97" t="str">
        <f>IF(AG36&lt;AH36,AI36,IF(AH36&lt;AG36,AI36," "))</f>
        <v xml:space="preserve"> </v>
      </c>
      <c r="CA36" s="98"/>
      <c r="CB36" s="99"/>
      <c r="CC36" s="97" t="str">
        <f>IF(AG38&lt;AH38,AI38,IF(AH38&lt;AG38,AI38," "))</f>
        <v xml:space="preserve"> </v>
      </c>
      <c r="CD36" s="99"/>
      <c r="CE36" s="127"/>
      <c r="CF36" s="431">
        <f>BE36</f>
        <v>0</v>
      </c>
      <c r="CG36" s="433"/>
      <c r="CH36" s="378" t="str">
        <f>IF(BF37="",BF36,BF37)</f>
        <v/>
      </c>
      <c r="CK36" s="332"/>
      <c r="CL36" s="332"/>
      <c r="CM36" s="332"/>
      <c r="CN36" s="54"/>
    </row>
    <row r="37" spans="1:92" ht="15.95" customHeight="1" x14ac:dyDescent="0.25">
      <c r="A37" s="78">
        <v>2</v>
      </c>
      <c r="B37" s="79"/>
      <c r="C37" s="80">
        <v>2</v>
      </c>
      <c r="D37" s="80">
        <v>4</v>
      </c>
      <c r="E37" s="81"/>
      <c r="F37" s="82"/>
      <c r="G37" s="83"/>
      <c r="H37" s="84"/>
      <c r="I37" s="81"/>
      <c r="J37" s="82"/>
      <c r="K37" s="83"/>
      <c r="L37" s="84"/>
      <c r="M37" s="81"/>
      <c r="N37" s="82"/>
      <c r="O37" s="83"/>
      <c r="P37" s="84"/>
      <c r="Q37" s="81"/>
      <c r="R37" s="82"/>
      <c r="S37" s="85">
        <f t="shared" si="113"/>
        <v>0</v>
      </c>
      <c r="T37" s="85">
        <f t="shared" si="114"/>
        <v>0</v>
      </c>
      <c r="U37" s="85">
        <f t="shared" si="115"/>
        <v>0</v>
      </c>
      <c r="V37" s="85">
        <f t="shared" si="116"/>
        <v>0</v>
      </c>
      <c r="W37" s="85">
        <f t="shared" si="117"/>
        <v>0</v>
      </c>
      <c r="X37" s="85">
        <f t="shared" si="118"/>
        <v>0</v>
      </c>
      <c r="Y37" s="85">
        <f t="shared" si="119"/>
        <v>0</v>
      </c>
      <c r="Z37" s="85">
        <f t="shared" si="120"/>
        <v>0</v>
      </c>
      <c r="AA37" s="85">
        <f t="shared" si="121"/>
        <v>0</v>
      </c>
      <c r="AB37" s="85">
        <f t="shared" si="122"/>
        <v>0</v>
      </c>
      <c r="AC37" s="85">
        <f t="shared" si="123"/>
        <v>0</v>
      </c>
      <c r="AD37" s="85">
        <f t="shared" si="124"/>
        <v>0</v>
      </c>
      <c r="AE37" s="85">
        <f t="shared" si="125"/>
        <v>0</v>
      </c>
      <c r="AF37" s="85">
        <f t="shared" si="126"/>
        <v>0</v>
      </c>
      <c r="AG37" s="86">
        <f t="shared" si="127"/>
        <v>0</v>
      </c>
      <c r="AH37" s="86">
        <f t="shared" si="127"/>
        <v>0</v>
      </c>
      <c r="AI37" s="87">
        <f t="shared" si="128"/>
        <v>0</v>
      </c>
      <c r="AJ37" s="87">
        <f t="shared" si="129"/>
        <v>0</v>
      </c>
      <c r="AK37" s="88" t="str">
        <f t="shared" si="130"/>
        <v/>
      </c>
      <c r="AL37" s="88" t="str">
        <f t="shared" si="131"/>
        <v/>
      </c>
      <c r="AM37" s="88" t="str">
        <f t="shared" si="132"/>
        <v/>
      </c>
      <c r="AN37" s="88" t="str">
        <f t="shared" si="133"/>
        <v/>
      </c>
      <c r="AO37" s="88" t="str">
        <f t="shared" si="134"/>
        <v/>
      </c>
      <c r="AP37" s="88" t="str">
        <f t="shared" si="135"/>
        <v/>
      </c>
      <c r="AQ37" s="88" t="str">
        <f t="shared" si="136"/>
        <v/>
      </c>
      <c r="AR37" s="89" t="str">
        <f t="shared" si="137"/>
        <v>0 - 0</v>
      </c>
      <c r="AS37" s="90" t="str">
        <f t="shared" si="138"/>
        <v/>
      </c>
      <c r="AT37" s="87">
        <f t="shared" si="139"/>
        <v>0</v>
      </c>
      <c r="AU37" s="87">
        <f t="shared" si="140"/>
        <v>0</v>
      </c>
      <c r="AV37" s="88" t="str">
        <f t="shared" si="141"/>
        <v/>
      </c>
      <c r="AW37" s="88" t="str">
        <f t="shared" si="142"/>
        <v/>
      </c>
      <c r="AX37" s="88" t="str">
        <f t="shared" si="143"/>
        <v/>
      </c>
      <c r="AY37" s="88" t="str">
        <f t="shared" si="144"/>
        <v/>
      </c>
      <c r="AZ37" s="88" t="str">
        <f t="shared" si="145"/>
        <v/>
      </c>
      <c r="BA37" s="88" t="str">
        <f t="shared" si="146"/>
        <v/>
      </c>
      <c r="BB37" s="88" t="str">
        <f t="shared" si="147"/>
        <v/>
      </c>
      <c r="BC37" s="89" t="str">
        <f t="shared" si="148"/>
        <v>0 - 0</v>
      </c>
      <c r="BD37" s="90" t="str">
        <f t="shared" si="149"/>
        <v/>
      </c>
      <c r="BE37" s="102"/>
      <c r="BF37" s="102"/>
      <c r="BG37" s="92">
        <f>SUMIF(A36:A39,C37,B36:B39)</f>
        <v>0</v>
      </c>
      <c r="BH37" s="93">
        <f>SUMIF(A36:A39,D37,B36:B39)</f>
        <v>0</v>
      </c>
      <c r="BI37" s="57">
        <f t="shared" si="150"/>
        <v>4</v>
      </c>
      <c r="BJ37" s="58">
        <f>1+BJ36</f>
        <v>20</v>
      </c>
      <c r="BK37" s="94">
        <v>1</v>
      </c>
      <c r="BL37" s="407"/>
      <c r="BM37" s="394"/>
      <c r="BN37" s="336"/>
      <c r="BO37" s="336"/>
      <c r="BP37" s="336"/>
      <c r="BQ37" s="103">
        <f>IF(BM36=0,0,VLOOKUP(BM36,[3]Список!$A:P,8,FALSE))</f>
        <v>0</v>
      </c>
      <c r="BR37" s="396"/>
      <c r="BS37" s="400"/>
      <c r="BT37" s="401"/>
      <c r="BU37" s="402"/>
      <c r="BV37" s="381" t="str">
        <f>IF(AI40&lt;AJ40,AR40,IF(AJ40&lt;AI40,AS40," "))</f>
        <v xml:space="preserve"> </v>
      </c>
      <c r="BW37" s="381"/>
      <c r="BX37" s="381"/>
      <c r="BY37" s="380" t="str">
        <f>IF(AI36&lt;AJ36,AR36,IF(AJ36&lt;AI36,AS36," "))</f>
        <v xml:space="preserve"> </v>
      </c>
      <c r="BZ37" s="381"/>
      <c r="CA37" s="382"/>
      <c r="CB37" s="381" t="str">
        <f>IF(AI38&lt;AJ38,AR38,IF(AJ38&lt;AI38,AS38," "))</f>
        <v xml:space="preserve"> </v>
      </c>
      <c r="CC37" s="381"/>
      <c r="CD37" s="381"/>
      <c r="CE37" s="128"/>
      <c r="CF37" s="432"/>
      <c r="CG37" s="434"/>
      <c r="CH37" s="379"/>
      <c r="CK37" s="332"/>
      <c r="CL37" s="332"/>
      <c r="CM37" s="332"/>
      <c r="CN37" s="54"/>
    </row>
    <row r="38" spans="1:92" ht="15.95" customHeight="1" x14ac:dyDescent="0.25">
      <c r="A38" s="78">
        <v>3</v>
      </c>
      <c r="B38" s="79"/>
      <c r="C38" s="80">
        <v>1</v>
      </c>
      <c r="D38" s="80">
        <v>4</v>
      </c>
      <c r="E38" s="81"/>
      <c r="F38" s="82"/>
      <c r="G38" s="83"/>
      <c r="H38" s="84"/>
      <c r="I38" s="81"/>
      <c r="J38" s="82"/>
      <c r="K38" s="83"/>
      <c r="L38" s="84"/>
      <c r="M38" s="81"/>
      <c r="N38" s="82"/>
      <c r="O38" s="83"/>
      <c r="P38" s="84"/>
      <c r="Q38" s="81"/>
      <c r="R38" s="82"/>
      <c r="S38" s="85">
        <f t="shared" si="113"/>
        <v>0</v>
      </c>
      <c r="T38" s="85">
        <f t="shared" si="114"/>
        <v>0</v>
      </c>
      <c r="U38" s="85">
        <f t="shared" si="115"/>
        <v>0</v>
      </c>
      <c r="V38" s="85">
        <f t="shared" si="116"/>
        <v>0</v>
      </c>
      <c r="W38" s="85">
        <f t="shared" si="117"/>
        <v>0</v>
      </c>
      <c r="X38" s="85">
        <f t="shared" si="118"/>
        <v>0</v>
      </c>
      <c r="Y38" s="85">
        <f t="shared" si="119"/>
        <v>0</v>
      </c>
      <c r="Z38" s="85">
        <f t="shared" si="120"/>
        <v>0</v>
      </c>
      <c r="AA38" s="85">
        <f t="shared" si="121"/>
        <v>0</v>
      </c>
      <c r="AB38" s="85">
        <f t="shared" si="122"/>
        <v>0</v>
      </c>
      <c r="AC38" s="85">
        <f t="shared" si="123"/>
        <v>0</v>
      </c>
      <c r="AD38" s="85">
        <f t="shared" si="124"/>
        <v>0</v>
      </c>
      <c r="AE38" s="85">
        <f t="shared" si="125"/>
        <v>0</v>
      </c>
      <c r="AF38" s="85">
        <f t="shared" si="126"/>
        <v>0</v>
      </c>
      <c r="AG38" s="86">
        <f t="shared" si="127"/>
        <v>0</v>
      </c>
      <c r="AH38" s="86">
        <f t="shared" si="127"/>
        <v>0</v>
      </c>
      <c r="AI38" s="87">
        <f t="shared" si="128"/>
        <v>0</v>
      </c>
      <c r="AJ38" s="87">
        <f t="shared" si="129"/>
        <v>0</v>
      </c>
      <c r="AK38" s="88" t="str">
        <f t="shared" si="130"/>
        <v/>
      </c>
      <c r="AL38" s="88" t="str">
        <f t="shared" si="131"/>
        <v/>
      </c>
      <c r="AM38" s="88" t="str">
        <f t="shared" si="132"/>
        <v/>
      </c>
      <c r="AN38" s="88" t="str">
        <f t="shared" si="133"/>
        <v/>
      </c>
      <c r="AO38" s="88" t="str">
        <f t="shared" si="134"/>
        <v/>
      </c>
      <c r="AP38" s="88" t="str">
        <f t="shared" si="135"/>
        <v/>
      </c>
      <c r="AQ38" s="88" t="str">
        <f t="shared" si="136"/>
        <v/>
      </c>
      <c r="AR38" s="89" t="str">
        <f t="shared" si="137"/>
        <v>0 - 0</v>
      </c>
      <c r="AS38" s="90" t="str">
        <f t="shared" si="138"/>
        <v/>
      </c>
      <c r="AT38" s="87">
        <f t="shared" si="139"/>
        <v>0</v>
      </c>
      <c r="AU38" s="87">
        <f t="shared" si="140"/>
        <v>0</v>
      </c>
      <c r="AV38" s="88" t="str">
        <f t="shared" si="141"/>
        <v/>
      </c>
      <c r="AW38" s="88" t="str">
        <f t="shared" si="142"/>
        <v/>
      </c>
      <c r="AX38" s="88" t="str">
        <f t="shared" si="143"/>
        <v/>
      </c>
      <c r="AY38" s="88" t="str">
        <f t="shared" si="144"/>
        <v/>
      </c>
      <c r="AZ38" s="88" t="str">
        <f t="shared" si="145"/>
        <v/>
      </c>
      <c r="BA38" s="88" t="str">
        <f t="shared" si="146"/>
        <v/>
      </c>
      <c r="BB38" s="88" t="str">
        <f t="shared" si="147"/>
        <v/>
      </c>
      <c r="BC38" s="89" t="str">
        <f t="shared" si="148"/>
        <v>0 - 0</v>
      </c>
      <c r="BD38" s="90" t="str">
        <f t="shared" si="149"/>
        <v/>
      </c>
      <c r="BE38" s="91">
        <f>SUMIF(C36:C43,2,AI36:AI43)+SUMIF(D36:D43,2,AJ36:AJ43)</f>
        <v>0</v>
      </c>
      <c r="BF38" s="91" t="str">
        <f>IF(BE38&lt;&gt;0,RANK(BE38,BE36:BE42),"")</f>
        <v/>
      </c>
      <c r="BG38" s="92">
        <f>SUMIF(A36:A39,C38,B36:B39)</f>
        <v>0</v>
      </c>
      <c r="BH38" s="93">
        <f>SUMIF(A36:A39,D38,B36:B39)</f>
        <v>0</v>
      </c>
      <c r="BI38" s="57">
        <f t="shared" si="150"/>
        <v>4</v>
      </c>
      <c r="BJ38" s="58">
        <f>1+BJ37</f>
        <v>21</v>
      </c>
      <c r="BK38" s="94">
        <v>2</v>
      </c>
      <c r="BL38" s="350">
        <v>2</v>
      </c>
      <c r="BM38" s="387">
        <f>B37</f>
        <v>0</v>
      </c>
      <c r="BN38" s="334"/>
      <c r="BO38" s="334"/>
      <c r="BP38" s="334"/>
      <c r="BQ38" s="105">
        <f>IF(BM38=0,0,VLOOKUP(BM38,[3]Список!$A:P,7,FALSE))</f>
        <v>0</v>
      </c>
      <c r="BR38" s="389">
        <f>IF(BM38=0,0,VLOOKUP(BM38,[3]Список!$A:$P,6,FALSE))</f>
        <v>0</v>
      </c>
      <c r="BS38" s="129"/>
      <c r="BT38" s="107" t="str">
        <f>IF(AG40&lt;AH40,AT40,IF(AH40&lt;AG40,AT40," "))</f>
        <v xml:space="preserve"> </v>
      </c>
      <c r="BU38" s="110"/>
      <c r="BV38" s="357"/>
      <c r="BW38" s="357"/>
      <c r="BX38" s="357"/>
      <c r="BY38" s="116"/>
      <c r="BZ38" s="107" t="str">
        <f>IF(AG39&lt;AH39,AI39,IF(AH39&lt;AG39,AI39," "))</f>
        <v xml:space="preserve"> </v>
      </c>
      <c r="CA38" s="110"/>
      <c r="CB38" s="130"/>
      <c r="CC38" s="107" t="str">
        <f>IF(AG37&lt;AH37,AI37,IF(AH37&lt;AG37,AI37," "))</f>
        <v xml:space="preserve"> </v>
      </c>
      <c r="CD38" s="108"/>
      <c r="CE38" s="131"/>
      <c r="CF38" s="428">
        <f>BE38</f>
        <v>0</v>
      </c>
      <c r="CG38" s="340"/>
      <c r="CH38" s="341" t="str">
        <f>IF(BF39="",BF38,BF39)</f>
        <v/>
      </c>
      <c r="CK38" s="153"/>
      <c r="CL38" s="153"/>
      <c r="CM38" s="153"/>
      <c r="CN38" s="54"/>
    </row>
    <row r="39" spans="1:92" ht="15.95" customHeight="1" x14ac:dyDescent="0.25">
      <c r="A39" s="78">
        <v>4</v>
      </c>
      <c r="B39" s="79"/>
      <c r="C39" s="80">
        <v>2</v>
      </c>
      <c r="D39" s="80">
        <v>3</v>
      </c>
      <c r="E39" s="81"/>
      <c r="F39" s="82"/>
      <c r="G39" s="83"/>
      <c r="H39" s="84"/>
      <c r="I39" s="81"/>
      <c r="J39" s="82"/>
      <c r="K39" s="83"/>
      <c r="L39" s="84"/>
      <c r="M39" s="81"/>
      <c r="N39" s="82"/>
      <c r="O39" s="83"/>
      <c r="P39" s="84"/>
      <c r="Q39" s="81"/>
      <c r="R39" s="82"/>
      <c r="S39" s="85">
        <f t="shared" si="113"/>
        <v>0</v>
      </c>
      <c r="T39" s="85">
        <f t="shared" si="114"/>
        <v>0</v>
      </c>
      <c r="U39" s="85">
        <f t="shared" si="115"/>
        <v>0</v>
      </c>
      <c r="V39" s="85">
        <f t="shared" si="116"/>
        <v>0</v>
      </c>
      <c r="W39" s="85">
        <f t="shared" si="117"/>
        <v>0</v>
      </c>
      <c r="X39" s="85">
        <f t="shared" si="118"/>
        <v>0</v>
      </c>
      <c r="Y39" s="85">
        <f t="shared" si="119"/>
        <v>0</v>
      </c>
      <c r="Z39" s="85">
        <f t="shared" si="120"/>
        <v>0</v>
      </c>
      <c r="AA39" s="85">
        <f t="shared" si="121"/>
        <v>0</v>
      </c>
      <c r="AB39" s="85">
        <f t="shared" si="122"/>
        <v>0</v>
      </c>
      <c r="AC39" s="85">
        <f t="shared" si="123"/>
        <v>0</v>
      </c>
      <c r="AD39" s="85">
        <f t="shared" si="124"/>
        <v>0</v>
      </c>
      <c r="AE39" s="85">
        <f t="shared" si="125"/>
        <v>0</v>
      </c>
      <c r="AF39" s="85">
        <f t="shared" si="126"/>
        <v>0</v>
      </c>
      <c r="AG39" s="86">
        <f t="shared" si="127"/>
        <v>0</v>
      </c>
      <c r="AH39" s="86">
        <f t="shared" si="127"/>
        <v>0</v>
      </c>
      <c r="AI39" s="87">
        <f t="shared" si="128"/>
        <v>0</v>
      </c>
      <c r="AJ39" s="87">
        <f t="shared" si="129"/>
        <v>0</v>
      </c>
      <c r="AK39" s="88" t="str">
        <f t="shared" si="130"/>
        <v/>
      </c>
      <c r="AL39" s="88" t="str">
        <f t="shared" si="131"/>
        <v/>
      </c>
      <c r="AM39" s="88" t="str">
        <f t="shared" si="132"/>
        <v/>
      </c>
      <c r="AN39" s="88" t="str">
        <f t="shared" si="133"/>
        <v/>
      </c>
      <c r="AO39" s="88" t="str">
        <f t="shared" si="134"/>
        <v/>
      </c>
      <c r="AP39" s="88" t="str">
        <f t="shared" si="135"/>
        <v/>
      </c>
      <c r="AQ39" s="88" t="str">
        <f t="shared" si="136"/>
        <v/>
      </c>
      <c r="AR39" s="89" t="str">
        <f t="shared" si="137"/>
        <v>0 - 0</v>
      </c>
      <c r="AS39" s="90" t="str">
        <f t="shared" si="138"/>
        <v/>
      </c>
      <c r="AT39" s="87">
        <f t="shared" si="139"/>
        <v>0</v>
      </c>
      <c r="AU39" s="87">
        <f t="shared" si="140"/>
        <v>0</v>
      </c>
      <c r="AV39" s="88" t="str">
        <f t="shared" si="141"/>
        <v/>
      </c>
      <c r="AW39" s="88" t="str">
        <f t="shared" si="142"/>
        <v/>
      </c>
      <c r="AX39" s="88" t="str">
        <f t="shared" si="143"/>
        <v/>
      </c>
      <c r="AY39" s="88" t="str">
        <f t="shared" si="144"/>
        <v/>
      </c>
      <c r="AZ39" s="88" t="str">
        <f t="shared" si="145"/>
        <v/>
      </c>
      <c r="BA39" s="88" t="str">
        <f t="shared" si="146"/>
        <v/>
      </c>
      <c r="BB39" s="88" t="str">
        <f t="shared" si="147"/>
        <v/>
      </c>
      <c r="BC39" s="89" t="str">
        <f t="shared" si="148"/>
        <v>0 - 0</v>
      </c>
      <c r="BD39" s="90" t="str">
        <f t="shared" si="149"/>
        <v/>
      </c>
      <c r="BE39" s="102"/>
      <c r="BF39" s="102"/>
      <c r="BG39" s="92">
        <f>SUMIF(A36:A39,C39,B36:B39)</f>
        <v>0</v>
      </c>
      <c r="BH39" s="93">
        <f>SUMIF(A36:A39,D39,B36:B39)</f>
        <v>0</v>
      </c>
      <c r="BI39" s="57">
        <f t="shared" si="150"/>
        <v>4</v>
      </c>
      <c r="BJ39" s="58">
        <f>1+BJ38</f>
        <v>22</v>
      </c>
      <c r="BK39" s="94">
        <v>2</v>
      </c>
      <c r="BL39" s="350"/>
      <c r="BM39" s="387"/>
      <c r="BN39" s="336"/>
      <c r="BO39" s="336"/>
      <c r="BP39" s="336"/>
      <c r="BQ39" s="105">
        <f>IF(BM38=0,0,VLOOKUP(BM38,[3]Список!$A:P,8,FALSE))</f>
        <v>0</v>
      </c>
      <c r="BR39" s="389"/>
      <c r="BS39" s="403" t="str">
        <f>IF(AI40&gt;AJ40,BC40,IF(AJ40&gt;AI40,BD40," "))</f>
        <v xml:space="preserve"> </v>
      </c>
      <c r="BT39" s="404"/>
      <c r="BU39" s="405"/>
      <c r="BV39" s="357"/>
      <c r="BW39" s="357"/>
      <c r="BX39" s="357"/>
      <c r="BY39" s="403" t="str">
        <f>IF(AI39&lt;AJ39,AR39,IF(AJ39&lt;AI39,AS39," "))</f>
        <v xml:space="preserve"> </v>
      </c>
      <c r="BZ39" s="404"/>
      <c r="CA39" s="405"/>
      <c r="CB39" s="404" t="str">
        <f>IF(AI37&lt;AJ37,AR37,IF(AJ37&lt;AI37,AS37," "))</f>
        <v xml:space="preserve"> </v>
      </c>
      <c r="CC39" s="404"/>
      <c r="CD39" s="404"/>
      <c r="CE39" s="132"/>
      <c r="CF39" s="428"/>
      <c r="CG39" s="340"/>
      <c r="CH39" s="341"/>
      <c r="CK39" s="140"/>
      <c r="CL39" s="54"/>
      <c r="CM39" s="54"/>
      <c r="CN39" s="54"/>
    </row>
    <row r="40" spans="1:92" ht="15.95" customHeight="1" x14ac:dyDescent="0.25">
      <c r="A40" s="78">
        <v>5</v>
      </c>
      <c r="B40" s="113"/>
      <c r="C40" s="80">
        <v>1</v>
      </c>
      <c r="D40" s="80">
        <v>2</v>
      </c>
      <c r="E40" s="81"/>
      <c r="F40" s="82"/>
      <c r="G40" s="83"/>
      <c r="H40" s="84"/>
      <c r="I40" s="81"/>
      <c r="J40" s="82"/>
      <c r="K40" s="83"/>
      <c r="L40" s="84"/>
      <c r="M40" s="81"/>
      <c r="N40" s="82"/>
      <c r="O40" s="83"/>
      <c r="P40" s="84"/>
      <c r="Q40" s="81"/>
      <c r="R40" s="82"/>
      <c r="S40" s="85">
        <f t="shared" si="113"/>
        <v>0</v>
      </c>
      <c r="T40" s="85">
        <f t="shared" si="114"/>
        <v>0</v>
      </c>
      <c r="U40" s="85">
        <f t="shared" si="115"/>
        <v>0</v>
      </c>
      <c r="V40" s="85">
        <f t="shared" si="116"/>
        <v>0</v>
      </c>
      <c r="W40" s="85">
        <f t="shared" si="117"/>
        <v>0</v>
      </c>
      <c r="X40" s="85">
        <f t="shared" si="118"/>
        <v>0</v>
      </c>
      <c r="Y40" s="85">
        <f t="shared" si="119"/>
        <v>0</v>
      </c>
      <c r="Z40" s="85">
        <f t="shared" si="120"/>
        <v>0</v>
      </c>
      <c r="AA40" s="85">
        <f t="shared" si="121"/>
        <v>0</v>
      </c>
      <c r="AB40" s="85">
        <f t="shared" si="122"/>
        <v>0</v>
      </c>
      <c r="AC40" s="85">
        <f t="shared" si="123"/>
        <v>0</v>
      </c>
      <c r="AD40" s="85">
        <f t="shared" si="124"/>
        <v>0</v>
      </c>
      <c r="AE40" s="85">
        <f t="shared" si="125"/>
        <v>0</v>
      </c>
      <c r="AF40" s="85">
        <f t="shared" si="126"/>
        <v>0</v>
      </c>
      <c r="AG40" s="86">
        <f t="shared" si="127"/>
        <v>0</v>
      </c>
      <c r="AH40" s="86">
        <f t="shared" si="127"/>
        <v>0</v>
      </c>
      <c r="AI40" s="87">
        <f t="shared" si="128"/>
        <v>0</v>
      </c>
      <c r="AJ40" s="87">
        <f t="shared" si="129"/>
        <v>0</v>
      </c>
      <c r="AK40" s="88" t="str">
        <f t="shared" si="130"/>
        <v/>
      </c>
      <c r="AL40" s="88" t="str">
        <f t="shared" si="131"/>
        <v/>
      </c>
      <c r="AM40" s="88" t="str">
        <f t="shared" si="132"/>
        <v/>
      </c>
      <c r="AN40" s="88" t="str">
        <f t="shared" si="133"/>
        <v/>
      </c>
      <c r="AO40" s="88" t="str">
        <f t="shared" si="134"/>
        <v/>
      </c>
      <c r="AP40" s="88" t="str">
        <f t="shared" si="135"/>
        <v/>
      </c>
      <c r="AQ40" s="88" t="str">
        <f t="shared" si="136"/>
        <v/>
      </c>
      <c r="AR40" s="89" t="str">
        <f t="shared" si="137"/>
        <v>0 - 0</v>
      </c>
      <c r="AS40" s="90" t="str">
        <f t="shared" si="138"/>
        <v/>
      </c>
      <c r="AT40" s="87">
        <f t="shared" si="139"/>
        <v>0</v>
      </c>
      <c r="AU40" s="87">
        <f t="shared" si="140"/>
        <v>0</v>
      </c>
      <c r="AV40" s="88" t="str">
        <f t="shared" si="141"/>
        <v/>
      </c>
      <c r="AW40" s="88" t="str">
        <f t="shared" si="142"/>
        <v/>
      </c>
      <c r="AX40" s="88" t="str">
        <f t="shared" si="143"/>
        <v/>
      </c>
      <c r="AY40" s="88" t="str">
        <f t="shared" si="144"/>
        <v/>
      </c>
      <c r="AZ40" s="88" t="str">
        <f t="shared" si="145"/>
        <v/>
      </c>
      <c r="BA40" s="88" t="str">
        <f t="shared" si="146"/>
        <v/>
      </c>
      <c r="BB40" s="88" t="str">
        <f t="shared" si="147"/>
        <v/>
      </c>
      <c r="BC40" s="89" t="str">
        <f t="shared" si="148"/>
        <v>0 - 0</v>
      </c>
      <c r="BD40" s="90" t="str">
        <f t="shared" si="149"/>
        <v/>
      </c>
      <c r="BE40" s="91">
        <f>SUMIF(C36:C43,3,AI36:AI43)+SUMIF(D36:D43,3,AJ36:AJ43)</f>
        <v>0</v>
      </c>
      <c r="BF40" s="91" t="str">
        <f>IF(BE40&lt;&gt;0,RANK(BE40,BE36:BE42),"")</f>
        <v/>
      </c>
      <c r="BG40" s="92">
        <f>SUMIF(A36:A39,C40,B36:B39)</f>
        <v>0</v>
      </c>
      <c r="BH40" s="93">
        <f>SUMIF(A36:A39,D40,B36:B39)</f>
        <v>0</v>
      </c>
      <c r="BI40" s="57">
        <f t="shared" si="150"/>
        <v>4</v>
      </c>
      <c r="BJ40" s="58">
        <f>1+BJ39</f>
        <v>23</v>
      </c>
      <c r="BK40" s="94">
        <v>3</v>
      </c>
      <c r="BL40" s="391">
        <v>3</v>
      </c>
      <c r="BM40" s="393">
        <f>B38</f>
        <v>0</v>
      </c>
      <c r="BN40" s="334"/>
      <c r="BO40" s="334"/>
      <c r="BP40" s="334"/>
      <c r="BQ40" s="95">
        <f>IF(BM40=0,0,VLOOKUP(BM40,[3]Список!$A:P,7,FALSE))</f>
        <v>0</v>
      </c>
      <c r="BR40" s="395">
        <f>IF(BM40=0,0,VLOOKUP(BM40,[3]Список!$A:$P,6,FALSE))</f>
        <v>0</v>
      </c>
      <c r="BS40" s="133"/>
      <c r="BT40" s="97" t="str">
        <f>IF(AG36&lt;AH36,AT36,IF(AH36&lt;AG36,AT36," "))</f>
        <v xml:space="preserve"> </v>
      </c>
      <c r="BU40" s="98"/>
      <c r="BV40" s="99"/>
      <c r="BW40" s="97" t="str">
        <f>IF(AG39&lt;AH39,AT39,IF(AH39&lt;AG39,AT39," "))</f>
        <v xml:space="preserve"> </v>
      </c>
      <c r="BX40" s="99"/>
      <c r="BY40" s="397"/>
      <c r="BZ40" s="398"/>
      <c r="CA40" s="399"/>
      <c r="CB40" s="126"/>
      <c r="CC40" s="97" t="str">
        <f>IF(AG41&lt;AH41,AI41,IF(AH41&lt;AG41,AI41," "))</f>
        <v xml:space="preserve"> </v>
      </c>
      <c r="CD40" s="99"/>
      <c r="CE40" s="127"/>
      <c r="CF40" s="431">
        <f>BE40</f>
        <v>0</v>
      </c>
      <c r="CG40" s="433"/>
      <c r="CH40" s="378" t="str">
        <f>IF(BF41="",BF40,BF41)</f>
        <v/>
      </c>
      <c r="CK40" s="140"/>
      <c r="CL40" s="54"/>
      <c r="CM40" s="54"/>
      <c r="CN40" s="54"/>
    </row>
    <row r="41" spans="1:92" ht="15.95" customHeight="1" x14ac:dyDescent="0.25">
      <c r="A41" s="78">
        <v>6</v>
      </c>
      <c r="C41" s="80">
        <v>3</v>
      </c>
      <c r="D41" s="80">
        <v>4</v>
      </c>
      <c r="E41" s="81"/>
      <c r="F41" s="82"/>
      <c r="G41" s="83"/>
      <c r="H41" s="84"/>
      <c r="I41" s="81"/>
      <c r="J41" s="82"/>
      <c r="K41" s="83"/>
      <c r="L41" s="84"/>
      <c r="M41" s="81"/>
      <c r="N41" s="82"/>
      <c r="O41" s="83"/>
      <c r="P41" s="84"/>
      <c r="Q41" s="81"/>
      <c r="R41" s="82"/>
      <c r="S41" s="85">
        <f t="shared" si="113"/>
        <v>0</v>
      </c>
      <c r="T41" s="85">
        <f t="shared" si="114"/>
        <v>0</v>
      </c>
      <c r="U41" s="85">
        <f t="shared" si="115"/>
        <v>0</v>
      </c>
      <c r="V41" s="85">
        <f t="shared" si="116"/>
        <v>0</v>
      </c>
      <c r="W41" s="85">
        <f t="shared" si="117"/>
        <v>0</v>
      </c>
      <c r="X41" s="85">
        <f t="shared" si="118"/>
        <v>0</v>
      </c>
      <c r="Y41" s="85">
        <f t="shared" si="119"/>
        <v>0</v>
      </c>
      <c r="Z41" s="85">
        <f t="shared" si="120"/>
        <v>0</v>
      </c>
      <c r="AA41" s="85">
        <f t="shared" si="121"/>
        <v>0</v>
      </c>
      <c r="AB41" s="85">
        <f t="shared" si="122"/>
        <v>0</v>
      </c>
      <c r="AC41" s="85">
        <f t="shared" si="123"/>
        <v>0</v>
      </c>
      <c r="AD41" s="85">
        <f t="shared" si="124"/>
        <v>0</v>
      </c>
      <c r="AE41" s="85">
        <f t="shared" si="125"/>
        <v>0</v>
      </c>
      <c r="AF41" s="85">
        <f t="shared" si="126"/>
        <v>0</v>
      </c>
      <c r="AG41" s="86">
        <f t="shared" si="127"/>
        <v>0</v>
      </c>
      <c r="AH41" s="86">
        <f t="shared" si="127"/>
        <v>0</v>
      </c>
      <c r="AI41" s="87">
        <f t="shared" si="128"/>
        <v>0</v>
      </c>
      <c r="AJ41" s="87">
        <f t="shared" si="129"/>
        <v>0</v>
      </c>
      <c r="AK41" s="88" t="str">
        <f t="shared" si="130"/>
        <v/>
      </c>
      <c r="AL41" s="88" t="str">
        <f t="shared" si="131"/>
        <v/>
      </c>
      <c r="AM41" s="88" t="str">
        <f t="shared" si="132"/>
        <v/>
      </c>
      <c r="AN41" s="88" t="str">
        <f t="shared" si="133"/>
        <v/>
      </c>
      <c r="AO41" s="88" t="str">
        <f t="shared" si="134"/>
        <v/>
      </c>
      <c r="AP41" s="88" t="str">
        <f t="shared" si="135"/>
        <v/>
      </c>
      <c r="AQ41" s="88" t="str">
        <f t="shared" si="136"/>
        <v/>
      </c>
      <c r="AR41" s="89" t="str">
        <f t="shared" si="137"/>
        <v>0 - 0</v>
      </c>
      <c r="AS41" s="90" t="str">
        <f t="shared" si="138"/>
        <v/>
      </c>
      <c r="AT41" s="87">
        <f t="shared" si="139"/>
        <v>0</v>
      </c>
      <c r="AU41" s="87">
        <f t="shared" si="140"/>
        <v>0</v>
      </c>
      <c r="AV41" s="88" t="str">
        <f t="shared" si="141"/>
        <v/>
      </c>
      <c r="AW41" s="88" t="str">
        <f t="shared" si="142"/>
        <v/>
      </c>
      <c r="AX41" s="88" t="str">
        <f t="shared" si="143"/>
        <v/>
      </c>
      <c r="AY41" s="88" t="str">
        <f t="shared" si="144"/>
        <v/>
      </c>
      <c r="AZ41" s="88" t="str">
        <f t="shared" si="145"/>
        <v/>
      </c>
      <c r="BA41" s="88" t="str">
        <f t="shared" si="146"/>
        <v/>
      </c>
      <c r="BB41" s="88" t="str">
        <f t="shared" si="147"/>
        <v/>
      </c>
      <c r="BC41" s="89" t="str">
        <f t="shared" si="148"/>
        <v>0 - 0</v>
      </c>
      <c r="BD41" s="90" t="str">
        <f t="shared" si="149"/>
        <v/>
      </c>
      <c r="BE41" s="102"/>
      <c r="BF41" s="102"/>
      <c r="BG41" s="92">
        <f>SUMIF(A36:A39,C41,B36:B39)</f>
        <v>0</v>
      </c>
      <c r="BH41" s="93">
        <f>SUMIF(A36:A39,D41,B36:B39)</f>
        <v>0</v>
      </c>
      <c r="BI41" s="57">
        <f t="shared" si="150"/>
        <v>4</v>
      </c>
      <c r="BJ41" s="58">
        <f>1+BJ40</f>
        <v>24</v>
      </c>
      <c r="BK41" s="94">
        <v>3</v>
      </c>
      <c r="BL41" s="392"/>
      <c r="BM41" s="394"/>
      <c r="BN41" s="336"/>
      <c r="BO41" s="336"/>
      <c r="BP41" s="336"/>
      <c r="BQ41" s="103">
        <f>IF(BM40=0,0,VLOOKUP(BM40,[3]Список!$A:P,8,FALSE))</f>
        <v>0</v>
      </c>
      <c r="BR41" s="396"/>
      <c r="BS41" s="380" t="str">
        <f>IF(AI36&gt;AJ36,BC36,IF(AJ36&gt;AI36,BD36," "))</f>
        <v xml:space="preserve"> </v>
      </c>
      <c r="BT41" s="381"/>
      <c r="BU41" s="382"/>
      <c r="BV41" s="381" t="str">
        <f>IF(AI39&gt;AJ39,BC39,IF(AJ39&gt;AI39,BD39," "))</f>
        <v xml:space="preserve"> </v>
      </c>
      <c r="BW41" s="381"/>
      <c r="BX41" s="381"/>
      <c r="BY41" s="400"/>
      <c r="BZ41" s="401"/>
      <c r="CA41" s="402"/>
      <c r="CB41" s="381" t="str">
        <f>IF(AI41&lt;AJ41,AR41,IF(AJ41&lt;AI41,AS41," "))</f>
        <v xml:space="preserve"> </v>
      </c>
      <c r="CC41" s="381"/>
      <c r="CD41" s="381"/>
      <c r="CE41" s="128"/>
      <c r="CF41" s="432"/>
      <c r="CG41" s="434"/>
      <c r="CH41" s="379"/>
      <c r="CK41" s="140"/>
      <c r="CL41" s="54"/>
      <c r="CM41" s="54"/>
      <c r="CN41" s="54"/>
    </row>
    <row r="42" spans="1:92" ht="15.95" customHeight="1" x14ac:dyDescent="0.25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V42" s="12"/>
      <c r="AW42" s="12"/>
      <c r="AX42" s="12"/>
      <c r="AY42" s="12"/>
      <c r="AZ42" s="12"/>
      <c r="BE42" s="91">
        <f>SUMIF(C36:C43,4,AI36:AI43)+SUMIF(D36:D43,4,AJ36:AJ43)</f>
        <v>0</v>
      </c>
      <c r="BF42" s="91" t="str">
        <f>IF(BE42&lt;&gt;0,RANK(BE42,BE36:BE42),"")</f>
        <v/>
      </c>
      <c r="BG42" s="115"/>
      <c r="BH42" s="115"/>
      <c r="BK42" s="73"/>
      <c r="BL42" s="350">
        <v>4</v>
      </c>
      <c r="BM42" s="387">
        <f>B39</f>
        <v>0</v>
      </c>
      <c r="BN42" s="332"/>
      <c r="BO42" s="332"/>
      <c r="BP42" s="412"/>
      <c r="BQ42" s="105">
        <f>IF(BM42=0,0,VLOOKUP(BM42,[3]Список!$A:P,7,FALSE))</f>
        <v>0</v>
      </c>
      <c r="BR42" s="389">
        <f>IF(BM42=0,0,VLOOKUP(BM42,[3]Список!$A:$P,6,FALSE))</f>
        <v>0</v>
      </c>
      <c r="BS42" s="129"/>
      <c r="BT42" s="107" t="str">
        <f>IF(AG38&lt;AH38,AT38,IF(AH38&lt;AG38,AT38," "))</f>
        <v xml:space="preserve"> </v>
      </c>
      <c r="BU42" s="110"/>
      <c r="BV42" s="108"/>
      <c r="BW42" s="107" t="str">
        <f>IF(AG37&lt;AH37,AT37,IF(AH37&lt;AG37,AT37," "))</f>
        <v xml:space="preserve"> </v>
      </c>
      <c r="BX42" s="108"/>
      <c r="BY42" s="116"/>
      <c r="BZ42" s="107" t="str">
        <f>IF(AG41&lt;AH41,AT41,IF(AH41&lt;AG41,AT41," "))</f>
        <v xml:space="preserve"> </v>
      </c>
      <c r="CA42" s="110"/>
      <c r="CB42" s="357"/>
      <c r="CC42" s="357"/>
      <c r="CD42" s="357"/>
      <c r="CE42" s="131"/>
      <c r="CF42" s="428">
        <f>BE42</f>
        <v>0</v>
      </c>
      <c r="CG42" s="340"/>
      <c r="CH42" s="341" t="str">
        <f>IF(BF43="",BF42,BF43)</f>
        <v/>
      </c>
      <c r="CK42" s="140"/>
      <c r="CL42" s="54"/>
      <c r="CM42" s="54"/>
      <c r="CN42" s="54"/>
    </row>
    <row r="43" spans="1:92" ht="15.95" customHeight="1" thickBot="1" x14ac:dyDescent="0.3"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V43" s="12"/>
      <c r="AW43" s="12"/>
      <c r="AX43" s="12"/>
      <c r="AY43" s="12"/>
      <c r="AZ43" s="12"/>
      <c r="BE43" s="102"/>
      <c r="BF43" s="102"/>
      <c r="BG43" s="115"/>
      <c r="BH43" s="115"/>
      <c r="BK43" s="123"/>
      <c r="BL43" s="351"/>
      <c r="BM43" s="388"/>
      <c r="BN43" s="332"/>
      <c r="BO43" s="332"/>
      <c r="BP43" s="412"/>
      <c r="BQ43" s="117">
        <f>IF(BM42=0,0,VLOOKUP(BM42,[3]Список!$A:P,8,FALSE))</f>
        <v>0</v>
      </c>
      <c r="BR43" s="390"/>
      <c r="BS43" s="375" t="str">
        <f>IF(AI38&gt;AJ38,BC38,IF(AJ38&gt;AI38,BD38," "))</f>
        <v xml:space="preserve"> </v>
      </c>
      <c r="BT43" s="376"/>
      <c r="BU43" s="377"/>
      <c r="BV43" s="376" t="str">
        <f>IF(AI37&gt;AJ37,BC37,IF(AJ37&gt;AI37,BD37," "))</f>
        <v xml:space="preserve"> </v>
      </c>
      <c r="BW43" s="376"/>
      <c r="BX43" s="376"/>
      <c r="BY43" s="375" t="str">
        <f>IF(AI41&gt;AJ41,BC41,IF(AJ41&gt;AI41,BD41," "))</f>
        <v xml:space="preserve"> </v>
      </c>
      <c r="BZ43" s="376"/>
      <c r="CA43" s="377"/>
      <c r="CB43" s="360"/>
      <c r="CC43" s="360"/>
      <c r="CD43" s="360"/>
      <c r="CE43" s="134"/>
      <c r="CF43" s="429"/>
      <c r="CG43" s="430"/>
      <c r="CH43" s="374"/>
      <c r="CK43" s="140"/>
      <c r="CL43" s="54"/>
      <c r="CM43" s="54"/>
      <c r="CN43" s="54"/>
    </row>
    <row r="44" spans="1:92" ht="20.100000000000001" customHeight="1" x14ac:dyDescent="0.25"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V44" s="12"/>
      <c r="AW44" s="12"/>
      <c r="AX44" s="12"/>
      <c r="AY44" s="12"/>
      <c r="AZ44" s="12"/>
      <c r="BE44" s="102"/>
      <c r="BF44" s="102"/>
      <c r="BG44" s="115"/>
      <c r="BH44" s="115"/>
      <c r="BK44" s="123"/>
      <c r="BL44" s="135"/>
      <c r="BM44" s="136"/>
      <c r="BN44" s="424" t="s">
        <v>74</v>
      </c>
      <c r="BO44" s="424"/>
      <c r="BP44" s="424"/>
      <c r="BQ44" s="424"/>
      <c r="BR44" s="424"/>
      <c r="BS44" s="424"/>
      <c r="BT44" s="424"/>
      <c r="BU44" s="424"/>
      <c r="BV44" s="424"/>
      <c r="BW44" s="424"/>
      <c r="BX44" s="424"/>
      <c r="BY44" s="424"/>
      <c r="BZ44" s="424"/>
      <c r="CA44" s="424"/>
      <c r="CB44" s="424"/>
      <c r="CC44" s="424"/>
      <c r="CD44" s="424"/>
      <c r="CE44" s="424"/>
      <c r="CF44" s="424"/>
      <c r="CG44" s="424"/>
      <c r="CH44" s="137"/>
      <c r="CK44" s="140"/>
      <c r="CL44" s="54"/>
      <c r="CM44" s="54"/>
      <c r="CN44" s="54"/>
    </row>
    <row r="45" spans="1:92" ht="20.100000000000001" customHeight="1" x14ac:dyDescent="0.25"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V45" s="12"/>
      <c r="AW45" s="12"/>
      <c r="AX45" s="12"/>
      <c r="AY45" s="12"/>
      <c r="AZ45" s="12"/>
      <c r="BE45" s="102"/>
      <c r="BF45" s="102"/>
      <c r="BG45" s="115"/>
      <c r="BH45" s="115"/>
      <c r="BJ45" s="138"/>
      <c r="BK45" s="139"/>
      <c r="BL45" s="135"/>
      <c r="BM45" s="136"/>
      <c r="BN45" s="371" t="s">
        <v>78</v>
      </c>
      <c r="BO45" s="371"/>
      <c r="BP45" s="371"/>
      <c r="BQ45" s="371"/>
      <c r="BR45" s="371"/>
      <c r="BS45" s="371"/>
      <c r="BT45" s="371"/>
      <c r="BU45" s="371"/>
      <c r="BV45" s="371"/>
      <c r="BW45" s="371"/>
      <c r="BX45" s="371"/>
      <c r="BY45" s="371"/>
      <c r="BZ45" s="371"/>
      <c r="CA45" s="371"/>
      <c r="CB45" s="371"/>
      <c r="CC45" s="371"/>
      <c r="CD45" s="371"/>
      <c r="CE45" s="371"/>
      <c r="CF45" s="371"/>
      <c r="CG45" s="371"/>
      <c r="CH45" s="137"/>
      <c r="CI45" s="54"/>
      <c r="CK45" s="140"/>
      <c r="CL45" s="54"/>
      <c r="CM45" s="54"/>
      <c r="CN45" s="54"/>
    </row>
    <row r="46" spans="1:92" ht="18.75" x14ac:dyDescent="0.25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V46" s="12"/>
      <c r="AW46" s="12"/>
      <c r="AX46" s="12"/>
      <c r="AY46" s="12"/>
      <c r="AZ46" s="12"/>
      <c r="BE46" s="102"/>
      <c r="BF46" s="102"/>
      <c r="BG46" s="115"/>
      <c r="BH46" s="115"/>
      <c r="BJ46" s="138"/>
      <c r="BK46" s="139"/>
      <c r="BL46" s="135"/>
      <c r="BM46" s="152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37"/>
      <c r="CI46" s="54"/>
      <c r="CK46" s="140"/>
      <c r="CL46" s="54"/>
      <c r="CM46" s="54"/>
      <c r="CN46" s="54"/>
    </row>
    <row r="47" spans="1:92" ht="24.95" customHeight="1" x14ac:dyDescent="0.25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V47" s="12"/>
      <c r="AW47" s="12"/>
      <c r="AX47" s="12"/>
      <c r="AY47" s="12"/>
      <c r="AZ47" s="12"/>
      <c r="BE47" s="102"/>
      <c r="BF47" s="102"/>
      <c r="BG47" s="115"/>
      <c r="BH47" s="115"/>
      <c r="BJ47" s="138"/>
      <c r="BK47" s="139"/>
      <c r="BL47" s="135"/>
      <c r="BM47" s="136"/>
      <c r="BN47" s="367" t="s">
        <v>76</v>
      </c>
      <c r="BO47" s="367"/>
      <c r="BP47" s="367"/>
      <c r="BQ47" s="367"/>
      <c r="BR47" s="367"/>
      <c r="BS47" s="367"/>
      <c r="BT47" s="367"/>
      <c r="BU47" s="367"/>
      <c r="BV47" s="367"/>
      <c r="BW47" s="367"/>
      <c r="BX47" s="367"/>
      <c r="BY47" s="367"/>
      <c r="BZ47" s="367"/>
      <c r="CA47" s="367"/>
      <c r="CB47" s="367"/>
      <c r="CC47" s="367"/>
      <c r="CD47" s="367"/>
      <c r="CE47" s="367"/>
      <c r="CF47" s="367"/>
      <c r="CG47" s="367"/>
      <c r="CH47" s="137"/>
      <c r="CI47" s="54"/>
      <c r="CK47" s="140"/>
      <c r="CL47" s="54"/>
      <c r="CM47" s="54"/>
      <c r="CN47" s="54"/>
    </row>
    <row r="48" spans="1:92" ht="15.95" customHeight="1" x14ac:dyDescent="0.25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V48" s="12"/>
      <c r="AW48" s="12"/>
      <c r="AX48" s="12"/>
      <c r="AY48" s="12"/>
      <c r="AZ48" s="12"/>
      <c r="BE48" s="102"/>
      <c r="BF48" s="102"/>
      <c r="BG48" s="115"/>
      <c r="BH48" s="115"/>
      <c r="BJ48" s="138"/>
      <c r="BK48" s="139"/>
      <c r="BL48" s="135"/>
      <c r="BM48" s="136"/>
      <c r="BN48" s="368" t="s">
        <v>126</v>
      </c>
      <c r="BO48" s="368"/>
      <c r="BP48" s="368"/>
      <c r="BQ48" s="368"/>
      <c r="BR48" s="368"/>
      <c r="BS48" s="368"/>
      <c r="BT48" s="368"/>
      <c r="BU48" s="368"/>
      <c r="BV48" s="368"/>
      <c r="BW48" s="368"/>
      <c r="BX48" s="368"/>
      <c r="BY48" s="368"/>
      <c r="BZ48" s="368"/>
      <c r="CA48" s="368"/>
      <c r="CB48" s="368"/>
      <c r="CC48" s="368"/>
      <c r="CD48" s="368"/>
      <c r="CE48" s="368"/>
      <c r="CF48" s="368"/>
      <c r="CG48" s="368"/>
      <c r="CH48" s="137"/>
      <c r="CI48" s="54"/>
      <c r="CK48" s="140"/>
      <c r="CL48" s="54"/>
      <c r="CM48" s="54"/>
      <c r="CN48" s="54"/>
    </row>
    <row r="49" spans="1:92" ht="20.100000000000001" customHeight="1" x14ac:dyDescent="0.25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V49" s="12"/>
      <c r="AW49" s="12"/>
      <c r="AX49" s="12"/>
      <c r="AY49" s="12"/>
      <c r="AZ49" s="12"/>
      <c r="BE49" s="102"/>
      <c r="BF49" s="102"/>
      <c r="BG49" s="115"/>
      <c r="BH49" s="115"/>
      <c r="BJ49" s="138"/>
      <c r="BK49" s="139"/>
      <c r="BL49" s="135"/>
      <c r="BM49" s="136"/>
      <c r="BN49" s="20"/>
      <c r="BO49" s="1"/>
      <c r="BP49" s="369" t="s">
        <v>79</v>
      </c>
      <c r="BQ49" s="369"/>
      <c r="BR49" s="369"/>
      <c r="BS49" s="369"/>
      <c r="BT49" s="369"/>
      <c r="BU49" s="369"/>
      <c r="BV49" s="369"/>
      <c r="BW49" s="369"/>
      <c r="BX49" s="369"/>
      <c r="BY49" s="369"/>
      <c r="BZ49" s="369"/>
      <c r="CA49" s="369"/>
      <c r="CB49" s="369"/>
      <c r="CC49" s="369"/>
      <c r="CD49" s="369"/>
      <c r="CE49" s="369"/>
      <c r="CF49" s="64"/>
      <c r="CG49" s="21"/>
      <c r="CH49" s="137"/>
      <c r="CI49" s="54"/>
      <c r="CK49" s="140"/>
      <c r="CL49" s="54"/>
      <c r="CM49" s="54"/>
      <c r="CN49" s="54"/>
    </row>
    <row r="50" spans="1:92" ht="15.95" customHeight="1" thickBot="1" x14ac:dyDescent="0.3">
      <c r="Z50" s="65"/>
      <c r="BK50" s="73"/>
      <c r="BL50" s="345"/>
      <c r="BM50" s="345"/>
      <c r="BN50" s="345"/>
      <c r="BO50" s="345"/>
      <c r="BP50" s="345"/>
      <c r="BQ50" s="345"/>
      <c r="BR50" s="345"/>
      <c r="BS50" s="345"/>
      <c r="BT50" s="345"/>
      <c r="BU50" s="345"/>
      <c r="BV50" s="345"/>
      <c r="BW50" s="345"/>
      <c r="BX50" s="345"/>
      <c r="BY50" s="345"/>
      <c r="BZ50" s="345"/>
      <c r="CA50" s="345"/>
      <c r="CB50" s="345"/>
      <c r="CC50" s="345"/>
      <c r="CD50" s="345"/>
      <c r="CE50" s="345"/>
      <c r="CF50" s="345"/>
      <c r="CG50" s="345"/>
      <c r="CH50" s="345"/>
      <c r="CK50" s="140"/>
      <c r="CL50" s="54"/>
      <c r="CM50" s="54"/>
      <c r="CN50" s="54"/>
    </row>
    <row r="51" spans="1:92" ht="15.95" customHeight="1" x14ac:dyDescent="0.25">
      <c r="A51" s="66">
        <v>1</v>
      </c>
      <c r="B51" s="67"/>
      <c r="C51" s="68" t="s">
        <v>70</v>
      </c>
      <c r="D51" s="6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70">
        <v>1</v>
      </c>
      <c r="Z51" s="65"/>
      <c r="AR51" s="71">
        <f>IF(B52=0,0,(IF(B53=0,1,IF(B54=0,2,IF(B55=0,3,IF(B55&gt;0,4))))))</f>
        <v>0</v>
      </c>
      <c r="BC51" s="71" t="b">
        <f>IF(BE51=15,3,IF(BE51&gt;15,4))</f>
        <v>0</v>
      </c>
      <c r="BE51" s="72">
        <f>SUM(BE52,BE54,BE56,BE58)</f>
        <v>9</v>
      </c>
      <c r="BF51" s="72">
        <f>SUM(BF52,BF54,BF56,BF58)</f>
        <v>6</v>
      </c>
      <c r="BK51" s="73"/>
      <c r="BL51" s="119" t="s">
        <v>58</v>
      </c>
      <c r="BM51" s="425" t="s">
        <v>7</v>
      </c>
      <c r="BN51" s="346"/>
      <c r="BO51" s="346"/>
      <c r="BP51" s="426"/>
      <c r="BQ51" s="347" t="s">
        <v>59</v>
      </c>
      <c r="BR51" s="427"/>
      <c r="BS51" s="342">
        <v>1</v>
      </c>
      <c r="BT51" s="342"/>
      <c r="BU51" s="342"/>
      <c r="BV51" s="348">
        <v>2</v>
      </c>
      <c r="BW51" s="342"/>
      <c r="BX51" s="349"/>
      <c r="BY51" s="342">
        <v>3</v>
      </c>
      <c r="BZ51" s="342"/>
      <c r="CA51" s="342"/>
      <c r="CB51" s="348">
        <v>4</v>
      </c>
      <c r="CC51" s="342"/>
      <c r="CD51" s="349"/>
      <c r="CE51" s="74"/>
      <c r="CF51" s="75" t="s">
        <v>0</v>
      </c>
      <c r="CG51" s="76" t="s">
        <v>3</v>
      </c>
      <c r="CH51" s="77" t="s">
        <v>1</v>
      </c>
      <c r="CK51" s="140"/>
      <c r="CL51" s="54"/>
      <c r="CM51" s="54"/>
      <c r="CN51" s="54"/>
    </row>
    <row r="52" spans="1:92" ht="15.95" customHeight="1" x14ac:dyDescent="0.25">
      <c r="A52" s="78">
        <v>1</v>
      </c>
      <c r="B52" s="79"/>
      <c r="C52" s="80">
        <v>1</v>
      </c>
      <c r="D52" s="80">
        <v>3</v>
      </c>
      <c r="E52" s="81">
        <v>2</v>
      </c>
      <c r="F52" s="82">
        <v>1</v>
      </c>
      <c r="G52" s="83">
        <v>2</v>
      </c>
      <c r="H52" s="84">
        <v>1</v>
      </c>
      <c r="I52" s="81">
        <v>2</v>
      </c>
      <c r="J52" s="82">
        <v>1</v>
      </c>
      <c r="K52" s="83"/>
      <c r="L52" s="84"/>
      <c r="M52" s="81"/>
      <c r="N52" s="82"/>
      <c r="O52" s="83"/>
      <c r="P52" s="84"/>
      <c r="Q52" s="81"/>
      <c r="R52" s="82"/>
      <c r="S52" s="85">
        <f t="shared" ref="S52:S57" si="151">IF(E52="wo",0,IF(F52="wo",1,IF(E52&gt;F52,1,0)))</f>
        <v>1</v>
      </c>
      <c r="T52" s="85">
        <f t="shared" ref="T52:T57" si="152">IF(E52="wo",1,IF(F52="wo",0,IF(F52&gt;E52,1,0)))</f>
        <v>0</v>
      </c>
      <c r="U52" s="85">
        <f t="shared" ref="U52:U57" si="153">IF(G52="wo",0,IF(H52="wo",1,IF(G52&gt;H52,1,0)))</f>
        <v>1</v>
      </c>
      <c r="V52" s="85">
        <f t="shared" ref="V52:V57" si="154">IF(G52="wo",1,IF(H52="wo",0,IF(H52&gt;G52,1,0)))</f>
        <v>0</v>
      </c>
      <c r="W52" s="85">
        <f t="shared" ref="W52:W57" si="155">IF(I52="wo",0,IF(J52="wo",1,IF(I52&gt;J52,1,0)))</f>
        <v>1</v>
      </c>
      <c r="X52" s="85">
        <f t="shared" ref="X52:X57" si="156">IF(I52="wo",1,IF(J52="wo",0,IF(J52&gt;I52,1,0)))</f>
        <v>0</v>
      </c>
      <c r="Y52" s="85">
        <f t="shared" ref="Y52:Y57" si="157">IF(K52="wo",0,IF(L52="wo",1,IF(K52&gt;L52,1,0)))</f>
        <v>0</v>
      </c>
      <c r="Z52" s="85">
        <f t="shared" ref="Z52:Z57" si="158">IF(K52="wo",1,IF(L52="wo",0,IF(L52&gt;K52,1,0)))</f>
        <v>0</v>
      </c>
      <c r="AA52" s="85">
        <f t="shared" ref="AA52:AA57" si="159">IF(M52="wo",0,IF(N52="wo",1,IF(M52&gt;N52,1,0)))</f>
        <v>0</v>
      </c>
      <c r="AB52" s="85">
        <f t="shared" ref="AB52:AB57" si="160">IF(M52="wo",1,IF(N52="wo",0,IF(N52&gt;M52,1,0)))</f>
        <v>0</v>
      </c>
      <c r="AC52" s="85">
        <f t="shared" ref="AC52:AC57" si="161">IF(O52="wo",0,IF(P52="wo",1,IF(O52&gt;P52,1,0)))</f>
        <v>0</v>
      </c>
      <c r="AD52" s="85">
        <f t="shared" ref="AD52:AD57" si="162">IF(O52="wo",1,IF(P52="wo",0,IF(P52&gt;O52,1,0)))</f>
        <v>0</v>
      </c>
      <c r="AE52" s="85">
        <f t="shared" ref="AE52:AE57" si="163">IF(Q52="wo",0,IF(R52="wo",1,IF(Q52&gt;R52,1,0)))</f>
        <v>0</v>
      </c>
      <c r="AF52" s="85">
        <f t="shared" ref="AF52:AF57" si="164">IF(Q52="wo",1,IF(R52="wo",0,IF(R52&gt;Q52,1,0)))</f>
        <v>0</v>
      </c>
      <c r="AG52" s="86">
        <f t="shared" ref="AG52:AH57" si="165">IF(E52="wo","wo",+S52+U52+W52+Y52+AA52+AC52+AE52)</f>
        <v>3</v>
      </c>
      <c r="AH52" s="86">
        <f t="shared" si="165"/>
        <v>0</v>
      </c>
      <c r="AI52" s="87">
        <f t="shared" ref="AI52:AI57" si="166">IF(E52="",0,IF(E52="wo",0,IF(F52="wo",2,IF(AG52=AH52,0,IF(AG52&gt;AH52,2,1)))))</f>
        <v>2</v>
      </c>
      <c r="AJ52" s="87">
        <f t="shared" ref="AJ52:AJ57" si="167">IF(F52="",0,IF(F52="wo",0,IF(E52="wo",2,IF(AH52=AG52,0,IF(AH52&gt;AG52,2,1)))))</f>
        <v>1</v>
      </c>
      <c r="AK52" s="88">
        <f t="shared" ref="AK52:AK57" si="168">IF(E52="","",IF(E52="wo",0,IF(F52="wo",0,IF(E52=F52,"ERROR",IF(E52&gt;F52,F52,-1*E52)))))</f>
        <v>1</v>
      </c>
      <c r="AL52" s="88">
        <f t="shared" ref="AL52:AL57" si="169">IF(G52="","",IF(G52="wo",0,IF(H52="wo",0,IF(G52=H52,"ERROR",IF(G52&gt;H52,H52,-1*G52)))))</f>
        <v>1</v>
      </c>
      <c r="AM52" s="88">
        <f t="shared" ref="AM52:AM57" si="170">IF(I52="","",IF(I52="wo",0,IF(J52="wo",0,IF(I52=J52,"ERROR",IF(I52&gt;J52,J52,-1*I52)))))</f>
        <v>1</v>
      </c>
      <c r="AN52" s="88" t="str">
        <f t="shared" ref="AN52:AN57" si="171">IF(K52="","",IF(K52="wo",0,IF(L52="wo",0,IF(K52=L52,"ERROR",IF(K52&gt;L52,L52,-1*K52)))))</f>
        <v/>
      </c>
      <c r="AO52" s="88" t="str">
        <f t="shared" ref="AO52:AO57" si="172">IF(M52="","",IF(M52="wo",0,IF(N52="wo",0,IF(M52=N52,"ERROR",IF(M52&gt;N52,N52,-1*M52)))))</f>
        <v/>
      </c>
      <c r="AP52" s="88" t="str">
        <f t="shared" ref="AP52:AP57" si="173">IF(O52="","",IF(O52="wo",0,IF(P52="wo",0,IF(O52=P52,"ERROR",IF(O52&gt;P52,P52,-1*O52)))))</f>
        <v/>
      </c>
      <c r="AQ52" s="88" t="str">
        <f t="shared" ref="AQ52:AQ57" si="174">IF(Q52="","",IF(Q52="wo",0,IF(R52="wo",0,IF(Q52=R52,"ERROR",IF(Q52&gt;R52,R52,-1*Q52)))))</f>
        <v/>
      </c>
      <c r="AR52" s="89" t="str">
        <f t="shared" ref="AR52:AR57" si="175">CONCATENATE(AG52," - ",AH52)</f>
        <v>3 - 0</v>
      </c>
      <c r="AS52" s="90" t="str">
        <f t="shared" ref="AS52:AS57" si="176">IF(E52="","",(IF(K52="",AK52&amp;","&amp;AL52&amp;","&amp;AM52,IF(M52="",AK52&amp;","&amp;AL52&amp;","&amp;AM52&amp;","&amp;AN52,IF(O52="",AK52&amp;","&amp;AL52&amp;","&amp;AM52&amp;","&amp;AN52&amp;","&amp;AO52,IF(Q52="",AK52&amp;","&amp;AL52&amp;","&amp;AM52&amp;","&amp;AN52&amp;","&amp;AO52&amp;","&amp;AP52,AK52&amp;","&amp;AL52&amp;","&amp;AM52&amp;","&amp;AN52&amp;","&amp;AO52&amp;","&amp;AP52&amp;","&amp;AQ52))))))</f>
        <v>1,1,1</v>
      </c>
      <c r="AT52" s="87">
        <f t="shared" ref="AT52:AT57" si="177">IF(F52="",0,IF(F52="wo",0,IF(E52="wo",2,IF(AH52=AG52,0,IF(AH52&gt;AG52,2,1)))))</f>
        <v>1</v>
      </c>
      <c r="AU52" s="87">
        <f t="shared" ref="AU52:AU57" si="178">IF(E52="",0,IF(E52="wo",0,IF(F52="wo",2,IF(AG52=AH52,0,IF(AG52&gt;AH52,2,1)))))</f>
        <v>2</v>
      </c>
      <c r="AV52" s="88">
        <f t="shared" ref="AV52:AV57" si="179">IF(F52="","",IF(F52="wo",0,IF(E52="wo",0,IF(F52=E52,"ERROR",IF(F52&gt;E52,E52,-1*F52)))))</f>
        <v>-1</v>
      </c>
      <c r="AW52" s="88">
        <f t="shared" ref="AW52:AW57" si="180">IF(H52="","",IF(H52="wo",0,IF(G52="wo",0,IF(H52=G52,"ERROR",IF(H52&gt;G52,G52,-1*H52)))))</f>
        <v>-1</v>
      </c>
      <c r="AX52" s="88">
        <f t="shared" ref="AX52:AX57" si="181">IF(J52="","",IF(J52="wo",0,IF(I52="wo",0,IF(J52=I52,"ERROR",IF(J52&gt;I52,I52,-1*J52)))))</f>
        <v>-1</v>
      </c>
      <c r="AY52" s="88" t="str">
        <f t="shared" ref="AY52:AY57" si="182">IF(L52="","",IF(L52="wo",0,IF(K52="wo",0,IF(L52=K52,"ERROR",IF(L52&gt;K52,K52,-1*L52)))))</f>
        <v/>
      </c>
      <c r="AZ52" s="88" t="str">
        <f t="shared" ref="AZ52:AZ57" si="183">IF(N52="","",IF(N52="wo",0,IF(M52="wo",0,IF(N52=M52,"ERROR",IF(N52&gt;M52,M52,-1*N52)))))</f>
        <v/>
      </c>
      <c r="BA52" s="88" t="str">
        <f t="shared" ref="BA52:BA57" si="184">IF(P52="","",IF(P52="wo",0,IF(O52="wo",0,IF(P52=O52,"ERROR",IF(P52&gt;O52,O52,-1*P52)))))</f>
        <v/>
      </c>
      <c r="BB52" s="88" t="str">
        <f t="shared" ref="BB52:BB57" si="185">IF(R52="","",IF(R52="wo",0,IF(Q52="wo",0,IF(R52=Q52,"ERROR",IF(R52&gt;Q52,Q52,-1*R52)))))</f>
        <v/>
      </c>
      <c r="BC52" s="89" t="str">
        <f t="shared" ref="BC52:BC57" si="186">CONCATENATE(AH52," - ",AG52)</f>
        <v>0 - 3</v>
      </c>
      <c r="BD52" s="90" t="str">
        <f t="shared" ref="BD52:BD57" si="187">IF(E52="","",(IF(K52="",AV52&amp;", "&amp;AW52&amp;", "&amp;AX52,IF(M52="",AV52&amp;","&amp;AW52&amp;","&amp;AX52&amp;","&amp;AY52,IF(O52="",AV52&amp;","&amp;AW52&amp;","&amp;AX52&amp;","&amp;AY52&amp;","&amp;AZ52,IF(Q52="",AV52&amp;","&amp;AW52&amp;","&amp;AX52&amp;","&amp;AY52&amp;","&amp;AZ52&amp;","&amp;BA52,AV52&amp;","&amp;AW52&amp;","&amp;AX52&amp;","&amp;AY52&amp;","&amp;AZ52&amp;","&amp;BA52&amp;","&amp;BB52))))))</f>
        <v>-1, -1, -1</v>
      </c>
      <c r="BE52" s="91">
        <f>SUMIF(C52:C59,1,AI52:AI59)+SUMIF(D52:D59,1,AJ52:AJ59)</f>
        <v>4</v>
      </c>
      <c r="BF52" s="91">
        <f>IF(BE52&lt;&gt;0,RANK(BE52,BE52:BE58),"")</f>
        <v>1</v>
      </c>
      <c r="BG52" s="92">
        <f>SUMIF(A52:A55,C52,B52:B55)</f>
        <v>0</v>
      </c>
      <c r="BH52" s="93">
        <f>SUMIF(A52:A55,D52,B52:B55)</f>
        <v>0</v>
      </c>
      <c r="BI52" s="57">
        <v>1</v>
      </c>
      <c r="BJ52" s="58">
        <f>1*BJ41+1</f>
        <v>25</v>
      </c>
      <c r="BK52" s="94">
        <v>1</v>
      </c>
      <c r="BL52" s="406">
        <v>1</v>
      </c>
      <c r="BM52" s="419">
        <f>B52</f>
        <v>0</v>
      </c>
      <c r="BN52" s="333" t="s">
        <v>40</v>
      </c>
      <c r="BO52" s="333"/>
      <c r="BP52" s="333"/>
      <c r="BQ52" s="95">
        <f>IF(BM52=0,0,VLOOKUP(BM52,[3]Список!$A:P,7,FALSE))</f>
        <v>0</v>
      </c>
      <c r="BR52" s="421">
        <f>IF(BM52=0,0,VLOOKUP(BM52,[3]Список!$A:$P,6,FALSE))</f>
        <v>0</v>
      </c>
      <c r="BS52" s="398"/>
      <c r="BT52" s="398"/>
      <c r="BU52" s="398"/>
      <c r="BV52" s="96"/>
      <c r="BW52" s="97">
        <f>IF(AG56&lt;AH56,AI56,IF(AH56&lt;AG56,AI56," "))</f>
        <v>2</v>
      </c>
      <c r="BX52" s="98"/>
      <c r="BY52" s="99"/>
      <c r="BZ52" s="97">
        <f>IF(AG52&lt;AH52,AI52,IF(AH52&lt;AG52,AI52," "))</f>
        <v>2</v>
      </c>
      <c r="CA52" s="99"/>
      <c r="CB52" s="100"/>
      <c r="CC52" s="97" t="str">
        <f>IF(AG54&lt;AH54,AI54,IF(AH54&lt;AG54,AI54," "))</f>
        <v xml:space="preserve"> </v>
      </c>
      <c r="CD52" s="98"/>
      <c r="CE52" s="101"/>
      <c r="CF52" s="383">
        <f>BE52</f>
        <v>4</v>
      </c>
      <c r="CG52" s="414"/>
      <c r="CH52" s="416">
        <f>IF(BF53="",BF52,BF53)</f>
        <v>1</v>
      </c>
      <c r="CK52" s="332"/>
      <c r="CL52" s="332"/>
      <c r="CM52" s="332"/>
      <c r="CN52" s="54"/>
    </row>
    <row r="53" spans="1:92" ht="15.95" customHeight="1" x14ac:dyDescent="0.25">
      <c r="A53" s="78">
        <v>2</v>
      </c>
      <c r="B53" s="79"/>
      <c r="C53" s="80">
        <v>2</v>
      </c>
      <c r="D53" s="80">
        <v>4</v>
      </c>
      <c r="E53" s="81"/>
      <c r="F53" s="82"/>
      <c r="G53" s="83"/>
      <c r="H53" s="84"/>
      <c r="I53" s="81"/>
      <c r="J53" s="82"/>
      <c r="K53" s="83"/>
      <c r="L53" s="84"/>
      <c r="M53" s="81"/>
      <c r="N53" s="82"/>
      <c r="O53" s="83"/>
      <c r="P53" s="84"/>
      <c r="Q53" s="81"/>
      <c r="R53" s="82"/>
      <c r="S53" s="85">
        <f t="shared" si="151"/>
        <v>0</v>
      </c>
      <c r="T53" s="85">
        <f t="shared" si="152"/>
        <v>0</v>
      </c>
      <c r="U53" s="85">
        <f t="shared" si="153"/>
        <v>0</v>
      </c>
      <c r="V53" s="85">
        <f t="shared" si="154"/>
        <v>0</v>
      </c>
      <c r="W53" s="85">
        <f t="shared" si="155"/>
        <v>0</v>
      </c>
      <c r="X53" s="85">
        <f t="shared" si="156"/>
        <v>0</v>
      </c>
      <c r="Y53" s="85">
        <f t="shared" si="157"/>
        <v>0</v>
      </c>
      <c r="Z53" s="85">
        <f t="shared" si="158"/>
        <v>0</v>
      </c>
      <c r="AA53" s="85">
        <f t="shared" si="159"/>
        <v>0</v>
      </c>
      <c r="AB53" s="85">
        <f t="shared" si="160"/>
        <v>0</v>
      </c>
      <c r="AC53" s="85">
        <f t="shared" si="161"/>
        <v>0</v>
      </c>
      <c r="AD53" s="85">
        <f t="shared" si="162"/>
        <v>0</v>
      </c>
      <c r="AE53" s="85">
        <f t="shared" si="163"/>
        <v>0</v>
      </c>
      <c r="AF53" s="85">
        <f t="shared" si="164"/>
        <v>0</v>
      </c>
      <c r="AG53" s="86">
        <f t="shared" si="165"/>
        <v>0</v>
      </c>
      <c r="AH53" s="86">
        <f t="shared" si="165"/>
        <v>0</v>
      </c>
      <c r="AI53" s="87">
        <f t="shared" si="166"/>
        <v>0</v>
      </c>
      <c r="AJ53" s="87">
        <f t="shared" si="167"/>
        <v>0</v>
      </c>
      <c r="AK53" s="88" t="str">
        <f t="shared" si="168"/>
        <v/>
      </c>
      <c r="AL53" s="88" t="str">
        <f t="shared" si="169"/>
        <v/>
      </c>
      <c r="AM53" s="88" t="str">
        <f t="shared" si="170"/>
        <v/>
      </c>
      <c r="AN53" s="88" t="str">
        <f t="shared" si="171"/>
        <v/>
      </c>
      <c r="AO53" s="88" t="str">
        <f t="shared" si="172"/>
        <v/>
      </c>
      <c r="AP53" s="88" t="str">
        <f t="shared" si="173"/>
        <v/>
      </c>
      <c r="AQ53" s="88" t="str">
        <f t="shared" si="174"/>
        <v/>
      </c>
      <c r="AR53" s="89" t="str">
        <f t="shared" si="175"/>
        <v>0 - 0</v>
      </c>
      <c r="AS53" s="90" t="str">
        <f t="shared" si="176"/>
        <v/>
      </c>
      <c r="AT53" s="87">
        <f t="shared" si="177"/>
        <v>0</v>
      </c>
      <c r="AU53" s="87">
        <f t="shared" si="178"/>
        <v>0</v>
      </c>
      <c r="AV53" s="88" t="str">
        <f t="shared" si="179"/>
        <v/>
      </c>
      <c r="AW53" s="88" t="str">
        <f t="shared" si="180"/>
        <v/>
      </c>
      <c r="AX53" s="88" t="str">
        <f t="shared" si="181"/>
        <v/>
      </c>
      <c r="AY53" s="88" t="str">
        <f t="shared" si="182"/>
        <v/>
      </c>
      <c r="AZ53" s="88" t="str">
        <f t="shared" si="183"/>
        <v/>
      </c>
      <c r="BA53" s="88" t="str">
        <f t="shared" si="184"/>
        <v/>
      </c>
      <c r="BB53" s="88" t="str">
        <f t="shared" si="185"/>
        <v/>
      </c>
      <c r="BC53" s="89" t="str">
        <f t="shared" si="186"/>
        <v>0 - 0</v>
      </c>
      <c r="BD53" s="90" t="str">
        <f t="shared" si="187"/>
        <v/>
      </c>
      <c r="BE53" s="102"/>
      <c r="BF53" s="102"/>
      <c r="BG53" s="92">
        <f>SUMIF(A52:A55,C53,B52:B55)</f>
        <v>0</v>
      </c>
      <c r="BH53" s="93">
        <f>SUMIF(A52:A55,D53,B52:B55)</f>
        <v>0</v>
      </c>
      <c r="BI53" s="57">
        <v>1</v>
      </c>
      <c r="BJ53" s="58">
        <f>1+BJ52</f>
        <v>26</v>
      </c>
      <c r="BK53" s="94">
        <v>1</v>
      </c>
      <c r="BL53" s="407"/>
      <c r="BM53" s="420"/>
      <c r="BN53" s="333"/>
      <c r="BO53" s="333"/>
      <c r="BP53" s="333"/>
      <c r="BQ53" s="103">
        <f>IF(BM52=0,0,VLOOKUP(BM52,[3]Список!$A:P,8,FALSE))</f>
        <v>0</v>
      </c>
      <c r="BR53" s="422"/>
      <c r="BS53" s="401"/>
      <c r="BT53" s="401"/>
      <c r="BU53" s="401"/>
      <c r="BV53" s="380" t="str">
        <f>IF(AI56&lt;AJ56,AR56,IF(AJ56&lt;AI56,AS56," "))</f>
        <v>1,1,1</v>
      </c>
      <c r="BW53" s="381"/>
      <c r="BX53" s="382"/>
      <c r="BY53" s="381" t="str">
        <f>IF(AI52&lt;AJ52,AR52,IF(AJ52&lt;AI52,AS52," "))</f>
        <v>1,1,1</v>
      </c>
      <c r="BZ53" s="381"/>
      <c r="CA53" s="381"/>
      <c r="CB53" s="380" t="str">
        <f>IF(AI54&lt;AJ54,AR54,IF(AJ54&lt;AI54,AS54," "))</f>
        <v xml:space="preserve"> </v>
      </c>
      <c r="CC53" s="381"/>
      <c r="CD53" s="382"/>
      <c r="CE53" s="104"/>
      <c r="CF53" s="384"/>
      <c r="CG53" s="415"/>
      <c r="CH53" s="417"/>
      <c r="CK53" s="332"/>
      <c r="CL53" s="332"/>
      <c r="CM53" s="332"/>
      <c r="CN53" s="54"/>
    </row>
    <row r="54" spans="1:92" ht="15.95" customHeight="1" x14ac:dyDescent="0.25">
      <c r="A54" s="78">
        <v>3</v>
      </c>
      <c r="B54" s="79"/>
      <c r="C54" s="80">
        <v>1</v>
      </c>
      <c r="D54" s="80">
        <v>4</v>
      </c>
      <c r="E54" s="81"/>
      <c r="F54" s="82"/>
      <c r="G54" s="83"/>
      <c r="H54" s="84"/>
      <c r="I54" s="81"/>
      <c r="J54" s="82"/>
      <c r="K54" s="83"/>
      <c r="L54" s="84"/>
      <c r="M54" s="81"/>
      <c r="N54" s="82"/>
      <c r="O54" s="83"/>
      <c r="P54" s="84"/>
      <c r="Q54" s="81"/>
      <c r="R54" s="82"/>
      <c r="S54" s="85">
        <f t="shared" si="151"/>
        <v>0</v>
      </c>
      <c r="T54" s="85">
        <f t="shared" si="152"/>
        <v>0</v>
      </c>
      <c r="U54" s="85">
        <f t="shared" si="153"/>
        <v>0</v>
      </c>
      <c r="V54" s="85">
        <f t="shared" si="154"/>
        <v>0</v>
      </c>
      <c r="W54" s="85">
        <f t="shared" si="155"/>
        <v>0</v>
      </c>
      <c r="X54" s="85">
        <f t="shared" si="156"/>
        <v>0</v>
      </c>
      <c r="Y54" s="85">
        <f t="shared" si="157"/>
        <v>0</v>
      </c>
      <c r="Z54" s="85">
        <f t="shared" si="158"/>
        <v>0</v>
      </c>
      <c r="AA54" s="85">
        <f t="shared" si="159"/>
        <v>0</v>
      </c>
      <c r="AB54" s="85">
        <f t="shared" si="160"/>
        <v>0</v>
      </c>
      <c r="AC54" s="85">
        <f t="shared" si="161"/>
        <v>0</v>
      </c>
      <c r="AD54" s="85">
        <f t="shared" si="162"/>
        <v>0</v>
      </c>
      <c r="AE54" s="85">
        <f t="shared" si="163"/>
        <v>0</v>
      </c>
      <c r="AF54" s="85">
        <f t="shared" si="164"/>
        <v>0</v>
      </c>
      <c r="AG54" s="86">
        <f t="shared" si="165"/>
        <v>0</v>
      </c>
      <c r="AH54" s="86">
        <f t="shared" si="165"/>
        <v>0</v>
      </c>
      <c r="AI54" s="87">
        <f t="shared" si="166"/>
        <v>0</v>
      </c>
      <c r="AJ54" s="87">
        <f t="shared" si="167"/>
        <v>0</v>
      </c>
      <c r="AK54" s="88" t="str">
        <f t="shared" si="168"/>
        <v/>
      </c>
      <c r="AL54" s="88" t="str">
        <f t="shared" si="169"/>
        <v/>
      </c>
      <c r="AM54" s="88" t="str">
        <f t="shared" si="170"/>
        <v/>
      </c>
      <c r="AN54" s="88" t="str">
        <f t="shared" si="171"/>
        <v/>
      </c>
      <c r="AO54" s="88" t="str">
        <f t="shared" si="172"/>
        <v/>
      </c>
      <c r="AP54" s="88" t="str">
        <f t="shared" si="173"/>
        <v/>
      </c>
      <c r="AQ54" s="88" t="str">
        <f t="shared" si="174"/>
        <v/>
      </c>
      <c r="AR54" s="89" t="str">
        <f t="shared" si="175"/>
        <v>0 - 0</v>
      </c>
      <c r="AS54" s="90" t="str">
        <f t="shared" si="176"/>
        <v/>
      </c>
      <c r="AT54" s="87">
        <f t="shared" si="177"/>
        <v>0</v>
      </c>
      <c r="AU54" s="87">
        <f t="shared" si="178"/>
        <v>0</v>
      </c>
      <c r="AV54" s="88" t="str">
        <f t="shared" si="179"/>
        <v/>
      </c>
      <c r="AW54" s="88" t="str">
        <f t="shared" si="180"/>
        <v/>
      </c>
      <c r="AX54" s="88" t="str">
        <f t="shared" si="181"/>
        <v/>
      </c>
      <c r="AY54" s="88" t="str">
        <f t="shared" si="182"/>
        <v/>
      </c>
      <c r="AZ54" s="88" t="str">
        <f t="shared" si="183"/>
        <v/>
      </c>
      <c r="BA54" s="88" t="str">
        <f t="shared" si="184"/>
        <v/>
      </c>
      <c r="BB54" s="88" t="str">
        <f t="shared" si="185"/>
        <v/>
      </c>
      <c r="BC54" s="89" t="str">
        <f t="shared" si="186"/>
        <v>0 - 0</v>
      </c>
      <c r="BD54" s="90" t="str">
        <f t="shared" si="187"/>
        <v/>
      </c>
      <c r="BE54" s="91">
        <f>SUMIF(C52:C59,2,AI52:AI59)+SUMIF(D52:D59,2,AJ52:AJ59)</f>
        <v>2</v>
      </c>
      <c r="BF54" s="91">
        <f>IF(BE54&lt;&gt;0,RANK(BE54,BE52:BE58),"")</f>
        <v>3</v>
      </c>
      <c r="BG54" s="92">
        <f>SUMIF(A52:A55,C54,B52:B55)</f>
        <v>0</v>
      </c>
      <c r="BH54" s="93">
        <f>SUMIF(A52:A55,D54,B52:B55)</f>
        <v>0</v>
      </c>
      <c r="BI54" s="57">
        <v>1</v>
      </c>
      <c r="BJ54" s="58">
        <f>1+BJ53</f>
        <v>27</v>
      </c>
      <c r="BK54" s="94">
        <v>2</v>
      </c>
      <c r="BL54" s="350">
        <v>2</v>
      </c>
      <c r="BM54" s="352">
        <f>B53</f>
        <v>0</v>
      </c>
      <c r="BN54" s="332" t="s">
        <v>66</v>
      </c>
      <c r="BO54" s="332"/>
      <c r="BP54" s="412"/>
      <c r="BQ54" s="105">
        <f>IF(BM54=0,0,VLOOKUP(BM54,[3]Список!$A:P,7,FALSE))</f>
        <v>0</v>
      </c>
      <c r="BR54" s="354">
        <f>IF(BM54=0,0,VLOOKUP(BM54,[3]Список!$A:$P,6,FALSE))</f>
        <v>0</v>
      </c>
      <c r="BS54" s="106"/>
      <c r="BT54" s="107">
        <f>IF(AG56&lt;AH56,AT56,IF(AH56&lt;AG56,AT56," "))</f>
        <v>1</v>
      </c>
      <c r="BU54" s="108"/>
      <c r="BV54" s="356"/>
      <c r="BW54" s="357"/>
      <c r="BX54" s="358"/>
      <c r="BY54" s="108"/>
      <c r="BZ54" s="107">
        <f>IF(AG55&lt;AH55,AI55,IF(AH55&lt;AG55,AI55," "))</f>
        <v>1</v>
      </c>
      <c r="CA54" s="108"/>
      <c r="CB54" s="109"/>
      <c r="CC54" s="107" t="str">
        <f>IF(AG53&lt;AH53,AI53,IF(AH53&lt;AG53,AI53," "))</f>
        <v xml:space="preserve"> </v>
      </c>
      <c r="CD54" s="110"/>
      <c r="CE54" s="111"/>
      <c r="CF54" s="362">
        <f>BE54</f>
        <v>2</v>
      </c>
      <c r="CG54" s="364"/>
      <c r="CH54" s="343">
        <f>IF(BF55="",BF54,BF55)</f>
        <v>3</v>
      </c>
      <c r="CK54" s="332"/>
      <c r="CL54" s="332"/>
      <c r="CM54" s="332"/>
      <c r="CN54" s="54"/>
    </row>
    <row r="55" spans="1:92" ht="15.95" customHeight="1" x14ac:dyDescent="0.25">
      <c r="A55" s="78">
        <v>4</v>
      </c>
      <c r="B55" s="79"/>
      <c r="C55" s="80">
        <v>2</v>
      </c>
      <c r="D55" s="80">
        <v>3</v>
      </c>
      <c r="E55" s="81">
        <v>1</v>
      </c>
      <c r="F55" s="82">
        <v>2</v>
      </c>
      <c r="G55" s="83">
        <v>1</v>
      </c>
      <c r="H55" s="84">
        <v>2</v>
      </c>
      <c r="I55" s="81">
        <v>1</v>
      </c>
      <c r="J55" s="82">
        <v>2</v>
      </c>
      <c r="K55" s="83"/>
      <c r="L55" s="84"/>
      <c r="M55" s="81"/>
      <c r="N55" s="82"/>
      <c r="O55" s="83"/>
      <c r="P55" s="84"/>
      <c r="Q55" s="81"/>
      <c r="R55" s="82"/>
      <c r="S55" s="85">
        <f t="shared" si="151"/>
        <v>0</v>
      </c>
      <c r="T55" s="85">
        <f t="shared" si="152"/>
        <v>1</v>
      </c>
      <c r="U55" s="85">
        <f t="shared" si="153"/>
        <v>0</v>
      </c>
      <c r="V55" s="85">
        <f t="shared" si="154"/>
        <v>1</v>
      </c>
      <c r="W55" s="85">
        <f t="shared" si="155"/>
        <v>0</v>
      </c>
      <c r="X55" s="85">
        <f t="shared" si="156"/>
        <v>1</v>
      </c>
      <c r="Y55" s="85">
        <f t="shared" si="157"/>
        <v>0</v>
      </c>
      <c r="Z55" s="85">
        <f t="shared" si="158"/>
        <v>0</v>
      </c>
      <c r="AA55" s="85">
        <f t="shared" si="159"/>
        <v>0</v>
      </c>
      <c r="AB55" s="85">
        <f t="shared" si="160"/>
        <v>0</v>
      </c>
      <c r="AC55" s="85">
        <f t="shared" si="161"/>
        <v>0</v>
      </c>
      <c r="AD55" s="85">
        <f t="shared" si="162"/>
        <v>0</v>
      </c>
      <c r="AE55" s="85">
        <f t="shared" si="163"/>
        <v>0</v>
      </c>
      <c r="AF55" s="85">
        <f t="shared" si="164"/>
        <v>0</v>
      </c>
      <c r="AG55" s="86">
        <f t="shared" si="165"/>
        <v>0</v>
      </c>
      <c r="AH55" s="86">
        <f t="shared" si="165"/>
        <v>3</v>
      </c>
      <c r="AI55" s="87">
        <f t="shared" si="166"/>
        <v>1</v>
      </c>
      <c r="AJ55" s="87">
        <f t="shared" si="167"/>
        <v>2</v>
      </c>
      <c r="AK55" s="88">
        <f t="shared" si="168"/>
        <v>-1</v>
      </c>
      <c r="AL55" s="88">
        <f t="shared" si="169"/>
        <v>-1</v>
      </c>
      <c r="AM55" s="88">
        <f t="shared" si="170"/>
        <v>-1</v>
      </c>
      <c r="AN55" s="88" t="str">
        <f t="shared" si="171"/>
        <v/>
      </c>
      <c r="AO55" s="88" t="str">
        <f t="shared" si="172"/>
        <v/>
      </c>
      <c r="AP55" s="88" t="str">
        <f t="shared" si="173"/>
        <v/>
      </c>
      <c r="AQ55" s="88" t="str">
        <f t="shared" si="174"/>
        <v/>
      </c>
      <c r="AR55" s="89" t="str">
        <f t="shared" si="175"/>
        <v>0 - 3</v>
      </c>
      <c r="AS55" s="90" t="str">
        <f t="shared" si="176"/>
        <v>-1,-1,-1</v>
      </c>
      <c r="AT55" s="87">
        <f t="shared" si="177"/>
        <v>2</v>
      </c>
      <c r="AU55" s="87">
        <f t="shared" si="178"/>
        <v>1</v>
      </c>
      <c r="AV55" s="88">
        <f t="shared" si="179"/>
        <v>1</v>
      </c>
      <c r="AW55" s="88">
        <f t="shared" si="180"/>
        <v>1</v>
      </c>
      <c r="AX55" s="88">
        <f t="shared" si="181"/>
        <v>1</v>
      </c>
      <c r="AY55" s="88" t="str">
        <f t="shared" si="182"/>
        <v/>
      </c>
      <c r="AZ55" s="88" t="str">
        <f t="shared" si="183"/>
        <v/>
      </c>
      <c r="BA55" s="88" t="str">
        <f t="shared" si="184"/>
        <v/>
      </c>
      <c r="BB55" s="88" t="str">
        <f t="shared" si="185"/>
        <v/>
      </c>
      <c r="BC55" s="89" t="str">
        <f t="shared" si="186"/>
        <v>3 - 0</v>
      </c>
      <c r="BD55" s="90" t="str">
        <f t="shared" si="187"/>
        <v>1, 1, 1</v>
      </c>
      <c r="BE55" s="102"/>
      <c r="BF55" s="102"/>
      <c r="BG55" s="92">
        <f>SUMIF(A52:A55,C55,B52:B55)</f>
        <v>0</v>
      </c>
      <c r="BH55" s="93">
        <f>SUMIF(A52:A55,D55,B52:B55)</f>
        <v>0</v>
      </c>
      <c r="BI55" s="57">
        <v>1</v>
      </c>
      <c r="BJ55" s="58">
        <f>1+BJ54</f>
        <v>28</v>
      </c>
      <c r="BK55" s="94">
        <v>2</v>
      </c>
      <c r="BL55" s="350"/>
      <c r="BM55" s="352"/>
      <c r="BN55" s="332" t="s">
        <v>60</v>
      </c>
      <c r="BO55" s="332"/>
      <c r="BP55" s="412"/>
      <c r="BQ55" s="105">
        <f>IF(BM54=0,0,VLOOKUP(BM54,[3]Список!$A:P,8,FALSE))</f>
        <v>0</v>
      </c>
      <c r="BR55" s="354"/>
      <c r="BS55" s="423" t="str">
        <f>IF(AI56&gt;AJ56,BC56,IF(AJ56&gt;AI56,BD56," "))</f>
        <v>0 - 3</v>
      </c>
      <c r="BT55" s="404"/>
      <c r="BU55" s="404"/>
      <c r="BV55" s="356"/>
      <c r="BW55" s="357"/>
      <c r="BX55" s="358"/>
      <c r="BY55" s="404" t="str">
        <f>IF(AI55&lt;AJ55,AR55,IF(AJ55&lt;AI55,AS55," "))</f>
        <v>0 - 3</v>
      </c>
      <c r="BZ55" s="404"/>
      <c r="CA55" s="404"/>
      <c r="CB55" s="403" t="str">
        <f>IF(AI53&lt;AJ53,AR53,IF(AJ53&lt;AI53,AS53," "))</f>
        <v xml:space="preserve"> </v>
      </c>
      <c r="CC55" s="404"/>
      <c r="CD55" s="405"/>
      <c r="CE55" s="112"/>
      <c r="CF55" s="362"/>
      <c r="CG55" s="364"/>
      <c r="CH55" s="343"/>
      <c r="CK55" s="332"/>
      <c r="CL55" s="332"/>
      <c r="CM55" s="332"/>
      <c r="CN55" s="54"/>
    </row>
    <row r="56" spans="1:92" ht="15.95" customHeight="1" x14ac:dyDescent="0.25">
      <c r="A56" s="78">
        <v>5</v>
      </c>
      <c r="B56" s="113"/>
      <c r="C56" s="80">
        <v>1</v>
      </c>
      <c r="D56" s="80">
        <v>2</v>
      </c>
      <c r="E56" s="81">
        <v>2</v>
      </c>
      <c r="F56" s="82">
        <v>1</v>
      </c>
      <c r="G56" s="83">
        <v>2</v>
      </c>
      <c r="H56" s="84">
        <v>1</v>
      </c>
      <c r="I56" s="81">
        <v>2</v>
      </c>
      <c r="J56" s="82">
        <v>1</v>
      </c>
      <c r="K56" s="83"/>
      <c r="L56" s="84"/>
      <c r="M56" s="81"/>
      <c r="N56" s="82"/>
      <c r="O56" s="83"/>
      <c r="P56" s="84"/>
      <c r="Q56" s="81"/>
      <c r="R56" s="82"/>
      <c r="S56" s="85">
        <f t="shared" si="151"/>
        <v>1</v>
      </c>
      <c r="T56" s="85">
        <f t="shared" si="152"/>
        <v>0</v>
      </c>
      <c r="U56" s="85">
        <f t="shared" si="153"/>
        <v>1</v>
      </c>
      <c r="V56" s="85">
        <f t="shared" si="154"/>
        <v>0</v>
      </c>
      <c r="W56" s="85">
        <f t="shared" si="155"/>
        <v>1</v>
      </c>
      <c r="X56" s="85">
        <f t="shared" si="156"/>
        <v>0</v>
      </c>
      <c r="Y56" s="85">
        <f t="shared" si="157"/>
        <v>0</v>
      </c>
      <c r="Z56" s="85">
        <f t="shared" si="158"/>
        <v>0</v>
      </c>
      <c r="AA56" s="85">
        <f t="shared" si="159"/>
        <v>0</v>
      </c>
      <c r="AB56" s="85">
        <f t="shared" si="160"/>
        <v>0</v>
      </c>
      <c r="AC56" s="85">
        <f t="shared" si="161"/>
        <v>0</v>
      </c>
      <c r="AD56" s="85">
        <f t="shared" si="162"/>
        <v>0</v>
      </c>
      <c r="AE56" s="85">
        <f t="shared" si="163"/>
        <v>0</v>
      </c>
      <c r="AF56" s="85">
        <f t="shared" si="164"/>
        <v>0</v>
      </c>
      <c r="AG56" s="86">
        <f t="shared" si="165"/>
        <v>3</v>
      </c>
      <c r="AH56" s="86">
        <f t="shared" si="165"/>
        <v>0</v>
      </c>
      <c r="AI56" s="87">
        <f t="shared" si="166"/>
        <v>2</v>
      </c>
      <c r="AJ56" s="87">
        <f t="shared" si="167"/>
        <v>1</v>
      </c>
      <c r="AK56" s="88">
        <f t="shared" si="168"/>
        <v>1</v>
      </c>
      <c r="AL56" s="88">
        <f t="shared" si="169"/>
        <v>1</v>
      </c>
      <c r="AM56" s="88">
        <f t="shared" si="170"/>
        <v>1</v>
      </c>
      <c r="AN56" s="88" t="str">
        <f t="shared" si="171"/>
        <v/>
      </c>
      <c r="AO56" s="88" t="str">
        <f t="shared" si="172"/>
        <v/>
      </c>
      <c r="AP56" s="88" t="str">
        <f t="shared" si="173"/>
        <v/>
      </c>
      <c r="AQ56" s="88" t="str">
        <f t="shared" si="174"/>
        <v/>
      </c>
      <c r="AR56" s="89" t="str">
        <f t="shared" si="175"/>
        <v>3 - 0</v>
      </c>
      <c r="AS56" s="90" t="str">
        <f t="shared" si="176"/>
        <v>1,1,1</v>
      </c>
      <c r="AT56" s="87">
        <f t="shared" si="177"/>
        <v>1</v>
      </c>
      <c r="AU56" s="87">
        <f t="shared" si="178"/>
        <v>2</v>
      </c>
      <c r="AV56" s="88">
        <f t="shared" si="179"/>
        <v>-1</v>
      </c>
      <c r="AW56" s="88">
        <f t="shared" si="180"/>
        <v>-1</v>
      </c>
      <c r="AX56" s="88">
        <f t="shared" si="181"/>
        <v>-1</v>
      </c>
      <c r="AY56" s="88" t="str">
        <f t="shared" si="182"/>
        <v/>
      </c>
      <c r="AZ56" s="88" t="str">
        <f t="shared" si="183"/>
        <v/>
      </c>
      <c r="BA56" s="88" t="str">
        <f t="shared" si="184"/>
        <v/>
      </c>
      <c r="BB56" s="88" t="str">
        <f t="shared" si="185"/>
        <v/>
      </c>
      <c r="BC56" s="89" t="str">
        <f t="shared" si="186"/>
        <v>0 - 3</v>
      </c>
      <c r="BD56" s="90" t="str">
        <f t="shared" si="187"/>
        <v>-1, -1, -1</v>
      </c>
      <c r="BE56" s="91">
        <f>SUMIF(C52:C59,3,AI52:AI59)+SUMIF(D52:D59,3,AJ52:AJ59)</f>
        <v>3</v>
      </c>
      <c r="BF56" s="91">
        <f>IF(BE56&lt;&gt;0,RANK(BE56,BE52:BE58),"")</f>
        <v>2</v>
      </c>
      <c r="BG56" s="92">
        <f>SUMIF(A52:A55,C56,B52:B55)</f>
        <v>0</v>
      </c>
      <c r="BH56" s="93">
        <f>SUMIF(A52:A55,D56,B52:B55)</f>
        <v>0</v>
      </c>
      <c r="BI56" s="57">
        <v>1</v>
      </c>
      <c r="BJ56" s="58">
        <f>1+BJ55</f>
        <v>29</v>
      </c>
      <c r="BK56" s="94">
        <v>3</v>
      </c>
      <c r="BL56" s="391">
        <v>3</v>
      </c>
      <c r="BM56" s="419">
        <f>B54</f>
        <v>0</v>
      </c>
      <c r="BN56" s="334" t="s">
        <v>12</v>
      </c>
      <c r="BO56" s="334"/>
      <c r="BP56" s="338"/>
      <c r="BQ56" s="95">
        <f>IF(BM56=0,0,VLOOKUP(BM56,[3]Список!$A:P,7,FALSE))</f>
        <v>0</v>
      </c>
      <c r="BR56" s="421">
        <f>IF(BM56=0,0,VLOOKUP(BM56,[3]Список!$A:$P,6,FALSE))</f>
        <v>0</v>
      </c>
      <c r="BS56" s="114"/>
      <c r="BT56" s="97">
        <f>IF(AG52&lt;AH52,AT52,IF(AH52&lt;AG52,AT52," "))</f>
        <v>1</v>
      </c>
      <c r="BU56" s="99"/>
      <c r="BV56" s="100"/>
      <c r="BW56" s="97">
        <f>IF(AG55&lt;AH55,AT55,IF(AH55&lt;AG55,AT55," "))</f>
        <v>2</v>
      </c>
      <c r="BX56" s="98"/>
      <c r="BY56" s="398"/>
      <c r="BZ56" s="398"/>
      <c r="CA56" s="398"/>
      <c r="CB56" s="96"/>
      <c r="CC56" s="97" t="str">
        <f>IF(AG57&lt;AH57,AI57,IF(AH57&lt;AG57,AI57," "))</f>
        <v xml:space="preserve"> </v>
      </c>
      <c r="CD56" s="98"/>
      <c r="CE56" s="101"/>
      <c r="CF56" s="383">
        <f>BE56</f>
        <v>3</v>
      </c>
      <c r="CG56" s="414"/>
      <c r="CH56" s="416">
        <f>IF(BF57="",BF56,BF57)</f>
        <v>2</v>
      </c>
      <c r="CK56" s="332"/>
      <c r="CL56" s="332"/>
      <c r="CM56" s="332"/>
      <c r="CN56" s="54"/>
    </row>
    <row r="57" spans="1:92" ht="15.95" customHeight="1" x14ac:dyDescent="0.25">
      <c r="A57" s="78">
        <v>6</v>
      </c>
      <c r="C57" s="80">
        <v>3</v>
      </c>
      <c r="D57" s="80">
        <v>4</v>
      </c>
      <c r="E57" s="81"/>
      <c r="F57" s="82"/>
      <c r="G57" s="83"/>
      <c r="H57" s="84"/>
      <c r="I57" s="81"/>
      <c r="J57" s="82"/>
      <c r="K57" s="83"/>
      <c r="L57" s="84"/>
      <c r="M57" s="81"/>
      <c r="N57" s="82"/>
      <c r="O57" s="83"/>
      <c r="P57" s="84"/>
      <c r="Q57" s="81"/>
      <c r="R57" s="82"/>
      <c r="S57" s="85">
        <f t="shared" si="151"/>
        <v>0</v>
      </c>
      <c r="T57" s="85">
        <f t="shared" si="152"/>
        <v>0</v>
      </c>
      <c r="U57" s="85">
        <f t="shared" si="153"/>
        <v>0</v>
      </c>
      <c r="V57" s="85">
        <f t="shared" si="154"/>
        <v>0</v>
      </c>
      <c r="W57" s="85">
        <f t="shared" si="155"/>
        <v>0</v>
      </c>
      <c r="X57" s="85">
        <f t="shared" si="156"/>
        <v>0</v>
      </c>
      <c r="Y57" s="85">
        <f t="shared" si="157"/>
        <v>0</v>
      </c>
      <c r="Z57" s="85">
        <f t="shared" si="158"/>
        <v>0</v>
      </c>
      <c r="AA57" s="85">
        <f t="shared" si="159"/>
        <v>0</v>
      </c>
      <c r="AB57" s="85">
        <f t="shared" si="160"/>
        <v>0</v>
      </c>
      <c r="AC57" s="85">
        <f t="shared" si="161"/>
        <v>0</v>
      </c>
      <c r="AD57" s="85">
        <f t="shared" si="162"/>
        <v>0</v>
      </c>
      <c r="AE57" s="85">
        <f t="shared" si="163"/>
        <v>0</v>
      </c>
      <c r="AF57" s="85">
        <f t="shared" si="164"/>
        <v>0</v>
      </c>
      <c r="AG57" s="86">
        <f t="shared" si="165"/>
        <v>0</v>
      </c>
      <c r="AH57" s="86">
        <f t="shared" si="165"/>
        <v>0</v>
      </c>
      <c r="AI57" s="87">
        <f t="shared" si="166"/>
        <v>0</v>
      </c>
      <c r="AJ57" s="87">
        <f t="shared" si="167"/>
        <v>0</v>
      </c>
      <c r="AK57" s="88" t="str">
        <f t="shared" si="168"/>
        <v/>
      </c>
      <c r="AL57" s="88" t="str">
        <f t="shared" si="169"/>
        <v/>
      </c>
      <c r="AM57" s="88" t="str">
        <f t="shared" si="170"/>
        <v/>
      </c>
      <c r="AN57" s="88" t="str">
        <f t="shared" si="171"/>
        <v/>
      </c>
      <c r="AO57" s="88" t="str">
        <f t="shared" si="172"/>
        <v/>
      </c>
      <c r="AP57" s="88" t="str">
        <f t="shared" si="173"/>
        <v/>
      </c>
      <c r="AQ57" s="88" t="str">
        <f t="shared" si="174"/>
        <v/>
      </c>
      <c r="AR57" s="89" t="str">
        <f t="shared" si="175"/>
        <v>0 - 0</v>
      </c>
      <c r="AS57" s="90" t="str">
        <f t="shared" si="176"/>
        <v/>
      </c>
      <c r="AT57" s="87">
        <f t="shared" si="177"/>
        <v>0</v>
      </c>
      <c r="AU57" s="87">
        <f t="shared" si="178"/>
        <v>0</v>
      </c>
      <c r="AV57" s="88" t="str">
        <f t="shared" si="179"/>
        <v/>
      </c>
      <c r="AW57" s="88" t="str">
        <f t="shared" si="180"/>
        <v/>
      </c>
      <c r="AX57" s="88" t="str">
        <f t="shared" si="181"/>
        <v/>
      </c>
      <c r="AY57" s="88" t="str">
        <f t="shared" si="182"/>
        <v/>
      </c>
      <c r="AZ57" s="88" t="str">
        <f t="shared" si="183"/>
        <v/>
      </c>
      <c r="BA57" s="88" t="str">
        <f t="shared" si="184"/>
        <v/>
      </c>
      <c r="BB57" s="88" t="str">
        <f t="shared" si="185"/>
        <v/>
      </c>
      <c r="BC57" s="89" t="str">
        <f t="shared" si="186"/>
        <v>0 - 0</v>
      </c>
      <c r="BD57" s="90" t="str">
        <f t="shared" si="187"/>
        <v/>
      </c>
      <c r="BE57" s="102"/>
      <c r="BF57" s="102"/>
      <c r="BG57" s="92">
        <f>SUMIF(A52:A55,C57,B52:B55)</f>
        <v>0</v>
      </c>
      <c r="BH57" s="93">
        <f>SUMIF(A52:A55,D57,B52:B55)</f>
        <v>0</v>
      </c>
      <c r="BI57" s="57">
        <v>1</v>
      </c>
      <c r="BJ57" s="58">
        <f>1+BJ56</f>
        <v>30</v>
      </c>
      <c r="BK57" s="94">
        <v>3</v>
      </c>
      <c r="BL57" s="392"/>
      <c r="BM57" s="420"/>
      <c r="BN57" s="336"/>
      <c r="BO57" s="336"/>
      <c r="BP57" s="339"/>
      <c r="BQ57" s="103">
        <f>IF(BM56=0,0,VLOOKUP(BM56,[3]Список!$A:P,8,FALSE))</f>
        <v>0</v>
      </c>
      <c r="BR57" s="422"/>
      <c r="BS57" s="418" t="str">
        <f>IF(AI52&gt;AJ52,BC52,IF(AJ52&gt;AI52,BD52," "))</f>
        <v>0 - 3</v>
      </c>
      <c r="BT57" s="381"/>
      <c r="BU57" s="381"/>
      <c r="BV57" s="380" t="str">
        <f>IF(AI55&gt;AJ55,BC55,IF(AJ55&gt;AI55,BD55," "))</f>
        <v>1, 1, 1</v>
      </c>
      <c r="BW57" s="381"/>
      <c r="BX57" s="382"/>
      <c r="BY57" s="401"/>
      <c r="BZ57" s="401"/>
      <c r="CA57" s="401"/>
      <c r="CB57" s="380" t="str">
        <f>IF(AI57&lt;AJ57,AR57,IF(AJ57&lt;AI57,AS57," "))</f>
        <v xml:space="preserve"> </v>
      </c>
      <c r="CC57" s="381"/>
      <c r="CD57" s="382"/>
      <c r="CE57" s="104"/>
      <c r="CF57" s="384"/>
      <c r="CG57" s="415"/>
      <c r="CH57" s="417"/>
      <c r="CK57" s="332"/>
      <c r="CL57" s="332"/>
      <c r="CM57" s="332"/>
      <c r="CN57" s="54"/>
    </row>
    <row r="58" spans="1:92" ht="15.95" customHeight="1" x14ac:dyDescent="0.25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V58" s="12"/>
      <c r="AW58" s="12"/>
      <c r="AX58" s="12"/>
      <c r="AY58" s="12"/>
      <c r="AZ58" s="12"/>
      <c r="BE58" s="91">
        <f>SUMIF(C52:C59,4,AI52:AI59)+SUMIF(D52:D59,4,AJ52:AJ59)</f>
        <v>0</v>
      </c>
      <c r="BF58" s="91" t="str">
        <f>IF(BE58&lt;&gt;0,RANK(BE58,BE52:BE58),"")</f>
        <v/>
      </c>
      <c r="BG58" s="115"/>
      <c r="BH58" s="115"/>
      <c r="BK58" s="73"/>
      <c r="BL58" s="350">
        <v>4</v>
      </c>
      <c r="BM58" s="352">
        <f>B55</f>
        <v>0</v>
      </c>
      <c r="BN58" s="120"/>
      <c r="BO58" s="120"/>
      <c r="BP58" s="121"/>
      <c r="BQ58" s="105">
        <f>IF(BM58=0,0,VLOOKUP(BM58,[3]Список!$A:P,7,FALSE))</f>
        <v>0</v>
      </c>
      <c r="BR58" s="354">
        <f>IF(BM58=0,0,VLOOKUP(BM58,[3]Список!$A:$P,6,FALSE))</f>
        <v>0</v>
      </c>
      <c r="BS58" s="106"/>
      <c r="BT58" s="107" t="str">
        <f>IF(AG54&lt;AH54,AT54,IF(AH54&lt;AG54,AT54," "))</f>
        <v xml:space="preserve"> </v>
      </c>
      <c r="BU58" s="108"/>
      <c r="BV58" s="116"/>
      <c r="BW58" s="107" t="str">
        <f>IF(AG53&lt;AH53,AT53,IF(AH53&lt;AG53,AT53," "))</f>
        <v xml:space="preserve"> </v>
      </c>
      <c r="BX58" s="110"/>
      <c r="BY58" s="108"/>
      <c r="BZ58" s="107" t="str">
        <f>IF(AG57&lt;AH57,AT57,IF(AH57&lt;AG57,AT57," "))</f>
        <v xml:space="preserve"> </v>
      </c>
      <c r="CA58" s="108"/>
      <c r="CB58" s="356"/>
      <c r="CC58" s="357"/>
      <c r="CD58" s="358"/>
      <c r="CE58" s="111"/>
      <c r="CF58" s="362">
        <f>BE58</f>
        <v>0</v>
      </c>
      <c r="CG58" s="364"/>
      <c r="CH58" s="343" t="str">
        <f>IF(BF59="",BF58,BF59)</f>
        <v/>
      </c>
      <c r="CK58" s="337"/>
      <c r="CL58" s="337"/>
      <c r="CM58" s="337"/>
      <c r="CN58" s="54"/>
    </row>
    <row r="59" spans="1:92" ht="15.95" customHeight="1" thickBot="1" x14ac:dyDescent="0.3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V59" s="12"/>
      <c r="AW59" s="12"/>
      <c r="AX59" s="12"/>
      <c r="AY59" s="12"/>
      <c r="AZ59" s="12"/>
      <c r="BE59" s="102"/>
      <c r="BF59" s="102"/>
      <c r="BG59" s="115"/>
      <c r="BH59" s="115"/>
      <c r="BK59" s="123"/>
      <c r="BL59" s="351"/>
      <c r="BM59" s="353"/>
      <c r="BN59" s="141"/>
      <c r="BO59" s="141"/>
      <c r="BP59" s="142"/>
      <c r="BQ59" s="117">
        <f>IF(BM58=0,0,VLOOKUP(BM58,[3]Список!$A:P,8,FALSE))</f>
        <v>0</v>
      </c>
      <c r="BR59" s="355"/>
      <c r="BS59" s="413" t="str">
        <f>IF(AI54&gt;AJ54,BC54,IF(AJ54&gt;AI54,BD54," "))</f>
        <v xml:space="preserve"> </v>
      </c>
      <c r="BT59" s="376"/>
      <c r="BU59" s="376"/>
      <c r="BV59" s="375" t="str">
        <f>IF(AI53&gt;AJ53,BC53,IF(AJ53&gt;AI53,BD53," "))</f>
        <v xml:space="preserve"> </v>
      </c>
      <c r="BW59" s="376"/>
      <c r="BX59" s="377"/>
      <c r="BY59" s="376" t="str">
        <f>IF(AI57&gt;AJ57,BC57,IF(AJ57&gt;AI57,BD57," "))</f>
        <v xml:space="preserve"> </v>
      </c>
      <c r="BZ59" s="376"/>
      <c r="CA59" s="376"/>
      <c r="CB59" s="359"/>
      <c r="CC59" s="360"/>
      <c r="CD59" s="361"/>
      <c r="CE59" s="118"/>
      <c r="CF59" s="363"/>
      <c r="CG59" s="365"/>
      <c r="CH59" s="344"/>
      <c r="CK59" s="337"/>
      <c r="CL59" s="337"/>
      <c r="CM59" s="337"/>
      <c r="CN59" s="54"/>
    </row>
    <row r="60" spans="1:92" ht="15.95" customHeight="1" thickBot="1" x14ac:dyDescent="0.3">
      <c r="Z60" s="65"/>
      <c r="BK60" s="73"/>
      <c r="BL60" s="345"/>
      <c r="BM60" s="345"/>
      <c r="BN60" s="345"/>
      <c r="BO60" s="345"/>
      <c r="BP60" s="345"/>
      <c r="BQ60" s="345"/>
      <c r="BR60" s="345"/>
      <c r="BS60" s="345"/>
      <c r="BT60" s="345"/>
      <c r="BU60" s="345"/>
      <c r="BV60" s="345"/>
      <c r="BW60" s="345"/>
      <c r="BX60" s="345"/>
      <c r="BY60" s="345"/>
      <c r="BZ60" s="345"/>
      <c r="CA60" s="345"/>
      <c r="CB60" s="345"/>
      <c r="CC60" s="345"/>
      <c r="CD60" s="345"/>
      <c r="CE60" s="345"/>
      <c r="CF60" s="345"/>
      <c r="CG60" s="345"/>
      <c r="CH60" s="345"/>
      <c r="CK60" s="140"/>
      <c r="CL60" s="54"/>
      <c r="CM60" s="54"/>
      <c r="CN60" s="54"/>
    </row>
    <row r="61" spans="1:92" ht="15.95" customHeight="1" x14ac:dyDescent="0.25">
      <c r="A61" s="66">
        <f>1+A51</f>
        <v>2</v>
      </c>
      <c r="B61" s="67"/>
      <c r="C61" s="68" t="s">
        <v>71</v>
      </c>
      <c r="D61" s="68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0">
        <f>1+R51</f>
        <v>2</v>
      </c>
      <c r="Z61" s="65"/>
      <c r="AR61" s="71">
        <f>IF(B62=0,0,(IF(B63=0,1,IF(B64=0,2,IF(B65=0,3,IF(B65&gt;0,4))))))</f>
        <v>0</v>
      </c>
      <c r="BC61" s="71" t="b">
        <f>IF(BE61=15,3,IF(BE61&gt;15,4))</f>
        <v>0</v>
      </c>
      <c r="BE61" s="72">
        <f>SUM(BE62,BE64,BE66,BE68)</f>
        <v>9</v>
      </c>
      <c r="BF61" s="72">
        <f>SUM(BF62,BF64,BF66,BF68)</f>
        <v>6</v>
      </c>
      <c r="BK61" s="73"/>
      <c r="BL61" s="119" t="s">
        <v>58</v>
      </c>
      <c r="BM61" s="408" t="s">
        <v>7</v>
      </c>
      <c r="BN61" s="409"/>
      <c r="BO61" s="409"/>
      <c r="BP61" s="409"/>
      <c r="BQ61" s="347" t="s">
        <v>59</v>
      </c>
      <c r="BR61" s="347"/>
      <c r="BS61" s="348">
        <v>1</v>
      </c>
      <c r="BT61" s="342"/>
      <c r="BU61" s="349"/>
      <c r="BV61" s="342">
        <v>2</v>
      </c>
      <c r="BW61" s="342"/>
      <c r="BX61" s="342"/>
      <c r="BY61" s="348">
        <v>3</v>
      </c>
      <c r="BZ61" s="342"/>
      <c r="CA61" s="349"/>
      <c r="CB61" s="342">
        <v>4</v>
      </c>
      <c r="CC61" s="342"/>
      <c r="CD61" s="342"/>
      <c r="CE61" s="143"/>
      <c r="CF61" s="75" t="s">
        <v>0</v>
      </c>
      <c r="CG61" s="144" t="s">
        <v>3</v>
      </c>
      <c r="CH61" s="125" t="s">
        <v>1</v>
      </c>
      <c r="CK61" s="332"/>
      <c r="CL61" s="332"/>
      <c r="CM61" s="332"/>
      <c r="CN61" s="54"/>
    </row>
    <row r="62" spans="1:92" ht="15.95" customHeight="1" x14ac:dyDescent="0.25">
      <c r="A62" s="78">
        <v>1</v>
      </c>
      <c r="B62" s="79"/>
      <c r="C62" s="80">
        <v>1</v>
      </c>
      <c r="D62" s="80">
        <v>3</v>
      </c>
      <c r="E62" s="81">
        <v>2</v>
      </c>
      <c r="F62" s="82">
        <v>1</v>
      </c>
      <c r="G62" s="83">
        <v>2</v>
      </c>
      <c r="H62" s="84">
        <v>1</v>
      </c>
      <c r="I62" s="81">
        <v>2</v>
      </c>
      <c r="J62" s="82">
        <v>1</v>
      </c>
      <c r="K62" s="83"/>
      <c r="L62" s="84"/>
      <c r="M62" s="81"/>
      <c r="N62" s="82"/>
      <c r="O62" s="83"/>
      <c r="P62" s="84"/>
      <c r="Q62" s="81"/>
      <c r="R62" s="82"/>
      <c r="S62" s="85">
        <f t="shared" ref="S62:S67" si="188">IF(E62="wo",0,IF(F62="wo",1,IF(E62&gt;F62,1,0)))</f>
        <v>1</v>
      </c>
      <c r="T62" s="85">
        <f t="shared" ref="T62:T67" si="189">IF(E62="wo",1,IF(F62="wo",0,IF(F62&gt;E62,1,0)))</f>
        <v>0</v>
      </c>
      <c r="U62" s="85">
        <f t="shared" ref="U62:U67" si="190">IF(G62="wo",0,IF(H62="wo",1,IF(G62&gt;H62,1,0)))</f>
        <v>1</v>
      </c>
      <c r="V62" s="85">
        <f t="shared" ref="V62:V67" si="191">IF(G62="wo",1,IF(H62="wo",0,IF(H62&gt;G62,1,0)))</f>
        <v>0</v>
      </c>
      <c r="W62" s="85">
        <f t="shared" ref="W62:W67" si="192">IF(I62="wo",0,IF(J62="wo",1,IF(I62&gt;J62,1,0)))</f>
        <v>1</v>
      </c>
      <c r="X62" s="85">
        <f t="shared" ref="X62:X67" si="193">IF(I62="wo",1,IF(J62="wo",0,IF(J62&gt;I62,1,0)))</f>
        <v>0</v>
      </c>
      <c r="Y62" s="85">
        <f t="shared" ref="Y62:Y67" si="194">IF(K62="wo",0,IF(L62="wo",1,IF(K62&gt;L62,1,0)))</f>
        <v>0</v>
      </c>
      <c r="Z62" s="85">
        <f t="shared" ref="Z62:Z67" si="195">IF(K62="wo",1,IF(L62="wo",0,IF(L62&gt;K62,1,0)))</f>
        <v>0</v>
      </c>
      <c r="AA62" s="85">
        <f t="shared" ref="AA62:AA67" si="196">IF(M62="wo",0,IF(N62="wo",1,IF(M62&gt;N62,1,0)))</f>
        <v>0</v>
      </c>
      <c r="AB62" s="85">
        <f t="shared" ref="AB62:AB67" si="197">IF(M62="wo",1,IF(N62="wo",0,IF(N62&gt;M62,1,0)))</f>
        <v>0</v>
      </c>
      <c r="AC62" s="85">
        <f t="shared" ref="AC62:AC67" si="198">IF(O62="wo",0,IF(P62="wo",1,IF(O62&gt;P62,1,0)))</f>
        <v>0</v>
      </c>
      <c r="AD62" s="85">
        <f t="shared" ref="AD62:AD67" si="199">IF(O62="wo",1,IF(P62="wo",0,IF(P62&gt;O62,1,0)))</f>
        <v>0</v>
      </c>
      <c r="AE62" s="85">
        <f t="shared" ref="AE62:AE67" si="200">IF(Q62="wo",0,IF(R62="wo",1,IF(Q62&gt;R62,1,0)))</f>
        <v>0</v>
      </c>
      <c r="AF62" s="85">
        <f t="shared" ref="AF62:AF67" si="201">IF(Q62="wo",1,IF(R62="wo",0,IF(R62&gt;Q62,1,0)))</f>
        <v>0</v>
      </c>
      <c r="AG62" s="86">
        <f t="shared" ref="AG62:AH67" si="202">IF(E62="wo","wo",+S62+U62+W62+Y62+AA62+AC62+AE62)</f>
        <v>3</v>
      </c>
      <c r="AH62" s="86">
        <f t="shared" si="202"/>
        <v>0</v>
      </c>
      <c r="AI62" s="87">
        <f t="shared" ref="AI62:AI67" si="203">IF(E62="",0,IF(E62="wo",0,IF(F62="wo",2,IF(AG62=AH62,0,IF(AG62&gt;AH62,2,1)))))</f>
        <v>2</v>
      </c>
      <c r="AJ62" s="87">
        <f t="shared" ref="AJ62:AJ67" si="204">IF(F62="",0,IF(F62="wo",0,IF(E62="wo",2,IF(AH62=AG62,0,IF(AH62&gt;AG62,2,1)))))</f>
        <v>1</v>
      </c>
      <c r="AK62" s="88">
        <f t="shared" ref="AK62:AK66" si="205">IF(E62="","",IF(E62="wo",0,IF(F62="wo",0,IF(E62=F62,"ERROR",IF(E62&gt;F62,F62,-1*E62)))))</f>
        <v>1</v>
      </c>
      <c r="AL62" s="88">
        <f t="shared" ref="AL62:AL67" si="206">IF(G62="","",IF(G62="wo",0,IF(H62="wo",0,IF(G62=H62,"ERROR",IF(G62&gt;H62,H62,-1*G62)))))</f>
        <v>1</v>
      </c>
      <c r="AM62" s="88">
        <f t="shared" ref="AM62:AM67" si="207">IF(I62="","",IF(I62="wo",0,IF(J62="wo",0,IF(I62=J62,"ERROR",IF(I62&gt;J62,J62,-1*I62)))))</f>
        <v>1</v>
      </c>
      <c r="AN62" s="88" t="str">
        <f t="shared" ref="AN62:AN67" si="208">IF(K62="","",IF(K62="wo",0,IF(L62="wo",0,IF(K62=L62,"ERROR",IF(K62&gt;L62,L62,-1*K62)))))</f>
        <v/>
      </c>
      <c r="AO62" s="88" t="str">
        <f t="shared" ref="AO62:AO67" si="209">IF(M62="","",IF(M62="wo",0,IF(N62="wo",0,IF(M62=N62,"ERROR",IF(M62&gt;N62,N62,-1*M62)))))</f>
        <v/>
      </c>
      <c r="AP62" s="88" t="str">
        <f t="shared" ref="AP62:AP67" si="210">IF(O62="","",IF(O62="wo",0,IF(P62="wo",0,IF(O62=P62,"ERROR",IF(O62&gt;P62,P62,-1*O62)))))</f>
        <v/>
      </c>
      <c r="AQ62" s="88" t="str">
        <f t="shared" ref="AQ62:AQ67" si="211">IF(Q62="","",IF(Q62="wo",0,IF(R62="wo",0,IF(Q62=R62,"ERROR",IF(Q62&gt;R62,R62,-1*Q62)))))</f>
        <v/>
      </c>
      <c r="AR62" s="89" t="str">
        <f t="shared" ref="AR62:AR67" si="212">CONCATENATE(AG62," - ",AH62)</f>
        <v>3 - 0</v>
      </c>
      <c r="AS62" s="90" t="str">
        <f t="shared" ref="AS62:AS67" si="213">IF(E62="","",(IF(K62="",AK62&amp;","&amp;AL62&amp;","&amp;AM62,IF(M62="",AK62&amp;","&amp;AL62&amp;","&amp;AM62&amp;","&amp;AN62,IF(O62="",AK62&amp;","&amp;AL62&amp;","&amp;AM62&amp;","&amp;AN62&amp;","&amp;AO62,IF(Q62="",AK62&amp;","&amp;AL62&amp;","&amp;AM62&amp;","&amp;AN62&amp;","&amp;AO62&amp;","&amp;AP62,AK62&amp;","&amp;AL62&amp;","&amp;AM62&amp;","&amp;AN62&amp;","&amp;AO62&amp;","&amp;AP62&amp;","&amp;AQ62))))))</f>
        <v>1,1,1</v>
      </c>
      <c r="AT62" s="87">
        <f t="shared" ref="AT62:AT67" si="214">IF(F62="",0,IF(F62="wo",0,IF(E62="wo",2,IF(AH62=AG62,0,IF(AH62&gt;AG62,2,1)))))</f>
        <v>1</v>
      </c>
      <c r="AU62" s="87">
        <f t="shared" ref="AU62:AU67" si="215">IF(E62="",0,IF(E62="wo",0,IF(F62="wo",2,IF(AG62=AH62,0,IF(AG62&gt;AH62,2,1)))))</f>
        <v>2</v>
      </c>
      <c r="AV62" s="88">
        <f t="shared" ref="AV62:AV66" si="216">IF(F62="","",IF(F62="wo",0,IF(E62="wo",0,IF(F62=E62,"ERROR",IF(F62&gt;E62,E62,-1*F62)))))</f>
        <v>-1</v>
      </c>
      <c r="AW62" s="88">
        <f t="shared" ref="AW62:AW67" si="217">IF(H62="","",IF(H62="wo",0,IF(G62="wo",0,IF(H62=G62,"ERROR",IF(H62&gt;G62,G62,-1*H62)))))</f>
        <v>-1</v>
      </c>
      <c r="AX62" s="88">
        <f t="shared" ref="AX62:AX67" si="218">IF(J62="","",IF(J62="wo",0,IF(I62="wo",0,IF(J62=I62,"ERROR",IF(J62&gt;I62,I62,-1*J62)))))</f>
        <v>-1</v>
      </c>
      <c r="AY62" s="88" t="str">
        <f t="shared" ref="AY62:AY67" si="219">IF(L62="","",IF(L62="wo",0,IF(K62="wo",0,IF(L62=K62,"ERROR",IF(L62&gt;K62,K62,-1*L62)))))</f>
        <v/>
      </c>
      <c r="AZ62" s="88" t="str">
        <f t="shared" ref="AZ62:AZ67" si="220">IF(N62="","",IF(N62="wo",0,IF(M62="wo",0,IF(N62=M62,"ERROR",IF(N62&gt;M62,M62,-1*N62)))))</f>
        <v/>
      </c>
      <c r="BA62" s="88" t="str">
        <f t="shared" ref="BA62:BA67" si="221">IF(P62="","",IF(P62="wo",0,IF(O62="wo",0,IF(P62=O62,"ERROR",IF(P62&gt;O62,O62,-1*P62)))))</f>
        <v/>
      </c>
      <c r="BB62" s="88" t="str">
        <f t="shared" ref="BB62:BB67" si="222">IF(R62="","",IF(R62="wo",0,IF(Q62="wo",0,IF(R62=Q62,"ERROR",IF(R62&gt;Q62,Q62,-1*R62)))))</f>
        <v/>
      </c>
      <c r="BC62" s="89" t="str">
        <f t="shared" ref="BC62:BC67" si="223">CONCATENATE(AH62," - ",AG62)</f>
        <v>0 - 3</v>
      </c>
      <c r="BD62" s="90" t="str">
        <f t="shared" ref="BD62:BD66" si="224">IF(E62="","",(IF(K62="",AV62&amp;", "&amp;AW62&amp;", "&amp;AX62,IF(M62="",AV62&amp;","&amp;AW62&amp;","&amp;AX62&amp;","&amp;AY62,IF(O62="",AV62&amp;","&amp;AW62&amp;","&amp;AX62&amp;","&amp;AY62&amp;","&amp;AZ62,IF(Q62="",AV62&amp;","&amp;AW62&amp;","&amp;AX62&amp;","&amp;AY62&amp;","&amp;AZ62&amp;","&amp;BA62,AV62&amp;","&amp;AW62&amp;","&amp;AX62&amp;","&amp;AY62&amp;","&amp;AZ62&amp;","&amp;BA62&amp;","&amp;BB62))))))</f>
        <v>-1, -1, -1</v>
      </c>
      <c r="BE62" s="91">
        <f>SUMIF(C62:C69,1,AI62:AI69)+SUMIF(D62:D69,1,AJ62:AJ69)</f>
        <v>4</v>
      </c>
      <c r="BF62" s="91">
        <f>IF(BE62&lt;&gt;0,RANK(BE62,BE62:BE68),"")</f>
        <v>1</v>
      </c>
      <c r="BG62" s="92">
        <f>SUMIF(A62:A65,C62,B62:B65)</f>
        <v>0</v>
      </c>
      <c r="BH62" s="93">
        <f>SUMIF(A62:A65,D62,B62:B65)</f>
        <v>0</v>
      </c>
      <c r="BI62" s="57">
        <f t="shared" ref="BI62:BI67" si="225">1+BI52</f>
        <v>2</v>
      </c>
      <c r="BJ62" s="58">
        <f>1*BJ57+1</f>
        <v>31</v>
      </c>
      <c r="BK62" s="94">
        <v>1</v>
      </c>
      <c r="BL62" s="406">
        <v>1</v>
      </c>
      <c r="BM62" s="387">
        <f>B62</f>
        <v>0</v>
      </c>
      <c r="BN62" s="332" t="s">
        <v>16</v>
      </c>
      <c r="BO62" s="332"/>
      <c r="BP62" s="332"/>
      <c r="BQ62" s="95">
        <f>IF(BM62=0,0,VLOOKUP(BM62,[3]Список!$A:P,7,FALSE))</f>
        <v>0</v>
      </c>
      <c r="BR62" s="395">
        <f>IF(BM62=0,0,VLOOKUP(BM62,[3]Список!$A:$P,6,FALSE))</f>
        <v>0</v>
      </c>
      <c r="BS62" s="397"/>
      <c r="BT62" s="398"/>
      <c r="BU62" s="399"/>
      <c r="BV62" s="126"/>
      <c r="BW62" s="97">
        <f>IF(AG66&lt;AH66,AI66,IF(AH66&lt;AG66,AI66," "))</f>
        <v>2</v>
      </c>
      <c r="BX62" s="99"/>
      <c r="BY62" s="100"/>
      <c r="BZ62" s="97">
        <f>IF(AG62&lt;AH62,AI62,IF(AH62&lt;AG62,AI62," "))</f>
        <v>2</v>
      </c>
      <c r="CA62" s="98"/>
      <c r="CB62" s="99"/>
      <c r="CC62" s="97" t="str">
        <f>IF(AG64&lt;AH64,AI64,IF(AH64&lt;AG64,AI64," "))</f>
        <v xml:space="preserve"> </v>
      </c>
      <c r="CD62" s="99"/>
      <c r="CE62" s="145"/>
      <c r="CF62" s="383">
        <f>BE62</f>
        <v>4</v>
      </c>
      <c r="CG62" s="385"/>
      <c r="CH62" s="378">
        <f>IF(BF63="",BF62,BF63)</f>
        <v>1</v>
      </c>
      <c r="CK62" s="332"/>
      <c r="CL62" s="332"/>
      <c r="CM62" s="332"/>
      <c r="CN62" s="54"/>
    </row>
    <row r="63" spans="1:92" ht="15.95" customHeight="1" x14ac:dyDescent="0.25">
      <c r="A63" s="78">
        <v>2</v>
      </c>
      <c r="B63" s="79"/>
      <c r="C63" s="80">
        <v>2</v>
      </c>
      <c r="D63" s="80">
        <v>4</v>
      </c>
      <c r="E63" s="81"/>
      <c r="F63" s="82"/>
      <c r="G63" s="83"/>
      <c r="H63" s="84"/>
      <c r="I63" s="81"/>
      <c r="J63" s="82"/>
      <c r="K63" s="83"/>
      <c r="L63" s="84"/>
      <c r="M63" s="81"/>
      <c r="N63" s="82"/>
      <c r="O63" s="83"/>
      <c r="P63" s="84"/>
      <c r="Q63" s="81"/>
      <c r="R63" s="82"/>
      <c r="S63" s="85">
        <f t="shared" si="188"/>
        <v>0</v>
      </c>
      <c r="T63" s="85">
        <f t="shared" si="189"/>
        <v>0</v>
      </c>
      <c r="U63" s="85">
        <f t="shared" si="190"/>
        <v>0</v>
      </c>
      <c r="V63" s="85">
        <f t="shared" si="191"/>
        <v>0</v>
      </c>
      <c r="W63" s="85">
        <f t="shared" si="192"/>
        <v>0</v>
      </c>
      <c r="X63" s="85">
        <f t="shared" si="193"/>
        <v>0</v>
      </c>
      <c r="Y63" s="85">
        <f t="shared" si="194"/>
        <v>0</v>
      </c>
      <c r="Z63" s="85">
        <f t="shared" si="195"/>
        <v>0</v>
      </c>
      <c r="AA63" s="85">
        <f t="shared" si="196"/>
        <v>0</v>
      </c>
      <c r="AB63" s="85">
        <f t="shared" si="197"/>
        <v>0</v>
      </c>
      <c r="AC63" s="85">
        <f t="shared" si="198"/>
        <v>0</v>
      </c>
      <c r="AD63" s="85">
        <f t="shared" si="199"/>
        <v>0</v>
      </c>
      <c r="AE63" s="85">
        <f t="shared" si="200"/>
        <v>0</v>
      </c>
      <c r="AF63" s="85">
        <f t="shared" si="201"/>
        <v>0</v>
      </c>
      <c r="AG63" s="86">
        <f t="shared" si="202"/>
        <v>0</v>
      </c>
      <c r="AH63" s="86">
        <f t="shared" si="202"/>
        <v>0</v>
      </c>
      <c r="AI63" s="87">
        <f t="shared" si="203"/>
        <v>0</v>
      </c>
      <c r="AJ63" s="87">
        <f t="shared" si="204"/>
        <v>0</v>
      </c>
      <c r="AK63" s="88" t="str">
        <f t="shared" si="205"/>
        <v/>
      </c>
      <c r="AL63" s="88" t="str">
        <f t="shared" si="206"/>
        <v/>
      </c>
      <c r="AM63" s="88" t="str">
        <f t="shared" si="207"/>
        <v/>
      </c>
      <c r="AN63" s="88" t="str">
        <f t="shared" si="208"/>
        <v/>
      </c>
      <c r="AO63" s="88" t="str">
        <f t="shared" si="209"/>
        <v/>
      </c>
      <c r="AP63" s="88" t="str">
        <f t="shared" si="210"/>
        <v/>
      </c>
      <c r="AQ63" s="88" t="str">
        <f t="shared" si="211"/>
        <v/>
      </c>
      <c r="AR63" s="89" t="str">
        <f t="shared" si="212"/>
        <v>0 - 0</v>
      </c>
      <c r="AS63" s="90" t="str">
        <f t="shared" si="213"/>
        <v/>
      </c>
      <c r="AT63" s="87">
        <f t="shared" si="214"/>
        <v>0</v>
      </c>
      <c r="AU63" s="87">
        <f t="shared" si="215"/>
        <v>0</v>
      </c>
      <c r="AV63" s="88" t="str">
        <f t="shared" si="216"/>
        <v/>
      </c>
      <c r="AW63" s="88" t="str">
        <f t="shared" si="217"/>
        <v/>
      </c>
      <c r="AX63" s="88" t="str">
        <f t="shared" si="218"/>
        <v/>
      </c>
      <c r="AY63" s="88" t="str">
        <f t="shared" si="219"/>
        <v/>
      </c>
      <c r="AZ63" s="88" t="str">
        <f t="shared" si="220"/>
        <v/>
      </c>
      <c r="BA63" s="88" t="str">
        <f t="shared" si="221"/>
        <v/>
      </c>
      <c r="BB63" s="88" t="str">
        <f t="shared" si="222"/>
        <v/>
      </c>
      <c r="BC63" s="89" t="str">
        <f t="shared" si="223"/>
        <v>0 - 0</v>
      </c>
      <c r="BD63" s="90" t="str">
        <f t="shared" si="224"/>
        <v/>
      </c>
      <c r="BE63" s="102"/>
      <c r="BF63" s="102"/>
      <c r="BG63" s="92">
        <f>SUMIF(A62:A65,C63,B62:B65)</f>
        <v>0</v>
      </c>
      <c r="BH63" s="93">
        <f>SUMIF(A62:A65,D63,B62:B65)</f>
        <v>0</v>
      </c>
      <c r="BI63" s="57">
        <f t="shared" si="225"/>
        <v>2</v>
      </c>
      <c r="BJ63" s="58">
        <f>1+BJ62</f>
        <v>32</v>
      </c>
      <c r="BK63" s="94">
        <v>1</v>
      </c>
      <c r="BL63" s="407"/>
      <c r="BM63" s="394"/>
      <c r="BN63" s="332"/>
      <c r="BO63" s="332"/>
      <c r="BP63" s="332"/>
      <c r="BQ63" s="103">
        <f>IF(BM62=0,0,VLOOKUP(BM62,[3]Список!$A:P,8,FALSE))</f>
        <v>0</v>
      </c>
      <c r="BR63" s="396"/>
      <c r="BS63" s="400"/>
      <c r="BT63" s="401"/>
      <c r="BU63" s="402"/>
      <c r="BV63" s="381" t="str">
        <f>IF(AI66&lt;AJ66,AR66,IF(AJ66&lt;AI66,AS66," "))</f>
        <v>1,1,1</v>
      </c>
      <c r="BW63" s="381"/>
      <c r="BX63" s="381"/>
      <c r="BY63" s="380" t="str">
        <f>IF(AI62&lt;AJ62,AR62,IF(AJ62&lt;AI62,AS62," "))</f>
        <v>1,1,1</v>
      </c>
      <c r="BZ63" s="381"/>
      <c r="CA63" s="382"/>
      <c r="CB63" s="381" t="str">
        <f>IF(AI64&lt;AJ64,AR64,IF(AJ64&lt;AI64,AS64," "))</f>
        <v xml:space="preserve"> </v>
      </c>
      <c r="CC63" s="381"/>
      <c r="CD63" s="381"/>
      <c r="CE63" s="146"/>
      <c r="CF63" s="384"/>
      <c r="CG63" s="386"/>
      <c r="CH63" s="379"/>
      <c r="CK63" s="332"/>
      <c r="CL63" s="332"/>
      <c r="CM63" s="332"/>
      <c r="CN63" s="54"/>
    </row>
    <row r="64" spans="1:92" ht="15.95" customHeight="1" x14ac:dyDescent="0.25">
      <c r="A64" s="78">
        <v>3</v>
      </c>
      <c r="B64" s="79"/>
      <c r="C64" s="80">
        <v>1</v>
      </c>
      <c r="D64" s="80">
        <v>4</v>
      </c>
      <c r="E64" s="81"/>
      <c r="F64" s="82"/>
      <c r="G64" s="83"/>
      <c r="H64" s="84"/>
      <c r="I64" s="81"/>
      <c r="J64" s="82"/>
      <c r="K64" s="83"/>
      <c r="L64" s="84"/>
      <c r="M64" s="81"/>
      <c r="N64" s="82"/>
      <c r="O64" s="83"/>
      <c r="P64" s="84"/>
      <c r="Q64" s="81"/>
      <c r="R64" s="82"/>
      <c r="S64" s="85">
        <f t="shared" si="188"/>
        <v>0</v>
      </c>
      <c r="T64" s="85">
        <f t="shared" si="189"/>
        <v>0</v>
      </c>
      <c r="U64" s="85">
        <f t="shared" si="190"/>
        <v>0</v>
      </c>
      <c r="V64" s="85">
        <f t="shared" si="191"/>
        <v>0</v>
      </c>
      <c r="W64" s="85">
        <f t="shared" si="192"/>
        <v>0</v>
      </c>
      <c r="X64" s="85">
        <f t="shared" si="193"/>
        <v>0</v>
      </c>
      <c r="Y64" s="85">
        <f t="shared" si="194"/>
        <v>0</v>
      </c>
      <c r="Z64" s="85">
        <f t="shared" si="195"/>
        <v>0</v>
      </c>
      <c r="AA64" s="85">
        <f t="shared" si="196"/>
        <v>0</v>
      </c>
      <c r="AB64" s="85">
        <f t="shared" si="197"/>
        <v>0</v>
      </c>
      <c r="AC64" s="85">
        <f t="shared" si="198"/>
        <v>0</v>
      </c>
      <c r="AD64" s="85">
        <f t="shared" si="199"/>
        <v>0</v>
      </c>
      <c r="AE64" s="85">
        <f t="shared" si="200"/>
        <v>0</v>
      </c>
      <c r="AF64" s="85">
        <f t="shared" si="201"/>
        <v>0</v>
      </c>
      <c r="AG64" s="86">
        <f t="shared" si="202"/>
        <v>0</v>
      </c>
      <c r="AH64" s="86">
        <f t="shared" si="202"/>
        <v>0</v>
      </c>
      <c r="AI64" s="87">
        <f t="shared" si="203"/>
        <v>0</v>
      </c>
      <c r="AJ64" s="87">
        <f t="shared" si="204"/>
        <v>0</v>
      </c>
      <c r="AK64" s="88" t="str">
        <f t="shared" si="205"/>
        <v/>
      </c>
      <c r="AL64" s="88" t="str">
        <f t="shared" si="206"/>
        <v/>
      </c>
      <c r="AM64" s="88" t="str">
        <f t="shared" si="207"/>
        <v/>
      </c>
      <c r="AN64" s="88" t="str">
        <f t="shared" si="208"/>
        <v/>
      </c>
      <c r="AO64" s="88" t="str">
        <f t="shared" si="209"/>
        <v/>
      </c>
      <c r="AP64" s="88" t="str">
        <f t="shared" si="210"/>
        <v/>
      </c>
      <c r="AQ64" s="88" t="str">
        <f t="shared" si="211"/>
        <v/>
      </c>
      <c r="AR64" s="89" t="str">
        <f t="shared" si="212"/>
        <v>0 - 0</v>
      </c>
      <c r="AS64" s="90" t="str">
        <f t="shared" si="213"/>
        <v/>
      </c>
      <c r="AT64" s="87">
        <f t="shared" si="214"/>
        <v>0</v>
      </c>
      <c r="AU64" s="87">
        <f t="shared" si="215"/>
        <v>0</v>
      </c>
      <c r="AV64" s="88" t="str">
        <f t="shared" si="216"/>
        <v/>
      </c>
      <c r="AW64" s="88" t="str">
        <f t="shared" si="217"/>
        <v/>
      </c>
      <c r="AX64" s="88" t="str">
        <f t="shared" si="218"/>
        <v/>
      </c>
      <c r="AY64" s="88" t="str">
        <f t="shared" si="219"/>
        <v/>
      </c>
      <c r="AZ64" s="88" t="str">
        <f t="shared" si="220"/>
        <v/>
      </c>
      <c r="BA64" s="88" t="str">
        <f t="shared" si="221"/>
        <v/>
      </c>
      <c r="BB64" s="88" t="str">
        <f t="shared" si="222"/>
        <v/>
      </c>
      <c r="BC64" s="89" t="str">
        <f t="shared" si="223"/>
        <v>0 - 0</v>
      </c>
      <c r="BD64" s="90" t="str">
        <f t="shared" si="224"/>
        <v/>
      </c>
      <c r="BE64" s="91">
        <f>SUMIF(C62:C69,2,AI62:AI69)+SUMIF(D62:D69,2,AJ62:AJ69)</f>
        <v>2</v>
      </c>
      <c r="BF64" s="91">
        <f>IF(BE64&lt;&gt;0,RANK(BE64,BE62:BE68),"")</f>
        <v>3</v>
      </c>
      <c r="BG64" s="92">
        <f>SUMIF(A62:A65,C64,B62:B65)</f>
        <v>0</v>
      </c>
      <c r="BH64" s="93">
        <f>SUMIF(A62:A65,D64,B62:B65)</f>
        <v>0</v>
      </c>
      <c r="BI64" s="57">
        <f t="shared" si="225"/>
        <v>2</v>
      </c>
      <c r="BJ64" s="58">
        <f>1+BJ63</f>
        <v>33</v>
      </c>
      <c r="BK64" s="94">
        <v>2</v>
      </c>
      <c r="BL64" s="350">
        <v>2</v>
      </c>
      <c r="BM64" s="387">
        <f>B63</f>
        <v>0</v>
      </c>
      <c r="BN64" s="334" t="s">
        <v>62</v>
      </c>
      <c r="BO64" s="334"/>
      <c r="BP64" s="338"/>
      <c r="BQ64" s="105">
        <f>IF(BM64=0,0,VLOOKUP(BM64,[3]Список!$A:P,7,FALSE))</f>
        <v>0</v>
      </c>
      <c r="BR64" s="389">
        <f>IF(BM64=0,0,VLOOKUP(BM64,[3]Список!$A:$P,6,FALSE))</f>
        <v>0</v>
      </c>
      <c r="BS64" s="129"/>
      <c r="BT64" s="107">
        <f>IF(AG66&lt;AH66,AT66,IF(AH66&lt;AG66,AT66," "))</f>
        <v>1</v>
      </c>
      <c r="BU64" s="110"/>
      <c r="BV64" s="357"/>
      <c r="BW64" s="357"/>
      <c r="BX64" s="357"/>
      <c r="BY64" s="116"/>
      <c r="BZ64" s="107">
        <f>IF(AG65&lt;AH65,AI65,IF(AH65&lt;AG65,AI65," "))</f>
        <v>1</v>
      </c>
      <c r="CA64" s="110"/>
      <c r="CB64" s="130"/>
      <c r="CC64" s="107" t="str">
        <f>IF(AG63&lt;AH63,AI63,IF(AH63&lt;AG63,AI63," "))</f>
        <v xml:space="preserve"> </v>
      </c>
      <c r="CD64" s="108"/>
      <c r="CE64" s="147"/>
      <c r="CF64" s="362">
        <f>BE64</f>
        <v>2</v>
      </c>
      <c r="CG64" s="372"/>
      <c r="CH64" s="341">
        <f>IF(BF65="",BF64,BF65)</f>
        <v>3</v>
      </c>
      <c r="CK64" s="332"/>
      <c r="CL64" s="332"/>
      <c r="CM64" s="332"/>
      <c r="CN64" s="54"/>
    </row>
    <row r="65" spans="1:92" ht="15.95" customHeight="1" x14ac:dyDescent="0.25">
      <c r="A65" s="78">
        <v>4</v>
      </c>
      <c r="B65" s="79"/>
      <c r="C65" s="80">
        <v>2</v>
      </c>
      <c r="D65" s="80">
        <v>3</v>
      </c>
      <c r="E65" s="81">
        <v>1</v>
      </c>
      <c r="F65" s="82">
        <v>3</v>
      </c>
      <c r="G65" s="83">
        <v>1</v>
      </c>
      <c r="H65" s="84">
        <v>2</v>
      </c>
      <c r="I65" s="81">
        <v>1</v>
      </c>
      <c r="J65" s="82">
        <v>2</v>
      </c>
      <c r="K65" s="83"/>
      <c r="L65" s="84"/>
      <c r="M65" s="81"/>
      <c r="N65" s="82"/>
      <c r="O65" s="83"/>
      <c r="P65" s="84"/>
      <c r="Q65" s="81"/>
      <c r="R65" s="82"/>
      <c r="S65" s="85">
        <f t="shared" si="188"/>
        <v>0</v>
      </c>
      <c r="T65" s="85">
        <f t="shared" si="189"/>
        <v>1</v>
      </c>
      <c r="U65" s="85">
        <f t="shared" si="190"/>
        <v>0</v>
      </c>
      <c r="V65" s="85">
        <f t="shared" si="191"/>
        <v>1</v>
      </c>
      <c r="W65" s="85">
        <f t="shared" si="192"/>
        <v>0</v>
      </c>
      <c r="X65" s="85">
        <f t="shared" si="193"/>
        <v>1</v>
      </c>
      <c r="Y65" s="85">
        <f t="shared" si="194"/>
        <v>0</v>
      </c>
      <c r="Z65" s="85">
        <f t="shared" si="195"/>
        <v>0</v>
      </c>
      <c r="AA65" s="85">
        <f t="shared" si="196"/>
        <v>0</v>
      </c>
      <c r="AB65" s="85">
        <f t="shared" si="197"/>
        <v>0</v>
      </c>
      <c r="AC65" s="85">
        <f t="shared" si="198"/>
        <v>0</v>
      </c>
      <c r="AD65" s="85">
        <f t="shared" si="199"/>
        <v>0</v>
      </c>
      <c r="AE65" s="85">
        <f t="shared" si="200"/>
        <v>0</v>
      </c>
      <c r="AF65" s="85">
        <f t="shared" si="201"/>
        <v>0</v>
      </c>
      <c r="AG65" s="86">
        <f t="shared" si="202"/>
        <v>0</v>
      </c>
      <c r="AH65" s="86">
        <f t="shared" si="202"/>
        <v>3</v>
      </c>
      <c r="AI65" s="87">
        <f t="shared" si="203"/>
        <v>1</v>
      </c>
      <c r="AJ65" s="87">
        <f t="shared" si="204"/>
        <v>2</v>
      </c>
      <c r="AK65" s="88">
        <f t="shared" si="205"/>
        <v>-1</v>
      </c>
      <c r="AL65" s="88">
        <f t="shared" si="206"/>
        <v>-1</v>
      </c>
      <c r="AM65" s="88">
        <f t="shared" si="207"/>
        <v>-1</v>
      </c>
      <c r="AN65" s="88" t="str">
        <f t="shared" si="208"/>
        <v/>
      </c>
      <c r="AO65" s="88" t="str">
        <f t="shared" si="209"/>
        <v/>
      </c>
      <c r="AP65" s="88" t="str">
        <f t="shared" si="210"/>
        <v/>
      </c>
      <c r="AQ65" s="88" t="str">
        <f t="shared" si="211"/>
        <v/>
      </c>
      <c r="AR65" s="89" t="str">
        <f t="shared" si="212"/>
        <v>0 - 3</v>
      </c>
      <c r="AS65" s="90" t="str">
        <f t="shared" si="213"/>
        <v>-1,-1,-1</v>
      </c>
      <c r="AT65" s="87">
        <f t="shared" si="214"/>
        <v>2</v>
      </c>
      <c r="AU65" s="87">
        <f t="shared" si="215"/>
        <v>1</v>
      </c>
      <c r="AV65" s="88">
        <f t="shared" si="216"/>
        <v>1</v>
      </c>
      <c r="AW65" s="88">
        <f t="shared" si="217"/>
        <v>1</v>
      </c>
      <c r="AX65" s="88">
        <f t="shared" si="218"/>
        <v>1</v>
      </c>
      <c r="AY65" s="88" t="str">
        <f t="shared" si="219"/>
        <v/>
      </c>
      <c r="AZ65" s="88" t="str">
        <f t="shared" si="220"/>
        <v/>
      </c>
      <c r="BA65" s="88" t="str">
        <f t="shared" si="221"/>
        <v/>
      </c>
      <c r="BB65" s="88" t="str">
        <f t="shared" si="222"/>
        <v/>
      </c>
      <c r="BC65" s="89" t="str">
        <f t="shared" si="223"/>
        <v>3 - 0</v>
      </c>
      <c r="BD65" s="90" t="str">
        <f t="shared" si="224"/>
        <v>1, 1, 1</v>
      </c>
      <c r="BE65" s="102"/>
      <c r="BF65" s="102"/>
      <c r="BG65" s="92">
        <f>SUMIF(A62:A65,C65,B62:B65)</f>
        <v>0</v>
      </c>
      <c r="BH65" s="93">
        <f>SUMIF(A62:A65,D65,B62:B65)</f>
        <v>0</v>
      </c>
      <c r="BI65" s="57">
        <f t="shared" si="225"/>
        <v>2</v>
      </c>
      <c r="BJ65" s="58">
        <f>1+BJ64</f>
        <v>34</v>
      </c>
      <c r="BK65" s="94">
        <v>2</v>
      </c>
      <c r="BL65" s="350"/>
      <c r="BM65" s="387"/>
      <c r="BN65" s="336" t="s">
        <v>60</v>
      </c>
      <c r="BO65" s="336"/>
      <c r="BP65" s="339"/>
      <c r="BQ65" s="105">
        <f>IF(BM64=0,0,VLOOKUP(BM64,[3]Список!$A:P,8,FALSE))</f>
        <v>0</v>
      </c>
      <c r="BR65" s="389"/>
      <c r="BS65" s="403" t="str">
        <f>IF(AI66&gt;AJ66,BC66,IF(AJ66&gt;AI66,BD66," "))</f>
        <v>0 - 3</v>
      </c>
      <c r="BT65" s="404"/>
      <c r="BU65" s="405"/>
      <c r="BV65" s="357"/>
      <c r="BW65" s="357"/>
      <c r="BX65" s="357"/>
      <c r="BY65" s="403" t="str">
        <f>IF(AI65&lt;AJ65,AR65,IF(AJ65&lt;AI65,AS65," "))</f>
        <v>0 - 3</v>
      </c>
      <c r="BZ65" s="404"/>
      <c r="CA65" s="405"/>
      <c r="CB65" s="404" t="str">
        <f>IF(AI63&lt;AJ63,AR63,IF(AJ63&lt;AI63,AS63," "))</f>
        <v xml:space="preserve"> </v>
      </c>
      <c r="CC65" s="404"/>
      <c r="CD65" s="404"/>
      <c r="CE65" s="148"/>
      <c r="CF65" s="362"/>
      <c r="CG65" s="372"/>
      <c r="CH65" s="341"/>
      <c r="CK65" s="332"/>
      <c r="CL65" s="332"/>
      <c r="CM65" s="332"/>
      <c r="CN65" s="54"/>
    </row>
    <row r="66" spans="1:92" ht="15.95" customHeight="1" x14ac:dyDescent="0.25">
      <c r="A66" s="78">
        <v>5</v>
      </c>
      <c r="B66" s="113"/>
      <c r="C66" s="80">
        <v>1</v>
      </c>
      <c r="D66" s="80">
        <v>2</v>
      </c>
      <c r="E66" s="81">
        <v>2</v>
      </c>
      <c r="F66" s="82">
        <v>1</v>
      </c>
      <c r="G66" s="83">
        <v>2</v>
      </c>
      <c r="H66" s="84">
        <v>1</v>
      </c>
      <c r="I66" s="81">
        <v>2</v>
      </c>
      <c r="J66" s="82">
        <v>1</v>
      </c>
      <c r="K66" s="83"/>
      <c r="L66" s="84"/>
      <c r="M66" s="81"/>
      <c r="N66" s="82"/>
      <c r="O66" s="83"/>
      <c r="P66" s="84"/>
      <c r="Q66" s="81"/>
      <c r="R66" s="82"/>
      <c r="S66" s="85">
        <f t="shared" si="188"/>
        <v>1</v>
      </c>
      <c r="T66" s="85">
        <f t="shared" si="189"/>
        <v>0</v>
      </c>
      <c r="U66" s="85">
        <f t="shared" si="190"/>
        <v>1</v>
      </c>
      <c r="V66" s="85">
        <f t="shared" si="191"/>
        <v>0</v>
      </c>
      <c r="W66" s="85">
        <f t="shared" si="192"/>
        <v>1</v>
      </c>
      <c r="X66" s="85">
        <f t="shared" si="193"/>
        <v>0</v>
      </c>
      <c r="Y66" s="85">
        <f t="shared" si="194"/>
        <v>0</v>
      </c>
      <c r="Z66" s="85">
        <f t="shared" si="195"/>
        <v>0</v>
      </c>
      <c r="AA66" s="85">
        <f t="shared" si="196"/>
        <v>0</v>
      </c>
      <c r="AB66" s="85">
        <f t="shared" si="197"/>
        <v>0</v>
      </c>
      <c r="AC66" s="85">
        <f t="shared" si="198"/>
        <v>0</v>
      </c>
      <c r="AD66" s="85">
        <f t="shared" si="199"/>
        <v>0</v>
      </c>
      <c r="AE66" s="85">
        <f t="shared" si="200"/>
        <v>0</v>
      </c>
      <c r="AF66" s="85">
        <f t="shared" si="201"/>
        <v>0</v>
      </c>
      <c r="AG66" s="86">
        <f t="shared" si="202"/>
        <v>3</v>
      </c>
      <c r="AH66" s="86">
        <f t="shared" si="202"/>
        <v>0</v>
      </c>
      <c r="AI66" s="87">
        <f t="shared" si="203"/>
        <v>2</v>
      </c>
      <c r="AJ66" s="87">
        <f t="shared" si="204"/>
        <v>1</v>
      </c>
      <c r="AK66" s="88">
        <f t="shared" si="205"/>
        <v>1</v>
      </c>
      <c r="AL66" s="88">
        <f t="shared" si="206"/>
        <v>1</v>
      </c>
      <c r="AM66" s="88">
        <f t="shared" si="207"/>
        <v>1</v>
      </c>
      <c r="AN66" s="88" t="str">
        <f t="shared" si="208"/>
        <v/>
      </c>
      <c r="AO66" s="88" t="str">
        <f t="shared" si="209"/>
        <v/>
      </c>
      <c r="AP66" s="88" t="str">
        <f t="shared" si="210"/>
        <v/>
      </c>
      <c r="AQ66" s="88" t="str">
        <f t="shared" si="211"/>
        <v/>
      </c>
      <c r="AR66" s="89" t="str">
        <f t="shared" si="212"/>
        <v>3 - 0</v>
      </c>
      <c r="AS66" s="90" t="str">
        <f t="shared" si="213"/>
        <v>1,1,1</v>
      </c>
      <c r="AT66" s="87">
        <f t="shared" si="214"/>
        <v>1</v>
      </c>
      <c r="AU66" s="87">
        <f t="shared" si="215"/>
        <v>2</v>
      </c>
      <c r="AV66" s="88">
        <f t="shared" si="216"/>
        <v>-1</v>
      </c>
      <c r="AW66" s="88">
        <f t="shared" si="217"/>
        <v>-1</v>
      </c>
      <c r="AX66" s="88">
        <f t="shared" si="218"/>
        <v>-1</v>
      </c>
      <c r="AY66" s="88" t="str">
        <f t="shared" si="219"/>
        <v/>
      </c>
      <c r="AZ66" s="88" t="str">
        <f t="shared" si="220"/>
        <v/>
      </c>
      <c r="BA66" s="88" t="str">
        <f t="shared" si="221"/>
        <v/>
      </c>
      <c r="BB66" s="88" t="str">
        <f t="shared" si="222"/>
        <v/>
      </c>
      <c r="BC66" s="89" t="str">
        <f t="shared" si="223"/>
        <v>0 - 3</v>
      </c>
      <c r="BD66" s="90" t="str">
        <f t="shared" si="224"/>
        <v>-1, -1, -1</v>
      </c>
      <c r="BE66" s="91">
        <f>SUMIF(C62:C69,3,AI62:AI69)+SUMIF(D62:D69,3,AJ62:AJ69)</f>
        <v>3</v>
      </c>
      <c r="BF66" s="91">
        <f>IF(BE66&lt;&gt;0,RANK(BE66,BE62:BE68),"")</f>
        <v>2</v>
      </c>
      <c r="BG66" s="92">
        <f>SUMIF(A62:A65,C66,B62:B65)</f>
        <v>0</v>
      </c>
      <c r="BH66" s="93">
        <f>SUMIF(A62:A65,D66,B62:B65)</f>
        <v>0</v>
      </c>
      <c r="BI66" s="57">
        <f t="shared" si="225"/>
        <v>2</v>
      </c>
      <c r="BJ66" s="58">
        <f>1+BJ65</f>
        <v>35</v>
      </c>
      <c r="BK66" s="94">
        <v>3</v>
      </c>
      <c r="BL66" s="391">
        <v>3</v>
      </c>
      <c r="BM66" s="393">
        <f>B64</f>
        <v>0</v>
      </c>
      <c r="BN66" s="334" t="s">
        <v>124</v>
      </c>
      <c r="BO66" s="334"/>
      <c r="BP66" s="338"/>
      <c r="BQ66" s="95">
        <f>IF(BM66=0,0,VLOOKUP(BM66,[3]Список!$A:P,7,FALSE))</f>
        <v>0</v>
      </c>
      <c r="BR66" s="395">
        <f>IF(BM66=0,0,VLOOKUP(BM66,[3]Список!$A:$P,6,FALSE))</f>
        <v>0</v>
      </c>
      <c r="BS66" s="133"/>
      <c r="BT66" s="97">
        <f>IF(AG62&lt;AH62,AT62,IF(AH62&lt;AG62,AT62," "))</f>
        <v>1</v>
      </c>
      <c r="BU66" s="98"/>
      <c r="BV66" s="99"/>
      <c r="BW66" s="97">
        <f>IF(AG65&lt;AH65,AT65,IF(AH65&lt;AG65,AT65," "))</f>
        <v>2</v>
      </c>
      <c r="BX66" s="99"/>
      <c r="BY66" s="397"/>
      <c r="BZ66" s="398"/>
      <c r="CA66" s="399"/>
      <c r="CB66" s="126"/>
      <c r="CC66" s="97" t="str">
        <f>IF(AG67&lt;AH67,AI67,IF(AH67&lt;AG67,AI67," "))</f>
        <v xml:space="preserve"> </v>
      </c>
      <c r="CD66" s="99"/>
      <c r="CE66" s="145"/>
      <c r="CF66" s="383">
        <f>BE66</f>
        <v>3</v>
      </c>
      <c r="CG66" s="385"/>
      <c r="CH66" s="378">
        <v>2</v>
      </c>
      <c r="CK66" s="332"/>
      <c r="CL66" s="332"/>
      <c r="CM66" s="332"/>
      <c r="CN66" s="54"/>
    </row>
    <row r="67" spans="1:92" ht="15.95" customHeight="1" x14ac:dyDescent="0.25">
      <c r="A67" s="78">
        <v>6</v>
      </c>
      <c r="C67" s="80">
        <v>3</v>
      </c>
      <c r="D67" s="80">
        <v>4</v>
      </c>
      <c r="E67" s="81"/>
      <c r="F67" s="82"/>
      <c r="G67" s="83"/>
      <c r="H67" s="84"/>
      <c r="I67" s="81"/>
      <c r="J67" s="82"/>
      <c r="K67" s="83"/>
      <c r="L67" s="84"/>
      <c r="M67" s="81"/>
      <c r="N67" s="82"/>
      <c r="O67" s="83"/>
      <c r="P67" s="84"/>
      <c r="Q67" s="81"/>
      <c r="R67" s="82"/>
      <c r="S67" s="85">
        <f t="shared" si="188"/>
        <v>0</v>
      </c>
      <c r="T67" s="85">
        <f t="shared" si="189"/>
        <v>0</v>
      </c>
      <c r="U67" s="85">
        <f t="shared" si="190"/>
        <v>0</v>
      </c>
      <c r="V67" s="85">
        <f t="shared" si="191"/>
        <v>0</v>
      </c>
      <c r="W67" s="85">
        <f t="shared" si="192"/>
        <v>0</v>
      </c>
      <c r="X67" s="85">
        <f t="shared" si="193"/>
        <v>0</v>
      </c>
      <c r="Y67" s="85">
        <f t="shared" si="194"/>
        <v>0</v>
      </c>
      <c r="Z67" s="85">
        <f t="shared" si="195"/>
        <v>0</v>
      </c>
      <c r="AA67" s="85">
        <f t="shared" si="196"/>
        <v>0</v>
      </c>
      <c r="AB67" s="85">
        <f t="shared" si="197"/>
        <v>0</v>
      </c>
      <c r="AC67" s="85">
        <f t="shared" si="198"/>
        <v>0</v>
      </c>
      <c r="AD67" s="85">
        <f t="shared" si="199"/>
        <v>0</v>
      </c>
      <c r="AE67" s="85">
        <f t="shared" si="200"/>
        <v>0</v>
      </c>
      <c r="AF67" s="85">
        <f t="shared" si="201"/>
        <v>0</v>
      </c>
      <c r="AG67" s="86">
        <f t="shared" si="202"/>
        <v>0</v>
      </c>
      <c r="AH67" s="86">
        <f t="shared" si="202"/>
        <v>0</v>
      </c>
      <c r="AI67" s="87">
        <f t="shared" si="203"/>
        <v>0</v>
      </c>
      <c r="AJ67" s="87">
        <f t="shared" si="204"/>
        <v>0</v>
      </c>
      <c r="AK67" s="88" t="str">
        <f>IF(E67="","",IF(E67="wo",0,IF(F67="wo",0,IF(E67=F67,"ERROR",IF(E67&gt;F67,"1",-1*E67)))))</f>
        <v/>
      </c>
      <c r="AL67" s="88" t="str">
        <f t="shared" si="206"/>
        <v/>
      </c>
      <c r="AM67" s="88" t="str">
        <f t="shared" si="207"/>
        <v/>
      </c>
      <c r="AN67" s="88" t="str">
        <f t="shared" si="208"/>
        <v/>
      </c>
      <c r="AO67" s="88" t="str">
        <f t="shared" si="209"/>
        <v/>
      </c>
      <c r="AP67" s="88" t="str">
        <f t="shared" si="210"/>
        <v/>
      </c>
      <c r="AQ67" s="88" t="str">
        <f t="shared" si="211"/>
        <v/>
      </c>
      <c r="AR67" s="89" t="str">
        <f t="shared" si="212"/>
        <v>0 - 0</v>
      </c>
      <c r="AS67" s="90" t="str">
        <f t="shared" si="213"/>
        <v/>
      </c>
      <c r="AT67" s="87">
        <f t="shared" si="214"/>
        <v>0</v>
      </c>
      <c r="AU67" s="87">
        <f t="shared" si="215"/>
        <v>0</v>
      </c>
      <c r="AV67" s="88" t="str">
        <f>IF(F67="","",IF(F67="wo",0,IF(E67="wo",0,IF(F67=E67,"ERROR",IF(F67&gt;E67,"1","-1")))))</f>
        <v/>
      </c>
      <c r="AW67" s="88" t="str">
        <f t="shared" si="217"/>
        <v/>
      </c>
      <c r="AX67" s="88" t="str">
        <f t="shared" si="218"/>
        <v/>
      </c>
      <c r="AY67" s="88" t="str">
        <f t="shared" si="219"/>
        <v/>
      </c>
      <c r="AZ67" s="88" t="str">
        <f t="shared" si="220"/>
        <v/>
      </c>
      <c r="BA67" s="88" t="str">
        <f t="shared" si="221"/>
        <v/>
      </c>
      <c r="BB67" s="88" t="str">
        <f t="shared" si="222"/>
        <v/>
      </c>
      <c r="BC67" s="89" t="str">
        <f t="shared" si="223"/>
        <v>0 - 0</v>
      </c>
      <c r="BD67" s="90" t="str">
        <f>IF(E67="","",(IF(K67="",AV67&amp;", "&amp;AW67&amp;", "&amp;AX67,IF(M67="",AV67&amp;","&amp;AW67&amp;","&amp;AX67&amp;","&amp;AY67,IF(O67="",AV67&amp;","&amp;AW67&amp;","&amp;AX67&amp;","&amp;AY67&amp;","&amp;AZ67,IF(Q67="",AV67&amp;","&amp;AW67&amp;","&amp;AX67&amp;","&amp;AY67&amp;","&amp;AZ67&amp;","&amp;BA67,AV67&amp;","&amp;AW67&amp;","&amp;AX67&amp;","&amp;AY67&amp;","&amp;AZ67&amp;","&amp;BA67&amp;","&amp;BB67))))))</f>
        <v/>
      </c>
      <c r="BE67" s="102"/>
      <c r="BF67" s="102"/>
      <c r="BG67" s="92">
        <f>SUMIF(A62:A65,C67,B62:B65)</f>
        <v>0</v>
      </c>
      <c r="BH67" s="93">
        <f>SUMIF(A62:A65,D67,B62:B65)</f>
        <v>0</v>
      </c>
      <c r="BI67" s="57">
        <f t="shared" si="225"/>
        <v>2</v>
      </c>
      <c r="BJ67" s="58">
        <f>1+BJ66</f>
        <v>36</v>
      </c>
      <c r="BK67" s="94">
        <v>3</v>
      </c>
      <c r="BL67" s="392"/>
      <c r="BM67" s="394"/>
      <c r="BN67" s="336" t="s">
        <v>60</v>
      </c>
      <c r="BO67" s="336"/>
      <c r="BP67" s="339"/>
      <c r="BQ67" s="103">
        <f>IF(BM66=0,0,VLOOKUP(BM66,[3]Список!$A:P,8,FALSE))</f>
        <v>0</v>
      </c>
      <c r="BR67" s="396"/>
      <c r="BS67" s="380" t="str">
        <f>IF(AI62&gt;AJ62,BC62,IF(AJ62&gt;AI62,BD62," "))</f>
        <v>0 - 3</v>
      </c>
      <c r="BT67" s="381"/>
      <c r="BU67" s="382"/>
      <c r="BV67" s="381" t="str">
        <f>IF(AI65&gt;AJ65,BC65,IF(AJ65&gt;AI65,BD65," "))</f>
        <v>1, 1, 1</v>
      </c>
      <c r="BW67" s="381"/>
      <c r="BX67" s="381"/>
      <c r="BY67" s="400"/>
      <c r="BZ67" s="401"/>
      <c r="CA67" s="402"/>
      <c r="CB67" s="381" t="str">
        <f>IF(AI67&lt;AJ67,AR67,IF(AJ67&lt;AI67,AS67," "))</f>
        <v xml:space="preserve"> </v>
      </c>
      <c r="CC67" s="381"/>
      <c r="CD67" s="381"/>
      <c r="CE67" s="146"/>
      <c r="CF67" s="384"/>
      <c r="CG67" s="386"/>
      <c r="CH67" s="379"/>
      <c r="CK67" s="120"/>
      <c r="CL67" s="120"/>
      <c r="CM67" s="120"/>
      <c r="CN67" s="54"/>
    </row>
    <row r="68" spans="1:92" ht="15.95" customHeight="1" x14ac:dyDescent="0.25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V68" s="12"/>
      <c r="AW68" s="12"/>
      <c r="AX68" s="12"/>
      <c r="AY68" s="12"/>
      <c r="AZ68" s="12"/>
      <c r="BE68" s="91">
        <f>SUMIF(C62:C69,4,AI62:AI69)+SUMIF(D62:D69,4,AJ62:AJ69)</f>
        <v>0</v>
      </c>
      <c r="BF68" s="91" t="str">
        <f>IF(BE68&lt;&gt;0,RANK(BE68,BE62:BE68),"")</f>
        <v/>
      </c>
      <c r="BG68" s="115"/>
      <c r="BH68" s="115"/>
      <c r="BK68" s="73"/>
      <c r="BL68" s="350">
        <v>4</v>
      </c>
      <c r="BM68" s="387">
        <f>B65</f>
        <v>0</v>
      </c>
      <c r="BN68" s="334"/>
      <c r="BO68" s="334"/>
      <c r="BP68" s="334"/>
      <c r="BQ68" s="105">
        <f>IF(BM68=0,0,VLOOKUP(BM68,[3]Список!$A:P,7,FALSE))</f>
        <v>0</v>
      </c>
      <c r="BR68" s="389">
        <f>IF(BM68=0,0,VLOOKUP(BM68,[3]Список!$A:$P,6,FALSE))</f>
        <v>0</v>
      </c>
      <c r="BS68" s="129"/>
      <c r="BT68" s="107" t="str">
        <f>IF(AG64&lt;AH64,AT64,IF(AH64&lt;AG64,AT64," "))</f>
        <v xml:space="preserve"> </v>
      </c>
      <c r="BU68" s="110"/>
      <c r="BV68" s="108"/>
      <c r="BW68" s="107" t="str">
        <f>IF(AG63&lt;AH63,AT63,IF(AH63&lt;AG63,AT63," "))</f>
        <v xml:space="preserve"> </v>
      </c>
      <c r="BX68" s="108"/>
      <c r="BY68" s="116"/>
      <c r="BZ68" s="107" t="str">
        <f>IF(AG67&lt;AH67,AT67,IF(AH67&lt;AG67,AT67," "))</f>
        <v xml:space="preserve"> </v>
      </c>
      <c r="CA68" s="110"/>
      <c r="CB68" s="357"/>
      <c r="CC68" s="357"/>
      <c r="CD68" s="357"/>
      <c r="CE68" s="147"/>
      <c r="CF68" s="362">
        <f>BE68</f>
        <v>0</v>
      </c>
      <c r="CG68" s="372"/>
      <c r="CH68" s="341"/>
      <c r="CK68" s="161"/>
      <c r="CL68" s="161"/>
      <c r="CM68" s="161"/>
      <c r="CN68" s="54"/>
    </row>
    <row r="69" spans="1:92" ht="15.95" customHeight="1" thickBot="1" x14ac:dyDescent="0.3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V69" s="12"/>
      <c r="AW69" s="12"/>
      <c r="AX69" s="12"/>
      <c r="AY69" s="12"/>
      <c r="AZ69" s="12"/>
      <c r="BE69" s="102"/>
      <c r="BF69" s="102"/>
      <c r="BG69" s="115"/>
      <c r="BH69" s="115"/>
      <c r="BK69" s="123"/>
      <c r="BL69" s="351"/>
      <c r="BM69" s="388"/>
      <c r="BN69" s="335"/>
      <c r="BO69" s="335"/>
      <c r="BP69" s="335"/>
      <c r="BQ69" s="117">
        <f>IF(BM68=0,0,VLOOKUP(BM68,[3]Список!$A:P,8,FALSE))</f>
        <v>0</v>
      </c>
      <c r="BR69" s="390"/>
      <c r="BS69" s="375" t="str">
        <f>IF(AI64&gt;AJ64,BC64,IF(AJ64&gt;AI64,BD64," "))</f>
        <v xml:space="preserve"> </v>
      </c>
      <c r="BT69" s="376"/>
      <c r="BU69" s="377"/>
      <c r="BV69" s="376" t="str">
        <f>IF(AI63&gt;AJ63,BC63,IF(AJ63&gt;AI63,BD63," "))</f>
        <v xml:space="preserve"> </v>
      </c>
      <c r="BW69" s="376"/>
      <c r="BX69" s="376"/>
      <c r="BY69" s="375" t="str">
        <f>IF(AI67&gt;AJ67,BC67,IF(AJ67&gt;AI67,BD67," "))</f>
        <v xml:space="preserve"> </v>
      </c>
      <c r="BZ69" s="376"/>
      <c r="CA69" s="377"/>
      <c r="CB69" s="360"/>
      <c r="CC69" s="360"/>
      <c r="CD69" s="360"/>
      <c r="CE69" s="149"/>
      <c r="CF69" s="363"/>
      <c r="CG69" s="373"/>
      <c r="CH69" s="374"/>
      <c r="CK69" s="140"/>
      <c r="CL69" s="54"/>
      <c r="CM69" s="54"/>
      <c r="CN69" s="54"/>
    </row>
    <row r="70" spans="1:92" ht="15.95" customHeight="1" thickBot="1" x14ac:dyDescent="0.3">
      <c r="Z70" s="65"/>
      <c r="BK70" s="73"/>
      <c r="BL70" s="345"/>
      <c r="BM70" s="345"/>
      <c r="BN70" s="345"/>
      <c r="BO70" s="345"/>
      <c r="BP70" s="345"/>
      <c r="BQ70" s="345"/>
      <c r="BR70" s="345"/>
      <c r="BS70" s="345"/>
      <c r="BT70" s="345"/>
      <c r="BU70" s="345"/>
      <c r="BV70" s="345"/>
      <c r="BW70" s="345"/>
      <c r="BX70" s="345"/>
      <c r="BY70" s="345"/>
      <c r="BZ70" s="345"/>
      <c r="CA70" s="345"/>
      <c r="CB70" s="345"/>
      <c r="CC70" s="345"/>
      <c r="CD70" s="345"/>
      <c r="CE70" s="345"/>
      <c r="CF70" s="345"/>
      <c r="CG70" s="345"/>
      <c r="CH70" s="345"/>
      <c r="CK70" s="332"/>
      <c r="CL70" s="332"/>
      <c r="CM70" s="332"/>
      <c r="CN70" s="54"/>
    </row>
    <row r="71" spans="1:92" ht="15.95" customHeight="1" x14ac:dyDescent="0.25">
      <c r="A71" s="66">
        <f>1+A61</f>
        <v>3</v>
      </c>
      <c r="B71" s="67"/>
      <c r="C71" s="68" t="s">
        <v>72</v>
      </c>
      <c r="D71" s="68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70">
        <f>1+R61</f>
        <v>3</v>
      </c>
      <c r="Z71" s="65"/>
      <c r="AR71" s="71">
        <f>IF(B72=0,0,(IF(B73=0,1,IF(B74=0,2,IF(B75=0,3,IF(B75&gt;0,4))))))</f>
        <v>0</v>
      </c>
      <c r="BC71" s="71" t="b">
        <f>IF(BE71=15,3,IF(BE71&gt;15,4))</f>
        <v>0</v>
      </c>
      <c r="BE71" s="72">
        <f>SUM(BE72,BE74,BE76,BE78)</f>
        <v>9</v>
      </c>
      <c r="BF71" s="72">
        <f>SUM(BF72,BF74,BF76,BF78)</f>
        <v>6</v>
      </c>
      <c r="BK71" s="73"/>
      <c r="BL71" s="119" t="s">
        <v>58</v>
      </c>
      <c r="BM71" s="346" t="s">
        <v>7</v>
      </c>
      <c r="BN71" s="346"/>
      <c r="BO71" s="346"/>
      <c r="BP71" s="346"/>
      <c r="BQ71" s="347" t="s">
        <v>59</v>
      </c>
      <c r="BR71" s="347"/>
      <c r="BS71" s="348">
        <v>1</v>
      </c>
      <c r="BT71" s="342"/>
      <c r="BU71" s="349"/>
      <c r="BV71" s="342">
        <v>2</v>
      </c>
      <c r="BW71" s="342"/>
      <c r="BX71" s="342"/>
      <c r="BY71" s="348">
        <v>3</v>
      </c>
      <c r="BZ71" s="342"/>
      <c r="CA71" s="349"/>
      <c r="CB71" s="342">
        <v>4</v>
      </c>
      <c r="CC71" s="342"/>
      <c r="CD71" s="342"/>
      <c r="CE71" s="143"/>
      <c r="CF71" s="75" t="s">
        <v>0</v>
      </c>
      <c r="CG71" s="144" t="s">
        <v>3</v>
      </c>
      <c r="CH71" s="125" t="s">
        <v>1</v>
      </c>
      <c r="CK71" s="153"/>
      <c r="CL71" s="153"/>
      <c r="CM71" s="153"/>
      <c r="CN71" s="54"/>
    </row>
    <row r="72" spans="1:92" ht="15.95" customHeight="1" x14ac:dyDescent="0.25">
      <c r="A72" s="78">
        <v>1</v>
      </c>
      <c r="B72" s="79"/>
      <c r="C72" s="80">
        <v>1</v>
      </c>
      <c r="D72" s="80">
        <v>3</v>
      </c>
      <c r="E72" s="81">
        <v>2</v>
      </c>
      <c r="F72" s="82">
        <v>1</v>
      </c>
      <c r="G72" s="83">
        <v>2</v>
      </c>
      <c r="H72" s="84">
        <v>1</v>
      </c>
      <c r="I72" s="81">
        <v>2</v>
      </c>
      <c r="J72" s="82">
        <v>1</v>
      </c>
      <c r="K72" s="83"/>
      <c r="L72" s="84"/>
      <c r="M72" s="81"/>
      <c r="N72" s="82"/>
      <c r="O72" s="83"/>
      <c r="P72" s="84"/>
      <c r="Q72" s="81"/>
      <c r="R72" s="82"/>
      <c r="S72" s="85">
        <f t="shared" ref="S72:S77" si="226">IF(E72="wo",0,IF(F72="wo",1,IF(E72&gt;F72,1,0)))</f>
        <v>1</v>
      </c>
      <c r="T72" s="85">
        <f t="shared" ref="T72:T77" si="227">IF(E72="wo",1,IF(F72="wo",0,IF(F72&gt;E72,1,0)))</f>
        <v>0</v>
      </c>
      <c r="U72" s="85">
        <f t="shared" ref="U72:U77" si="228">IF(G72="wo",0,IF(H72="wo",1,IF(G72&gt;H72,1,0)))</f>
        <v>1</v>
      </c>
      <c r="V72" s="85">
        <f t="shared" ref="V72:V77" si="229">IF(G72="wo",1,IF(H72="wo",0,IF(H72&gt;G72,1,0)))</f>
        <v>0</v>
      </c>
      <c r="W72" s="85">
        <f t="shared" ref="W72:W77" si="230">IF(I72="wo",0,IF(J72="wo",1,IF(I72&gt;J72,1,0)))</f>
        <v>1</v>
      </c>
      <c r="X72" s="85">
        <f t="shared" ref="X72:X77" si="231">IF(I72="wo",1,IF(J72="wo",0,IF(J72&gt;I72,1,0)))</f>
        <v>0</v>
      </c>
      <c r="Y72" s="85">
        <f t="shared" ref="Y72:Y77" si="232">IF(K72="wo",0,IF(L72="wo",1,IF(K72&gt;L72,1,0)))</f>
        <v>0</v>
      </c>
      <c r="Z72" s="85">
        <f t="shared" ref="Z72:Z77" si="233">IF(K72="wo",1,IF(L72="wo",0,IF(L72&gt;K72,1,0)))</f>
        <v>0</v>
      </c>
      <c r="AA72" s="85">
        <f t="shared" ref="AA72:AA77" si="234">IF(M72="wo",0,IF(N72="wo",1,IF(M72&gt;N72,1,0)))</f>
        <v>0</v>
      </c>
      <c r="AB72" s="85">
        <f t="shared" ref="AB72:AB77" si="235">IF(M72="wo",1,IF(N72="wo",0,IF(N72&gt;M72,1,0)))</f>
        <v>0</v>
      </c>
      <c r="AC72" s="85">
        <f t="shared" ref="AC72:AC77" si="236">IF(O72="wo",0,IF(P72="wo",1,IF(O72&gt;P72,1,0)))</f>
        <v>0</v>
      </c>
      <c r="AD72" s="85">
        <f t="shared" ref="AD72:AD77" si="237">IF(O72="wo",1,IF(P72="wo",0,IF(P72&gt;O72,1,0)))</f>
        <v>0</v>
      </c>
      <c r="AE72" s="85">
        <f t="shared" ref="AE72:AE77" si="238">IF(Q72="wo",0,IF(R72="wo",1,IF(Q72&gt;R72,1,0)))</f>
        <v>0</v>
      </c>
      <c r="AF72" s="85">
        <f t="shared" ref="AF72:AF77" si="239">IF(Q72="wo",1,IF(R72="wo",0,IF(R72&gt;Q72,1,0)))</f>
        <v>0</v>
      </c>
      <c r="AG72" s="86">
        <f t="shared" ref="AG72:AH77" si="240">IF(E72="wo","wo",+S72+U72+W72+Y72+AA72+AC72+AE72)</f>
        <v>3</v>
      </c>
      <c r="AH72" s="86">
        <f t="shared" si="240"/>
        <v>0</v>
      </c>
      <c r="AI72" s="87">
        <f t="shared" ref="AI72:AI77" si="241">IF(E72="",0,IF(E72="wo",0,IF(F72="wo",2,IF(AG72=AH72,0,IF(AG72&gt;AH72,2,1)))))</f>
        <v>2</v>
      </c>
      <c r="AJ72" s="87">
        <f t="shared" ref="AJ72:AJ77" si="242">IF(F72="",0,IF(F72="wo",0,IF(E72="wo",2,IF(AH72=AG72,0,IF(AH72&gt;AG72,2,1)))))</f>
        <v>1</v>
      </c>
      <c r="AK72" s="88">
        <f t="shared" ref="AK72:AK77" si="243">IF(E72="","",IF(E72="wo",0,IF(F72="wo",0,IF(E72=F72,"ERROR",IF(E72&gt;F72,F72,-1*E72)))))</f>
        <v>1</v>
      </c>
      <c r="AL72" s="88">
        <f t="shared" ref="AL72:AL77" si="244">IF(G72="","",IF(G72="wo",0,IF(H72="wo",0,IF(G72=H72,"ERROR",IF(G72&gt;H72,H72,-1*G72)))))</f>
        <v>1</v>
      </c>
      <c r="AM72" s="88">
        <f t="shared" ref="AM72:AM77" si="245">IF(I72="","",IF(I72="wo",0,IF(J72="wo",0,IF(I72=J72,"ERROR",IF(I72&gt;J72,J72,-1*I72)))))</f>
        <v>1</v>
      </c>
      <c r="AN72" s="88" t="str">
        <f t="shared" ref="AN72:AN77" si="246">IF(K72="","",IF(K72="wo",0,IF(L72="wo",0,IF(K72=L72,"ERROR",IF(K72&gt;L72,L72,-1*K72)))))</f>
        <v/>
      </c>
      <c r="AO72" s="88" t="str">
        <f t="shared" ref="AO72:AO77" si="247">IF(M72="","",IF(M72="wo",0,IF(N72="wo",0,IF(M72=N72,"ERROR",IF(M72&gt;N72,N72,-1*M72)))))</f>
        <v/>
      </c>
      <c r="AP72" s="88" t="str">
        <f t="shared" ref="AP72:AP76" si="248">IF(O72="","",IF(O72="wo",0,IF(P72="wo",0,IF(O72=P72,"ERROR",IF(O72&gt;P72,P72,-1*O72)))))</f>
        <v/>
      </c>
      <c r="AQ72" s="88" t="str">
        <f t="shared" ref="AQ72:AQ76" si="249">IF(Q72="","",IF(Q72="wo",0,IF(R72="wo",0,IF(Q72=R72,"ERROR",IF(Q72&gt;R72,R72,-1*Q72)))))</f>
        <v/>
      </c>
      <c r="AR72" s="89" t="str">
        <f t="shared" ref="AR72:AR77" si="250">CONCATENATE(AG72," - ",AH72)</f>
        <v>3 - 0</v>
      </c>
      <c r="AS72" s="90" t="str">
        <f t="shared" ref="AS72:AS77" si="251">IF(E72="","",(IF(K72="",AK72&amp;","&amp;AL72&amp;","&amp;AM72,IF(M72="",AK72&amp;","&amp;AL72&amp;","&amp;AM72&amp;","&amp;AN72,IF(O72="",AK72&amp;","&amp;AL72&amp;","&amp;AM72&amp;","&amp;AN72&amp;","&amp;AO72,IF(Q72="",AK72&amp;","&amp;AL72&amp;","&amp;AM72&amp;","&amp;AN72&amp;","&amp;AO72&amp;","&amp;AP72,AK72&amp;","&amp;AL72&amp;","&amp;AM72&amp;","&amp;AN72&amp;","&amp;AO72&amp;","&amp;AP72&amp;","&amp;AQ72))))))</f>
        <v>1,1,1</v>
      </c>
      <c r="AT72" s="87">
        <f t="shared" ref="AT72:AT77" si="252">IF(F72="",0,IF(F72="wo",0,IF(E72="wo",2,IF(AH72=AG72,0,IF(AH72&gt;AG72,2,1)))))</f>
        <v>1</v>
      </c>
      <c r="AU72" s="87">
        <f t="shared" ref="AU72:AU77" si="253">IF(E72="",0,IF(E72="wo",0,IF(F72="wo",2,IF(AG72=AH72,0,IF(AG72&gt;AH72,2,1)))))</f>
        <v>2</v>
      </c>
      <c r="AV72" s="88">
        <f t="shared" ref="AV72:AV77" si="254">IF(F72="","",IF(F72="wo",0,IF(E72="wo",0,IF(F72=E72,"ERROR",IF(F72&gt;E72,E72,-1*F72)))))</f>
        <v>-1</v>
      </c>
      <c r="AW72" s="88">
        <f t="shared" ref="AW72:AW77" si="255">IF(H72="","",IF(H72="wo",0,IF(G72="wo",0,IF(H72=G72,"ERROR",IF(H72&gt;G72,G72,-1*H72)))))</f>
        <v>-1</v>
      </c>
      <c r="AX72" s="88">
        <f t="shared" ref="AX72:AX77" si="256">IF(J72="","",IF(J72="wo",0,IF(I72="wo",0,IF(J72=I72,"ERROR",IF(J72&gt;I72,I72,-1*J72)))))</f>
        <v>-1</v>
      </c>
      <c r="AY72" s="88" t="str">
        <f t="shared" ref="AY72:AY77" si="257">IF(L72="","",IF(L72="wo",0,IF(K72="wo",0,IF(L72=K72,"ERROR",IF(L72&gt;K72,K72,-1*L72)))))</f>
        <v/>
      </c>
      <c r="AZ72" s="88" t="str">
        <f t="shared" ref="AZ72:AZ77" si="258">IF(N72="","",IF(N72="wo",0,IF(M72="wo",0,IF(N72=M72,"ERROR",IF(N72&gt;M72,M72,-1*N72)))))</f>
        <v/>
      </c>
      <c r="BA72" s="88" t="str">
        <f t="shared" ref="BA72:BA77" si="259">IF(P72="","",IF(P72="wo",0,IF(O72="wo",0,IF(P72=O72,"ERROR",IF(P72&gt;O72,O72,-1*P72)))))</f>
        <v/>
      </c>
      <c r="BB72" s="88" t="str">
        <f t="shared" ref="BB72:BB77" si="260">IF(R72="","",IF(R72="wo",0,IF(Q72="wo",0,IF(R72=Q72,"ERROR",IF(R72&gt;Q72,Q72,-1*R72)))))</f>
        <v/>
      </c>
      <c r="BC72" s="89" t="str">
        <f t="shared" ref="BC72:BC77" si="261">CONCATENATE(AH72," - ",AG72)</f>
        <v>0 - 3</v>
      </c>
      <c r="BD72" s="90" t="str">
        <f t="shared" ref="BD72:BD77" si="262">IF(E72="","",(IF(K72="",AV72&amp;", "&amp;AW72&amp;", "&amp;AX72,IF(M72="",AV72&amp;","&amp;AW72&amp;","&amp;AX72&amp;","&amp;AY72,IF(O72="",AV72&amp;","&amp;AW72&amp;","&amp;AX72&amp;","&amp;AY72&amp;","&amp;AZ72,IF(Q72="",AV72&amp;","&amp;AW72&amp;","&amp;AX72&amp;","&amp;AY72&amp;","&amp;AZ72&amp;","&amp;BA72,AV72&amp;","&amp;AW72&amp;","&amp;AX72&amp;","&amp;AY72&amp;","&amp;AZ72&amp;","&amp;BA72&amp;","&amp;BB72))))))</f>
        <v>-1, -1, -1</v>
      </c>
      <c r="BE72" s="91">
        <f>SUMIF(C72:C79,1,AI72:AI79)+SUMIF(D72:D79,1,AJ72:AJ79)</f>
        <v>4</v>
      </c>
      <c r="BF72" s="91">
        <f>IF(BE72&lt;&gt;0,RANK(BE72,BE72:BE78),"")</f>
        <v>1</v>
      </c>
      <c r="BG72" s="92">
        <f>SUMIF(A72:A75,C72,B72:B75)</f>
        <v>0</v>
      </c>
      <c r="BH72" s="93">
        <f>SUMIF(A72:A75,D72,B72:B75)</f>
        <v>0</v>
      </c>
      <c r="BI72" s="57">
        <f t="shared" ref="BI72:BI77" si="263">1+BI62</f>
        <v>3</v>
      </c>
      <c r="BJ72" s="58">
        <f>1*BJ67+1</f>
        <v>37</v>
      </c>
      <c r="BK72" s="94">
        <v>1</v>
      </c>
      <c r="BL72" s="406">
        <v>1</v>
      </c>
      <c r="BM72" s="393">
        <f>B72</f>
        <v>0</v>
      </c>
      <c r="BN72" s="334" t="s">
        <v>77</v>
      </c>
      <c r="BO72" s="334"/>
      <c r="BP72" s="334"/>
      <c r="BQ72" s="95">
        <f>IF(BM72=0,0,VLOOKUP(BM72,[3]Список!$A:P,7,FALSE))</f>
        <v>0</v>
      </c>
      <c r="BR72" s="395">
        <f>IF(BM72=0,0,VLOOKUP(BM72,[3]Список!$A:$P,6,FALSE))</f>
        <v>0</v>
      </c>
      <c r="BS72" s="397"/>
      <c r="BT72" s="398"/>
      <c r="BU72" s="399"/>
      <c r="BV72" s="126"/>
      <c r="BW72" s="97">
        <f>IF(AG76&lt;AH76,AI76,IF(AH76&lt;AG76,AI76," "))</f>
        <v>2</v>
      </c>
      <c r="BX72" s="99"/>
      <c r="BY72" s="100"/>
      <c r="BZ72" s="97">
        <f>IF(AG72&lt;AH72,AI72,IF(AH72&lt;AG72,AI72," "))</f>
        <v>2</v>
      </c>
      <c r="CA72" s="98"/>
      <c r="CB72" s="99"/>
      <c r="CC72" s="97" t="str">
        <f>IF(AG74&lt;AH74,AI74,IF(AH74&lt;AG74,AI74," "))</f>
        <v xml:space="preserve"> </v>
      </c>
      <c r="CD72" s="99"/>
      <c r="CE72" s="145"/>
      <c r="CF72" s="383">
        <f>BE72</f>
        <v>4</v>
      </c>
      <c r="CG72" s="385"/>
      <c r="CH72" s="378">
        <f>IF(BF73="",BF72,BF73)</f>
        <v>1</v>
      </c>
      <c r="CK72" s="332"/>
      <c r="CL72" s="332"/>
      <c r="CM72" s="332"/>
      <c r="CN72" s="54"/>
    </row>
    <row r="73" spans="1:92" ht="15.95" customHeight="1" x14ac:dyDescent="0.25">
      <c r="A73" s="78">
        <v>2</v>
      </c>
      <c r="B73" s="79"/>
      <c r="C73" s="80">
        <v>2</v>
      </c>
      <c r="D73" s="80">
        <v>4</v>
      </c>
      <c r="E73" s="81"/>
      <c r="F73" s="82"/>
      <c r="G73" s="83"/>
      <c r="H73" s="84"/>
      <c r="I73" s="81"/>
      <c r="J73" s="82"/>
      <c r="K73" s="83"/>
      <c r="L73" s="84"/>
      <c r="M73" s="81"/>
      <c r="N73" s="82"/>
      <c r="O73" s="83"/>
      <c r="P73" s="84"/>
      <c r="Q73" s="81"/>
      <c r="R73" s="82"/>
      <c r="S73" s="85">
        <f t="shared" si="226"/>
        <v>0</v>
      </c>
      <c r="T73" s="85">
        <f t="shared" si="227"/>
        <v>0</v>
      </c>
      <c r="U73" s="85">
        <f t="shared" si="228"/>
        <v>0</v>
      </c>
      <c r="V73" s="85">
        <f t="shared" si="229"/>
        <v>0</v>
      </c>
      <c r="W73" s="85">
        <f t="shared" si="230"/>
        <v>0</v>
      </c>
      <c r="X73" s="85">
        <f t="shared" si="231"/>
        <v>0</v>
      </c>
      <c r="Y73" s="85">
        <f t="shared" si="232"/>
        <v>0</v>
      </c>
      <c r="Z73" s="85">
        <f t="shared" si="233"/>
        <v>0</v>
      </c>
      <c r="AA73" s="85">
        <f t="shared" si="234"/>
        <v>0</v>
      </c>
      <c r="AB73" s="85">
        <f t="shared" si="235"/>
        <v>0</v>
      </c>
      <c r="AC73" s="85">
        <f t="shared" si="236"/>
        <v>0</v>
      </c>
      <c r="AD73" s="85">
        <f t="shared" si="237"/>
        <v>0</v>
      </c>
      <c r="AE73" s="85">
        <f t="shared" si="238"/>
        <v>0</v>
      </c>
      <c r="AF73" s="85">
        <f t="shared" si="239"/>
        <v>0</v>
      </c>
      <c r="AG73" s="86">
        <f t="shared" si="240"/>
        <v>0</v>
      </c>
      <c r="AH73" s="86">
        <f t="shared" si="240"/>
        <v>0</v>
      </c>
      <c r="AI73" s="87">
        <f t="shared" si="241"/>
        <v>0</v>
      </c>
      <c r="AJ73" s="87">
        <f t="shared" si="242"/>
        <v>0</v>
      </c>
      <c r="AK73" s="88" t="str">
        <f t="shared" si="243"/>
        <v/>
      </c>
      <c r="AL73" s="88" t="str">
        <f t="shared" si="244"/>
        <v/>
      </c>
      <c r="AM73" s="88" t="str">
        <f t="shared" si="245"/>
        <v/>
      </c>
      <c r="AN73" s="88" t="str">
        <f t="shared" si="246"/>
        <v/>
      </c>
      <c r="AO73" s="88" t="str">
        <f t="shared" si="247"/>
        <v/>
      </c>
      <c r="AP73" s="88" t="str">
        <f t="shared" si="248"/>
        <v/>
      </c>
      <c r="AQ73" s="88" t="str">
        <f t="shared" si="249"/>
        <v/>
      </c>
      <c r="AR73" s="89" t="str">
        <f t="shared" si="250"/>
        <v>0 - 0</v>
      </c>
      <c r="AS73" s="90" t="str">
        <f t="shared" si="251"/>
        <v/>
      </c>
      <c r="AT73" s="87">
        <f t="shared" si="252"/>
        <v>0</v>
      </c>
      <c r="AU73" s="87">
        <f t="shared" si="253"/>
        <v>0</v>
      </c>
      <c r="AV73" s="88" t="str">
        <f t="shared" si="254"/>
        <v/>
      </c>
      <c r="AW73" s="88" t="str">
        <f t="shared" si="255"/>
        <v/>
      </c>
      <c r="AX73" s="88" t="str">
        <f t="shared" si="256"/>
        <v/>
      </c>
      <c r="AY73" s="88" t="str">
        <f t="shared" si="257"/>
        <v/>
      </c>
      <c r="AZ73" s="88" t="str">
        <f t="shared" si="258"/>
        <v/>
      </c>
      <c r="BA73" s="88" t="str">
        <f t="shared" si="259"/>
        <v/>
      </c>
      <c r="BB73" s="88" t="str">
        <f t="shared" si="260"/>
        <v/>
      </c>
      <c r="BC73" s="89" t="str">
        <f t="shared" si="261"/>
        <v>0 - 0</v>
      </c>
      <c r="BD73" s="90" t="str">
        <f t="shared" si="262"/>
        <v/>
      </c>
      <c r="BE73" s="102"/>
      <c r="BF73" s="102"/>
      <c r="BG73" s="92">
        <f>SUMIF(A72:A75,C73,B72:B75)</f>
        <v>0</v>
      </c>
      <c r="BH73" s="93">
        <f>SUMIF(A72:A75,D73,B72:B75)</f>
        <v>0</v>
      </c>
      <c r="BI73" s="57">
        <f t="shared" si="263"/>
        <v>3</v>
      </c>
      <c r="BJ73" s="58">
        <f>1+BJ72</f>
        <v>38</v>
      </c>
      <c r="BK73" s="94">
        <v>1</v>
      </c>
      <c r="BL73" s="407"/>
      <c r="BM73" s="394"/>
      <c r="BN73" s="336"/>
      <c r="BO73" s="336"/>
      <c r="BP73" s="336"/>
      <c r="BQ73" s="103">
        <f>IF(BM72=0,0,VLOOKUP(BM72,[3]Список!$A:P,8,FALSE))</f>
        <v>0</v>
      </c>
      <c r="BR73" s="396"/>
      <c r="BS73" s="400"/>
      <c r="BT73" s="401"/>
      <c r="BU73" s="402"/>
      <c r="BV73" s="381" t="str">
        <f>IF(AI76&lt;AJ76,AR76,IF(AJ76&lt;AI76,AS76," "))</f>
        <v>1,1,1</v>
      </c>
      <c r="BW73" s="381"/>
      <c r="BX73" s="381"/>
      <c r="BY73" s="380" t="str">
        <f>IF(AI72&lt;AJ72,AR72,IF(AJ72&lt;AI72,AS72," "))</f>
        <v>1,1,1</v>
      </c>
      <c r="BZ73" s="381"/>
      <c r="CA73" s="382"/>
      <c r="CB73" s="381" t="str">
        <f>IF(AI74&lt;AJ74,AR74,IF(AJ74&lt;AI74,AS74," "))</f>
        <v xml:space="preserve"> </v>
      </c>
      <c r="CC73" s="381"/>
      <c r="CD73" s="381"/>
      <c r="CE73" s="146"/>
      <c r="CF73" s="384"/>
      <c r="CG73" s="386"/>
      <c r="CH73" s="379"/>
      <c r="CK73" s="332"/>
      <c r="CL73" s="332"/>
      <c r="CM73" s="332"/>
      <c r="CN73" s="54"/>
    </row>
    <row r="74" spans="1:92" ht="15.95" customHeight="1" x14ac:dyDescent="0.25">
      <c r="A74" s="78">
        <v>3</v>
      </c>
      <c r="B74" s="79"/>
      <c r="C74" s="80">
        <v>1</v>
      </c>
      <c r="D74" s="80">
        <v>4</v>
      </c>
      <c r="E74" s="81"/>
      <c r="F74" s="82"/>
      <c r="G74" s="83"/>
      <c r="H74" s="84"/>
      <c r="I74" s="81"/>
      <c r="J74" s="82"/>
      <c r="K74" s="83"/>
      <c r="L74" s="84"/>
      <c r="M74" s="81"/>
      <c r="N74" s="82"/>
      <c r="O74" s="83"/>
      <c r="P74" s="84"/>
      <c r="Q74" s="81"/>
      <c r="R74" s="82"/>
      <c r="S74" s="85">
        <f t="shared" si="226"/>
        <v>0</v>
      </c>
      <c r="T74" s="85">
        <f t="shared" si="227"/>
        <v>0</v>
      </c>
      <c r="U74" s="85">
        <f t="shared" si="228"/>
        <v>0</v>
      </c>
      <c r="V74" s="85">
        <f t="shared" si="229"/>
        <v>0</v>
      </c>
      <c r="W74" s="85">
        <f t="shared" si="230"/>
        <v>0</v>
      </c>
      <c r="X74" s="85">
        <f t="shared" si="231"/>
        <v>0</v>
      </c>
      <c r="Y74" s="85">
        <f t="shared" si="232"/>
        <v>0</v>
      </c>
      <c r="Z74" s="85">
        <f t="shared" si="233"/>
        <v>0</v>
      </c>
      <c r="AA74" s="85">
        <f t="shared" si="234"/>
        <v>0</v>
      </c>
      <c r="AB74" s="85">
        <f t="shared" si="235"/>
        <v>0</v>
      </c>
      <c r="AC74" s="85">
        <f t="shared" si="236"/>
        <v>0</v>
      </c>
      <c r="AD74" s="85">
        <f t="shared" si="237"/>
        <v>0</v>
      </c>
      <c r="AE74" s="85">
        <f t="shared" si="238"/>
        <v>0</v>
      </c>
      <c r="AF74" s="85">
        <f t="shared" si="239"/>
        <v>0</v>
      </c>
      <c r="AG74" s="86">
        <f t="shared" si="240"/>
        <v>0</v>
      </c>
      <c r="AH74" s="86">
        <f t="shared" si="240"/>
        <v>0</v>
      </c>
      <c r="AI74" s="87">
        <f t="shared" si="241"/>
        <v>0</v>
      </c>
      <c r="AJ74" s="87">
        <f t="shared" si="242"/>
        <v>0</v>
      </c>
      <c r="AK74" s="88" t="str">
        <f t="shared" si="243"/>
        <v/>
      </c>
      <c r="AL74" s="88" t="str">
        <f t="shared" si="244"/>
        <v/>
      </c>
      <c r="AM74" s="88" t="str">
        <f t="shared" si="245"/>
        <v/>
      </c>
      <c r="AN74" s="88" t="str">
        <f t="shared" si="246"/>
        <v/>
      </c>
      <c r="AO74" s="88" t="str">
        <f t="shared" si="247"/>
        <v/>
      </c>
      <c r="AP74" s="88" t="str">
        <f t="shared" si="248"/>
        <v/>
      </c>
      <c r="AQ74" s="88" t="str">
        <f t="shared" si="249"/>
        <v/>
      </c>
      <c r="AR74" s="89" t="str">
        <f t="shared" si="250"/>
        <v>0 - 0</v>
      </c>
      <c r="AS74" s="90" t="str">
        <f t="shared" si="251"/>
        <v/>
      </c>
      <c r="AT74" s="87">
        <f t="shared" si="252"/>
        <v>0</v>
      </c>
      <c r="AU74" s="87">
        <f t="shared" si="253"/>
        <v>0</v>
      </c>
      <c r="AV74" s="88" t="str">
        <f t="shared" si="254"/>
        <v/>
      </c>
      <c r="AW74" s="88" t="str">
        <f t="shared" si="255"/>
        <v/>
      </c>
      <c r="AX74" s="88" t="str">
        <f t="shared" si="256"/>
        <v/>
      </c>
      <c r="AY74" s="88" t="str">
        <f t="shared" si="257"/>
        <v/>
      </c>
      <c r="AZ74" s="88" t="str">
        <f t="shared" si="258"/>
        <v/>
      </c>
      <c r="BA74" s="88" t="str">
        <f t="shared" si="259"/>
        <v/>
      </c>
      <c r="BB74" s="88" t="str">
        <f t="shared" si="260"/>
        <v/>
      </c>
      <c r="BC74" s="89" t="str">
        <f t="shared" si="261"/>
        <v>0 - 0</v>
      </c>
      <c r="BD74" s="90" t="str">
        <f t="shared" si="262"/>
        <v/>
      </c>
      <c r="BE74" s="91">
        <f>SUMIF(C72:C79,2,AI72:AI79)+SUMIF(D72:D79,2,AJ72:AJ79)</f>
        <v>3</v>
      </c>
      <c r="BF74" s="91">
        <f>IF(BE74&lt;&gt;0,RANK(BE74,BE72:BE78),"")</f>
        <v>2</v>
      </c>
      <c r="BG74" s="92">
        <f>SUMIF(A72:A75,C74,B72:B75)</f>
        <v>0</v>
      </c>
      <c r="BH74" s="93">
        <f>SUMIF(A72:A75,D74,B72:B75)</f>
        <v>0</v>
      </c>
      <c r="BI74" s="57">
        <f t="shared" si="263"/>
        <v>3</v>
      </c>
      <c r="BJ74" s="58">
        <f>1+BJ73</f>
        <v>39</v>
      </c>
      <c r="BK74" s="94">
        <v>2</v>
      </c>
      <c r="BL74" s="350">
        <v>2</v>
      </c>
      <c r="BM74" s="387">
        <f>B73</f>
        <v>0</v>
      </c>
      <c r="BN74" s="334" t="s">
        <v>125</v>
      </c>
      <c r="BO74" s="334"/>
      <c r="BP74" s="338"/>
      <c r="BQ74" s="105">
        <f>IF(BM74=0,0,VLOOKUP(BM74,[3]Список!$A:P,7,FALSE))</f>
        <v>0</v>
      </c>
      <c r="BR74" s="389">
        <f>IF(BM74=0,0,VLOOKUP(BM74,[3]Список!$A:$P,6,FALSE))</f>
        <v>0</v>
      </c>
      <c r="BS74" s="129"/>
      <c r="BT74" s="107">
        <f>IF(AG76&lt;AH76,AT76,IF(AH76&lt;AG76,AT76," "))</f>
        <v>1</v>
      </c>
      <c r="BU74" s="110"/>
      <c r="BV74" s="357"/>
      <c r="BW74" s="357"/>
      <c r="BX74" s="357"/>
      <c r="BY74" s="116"/>
      <c r="BZ74" s="107">
        <f>IF(AG75&lt;AH75,AI75,IF(AH75&lt;AG75,AI75," "))</f>
        <v>2</v>
      </c>
      <c r="CA74" s="110"/>
      <c r="CB74" s="130"/>
      <c r="CC74" s="107" t="str">
        <f>IF(AG73&lt;AH73,AI73,IF(AH73&lt;AG73,AI73," "))</f>
        <v xml:space="preserve"> </v>
      </c>
      <c r="CD74" s="108"/>
      <c r="CE74" s="147"/>
      <c r="CF74" s="362">
        <f>BE74</f>
        <v>3</v>
      </c>
      <c r="CG74" s="372"/>
      <c r="CH74" s="341">
        <v>2</v>
      </c>
      <c r="CK74" s="332"/>
      <c r="CL74" s="332"/>
      <c r="CM74" s="332"/>
      <c r="CN74" s="54"/>
    </row>
    <row r="75" spans="1:92" ht="15.95" customHeight="1" x14ac:dyDescent="0.25">
      <c r="A75" s="78">
        <v>4</v>
      </c>
      <c r="B75" s="79"/>
      <c r="C75" s="80">
        <v>2</v>
      </c>
      <c r="D75" s="80">
        <v>3</v>
      </c>
      <c r="E75" s="81">
        <v>2</v>
      </c>
      <c r="F75" s="82">
        <v>1</v>
      </c>
      <c r="G75" s="83">
        <v>2</v>
      </c>
      <c r="H75" s="84">
        <v>1</v>
      </c>
      <c r="I75" s="81">
        <v>2</v>
      </c>
      <c r="J75" s="82">
        <v>1</v>
      </c>
      <c r="K75" s="83"/>
      <c r="L75" s="84"/>
      <c r="M75" s="81"/>
      <c r="N75" s="82"/>
      <c r="O75" s="83"/>
      <c r="P75" s="84"/>
      <c r="Q75" s="81"/>
      <c r="R75" s="82"/>
      <c r="S75" s="85">
        <f t="shared" si="226"/>
        <v>1</v>
      </c>
      <c r="T75" s="85">
        <f t="shared" si="227"/>
        <v>0</v>
      </c>
      <c r="U75" s="85">
        <f t="shared" si="228"/>
        <v>1</v>
      </c>
      <c r="V75" s="85">
        <f t="shared" si="229"/>
        <v>0</v>
      </c>
      <c r="W75" s="85">
        <f t="shared" si="230"/>
        <v>1</v>
      </c>
      <c r="X75" s="85">
        <f t="shared" si="231"/>
        <v>0</v>
      </c>
      <c r="Y75" s="85">
        <f t="shared" si="232"/>
        <v>0</v>
      </c>
      <c r="Z75" s="85">
        <f t="shared" si="233"/>
        <v>0</v>
      </c>
      <c r="AA75" s="85">
        <f t="shared" si="234"/>
        <v>0</v>
      </c>
      <c r="AB75" s="85">
        <f t="shared" si="235"/>
        <v>0</v>
      </c>
      <c r="AC75" s="85">
        <f t="shared" si="236"/>
        <v>0</v>
      </c>
      <c r="AD75" s="85">
        <f t="shared" si="237"/>
        <v>0</v>
      </c>
      <c r="AE75" s="85">
        <f t="shared" si="238"/>
        <v>0</v>
      </c>
      <c r="AF75" s="85">
        <f t="shared" si="239"/>
        <v>0</v>
      </c>
      <c r="AG75" s="86">
        <f t="shared" si="240"/>
        <v>3</v>
      </c>
      <c r="AH75" s="86">
        <f t="shared" si="240"/>
        <v>0</v>
      </c>
      <c r="AI75" s="87">
        <f t="shared" si="241"/>
        <v>2</v>
      </c>
      <c r="AJ75" s="87">
        <f t="shared" si="242"/>
        <v>1</v>
      </c>
      <c r="AK75" s="88">
        <f t="shared" si="243"/>
        <v>1</v>
      </c>
      <c r="AL75" s="88">
        <f t="shared" si="244"/>
        <v>1</v>
      </c>
      <c r="AM75" s="88">
        <f t="shared" si="245"/>
        <v>1</v>
      </c>
      <c r="AN75" s="88" t="str">
        <f t="shared" si="246"/>
        <v/>
      </c>
      <c r="AO75" s="88" t="str">
        <f t="shared" si="247"/>
        <v/>
      </c>
      <c r="AP75" s="88" t="str">
        <f t="shared" si="248"/>
        <v/>
      </c>
      <c r="AQ75" s="88" t="str">
        <f t="shared" si="249"/>
        <v/>
      </c>
      <c r="AR75" s="89" t="str">
        <f t="shared" si="250"/>
        <v>3 - 0</v>
      </c>
      <c r="AS75" s="90" t="str">
        <f t="shared" si="251"/>
        <v>1,1,1</v>
      </c>
      <c r="AT75" s="87">
        <f t="shared" si="252"/>
        <v>1</v>
      </c>
      <c r="AU75" s="87">
        <f t="shared" si="253"/>
        <v>2</v>
      </c>
      <c r="AV75" s="88">
        <f t="shared" si="254"/>
        <v>-1</v>
      </c>
      <c r="AW75" s="88">
        <f t="shared" si="255"/>
        <v>-1</v>
      </c>
      <c r="AX75" s="88">
        <f t="shared" si="256"/>
        <v>-1</v>
      </c>
      <c r="AY75" s="88" t="str">
        <f t="shared" si="257"/>
        <v/>
      </c>
      <c r="AZ75" s="88" t="str">
        <f t="shared" si="258"/>
        <v/>
      </c>
      <c r="BA75" s="88" t="str">
        <f t="shared" si="259"/>
        <v/>
      </c>
      <c r="BB75" s="88" t="str">
        <f t="shared" si="260"/>
        <v/>
      </c>
      <c r="BC75" s="89" t="str">
        <f t="shared" si="261"/>
        <v>0 - 3</v>
      </c>
      <c r="BD75" s="90" t="str">
        <f t="shared" si="262"/>
        <v>-1, -1, -1</v>
      </c>
      <c r="BE75" s="102"/>
      <c r="BF75" s="102"/>
      <c r="BG75" s="92">
        <f>SUMIF(A72:A75,C75,B72:B75)</f>
        <v>0</v>
      </c>
      <c r="BH75" s="93">
        <f>SUMIF(A72:A75,D75,B72:B75)</f>
        <v>0</v>
      </c>
      <c r="BI75" s="57">
        <f t="shared" si="263"/>
        <v>3</v>
      </c>
      <c r="BJ75" s="58">
        <f>1+BJ74</f>
        <v>40</v>
      </c>
      <c r="BK75" s="94">
        <v>2</v>
      </c>
      <c r="BL75" s="350"/>
      <c r="BM75" s="387"/>
      <c r="BN75" s="336"/>
      <c r="BO75" s="336"/>
      <c r="BP75" s="339"/>
      <c r="BQ75" s="105">
        <f>IF(BM74=0,0,VLOOKUP(BM74,[3]Список!$A:P,8,FALSE))</f>
        <v>0</v>
      </c>
      <c r="BR75" s="389"/>
      <c r="BS75" s="403" t="str">
        <f>IF(AI76&gt;AJ76,BC76,IF(AJ76&gt;AI76,BD76," "))</f>
        <v>0 - 3</v>
      </c>
      <c r="BT75" s="404"/>
      <c r="BU75" s="405"/>
      <c r="BV75" s="357"/>
      <c r="BW75" s="357"/>
      <c r="BX75" s="357"/>
      <c r="BY75" s="403" t="str">
        <f>IF(AI75&lt;AJ75,AR75,IF(AJ75&lt;AI75,AS75," "))</f>
        <v>1,1,1</v>
      </c>
      <c r="BZ75" s="404"/>
      <c r="CA75" s="405"/>
      <c r="CB75" s="404" t="str">
        <f>IF(AI73&lt;AJ73,AR73,IF(AJ73&lt;AI73,AS73," "))</f>
        <v xml:space="preserve"> </v>
      </c>
      <c r="CC75" s="404"/>
      <c r="CD75" s="404"/>
      <c r="CE75" s="148"/>
      <c r="CF75" s="362"/>
      <c r="CG75" s="372"/>
      <c r="CH75" s="341"/>
      <c r="CK75" s="332"/>
      <c r="CL75" s="332"/>
      <c r="CM75" s="332"/>
      <c r="CN75" s="54"/>
    </row>
    <row r="76" spans="1:92" ht="15.95" customHeight="1" x14ac:dyDescent="0.25">
      <c r="A76" s="78">
        <v>5</v>
      </c>
      <c r="B76" s="113"/>
      <c r="C76" s="80">
        <v>1</v>
      </c>
      <c r="D76" s="80">
        <v>2</v>
      </c>
      <c r="E76" s="81">
        <v>2</v>
      </c>
      <c r="F76" s="82">
        <v>1</v>
      </c>
      <c r="G76" s="83">
        <v>2</v>
      </c>
      <c r="H76" s="84">
        <v>1</v>
      </c>
      <c r="I76" s="81">
        <v>2</v>
      </c>
      <c r="J76" s="82">
        <v>1</v>
      </c>
      <c r="K76" s="83"/>
      <c r="L76" s="84"/>
      <c r="M76" s="81"/>
      <c r="N76" s="82"/>
      <c r="O76" s="83"/>
      <c r="P76" s="84"/>
      <c r="Q76" s="81"/>
      <c r="R76" s="82"/>
      <c r="S76" s="85">
        <f t="shared" si="226"/>
        <v>1</v>
      </c>
      <c r="T76" s="85">
        <f t="shared" si="227"/>
        <v>0</v>
      </c>
      <c r="U76" s="85">
        <f t="shared" si="228"/>
        <v>1</v>
      </c>
      <c r="V76" s="85">
        <f t="shared" si="229"/>
        <v>0</v>
      </c>
      <c r="W76" s="85">
        <f t="shared" si="230"/>
        <v>1</v>
      </c>
      <c r="X76" s="85">
        <f t="shared" si="231"/>
        <v>0</v>
      </c>
      <c r="Y76" s="85">
        <f t="shared" si="232"/>
        <v>0</v>
      </c>
      <c r="Z76" s="85">
        <f t="shared" si="233"/>
        <v>0</v>
      </c>
      <c r="AA76" s="85">
        <f t="shared" si="234"/>
        <v>0</v>
      </c>
      <c r="AB76" s="85">
        <f t="shared" si="235"/>
        <v>0</v>
      </c>
      <c r="AC76" s="85">
        <f t="shared" si="236"/>
        <v>0</v>
      </c>
      <c r="AD76" s="85">
        <f t="shared" si="237"/>
        <v>0</v>
      </c>
      <c r="AE76" s="85">
        <f t="shared" si="238"/>
        <v>0</v>
      </c>
      <c r="AF76" s="85">
        <f t="shared" si="239"/>
        <v>0</v>
      </c>
      <c r="AG76" s="86">
        <f t="shared" si="240"/>
        <v>3</v>
      </c>
      <c r="AH76" s="86">
        <f t="shared" si="240"/>
        <v>0</v>
      </c>
      <c r="AI76" s="87">
        <f t="shared" si="241"/>
        <v>2</v>
      </c>
      <c r="AJ76" s="87">
        <f t="shared" si="242"/>
        <v>1</v>
      </c>
      <c r="AK76" s="88">
        <f t="shared" si="243"/>
        <v>1</v>
      </c>
      <c r="AL76" s="88">
        <f t="shared" si="244"/>
        <v>1</v>
      </c>
      <c r="AM76" s="88">
        <f t="shared" si="245"/>
        <v>1</v>
      </c>
      <c r="AN76" s="88" t="str">
        <f t="shared" si="246"/>
        <v/>
      </c>
      <c r="AO76" s="88" t="str">
        <f t="shared" si="247"/>
        <v/>
      </c>
      <c r="AP76" s="88" t="str">
        <f t="shared" si="248"/>
        <v/>
      </c>
      <c r="AQ76" s="88" t="str">
        <f t="shared" si="249"/>
        <v/>
      </c>
      <c r="AR76" s="89" t="str">
        <f t="shared" si="250"/>
        <v>3 - 0</v>
      </c>
      <c r="AS76" s="90" t="str">
        <f t="shared" si="251"/>
        <v>1,1,1</v>
      </c>
      <c r="AT76" s="87">
        <f t="shared" si="252"/>
        <v>1</v>
      </c>
      <c r="AU76" s="87">
        <f t="shared" si="253"/>
        <v>2</v>
      </c>
      <c r="AV76" s="88">
        <f t="shared" si="254"/>
        <v>-1</v>
      </c>
      <c r="AW76" s="88">
        <f t="shared" si="255"/>
        <v>-1</v>
      </c>
      <c r="AX76" s="88">
        <f t="shared" si="256"/>
        <v>-1</v>
      </c>
      <c r="AY76" s="88" t="str">
        <f t="shared" si="257"/>
        <v/>
      </c>
      <c r="AZ76" s="88" t="str">
        <f t="shared" si="258"/>
        <v/>
      </c>
      <c r="BA76" s="88" t="str">
        <f t="shared" si="259"/>
        <v/>
      </c>
      <c r="BB76" s="88" t="str">
        <f t="shared" si="260"/>
        <v/>
      </c>
      <c r="BC76" s="89" t="str">
        <f t="shared" si="261"/>
        <v>0 - 3</v>
      </c>
      <c r="BD76" s="90" t="str">
        <f t="shared" si="262"/>
        <v>-1, -1, -1</v>
      </c>
      <c r="BE76" s="91">
        <f>SUMIF(C72:C79,3,AI72:AI79)+SUMIF(D72:D79,3,AJ72:AJ79)</f>
        <v>2</v>
      </c>
      <c r="BF76" s="91">
        <f>IF(BE76&lt;&gt;0,RANK(BE76,BE72:BE78),"")</f>
        <v>3</v>
      </c>
      <c r="BG76" s="92">
        <f>SUMIF(A72:A75,C76,B72:B75)</f>
        <v>0</v>
      </c>
      <c r="BH76" s="93">
        <f>SUMIF(A72:A75,D76,B72:B75)</f>
        <v>0</v>
      </c>
      <c r="BI76" s="57">
        <f t="shared" si="263"/>
        <v>3</v>
      </c>
      <c r="BJ76" s="58">
        <f>1+BJ75</f>
        <v>41</v>
      </c>
      <c r="BK76" s="94">
        <v>3</v>
      </c>
      <c r="BL76" s="391">
        <v>3</v>
      </c>
      <c r="BM76" s="393">
        <f>B74</f>
        <v>0</v>
      </c>
      <c r="BN76" s="366" t="s">
        <v>65</v>
      </c>
      <c r="BO76" s="334"/>
      <c r="BP76" s="338"/>
      <c r="BQ76" s="95">
        <f>IF(BM76=0,0,VLOOKUP(BM76,[3]Список!$A:P,7,FALSE))</f>
        <v>0</v>
      </c>
      <c r="BR76" s="395">
        <f>IF(BM76=0,0,VLOOKUP(BM76,[3]Список!$A:$P,6,FALSE))</f>
        <v>0</v>
      </c>
      <c r="BS76" s="133"/>
      <c r="BT76" s="97">
        <f>IF(AG72&lt;AH72,AT72,IF(AH72&lt;AG72,AT72," "))</f>
        <v>1</v>
      </c>
      <c r="BU76" s="98"/>
      <c r="BV76" s="99"/>
      <c r="BW76" s="97">
        <f>IF(AG75&lt;AH75,AT75,IF(AH75&lt;AG75,AT75," "))</f>
        <v>1</v>
      </c>
      <c r="BX76" s="99"/>
      <c r="BY76" s="397"/>
      <c r="BZ76" s="398"/>
      <c r="CA76" s="399"/>
      <c r="CB76" s="126"/>
      <c r="CC76" s="97" t="str">
        <f>IF(AG77&lt;AH77,AI77,IF(AH77&lt;AG77,AI77," "))</f>
        <v xml:space="preserve"> </v>
      </c>
      <c r="CD76" s="99"/>
      <c r="CE76" s="145"/>
      <c r="CF76" s="383">
        <f>BE76</f>
        <v>2</v>
      </c>
      <c r="CG76" s="385"/>
      <c r="CH76" s="378">
        <v>3</v>
      </c>
      <c r="CK76" s="54"/>
      <c r="CL76" s="54"/>
      <c r="CM76" s="54"/>
      <c r="CN76" s="54"/>
    </row>
    <row r="77" spans="1:92" ht="15.95" customHeight="1" x14ac:dyDescent="0.25">
      <c r="A77" s="78">
        <v>6</v>
      </c>
      <c r="C77" s="80">
        <v>3</v>
      </c>
      <c r="D77" s="80">
        <v>4</v>
      </c>
      <c r="E77" s="81"/>
      <c r="F77" s="82"/>
      <c r="G77" s="83"/>
      <c r="H77" s="84"/>
      <c r="I77" s="81"/>
      <c r="J77" s="82"/>
      <c r="K77" s="83"/>
      <c r="L77" s="84"/>
      <c r="M77" s="81"/>
      <c r="N77" s="82"/>
      <c r="O77" s="83"/>
      <c r="P77" s="84"/>
      <c r="Q77" s="81"/>
      <c r="R77" s="82"/>
      <c r="S77" s="85">
        <f t="shared" si="226"/>
        <v>0</v>
      </c>
      <c r="T77" s="85">
        <f t="shared" si="227"/>
        <v>0</v>
      </c>
      <c r="U77" s="85">
        <f t="shared" si="228"/>
        <v>0</v>
      </c>
      <c r="V77" s="85">
        <f t="shared" si="229"/>
        <v>0</v>
      </c>
      <c r="W77" s="85">
        <f t="shared" si="230"/>
        <v>0</v>
      </c>
      <c r="X77" s="85">
        <f t="shared" si="231"/>
        <v>0</v>
      </c>
      <c r="Y77" s="85">
        <f t="shared" si="232"/>
        <v>0</v>
      </c>
      <c r="Z77" s="85">
        <f t="shared" si="233"/>
        <v>0</v>
      </c>
      <c r="AA77" s="85">
        <f t="shared" si="234"/>
        <v>0</v>
      </c>
      <c r="AB77" s="85">
        <f t="shared" si="235"/>
        <v>0</v>
      </c>
      <c r="AC77" s="85">
        <f t="shared" si="236"/>
        <v>0</v>
      </c>
      <c r="AD77" s="85">
        <f t="shared" si="237"/>
        <v>0</v>
      </c>
      <c r="AE77" s="85">
        <f t="shared" si="238"/>
        <v>0</v>
      </c>
      <c r="AF77" s="85">
        <f t="shared" si="239"/>
        <v>0</v>
      </c>
      <c r="AG77" s="86">
        <f t="shared" si="240"/>
        <v>0</v>
      </c>
      <c r="AH77" s="86">
        <f t="shared" si="240"/>
        <v>0</v>
      </c>
      <c r="AI77" s="87">
        <f t="shared" si="241"/>
        <v>0</v>
      </c>
      <c r="AJ77" s="87">
        <f t="shared" si="242"/>
        <v>0</v>
      </c>
      <c r="AK77" s="88" t="str">
        <f t="shared" si="243"/>
        <v/>
      </c>
      <c r="AL77" s="88" t="str">
        <f t="shared" si="244"/>
        <v/>
      </c>
      <c r="AM77" s="88" t="str">
        <f t="shared" si="245"/>
        <v/>
      </c>
      <c r="AN77" s="88" t="str">
        <f t="shared" si="246"/>
        <v/>
      </c>
      <c r="AO77" s="88" t="str">
        <f t="shared" si="247"/>
        <v/>
      </c>
      <c r="AP77" s="88" t="str">
        <f>IF(O77="","",IF(O77="wo",0,IF(P77="wo",0,IF(O77=P77,"ERROR",IF(O77&gt;P77,P77,-1*O77)))))</f>
        <v/>
      </c>
      <c r="AQ77" s="88" t="str">
        <f>IF(Q77="","",IF(Q77="wo",0,IF(R77="wo",0,IF(Q77=R77,"ERROR",IF(Q77&gt;R77,R77,-1*Q77)))))</f>
        <v/>
      </c>
      <c r="AR77" s="89" t="str">
        <f t="shared" si="250"/>
        <v>0 - 0</v>
      </c>
      <c r="AS77" s="90" t="str">
        <f t="shared" si="251"/>
        <v/>
      </c>
      <c r="AT77" s="87">
        <f t="shared" si="252"/>
        <v>0</v>
      </c>
      <c r="AU77" s="87">
        <f t="shared" si="253"/>
        <v>0</v>
      </c>
      <c r="AV77" s="88" t="str">
        <f t="shared" si="254"/>
        <v/>
      </c>
      <c r="AW77" s="88" t="str">
        <f t="shared" si="255"/>
        <v/>
      </c>
      <c r="AX77" s="88" t="str">
        <f t="shared" si="256"/>
        <v/>
      </c>
      <c r="AY77" s="88" t="str">
        <f t="shared" si="257"/>
        <v/>
      </c>
      <c r="AZ77" s="88" t="str">
        <f t="shared" si="258"/>
        <v/>
      </c>
      <c r="BA77" s="88" t="str">
        <f t="shared" si="259"/>
        <v/>
      </c>
      <c r="BB77" s="88" t="str">
        <f t="shared" si="260"/>
        <v/>
      </c>
      <c r="BC77" s="89" t="str">
        <f t="shared" si="261"/>
        <v>0 - 0</v>
      </c>
      <c r="BD77" s="90" t="str">
        <f t="shared" si="262"/>
        <v/>
      </c>
      <c r="BE77" s="102"/>
      <c r="BF77" s="102"/>
      <c r="BG77" s="92">
        <f>SUMIF(A72:A75,C77,B72:B75)</f>
        <v>0</v>
      </c>
      <c r="BH77" s="93">
        <f>SUMIF(A72:A75,D77,B72:B75)</f>
        <v>0</v>
      </c>
      <c r="BI77" s="57">
        <f t="shared" si="263"/>
        <v>3</v>
      </c>
      <c r="BJ77" s="58">
        <f>1+BJ76</f>
        <v>42</v>
      </c>
      <c r="BK77" s="94">
        <v>3</v>
      </c>
      <c r="BL77" s="392"/>
      <c r="BM77" s="394"/>
      <c r="BN77" s="411" t="s">
        <v>60</v>
      </c>
      <c r="BO77" s="332"/>
      <c r="BP77" s="412"/>
      <c r="BQ77" s="103">
        <f>IF(BM76=0,0,VLOOKUP(BM76,[3]Список!$A:P,8,FALSE))</f>
        <v>0</v>
      </c>
      <c r="BR77" s="396"/>
      <c r="BS77" s="380" t="str">
        <f>IF(AI72&gt;AJ72,BC72,IF(AJ72&gt;AI72,BD72," "))</f>
        <v>0 - 3</v>
      </c>
      <c r="BT77" s="381"/>
      <c r="BU77" s="382"/>
      <c r="BV77" s="381" t="str">
        <f>IF(AI75&gt;AJ75,BC75,IF(AJ75&gt;AI75,BD75," "))</f>
        <v>0 - 3</v>
      </c>
      <c r="BW77" s="381"/>
      <c r="BX77" s="381"/>
      <c r="BY77" s="400"/>
      <c r="BZ77" s="401"/>
      <c r="CA77" s="402"/>
      <c r="CB77" s="381" t="str">
        <f>IF(AI77&lt;AJ77,AR77,IF(AJ77&lt;AI77,AS77," "))</f>
        <v xml:space="preserve"> </v>
      </c>
      <c r="CC77" s="381"/>
      <c r="CD77" s="381"/>
      <c r="CE77" s="146"/>
      <c r="CF77" s="384"/>
      <c r="CG77" s="386"/>
      <c r="CH77" s="379"/>
      <c r="CK77" s="332"/>
      <c r="CL77" s="332"/>
      <c r="CM77" s="332"/>
      <c r="CN77" s="54"/>
    </row>
    <row r="78" spans="1:92" ht="15.95" customHeight="1" x14ac:dyDescent="0.25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V78" s="12"/>
      <c r="AW78" s="12"/>
      <c r="AX78" s="12"/>
      <c r="AY78" s="12"/>
      <c r="AZ78" s="12"/>
      <c r="BE78" s="91">
        <f>SUMIF(C72:C79,4,AI72:AI79)+SUMIF(D72:D79,4,AJ72:AJ79)</f>
        <v>0</v>
      </c>
      <c r="BF78" s="91" t="str">
        <f>IF(BE78&lt;&gt;0,RANK(BE78,BE72:BE78),"")</f>
        <v/>
      </c>
      <c r="BG78" s="115"/>
      <c r="BH78" s="115"/>
      <c r="BK78" s="73"/>
      <c r="BL78" s="350">
        <v>4</v>
      </c>
      <c r="BM78" s="387">
        <f>B75</f>
        <v>0</v>
      </c>
      <c r="BN78" s="334"/>
      <c r="BO78" s="334"/>
      <c r="BP78" s="338"/>
      <c r="BQ78" s="105">
        <f>IF(BM78=0,0,VLOOKUP(BM78,[3]Список!$A:P,7,FALSE))</f>
        <v>0</v>
      </c>
      <c r="BR78" s="389">
        <f>IF(BM78=0,0,VLOOKUP(BM78,[3]Список!$A:$P,6,FALSE))</f>
        <v>0</v>
      </c>
      <c r="BS78" s="129"/>
      <c r="BT78" s="107" t="str">
        <f>IF(AG74&lt;AH74,AT74,IF(AH74&lt;AG74,AT74," "))</f>
        <v xml:space="preserve"> </v>
      </c>
      <c r="BU78" s="110"/>
      <c r="BV78" s="108"/>
      <c r="BW78" s="107" t="str">
        <f>IF(AG73&lt;AH73,AT73,IF(AH73&lt;AG73,AT73," "))</f>
        <v xml:space="preserve"> </v>
      </c>
      <c r="BX78" s="108"/>
      <c r="BY78" s="116"/>
      <c r="BZ78" s="107" t="str">
        <f>IF(AG77&lt;AH77,AT77,IF(AH77&lt;AG77,AT77," "))</f>
        <v xml:space="preserve"> </v>
      </c>
      <c r="CA78" s="110"/>
      <c r="CB78" s="357"/>
      <c r="CC78" s="357"/>
      <c r="CD78" s="357"/>
      <c r="CE78" s="147"/>
      <c r="CF78" s="362">
        <f>BE78</f>
        <v>0</v>
      </c>
      <c r="CG78" s="372"/>
      <c r="CH78" s="341"/>
      <c r="CK78" s="332"/>
      <c r="CL78" s="332"/>
      <c r="CM78" s="332"/>
      <c r="CN78" s="54"/>
    </row>
    <row r="79" spans="1:92" ht="15.95" customHeight="1" thickBot="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V79" s="12"/>
      <c r="AW79" s="12"/>
      <c r="AX79" s="12"/>
      <c r="AY79" s="12"/>
      <c r="AZ79" s="12"/>
      <c r="BE79" s="102"/>
      <c r="BF79" s="102"/>
      <c r="BG79" s="115"/>
      <c r="BH79" s="115"/>
      <c r="BK79" s="123"/>
      <c r="BL79" s="351"/>
      <c r="BM79" s="388"/>
      <c r="BN79" s="335"/>
      <c r="BO79" s="335"/>
      <c r="BP79" s="410"/>
      <c r="BQ79" s="117">
        <f>IF(BM78=0,0,VLOOKUP(BM78,[3]Список!$A:P,8,FALSE))</f>
        <v>0</v>
      </c>
      <c r="BR79" s="390"/>
      <c r="BS79" s="375" t="str">
        <f>IF(AI74&gt;AJ74,BC74,IF(AJ74&gt;AI74,BD74," "))</f>
        <v xml:space="preserve"> </v>
      </c>
      <c r="BT79" s="376"/>
      <c r="BU79" s="377"/>
      <c r="BV79" s="376" t="str">
        <f>IF(AI73&gt;AJ73,BC73,IF(AJ73&gt;AI73,BD73," "))</f>
        <v xml:space="preserve"> </v>
      </c>
      <c r="BW79" s="376"/>
      <c r="BX79" s="376"/>
      <c r="BY79" s="375" t="str">
        <f>IF(AI77&gt;AJ77,BC77,IF(AJ77&gt;AI77,BD77," "))</f>
        <v xml:space="preserve"> </v>
      </c>
      <c r="BZ79" s="376"/>
      <c r="CA79" s="377"/>
      <c r="CB79" s="360"/>
      <c r="CC79" s="360"/>
      <c r="CD79" s="360"/>
      <c r="CE79" s="149"/>
      <c r="CF79" s="363"/>
      <c r="CG79" s="373"/>
      <c r="CH79" s="374"/>
      <c r="CK79" s="332"/>
      <c r="CL79" s="332"/>
      <c r="CM79" s="332"/>
      <c r="CN79" s="54"/>
    </row>
    <row r="80" spans="1:92" ht="15.95" customHeight="1" thickBot="1" x14ac:dyDescent="0.3">
      <c r="Z80" s="65"/>
      <c r="BK80" s="73"/>
      <c r="BL80" s="345"/>
      <c r="BM80" s="345"/>
      <c r="BN80" s="345"/>
      <c r="BO80" s="345"/>
      <c r="BP80" s="345"/>
      <c r="BQ80" s="345"/>
      <c r="BR80" s="345"/>
      <c r="BS80" s="345"/>
      <c r="BT80" s="345"/>
      <c r="BU80" s="345"/>
      <c r="BV80" s="345"/>
      <c r="BW80" s="345"/>
      <c r="BX80" s="345"/>
      <c r="BY80" s="345"/>
      <c r="BZ80" s="345"/>
      <c r="CA80" s="345"/>
      <c r="CB80" s="345"/>
      <c r="CC80" s="345"/>
      <c r="CD80" s="345"/>
      <c r="CE80" s="345"/>
      <c r="CF80" s="345"/>
      <c r="CG80" s="345"/>
      <c r="CH80" s="345"/>
      <c r="CK80" s="332"/>
      <c r="CL80" s="332"/>
      <c r="CM80" s="332"/>
      <c r="CN80" s="54"/>
    </row>
    <row r="81" spans="1:92" ht="15.95" customHeight="1" x14ac:dyDescent="0.25">
      <c r="A81" s="66">
        <f>1+A71</f>
        <v>4</v>
      </c>
      <c r="B81" s="67"/>
      <c r="C81" s="68" t="s">
        <v>73</v>
      </c>
      <c r="D81" s="68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70">
        <f>1+R71</f>
        <v>4</v>
      </c>
      <c r="Z81" s="65"/>
      <c r="AR81" s="71">
        <f>IF(B82=0,0,(IF(B83=0,1,IF(B84=0,2,IF(B85=0,3,IF(B85&gt;0,4))))))</f>
        <v>0</v>
      </c>
      <c r="BC81" s="71" t="b">
        <f>IF(BE81=15,3,IF(BE81&gt;15,4))</f>
        <v>0</v>
      </c>
      <c r="BE81" s="72">
        <f>SUM(BE82,BE84,BE86,BE88)</f>
        <v>9</v>
      </c>
      <c r="BF81" s="72">
        <f>SUM(BF82,BF84,BF86,BF88)</f>
        <v>6</v>
      </c>
      <c r="BK81" s="73"/>
      <c r="BL81" s="119" t="s">
        <v>58</v>
      </c>
      <c r="BM81" s="408" t="s">
        <v>7</v>
      </c>
      <c r="BN81" s="409"/>
      <c r="BO81" s="409"/>
      <c r="BP81" s="409"/>
      <c r="BQ81" s="347" t="s">
        <v>59</v>
      </c>
      <c r="BR81" s="347"/>
      <c r="BS81" s="348">
        <v>1</v>
      </c>
      <c r="BT81" s="342"/>
      <c r="BU81" s="349"/>
      <c r="BV81" s="342">
        <v>2</v>
      </c>
      <c r="BW81" s="342"/>
      <c r="BX81" s="342"/>
      <c r="BY81" s="348">
        <v>3</v>
      </c>
      <c r="BZ81" s="342"/>
      <c r="CA81" s="349"/>
      <c r="CB81" s="342">
        <v>4</v>
      </c>
      <c r="CC81" s="342"/>
      <c r="CD81" s="342"/>
      <c r="CE81" s="143"/>
      <c r="CF81" s="75" t="s">
        <v>0</v>
      </c>
      <c r="CG81" s="278" t="s">
        <v>3</v>
      </c>
      <c r="CH81" s="125" t="s">
        <v>1</v>
      </c>
      <c r="CK81" s="332"/>
      <c r="CL81" s="332"/>
      <c r="CM81" s="332"/>
      <c r="CN81" s="54"/>
    </row>
    <row r="82" spans="1:92" ht="15.95" customHeight="1" x14ac:dyDescent="0.25">
      <c r="A82" s="78">
        <v>1</v>
      </c>
      <c r="B82" s="79"/>
      <c r="C82" s="80">
        <v>1</v>
      </c>
      <c r="D82" s="80">
        <v>3</v>
      </c>
      <c r="E82" s="81">
        <v>2</v>
      </c>
      <c r="F82" s="82">
        <v>1</v>
      </c>
      <c r="G82" s="83">
        <v>2</v>
      </c>
      <c r="H82" s="84">
        <v>1</v>
      </c>
      <c r="I82" s="81">
        <v>2</v>
      </c>
      <c r="J82" s="82">
        <v>1</v>
      </c>
      <c r="K82" s="83"/>
      <c r="L82" s="84"/>
      <c r="M82" s="81"/>
      <c r="N82" s="82"/>
      <c r="O82" s="83"/>
      <c r="P82" s="84"/>
      <c r="Q82" s="81"/>
      <c r="R82" s="82"/>
      <c r="S82" s="85">
        <f t="shared" ref="S82:S87" si="264">IF(E82="wo",0,IF(F82="wo",1,IF(E82&gt;F82,1,0)))</f>
        <v>1</v>
      </c>
      <c r="T82" s="85">
        <f t="shared" ref="T82:T87" si="265">IF(E82="wo",1,IF(F82="wo",0,IF(F82&gt;E82,1,0)))</f>
        <v>0</v>
      </c>
      <c r="U82" s="85">
        <f t="shared" ref="U82:U87" si="266">IF(G82="wo",0,IF(H82="wo",1,IF(G82&gt;H82,1,0)))</f>
        <v>1</v>
      </c>
      <c r="V82" s="85">
        <f t="shared" ref="V82:V87" si="267">IF(G82="wo",1,IF(H82="wo",0,IF(H82&gt;G82,1,0)))</f>
        <v>0</v>
      </c>
      <c r="W82" s="85">
        <f t="shared" ref="W82:W87" si="268">IF(I82="wo",0,IF(J82="wo",1,IF(I82&gt;J82,1,0)))</f>
        <v>1</v>
      </c>
      <c r="X82" s="85">
        <f t="shared" ref="X82:X87" si="269">IF(I82="wo",1,IF(J82="wo",0,IF(J82&gt;I82,1,0)))</f>
        <v>0</v>
      </c>
      <c r="Y82" s="85">
        <f t="shared" ref="Y82:Y87" si="270">IF(K82="wo",0,IF(L82="wo",1,IF(K82&gt;L82,1,0)))</f>
        <v>0</v>
      </c>
      <c r="Z82" s="85">
        <f t="shared" ref="Z82:Z87" si="271">IF(K82="wo",1,IF(L82="wo",0,IF(L82&gt;K82,1,0)))</f>
        <v>0</v>
      </c>
      <c r="AA82" s="85">
        <f t="shared" ref="AA82:AA87" si="272">IF(M82="wo",0,IF(N82="wo",1,IF(M82&gt;N82,1,0)))</f>
        <v>0</v>
      </c>
      <c r="AB82" s="85">
        <f t="shared" ref="AB82:AB87" si="273">IF(M82="wo",1,IF(N82="wo",0,IF(N82&gt;M82,1,0)))</f>
        <v>0</v>
      </c>
      <c r="AC82" s="85">
        <f t="shared" ref="AC82:AC87" si="274">IF(O82="wo",0,IF(P82="wo",1,IF(O82&gt;P82,1,0)))</f>
        <v>0</v>
      </c>
      <c r="AD82" s="85">
        <f t="shared" ref="AD82:AD87" si="275">IF(O82="wo",1,IF(P82="wo",0,IF(P82&gt;O82,1,0)))</f>
        <v>0</v>
      </c>
      <c r="AE82" s="85">
        <f t="shared" ref="AE82:AE87" si="276">IF(Q82="wo",0,IF(R82="wo",1,IF(Q82&gt;R82,1,0)))</f>
        <v>0</v>
      </c>
      <c r="AF82" s="85">
        <f t="shared" ref="AF82:AF87" si="277">IF(Q82="wo",1,IF(R82="wo",0,IF(R82&gt;Q82,1,0)))</f>
        <v>0</v>
      </c>
      <c r="AG82" s="86">
        <f t="shared" ref="AG82:AH87" si="278">IF(E82="wo","wo",+S82+U82+W82+Y82+AA82+AC82+AE82)</f>
        <v>3</v>
      </c>
      <c r="AH82" s="86">
        <f t="shared" si="278"/>
        <v>0</v>
      </c>
      <c r="AI82" s="87">
        <f t="shared" ref="AI82:AI87" si="279">IF(E82="",0,IF(E82="wo",0,IF(F82="wo",2,IF(AG82=AH82,0,IF(AG82&gt;AH82,2,1)))))</f>
        <v>2</v>
      </c>
      <c r="AJ82" s="87">
        <f t="shared" ref="AJ82:AJ87" si="280">IF(F82="",0,IF(F82="wo",0,IF(E82="wo",2,IF(AH82=AG82,0,IF(AH82&gt;AG82,2,1)))))</f>
        <v>1</v>
      </c>
      <c r="AK82" s="88">
        <f t="shared" ref="AK82:AK87" si="281">IF(E82="","",IF(E82="wo",0,IF(F82="wo",0,IF(E82=F82,"ERROR",IF(E82&gt;F82,F82,-1*E82)))))</f>
        <v>1</v>
      </c>
      <c r="AL82" s="88">
        <f t="shared" ref="AL82:AL87" si="282">IF(G82="","",IF(G82="wo",0,IF(H82="wo",0,IF(G82=H82,"ERROR",IF(G82&gt;H82,H82,-1*G82)))))</f>
        <v>1</v>
      </c>
      <c r="AM82" s="88">
        <f t="shared" ref="AM82:AM87" si="283">IF(I82="","",IF(I82="wo",0,IF(J82="wo",0,IF(I82=J82,"ERROR",IF(I82&gt;J82,J82,-1*I82)))))</f>
        <v>1</v>
      </c>
      <c r="AN82" s="88" t="str">
        <f t="shared" ref="AN82:AN87" si="284">IF(K82="","",IF(K82="wo",0,IF(L82="wo",0,IF(K82=L82,"ERROR",IF(K82&gt;L82,L82,-1*K82)))))</f>
        <v/>
      </c>
      <c r="AO82" s="88" t="str">
        <f t="shared" ref="AO82:AO87" si="285">IF(M82="","",IF(M82="wo",0,IF(N82="wo",0,IF(M82=N82,"ERROR",IF(M82&gt;N82,N82,-1*M82)))))</f>
        <v/>
      </c>
      <c r="AP82" s="88" t="str">
        <f t="shared" ref="AP82:AP87" si="286">IF(O82="","",IF(O82="wo",0,IF(P82="wo",0,IF(O82=P82,"ERROR",IF(O82&gt;P82,P82,-1*O82)))))</f>
        <v/>
      </c>
      <c r="AQ82" s="88" t="str">
        <f t="shared" ref="AQ82:AQ87" si="287">IF(Q82="","",IF(Q82="wo",0,IF(R82="wo",0,IF(Q82=R82,"ERROR",IF(Q82&gt;R82,R82,-1*Q82)))))</f>
        <v/>
      </c>
      <c r="AR82" s="89" t="str">
        <f t="shared" ref="AR82:AR87" si="288">CONCATENATE(AG82," - ",AH82)</f>
        <v>3 - 0</v>
      </c>
      <c r="AS82" s="90" t="str">
        <f t="shared" ref="AS82:AS87" si="289">IF(E82="","",(IF(K82="",AK82&amp;","&amp;AL82&amp;","&amp;AM82,IF(M82="",AK82&amp;","&amp;AL82&amp;","&amp;AM82&amp;","&amp;AN82,IF(O82="",AK82&amp;","&amp;AL82&amp;","&amp;AM82&amp;","&amp;AN82&amp;","&amp;AO82,IF(Q82="",AK82&amp;","&amp;AL82&amp;","&amp;AM82&amp;","&amp;AN82&amp;","&amp;AO82&amp;","&amp;AP82,AK82&amp;","&amp;AL82&amp;","&amp;AM82&amp;","&amp;AN82&amp;","&amp;AO82&amp;","&amp;AP82&amp;","&amp;AQ82))))))</f>
        <v>1,1,1</v>
      </c>
      <c r="AT82" s="87">
        <f t="shared" ref="AT82:AT87" si="290">IF(F82="",0,IF(F82="wo",0,IF(E82="wo",2,IF(AH82=AG82,0,IF(AH82&gt;AG82,2,1)))))</f>
        <v>1</v>
      </c>
      <c r="AU82" s="87">
        <f t="shared" ref="AU82:AU87" si="291">IF(E82="",0,IF(E82="wo",0,IF(F82="wo",2,IF(AG82=AH82,0,IF(AG82&gt;AH82,2,1)))))</f>
        <v>2</v>
      </c>
      <c r="AV82" s="88">
        <f t="shared" ref="AV82:AV87" si="292">IF(F82="","",IF(F82="wo",0,IF(E82="wo",0,IF(F82=E82,"ERROR",IF(F82&gt;E82,E82,-1*F82)))))</f>
        <v>-1</v>
      </c>
      <c r="AW82" s="88">
        <f t="shared" ref="AW82:AW87" si="293">IF(H82="","",IF(H82="wo",0,IF(G82="wo",0,IF(H82=G82,"ERROR",IF(H82&gt;G82,G82,-1*H82)))))</f>
        <v>-1</v>
      </c>
      <c r="AX82" s="88">
        <f t="shared" ref="AX82:AX87" si="294">IF(J82="","",IF(J82="wo",0,IF(I82="wo",0,IF(J82=I82,"ERROR",IF(J82&gt;I82,I82,-1*J82)))))</f>
        <v>-1</v>
      </c>
      <c r="AY82" s="88" t="str">
        <f t="shared" ref="AY82:AY87" si="295">IF(L82="","",IF(L82="wo",0,IF(K82="wo",0,IF(L82=K82,"ERROR",IF(L82&gt;K82,K82,-1*L82)))))</f>
        <v/>
      </c>
      <c r="AZ82" s="88" t="str">
        <f t="shared" ref="AZ82:AZ87" si="296">IF(N82="","",IF(N82="wo",0,IF(M82="wo",0,IF(N82=M82,"ERROR",IF(N82&gt;M82,M82,-1*N82)))))</f>
        <v/>
      </c>
      <c r="BA82" s="88" t="str">
        <f t="shared" ref="BA82:BA87" si="297">IF(P82="","",IF(P82="wo",0,IF(O82="wo",0,IF(P82=O82,"ERROR",IF(P82&gt;O82,O82,-1*P82)))))</f>
        <v/>
      </c>
      <c r="BB82" s="88" t="str">
        <f t="shared" ref="BB82:BB87" si="298">IF(R82="","",IF(R82="wo",0,IF(Q82="wo",0,IF(R82=Q82,"ERROR",IF(R82&gt;Q82,Q82,-1*R82)))))</f>
        <v/>
      </c>
      <c r="BC82" s="89" t="str">
        <f t="shared" ref="BC82:BC87" si="299">CONCATENATE(AH82," - ",AG82)</f>
        <v>0 - 3</v>
      </c>
      <c r="BD82" s="90" t="str">
        <f t="shared" ref="BD82:BD87" si="300">IF(E82="","",(IF(K82="",AV82&amp;", "&amp;AW82&amp;", "&amp;AX82,IF(M82="",AV82&amp;","&amp;AW82&amp;","&amp;AX82&amp;","&amp;AY82,IF(O82="",AV82&amp;","&amp;AW82&amp;","&amp;AX82&amp;","&amp;AY82&amp;","&amp;AZ82,IF(Q82="",AV82&amp;","&amp;AW82&amp;","&amp;AX82&amp;","&amp;AY82&amp;","&amp;AZ82&amp;","&amp;BA82,AV82&amp;","&amp;AW82&amp;","&amp;AX82&amp;","&amp;AY82&amp;","&amp;AZ82&amp;","&amp;BA82&amp;","&amp;BB82))))))</f>
        <v>-1, -1, -1</v>
      </c>
      <c r="BE82" s="91">
        <f>SUMIF(C82:C89,1,AI82:AI89)+SUMIF(D82:D89,1,AJ82:AJ89)</f>
        <v>4</v>
      </c>
      <c r="BF82" s="91">
        <f>IF(BE82&lt;&gt;0,RANK(BE82,BE82:BE88),"")</f>
        <v>1</v>
      </c>
      <c r="BG82" s="92">
        <f>SUMIF(A82:A85,C82,B82:B85)</f>
        <v>0</v>
      </c>
      <c r="BH82" s="93">
        <f>SUMIF(A82:A85,D82,B82:B85)</f>
        <v>0</v>
      </c>
      <c r="BI82" s="57">
        <f t="shared" ref="BI82:BI87" si="301">1+BI72</f>
        <v>4</v>
      </c>
      <c r="BJ82" s="58">
        <f>1*BJ77+1</f>
        <v>43</v>
      </c>
      <c r="BK82" s="94">
        <v>1</v>
      </c>
      <c r="BL82" s="406">
        <v>1</v>
      </c>
      <c r="BM82" s="387">
        <f>B82</f>
        <v>0</v>
      </c>
      <c r="BN82" s="332" t="s">
        <v>69</v>
      </c>
      <c r="BO82" s="332"/>
      <c r="BP82" s="332"/>
      <c r="BQ82" s="95">
        <f>IF(BM82=0,0,VLOOKUP(BM82,[3]Список!$A:P,7,FALSE))</f>
        <v>0</v>
      </c>
      <c r="BR82" s="395">
        <f>IF(BM82=0,0,VLOOKUP(BM82,[3]Список!$A:$P,6,FALSE))</f>
        <v>0</v>
      </c>
      <c r="BS82" s="397"/>
      <c r="BT82" s="398"/>
      <c r="BU82" s="399"/>
      <c r="BV82" s="126"/>
      <c r="BW82" s="97">
        <f>IF(AG86&lt;AH86,AI86,IF(AH86&lt;AG86,AI86," "))</f>
        <v>2</v>
      </c>
      <c r="BX82" s="99"/>
      <c r="BY82" s="100"/>
      <c r="BZ82" s="97">
        <f>IF(AG82&lt;AH82,AI82,IF(AH82&lt;AG82,AI82," "))</f>
        <v>2</v>
      </c>
      <c r="CA82" s="98"/>
      <c r="CB82" s="99"/>
      <c r="CC82" s="97" t="str">
        <f>IF(AG84&lt;AH84,AI84,IF(AH84&lt;AG84,AI84," "))</f>
        <v xml:space="preserve"> </v>
      </c>
      <c r="CD82" s="99"/>
      <c r="CE82" s="145"/>
      <c r="CF82" s="383">
        <f>BE82</f>
        <v>4</v>
      </c>
      <c r="CG82" s="385"/>
      <c r="CH82" s="378">
        <f>IF(BF83="",BF82,BF83)</f>
        <v>1</v>
      </c>
      <c r="CK82" s="332"/>
      <c r="CL82" s="332"/>
      <c r="CM82" s="332"/>
      <c r="CN82" s="54"/>
    </row>
    <row r="83" spans="1:92" ht="15.95" customHeight="1" x14ac:dyDescent="0.25">
      <c r="A83" s="78">
        <v>2</v>
      </c>
      <c r="B83" s="79"/>
      <c r="C83" s="80">
        <v>2</v>
      </c>
      <c r="D83" s="80">
        <v>4</v>
      </c>
      <c r="E83" s="81"/>
      <c r="F83" s="82"/>
      <c r="G83" s="83"/>
      <c r="H83" s="84"/>
      <c r="I83" s="81"/>
      <c r="J83" s="82"/>
      <c r="K83" s="83"/>
      <c r="L83" s="84"/>
      <c r="M83" s="81"/>
      <c r="N83" s="82"/>
      <c r="O83" s="83"/>
      <c r="P83" s="84"/>
      <c r="Q83" s="81"/>
      <c r="R83" s="82"/>
      <c r="S83" s="85">
        <f t="shared" si="264"/>
        <v>0</v>
      </c>
      <c r="T83" s="85">
        <f t="shared" si="265"/>
        <v>0</v>
      </c>
      <c r="U83" s="85">
        <f t="shared" si="266"/>
        <v>0</v>
      </c>
      <c r="V83" s="85">
        <f t="shared" si="267"/>
        <v>0</v>
      </c>
      <c r="W83" s="85">
        <f t="shared" si="268"/>
        <v>0</v>
      </c>
      <c r="X83" s="85">
        <f t="shared" si="269"/>
        <v>0</v>
      </c>
      <c r="Y83" s="85">
        <f t="shared" si="270"/>
        <v>0</v>
      </c>
      <c r="Z83" s="85">
        <f t="shared" si="271"/>
        <v>0</v>
      </c>
      <c r="AA83" s="85">
        <f t="shared" si="272"/>
        <v>0</v>
      </c>
      <c r="AB83" s="85">
        <f t="shared" si="273"/>
        <v>0</v>
      </c>
      <c r="AC83" s="85">
        <f t="shared" si="274"/>
        <v>0</v>
      </c>
      <c r="AD83" s="85">
        <f t="shared" si="275"/>
        <v>0</v>
      </c>
      <c r="AE83" s="85">
        <f t="shared" si="276"/>
        <v>0</v>
      </c>
      <c r="AF83" s="85">
        <f t="shared" si="277"/>
        <v>0</v>
      </c>
      <c r="AG83" s="86">
        <f t="shared" si="278"/>
        <v>0</v>
      </c>
      <c r="AH83" s="86">
        <f t="shared" si="278"/>
        <v>0</v>
      </c>
      <c r="AI83" s="87">
        <f t="shared" si="279"/>
        <v>0</v>
      </c>
      <c r="AJ83" s="87">
        <f t="shared" si="280"/>
        <v>0</v>
      </c>
      <c r="AK83" s="88" t="str">
        <f t="shared" si="281"/>
        <v/>
      </c>
      <c r="AL83" s="88" t="str">
        <f t="shared" si="282"/>
        <v/>
      </c>
      <c r="AM83" s="88" t="str">
        <f t="shared" si="283"/>
        <v/>
      </c>
      <c r="AN83" s="88" t="str">
        <f t="shared" si="284"/>
        <v/>
      </c>
      <c r="AO83" s="88" t="str">
        <f t="shared" si="285"/>
        <v/>
      </c>
      <c r="AP83" s="88" t="str">
        <f t="shared" si="286"/>
        <v/>
      </c>
      <c r="AQ83" s="88" t="str">
        <f t="shared" si="287"/>
        <v/>
      </c>
      <c r="AR83" s="89" t="str">
        <f t="shared" si="288"/>
        <v>0 - 0</v>
      </c>
      <c r="AS83" s="90" t="str">
        <f t="shared" si="289"/>
        <v/>
      </c>
      <c r="AT83" s="87">
        <f t="shared" si="290"/>
        <v>0</v>
      </c>
      <c r="AU83" s="87">
        <f t="shared" si="291"/>
        <v>0</v>
      </c>
      <c r="AV83" s="88" t="str">
        <f t="shared" si="292"/>
        <v/>
      </c>
      <c r="AW83" s="88" t="str">
        <f t="shared" si="293"/>
        <v/>
      </c>
      <c r="AX83" s="88" t="str">
        <f t="shared" si="294"/>
        <v/>
      </c>
      <c r="AY83" s="88" t="str">
        <f t="shared" si="295"/>
        <v/>
      </c>
      <c r="AZ83" s="88" t="str">
        <f t="shared" si="296"/>
        <v/>
      </c>
      <c r="BA83" s="88" t="str">
        <f t="shared" si="297"/>
        <v/>
      </c>
      <c r="BB83" s="88" t="str">
        <f t="shared" si="298"/>
        <v/>
      </c>
      <c r="BC83" s="89" t="str">
        <f t="shared" si="299"/>
        <v>0 - 0</v>
      </c>
      <c r="BD83" s="90" t="str">
        <f t="shared" si="300"/>
        <v/>
      </c>
      <c r="BE83" s="102"/>
      <c r="BF83" s="102"/>
      <c r="BG83" s="92">
        <f>SUMIF(A82:A85,C83,B82:B85)</f>
        <v>0</v>
      </c>
      <c r="BH83" s="93">
        <f>SUMIF(A82:A85,D83,B82:B85)</f>
        <v>0</v>
      </c>
      <c r="BI83" s="57">
        <f t="shared" si="301"/>
        <v>4</v>
      </c>
      <c r="BJ83" s="58">
        <f>1+BJ82</f>
        <v>44</v>
      </c>
      <c r="BK83" s="94">
        <v>1</v>
      </c>
      <c r="BL83" s="407"/>
      <c r="BM83" s="394"/>
      <c r="BN83" s="332" t="s">
        <v>60</v>
      </c>
      <c r="BO83" s="332"/>
      <c r="BP83" s="332"/>
      <c r="BQ83" s="103">
        <f>IF(BM82=0,0,VLOOKUP(BM82,[3]Список!$A:P,8,FALSE))</f>
        <v>0</v>
      </c>
      <c r="BR83" s="396"/>
      <c r="BS83" s="400"/>
      <c r="BT83" s="401"/>
      <c r="BU83" s="402"/>
      <c r="BV83" s="381" t="str">
        <f>IF(AI86&lt;AJ86,AR86,IF(AJ86&lt;AI86,AS86," "))</f>
        <v>-1,1,1,-1,1</v>
      </c>
      <c r="BW83" s="381"/>
      <c r="BX83" s="381"/>
      <c r="BY83" s="380" t="str">
        <f>IF(AI82&lt;AJ82,AR82,IF(AJ82&lt;AI82,AS82," "))</f>
        <v>1,1,1</v>
      </c>
      <c r="BZ83" s="381"/>
      <c r="CA83" s="382"/>
      <c r="CB83" s="381" t="str">
        <f>IF(AI84&lt;AJ84,AR84,IF(AJ84&lt;AI84,AS84," "))</f>
        <v xml:space="preserve"> </v>
      </c>
      <c r="CC83" s="381"/>
      <c r="CD83" s="381"/>
      <c r="CE83" s="146"/>
      <c r="CF83" s="384"/>
      <c r="CG83" s="386"/>
      <c r="CH83" s="379"/>
      <c r="CK83" s="332"/>
      <c r="CL83" s="332"/>
      <c r="CM83" s="332"/>
      <c r="CN83" s="54"/>
    </row>
    <row r="84" spans="1:92" ht="15.95" customHeight="1" x14ac:dyDescent="0.25">
      <c r="A84" s="78">
        <v>3</v>
      </c>
      <c r="B84" s="79"/>
      <c r="C84" s="80">
        <v>1</v>
      </c>
      <c r="D84" s="80">
        <v>4</v>
      </c>
      <c r="E84" s="81"/>
      <c r="F84" s="82"/>
      <c r="G84" s="83"/>
      <c r="H84" s="84"/>
      <c r="I84" s="81"/>
      <c r="J84" s="82"/>
      <c r="K84" s="83"/>
      <c r="L84" s="84"/>
      <c r="M84" s="81"/>
      <c r="N84" s="82"/>
      <c r="O84" s="83"/>
      <c r="P84" s="84"/>
      <c r="Q84" s="81"/>
      <c r="R84" s="82"/>
      <c r="S84" s="85">
        <f t="shared" si="264"/>
        <v>0</v>
      </c>
      <c r="T84" s="85">
        <f t="shared" si="265"/>
        <v>0</v>
      </c>
      <c r="U84" s="85">
        <f t="shared" si="266"/>
        <v>0</v>
      </c>
      <c r="V84" s="85">
        <f t="shared" si="267"/>
        <v>0</v>
      </c>
      <c r="W84" s="85">
        <f t="shared" si="268"/>
        <v>0</v>
      </c>
      <c r="X84" s="85">
        <f t="shared" si="269"/>
        <v>0</v>
      </c>
      <c r="Y84" s="85">
        <f t="shared" si="270"/>
        <v>0</v>
      </c>
      <c r="Z84" s="85">
        <f t="shared" si="271"/>
        <v>0</v>
      </c>
      <c r="AA84" s="85">
        <f t="shared" si="272"/>
        <v>0</v>
      </c>
      <c r="AB84" s="85">
        <f t="shared" si="273"/>
        <v>0</v>
      </c>
      <c r="AC84" s="85">
        <f t="shared" si="274"/>
        <v>0</v>
      </c>
      <c r="AD84" s="85">
        <f t="shared" si="275"/>
        <v>0</v>
      </c>
      <c r="AE84" s="85">
        <f t="shared" si="276"/>
        <v>0</v>
      </c>
      <c r="AF84" s="85">
        <f t="shared" si="277"/>
        <v>0</v>
      </c>
      <c r="AG84" s="86">
        <f t="shared" si="278"/>
        <v>0</v>
      </c>
      <c r="AH84" s="86">
        <f t="shared" si="278"/>
        <v>0</v>
      </c>
      <c r="AI84" s="87">
        <f t="shared" si="279"/>
        <v>0</v>
      </c>
      <c r="AJ84" s="87">
        <f t="shared" si="280"/>
        <v>0</v>
      </c>
      <c r="AK84" s="88" t="str">
        <f t="shared" si="281"/>
        <v/>
      </c>
      <c r="AL84" s="88" t="str">
        <f t="shared" si="282"/>
        <v/>
      </c>
      <c r="AM84" s="88" t="str">
        <f t="shared" si="283"/>
        <v/>
      </c>
      <c r="AN84" s="88" t="str">
        <f t="shared" si="284"/>
        <v/>
      </c>
      <c r="AO84" s="88" t="str">
        <f t="shared" si="285"/>
        <v/>
      </c>
      <c r="AP84" s="88" t="str">
        <f t="shared" si="286"/>
        <v/>
      </c>
      <c r="AQ84" s="88" t="str">
        <f t="shared" si="287"/>
        <v/>
      </c>
      <c r="AR84" s="89" t="str">
        <f t="shared" si="288"/>
        <v>0 - 0</v>
      </c>
      <c r="AS84" s="90" t="str">
        <f t="shared" si="289"/>
        <v/>
      </c>
      <c r="AT84" s="87">
        <f t="shared" si="290"/>
        <v>0</v>
      </c>
      <c r="AU84" s="87">
        <f t="shared" si="291"/>
        <v>0</v>
      </c>
      <c r="AV84" s="88" t="str">
        <f t="shared" si="292"/>
        <v/>
      </c>
      <c r="AW84" s="88" t="str">
        <f t="shared" si="293"/>
        <v/>
      </c>
      <c r="AX84" s="88" t="str">
        <f t="shared" si="294"/>
        <v/>
      </c>
      <c r="AY84" s="88" t="str">
        <f t="shared" si="295"/>
        <v/>
      </c>
      <c r="AZ84" s="88" t="str">
        <f t="shared" si="296"/>
        <v/>
      </c>
      <c r="BA84" s="88" t="str">
        <f t="shared" si="297"/>
        <v/>
      </c>
      <c r="BB84" s="88" t="str">
        <f t="shared" si="298"/>
        <v/>
      </c>
      <c r="BC84" s="89" t="str">
        <f t="shared" si="299"/>
        <v>0 - 0</v>
      </c>
      <c r="BD84" s="90" t="str">
        <f t="shared" si="300"/>
        <v/>
      </c>
      <c r="BE84" s="91">
        <f>SUMIF(C82:C89,2,AI82:AI89)+SUMIF(D82:D89,2,AJ82:AJ89)</f>
        <v>3</v>
      </c>
      <c r="BF84" s="91">
        <f>IF(BE84&lt;&gt;0,RANK(BE84,BE82:BE88),"")</f>
        <v>2</v>
      </c>
      <c r="BG84" s="92">
        <f>SUMIF(A82:A85,C84,B82:B85)</f>
        <v>0</v>
      </c>
      <c r="BH84" s="93">
        <f>SUMIF(A82:A85,D84,B82:B85)</f>
        <v>0</v>
      </c>
      <c r="BI84" s="57">
        <f t="shared" si="301"/>
        <v>4</v>
      </c>
      <c r="BJ84" s="58">
        <f>1+BJ83</f>
        <v>45</v>
      </c>
      <c r="BK84" s="94">
        <v>2</v>
      </c>
      <c r="BL84" s="350">
        <v>2</v>
      </c>
      <c r="BM84" s="387">
        <f>B83</f>
        <v>0</v>
      </c>
      <c r="BN84" s="334" t="s">
        <v>64</v>
      </c>
      <c r="BO84" s="334"/>
      <c r="BP84" s="338"/>
      <c r="BQ84" s="105">
        <f>IF(BM84=0,0,VLOOKUP(BM84,[3]Список!$A:P,7,FALSE))</f>
        <v>0</v>
      </c>
      <c r="BR84" s="389">
        <f>IF(BM84=0,0,VLOOKUP(BM84,[3]Список!$A:$P,6,FALSE))</f>
        <v>0</v>
      </c>
      <c r="BS84" s="129"/>
      <c r="BT84" s="107">
        <f>IF(AG86&lt;AH86,AT86,IF(AH86&lt;AG86,AT86," "))</f>
        <v>1</v>
      </c>
      <c r="BU84" s="110"/>
      <c r="BV84" s="357"/>
      <c r="BW84" s="357"/>
      <c r="BX84" s="357"/>
      <c r="BY84" s="116"/>
      <c r="BZ84" s="107">
        <f>IF(AG85&lt;AH85,AI85,IF(AH85&lt;AG85,AI85," "))</f>
        <v>2</v>
      </c>
      <c r="CA84" s="110"/>
      <c r="CB84" s="130"/>
      <c r="CC84" s="107" t="str">
        <f>IF(AG83&lt;AH83,AI83,IF(AH83&lt;AG83,AI83," "))</f>
        <v xml:space="preserve"> </v>
      </c>
      <c r="CD84" s="108"/>
      <c r="CE84" s="147"/>
      <c r="CF84" s="362">
        <f>BE84</f>
        <v>3</v>
      </c>
      <c r="CG84" s="372"/>
      <c r="CH84" s="341">
        <f>IF(BF85="",BF84,BF85)</f>
        <v>2</v>
      </c>
      <c r="CK84" s="153"/>
      <c r="CL84" s="153"/>
      <c r="CM84" s="153"/>
      <c r="CN84" s="54"/>
    </row>
    <row r="85" spans="1:92" ht="15.95" customHeight="1" x14ac:dyDescent="0.25">
      <c r="A85" s="78">
        <v>4</v>
      </c>
      <c r="B85" s="79"/>
      <c r="C85" s="80">
        <v>2</v>
      </c>
      <c r="D85" s="80">
        <v>3</v>
      </c>
      <c r="E85" s="81">
        <v>2</v>
      </c>
      <c r="F85" s="82">
        <v>1</v>
      </c>
      <c r="G85" s="83">
        <v>2</v>
      </c>
      <c r="H85" s="84">
        <v>1</v>
      </c>
      <c r="I85" s="81">
        <v>2</v>
      </c>
      <c r="J85" s="82">
        <v>1</v>
      </c>
      <c r="K85" s="83"/>
      <c r="L85" s="84"/>
      <c r="M85" s="167"/>
      <c r="N85" s="82"/>
      <c r="O85" s="83"/>
      <c r="P85" s="84"/>
      <c r="Q85" s="81"/>
      <c r="R85" s="82"/>
      <c r="S85" s="85">
        <f t="shared" si="264"/>
        <v>1</v>
      </c>
      <c r="T85" s="85">
        <f t="shared" si="265"/>
        <v>0</v>
      </c>
      <c r="U85" s="85">
        <f t="shared" si="266"/>
        <v>1</v>
      </c>
      <c r="V85" s="85">
        <f t="shared" si="267"/>
        <v>0</v>
      </c>
      <c r="W85" s="85">
        <f t="shared" si="268"/>
        <v>1</v>
      </c>
      <c r="X85" s="85">
        <f t="shared" si="269"/>
        <v>0</v>
      </c>
      <c r="Y85" s="85">
        <f t="shared" si="270"/>
        <v>0</v>
      </c>
      <c r="Z85" s="85">
        <f t="shared" si="271"/>
        <v>0</v>
      </c>
      <c r="AA85" s="85">
        <f t="shared" si="272"/>
        <v>0</v>
      </c>
      <c r="AB85" s="85">
        <f t="shared" si="273"/>
        <v>0</v>
      </c>
      <c r="AC85" s="85">
        <f t="shared" si="274"/>
        <v>0</v>
      </c>
      <c r="AD85" s="85">
        <f t="shared" si="275"/>
        <v>0</v>
      </c>
      <c r="AE85" s="85">
        <f t="shared" si="276"/>
        <v>0</v>
      </c>
      <c r="AF85" s="85">
        <f t="shared" si="277"/>
        <v>0</v>
      </c>
      <c r="AG85" s="86">
        <f t="shared" si="278"/>
        <v>3</v>
      </c>
      <c r="AH85" s="86">
        <f t="shared" si="278"/>
        <v>0</v>
      </c>
      <c r="AI85" s="87">
        <f t="shared" si="279"/>
        <v>2</v>
      </c>
      <c r="AJ85" s="87">
        <f t="shared" si="280"/>
        <v>1</v>
      </c>
      <c r="AK85" s="88">
        <f t="shared" si="281"/>
        <v>1</v>
      </c>
      <c r="AL85" s="88">
        <f t="shared" si="282"/>
        <v>1</v>
      </c>
      <c r="AM85" s="88">
        <f t="shared" si="283"/>
        <v>1</v>
      </c>
      <c r="AN85" s="88" t="str">
        <f t="shared" si="284"/>
        <v/>
      </c>
      <c r="AO85" s="88" t="str">
        <f t="shared" si="285"/>
        <v/>
      </c>
      <c r="AP85" s="88" t="str">
        <f t="shared" si="286"/>
        <v/>
      </c>
      <c r="AQ85" s="88" t="str">
        <f t="shared" si="287"/>
        <v/>
      </c>
      <c r="AR85" s="89" t="str">
        <f t="shared" si="288"/>
        <v>3 - 0</v>
      </c>
      <c r="AS85" s="90" t="str">
        <f t="shared" si="289"/>
        <v>1,1,1</v>
      </c>
      <c r="AT85" s="87">
        <f t="shared" si="290"/>
        <v>1</v>
      </c>
      <c r="AU85" s="87">
        <f t="shared" si="291"/>
        <v>2</v>
      </c>
      <c r="AV85" s="88">
        <f t="shared" si="292"/>
        <v>-1</v>
      </c>
      <c r="AW85" s="88">
        <f t="shared" si="293"/>
        <v>-1</v>
      </c>
      <c r="AX85" s="88">
        <f t="shared" si="294"/>
        <v>-1</v>
      </c>
      <c r="AY85" s="88" t="str">
        <f t="shared" si="295"/>
        <v/>
      </c>
      <c r="AZ85" s="88" t="str">
        <f t="shared" si="296"/>
        <v/>
      </c>
      <c r="BA85" s="88" t="str">
        <f t="shared" si="297"/>
        <v/>
      </c>
      <c r="BB85" s="88" t="str">
        <f t="shared" si="298"/>
        <v/>
      </c>
      <c r="BC85" s="89" t="str">
        <f t="shared" si="299"/>
        <v>0 - 3</v>
      </c>
      <c r="BD85" s="90" t="str">
        <f t="shared" si="300"/>
        <v>-1, -1, -1</v>
      </c>
      <c r="BE85" s="102"/>
      <c r="BF85" s="102"/>
      <c r="BG85" s="92">
        <f>SUMIF(A82:A85,C85,B82:B85)</f>
        <v>0</v>
      </c>
      <c r="BH85" s="93">
        <f>SUMIF(A82:A85,D85,B82:B85)</f>
        <v>0</v>
      </c>
      <c r="BI85" s="57">
        <f t="shared" si="301"/>
        <v>4</v>
      </c>
      <c r="BJ85" s="58">
        <f>1+BJ84</f>
        <v>46</v>
      </c>
      <c r="BK85" s="94">
        <v>2</v>
      </c>
      <c r="BL85" s="350"/>
      <c r="BM85" s="387"/>
      <c r="BN85" s="336" t="s">
        <v>60</v>
      </c>
      <c r="BO85" s="336"/>
      <c r="BP85" s="339"/>
      <c r="BQ85" s="105">
        <f>IF(BM84=0,0,VLOOKUP(BM84,[3]Список!$A:P,8,FALSE))</f>
        <v>0</v>
      </c>
      <c r="BR85" s="389"/>
      <c r="BS85" s="403" t="str">
        <f>IF(AI86&gt;AJ86,BC86,IF(AJ86&gt;AI86,BD86," "))</f>
        <v>2 - 3</v>
      </c>
      <c r="BT85" s="404"/>
      <c r="BU85" s="405"/>
      <c r="BV85" s="357"/>
      <c r="BW85" s="357"/>
      <c r="BX85" s="357"/>
      <c r="BY85" s="403" t="str">
        <f>IF(AI85&lt;AJ85,AR85,IF(AJ85&lt;AI85,AS85," "))</f>
        <v>1,1,1</v>
      </c>
      <c r="BZ85" s="404"/>
      <c r="CA85" s="405"/>
      <c r="CB85" s="404" t="str">
        <f>IF(AI83&lt;AJ83,AR83,IF(AJ83&lt;AI83,AS83," "))</f>
        <v xml:space="preserve"> </v>
      </c>
      <c r="CC85" s="404"/>
      <c r="CD85" s="404"/>
      <c r="CE85" s="148"/>
      <c r="CF85" s="362"/>
      <c r="CG85" s="372"/>
      <c r="CH85" s="341"/>
      <c r="CK85" s="140"/>
      <c r="CL85" s="244"/>
      <c r="CM85" s="244"/>
      <c r="CN85" s="244"/>
    </row>
    <row r="86" spans="1:92" ht="15.95" customHeight="1" x14ac:dyDescent="0.25">
      <c r="A86" s="78">
        <v>5</v>
      </c>
      <c r="B86" s="113"/>
      <c r="C86" s="80">
        <v>1</v>
      </c>
      <c r="D86" s="80">
        <v>2</v>
      </c>
      <c r="E86" s="81">
        <v>1</v>
      </c>
      <c r="F86" s="82">
        <v>2</v>
      </c>
      <c r="G86" s="83">
        <v>2</v>
      </c>
      <c r="H86" s="84">
        <v>1</v>
      </c>
      <c r="I86" s="81">
        <v>2</v>
      </c>
      <c r="J86" s="82">
        <v>1</v>
      </c>
      <c r="K86" s="83">
        <v>1</v>
      </c>
      <c r="L86" s="84">
        <v>2</v>
      </c>
      <c r="M86" s="81">
        <v>2</v>
      </c>
      <c r="N86" s="82">
        <v>1</v>
      </c>
      <c r="O86" s="83"/>
      <c r="P86" s="84"/>
      <c r="Q86" s="81"/>
      <c r="R86" s="82"/>
      <c r="S86" s="85">
        <f t="shared" si="264"/>
        <v>0</v>
      </c>
      <c r="T86" s="85">
        <f t="shared" si="265"/>
        <v>1</v>
      </c>
      <c r="U86" s="85">
        <f t="shared" si="266"/>
        <v>1</v>
      </c>
      <c r="V86" s="85">
        <f t="shared" si="267"/>
        <v>0</v>
      </c>
      <c r="W86" s="85">
        <f t="shared" si="268"/>
        <v>1</v>
      </c>
      <c r="X86" s="85">
        <f t="shared" si="269"/>
        <v>0</v>
      </c>
      <c r="Y86" s="85">
        <f t="shared" si="270"/>
        <v>0</v>
      </c>
      <c r="Z86" s="85">
        <f t="shared" si="271"/>
        <v>1</v>
      </c>
      <c r="AA86" s="85">
        <f t="shared" si="272"/>
        <v>1</v>
      </c>
      <c r="AB86" s="85">
        <f t="shared" si="273"/>
        <v>0</v>
      </c>
      <c r="AC86" s="85">
        <f t="shared" si="274"/>
        <v>0</v>
      </c>
      <c r="AD86" s="85">
        <f t="shared" si="275"/>
        <v>0</v>
      </c>
      <c r="AE86" s="85">
        <f t="shared" si="276"/>
        <v>0</v>
      </c>
      <c r="AF86" s="85">
        <f t="shared" si="277"/>
        <v>0</v>
      </c>
      <c r="AG86" s="86">
        <f t="shared" si="278"/>
        <v>3</v>
      </c>
      <c r="AH86" s="86">
        <f t="shared" si="278"/>
        <v>2</v>
      </c>
      <c r="AI86" s="87">
        <f t="shared" si="279"/>
        <v>2</v>
      </c>
      <c r="AJ86" s="87">
        <f t="shared" si="280"/>
        <v>1</v>
      </c>
      <c r="AK86" s="88">
        <f t="shared" si="281"/>
        <v>-1</v>
      </c>
      <c r="AL86" s="88">
        <f t="shared" si="282"/>
        <v>1</v>
      </c>
      <c r="AM86" s="88">
        <f t="shared" si="283"/>
        <v>1</v>
      </c>
      <c r="AN86" s="88">
        <f t="shared" si="284"/>
        <v>-1</v>
      </c>
      <c r="AO86" s="88">
        <f t="shared" si="285"/>
        <v>1</v>
      </c>
      <c r="AP86" s="88" t="str">
        <f t="shared" si="286"/>
        <v/>
      </c>
      <c r="AQ86" s="88" t="str">
        <f t="shared" si="287"/>
        <v/>
      </c>
      <c r="AR86" s="89" t="str">
        <f t="shared" si="288"/>
        <v>3 - 2</v>
      </c>
      <c r="AS86" s="90" t="str">
        <f t="shared" si="289"/>
        <v>-1,1,1,-1,1</v>
      </c>
      <c r="AT86" s="87">
        <f t="shared" si="290"/>
        <v>1</v>
      </c>
      <c r="AU86" s="87">
        <f t="shared" si="291"/>
        <v>2</v>
      </c>
      <c r="AV86" s="88">
        <f t="shared" si="292"/>
        <v>1</v>
      </c>
      <c r="AW86" s="88">
        <f t="shared" si="293"/>
        <v>-1</v>
      </c>
      <c r="AX86" s="88">
        <f t="shared" si="294"/>
        <v>-1</v>
      </c>
      <c r="AY86" s="88">
        <f t="shared" si="295"/>
        <v>1</v>
      </c>
      <c r="AZ86" s="88">
        <f t="shared" si="296"/>
        <v>-1</v>
      </c>
      <c r="BA86" s="88" t="str">
        <f t="shared" si="297"/>
        <v/>
      </c>
      <c r="BB86" s="88" t="str">
        <f t="shared" si="298"/>
        <v/>
      </c>
      <c r="BC86" s="89" t="str">
        <f t="shared" si="299"/>
        <v>2 - 3</v>
      </c>
      <c r="BD86" s="90" t="str">
        <f t="shared" si="300"/>
        <v>1,-1,-1,1,-1</v>
      </c>
      <c r="BE86" s="91">
        <f>SUMIF(C82:C89,3,AI82:AI89)+SUMIF(D82:D89,3,AJ82:AJ89)</f>
        <v>2</v>
      </c>
      <c r="BF86" s="91">
        <f>IF(BE86&lt;&gt;0,RANK(BE86,BE82:BE88),"")</f>
        <v>3</v>
      </c>
      <c r="BG86" s="92">
        <f>SUMIF(A82:A85,C86,B82:B85)</f>
        <v>0</v>
      </c>
      <c r="BH86" s="93">
        <f>SUMIF(A82:A85,D86,B82:B85)</f>
        <v>0</v>
      </c>
      <c r="BI86" s="57">
        <f t="shared" si="301"/>
        <v>4</v>
      </c>
      <c r="BJ86" s="58">
        <f>1+BJ85</f>
        <v>47</v>
      </c>
      <c r="BK86" s="94">
        <v>3</v>
      </c>
      <c r="BL86" s="391">
        <v>3</v>
      </c>
      <c r="BM86" s="393">
        <f>B84</f>
        <v>0</v>
      </c>
      <c r="BN86" s="334" t="s">
        <v>61</v>
      </c>
      <c r="BO86" s="334"/>
      <c r="BP86" s="338"/>
      <c r="BQ86" s="95">
        <f>IF(BM86=0,0,VLOOKUP(BM86,[3]Список!$A:P,7,FALSE))</f>
        <v>0</v>
      </c>
      <c r="BR86" s="395">
        <f>IF(BM86=0,0,VLOOKUP(BM86,[3]Список!$A:$P,6,FALSE))</f>
        <v>0</v>
      </c>
      <c r="BS86" s="133"/>
      <c r="BT86" s="97">
        <f>IF(AG82&lt;AH82,AT82,IF(AH82&lt;AG82,AT82," "))</f>
        <v>1</v>
      </c>
      <c r="BU86" s="98"/>
      <c r="BV86" s="99"/>
      <c r="BW86" s="97">
        <f>IF(AG85&lt;AH85,AT85,IF(AH85&lt;AG85,AT85," "))</f>
        <v>1</v>
      </c>
      <c r="BX86" s="99"/>
      <c r="BY86" s="397"/>
      <c r="BZ86" s="398"/>
      <c r="CA86" s="399"/>
      <c r="CB86" s="126"/>
      <c r="CC86" s="97" t="str">
        <f>IF(AG87&lt;AH87,AI87,IF(AH87&lt;AG87,AI87," "))</f>
        <v xml:space="preserve"> </v>
      </c>
      <c r="CD86" s="99"/>
      <c r="CE86" s="145"/>
      <c r="CF86" s="383">
        <f>BE86</f>
        <v>2</v>
      </c>
      <c r="CG86" s="385"/>
      <c r="CH86" s="378">
        <f>IF(BF87="",BF86,BF87)</f>
        <v>3</v>
      </c>
      <c r="CL86" s="244"/>
      <c r="CM86" s="244"/>
      <c r="CN86" s="244"/>
    </row>
    <row r="87" spans="1:92" ht="15.95" customHeight="1" x14ac:dyDescent="0.25">
      <c r="A87" s="78">
        <v>6</v>
      </c>
      <c r="C87" s="80">
        <v>3</v>
      </c>
      <c r="D87" s="80">
        <v>4</v>
      </c>
      <c r="E87" s="81"/>
      <c r="F87" s="82"/>
      <c r="G87" s="83"/>
      <c r="H87" s="84"/>
      <c r="I87" s="81"/>
      <c r="J87" s="82"/>
      <c r="K87" s="83"/>
      <c r="L87" s="84"/>
      <c r="M87" s="81"/>
      <c r="N87" s="82"/>
      <c r="O87" s="83"/>
      <c r="P87" s="84"/>
      <c r="Q87" s="81"/>
      <c r="R87" s="82"/>
      <c r="S87" s="85">
        <f t="shared" si="264"/>
        <v>0</v>
      </c>
      <c r="T87" s="85">
        <f t="shared" si="265"/>
        <v>0</v>
      </c>
      <c r="U87" s="85">
        <f t="shared" si="266"/>
        <v>0</v>
      </c>
      <c r="V87" s="85">
        <f t="shared" si="267"/>
        <v>0</v>
      </c>
      <c r="W87" s="85">
        <f t="shared" si="268"/>
        <v>0</v>
      </c>
      <c r="X87" s="85">
        <f t="shared" si="269"/>
        <v>0</v>
      </c>
      <c r="Y87" s="85">
        <f t="shared" si="270"/>
        <v>0</v>
      </c>
      <c r="Z87" s="85">
        <f t="shared" si="271"/>
        <v>0</v>
      </c>
      <c r="AA87" s="85">
        <f t="shared" si="272"/>
        <v>0</v>
      </c>
      <c r="AB87" s="85">
        <f t="shared" si="273"/>
        <v>0</v>
      </c>
      <c r="AC87" s="85">
        <f t="shared" si="274"/>
        <v>0</v>
      </c>
      <c r="AD87" s="85">
        <f t="shared" si="275"/>
        <v>0</v>
      </c>
      <c r="AE87" s="85">
        <f t="shared" si="276"/>
        <v>0</v>
      </c>
      <c r="AF87" s="85">
        <f t="shared" si="277"/>
        <v>0</v>
      </c>
      <c r="AG87" s="86">
        <f t="shared" si="278"/>
        <v>0</v>
      </c>
      <c r="AH87" s="86">
        <f t="shared" si="278"/>
        <v>0</v>
      </c>
      <c r="AI87" s="87">
        <f t="shared" si="279"/>
        <v>0</v>
      </c>
      <c r="AJ87" s="87">
        <f t="shared" si="280"/>
        <v>0</v>
      </c>
      <c r="AK87" s="88" t="str">
        <f t="shared" si="281"/>
        <v/>
      </c>
      <c r="AL87" s="88" t="str">
        <f t="shared" si="282"/>
        <v/>
      </c>
      <c r="AM87" s="88" t="str">
        <f t="shared" si="283"/>
        <v/>
      </c>
      <c r="AN87" s="88" t="str">
        <f t="shared" si="284"/>
        <v/>
      </c>
      <c r="AO87" s="88" t="str">
        <f t="shared" si="285"/>
        <v/>
      </c>
      <c r="AP87" s="88" t="str">
        <f t="shared" si="286"/>
        <v/>
      </c>
      <c r="AQ87" s="88" t="str">
        <f t="shared" si="287"/>
        <v/>
      </c>
      <c r="AR87" s="89" t="str">
        <f t="shared" si="288"/>
        <v>0 - 0</v>
      </c>
      <c r="AS87" s="90" t="str">
        <f t="shared" si="289"/>
        <v/>
      </c>
      <c r="AT87" s="87">
        <f t="shared" si="290"/>
        <v>0</v>
      </c>
      <c r="AU87" s="87">
        <f t="shared" si="291"/>
        <v>0</v>
      </c>
      <c r="AV87" s="88" t="str">
        <f t="shared" si="292"/>
        <v/>
      </c>
      <c r="AW87" s="88" t="str">
        <f t="shared" si="293"/>
        <v/>
      </c>
      <c r="AX87" s="88" t="str">
        <f t="shared" si="294"/>
        <v/>
      </c>
      <c r="AY87" s="88" t="str">
        <f t="shared" si="295"/>
        <v/>
      </c>
      <c r="AZ87" s="88" t="str">
        <f t="shared" si="296"/>
        <v/>
      </c>
      <c r="BA87" s="88" t="str">
        <f t="shared" si="297"/>
        <v/>
      </c>
      <c r="BB87" s="88" t="str">
        <f t="shared" si="298"/>
        <v/>
      </c>
      <c r="BC87" s="89" t="str">
        <f t="shared" si="299"/>
        <v>0 - 0</v>
      </c>
      <c r="BD87" s="90" t="str">
        <f t="shared" si="300"/>
        <v/>
      </c>
      <c r="BE87" s="102"/>
      <c r="BF87" s="102"/>
      <c r="BG87" s="92">
        <f>SUMIF(A82:A85,C87,B82:B85)</f>
        <v>0</v>
      </c>
      <c r="BH87" s="93">
        <f>SUMIF(A82:A85,D87,B82:B85)</f>
        <v>0</v>
      </c>
      <c r="BI87" s="57">
        <f t="shared" si="301"/>
        <v>4</v>
      </c>
      <c r="BJ87" s="58">
        <f>1+BJ86</f>
        <v>48</v>
      </c>
      <c r="BK87" s="94">
        <v>3</v>
      </c>
      <c r="BL87" s="392"/>
      <c r="BM87" s="394"/>
      <c r="BN87" s="336" t="s">
        <v>60</v>
      </c>
      <c r="BO87" s="336"/>
      <c r="BP87" s="339"/>
      <c r="BQ87" s="103">
        <f>IF(BM86=0,0,VLOOKUP(BM86,[3]Список!$A:P,8,FALSE))</f>
        <v>0</v>
      </c>
      <c r="BR87" s="396"/>
      <c r="BS87" s="380" t="str">
        <f>IF(AI82&gt;AJ82,BC82,IF(AJ82&gt;AI82,BD82," "))</f>
        <v>0 - 3</v>
      </c>
      <c r="BT87" s="381"/>
      <c r="BU87" s="382"/>
      <c r="BV87" s="381" t="str">
        <f>IF(AI85&gt;AJ85,BC85,IF(AJ85&gt;AI85,BD85," "))</f>
        <v>0 - 3</v>
      </c>
      <c r="BW87" s="381"/>
      <c r="BX87" s="381"/>
      <c r="BY87" s="400"/>
      <c r="BZ87" s="401"/>
      <c r="CA87" s="402"/>
      <c r="CB87" s="381" t="str">
        <f>IF(AI87&lt;AJ87,AR87,IF(AJ87&lt;AI87,AS87," "))</f>
        <v xml:space="preserve"> </v>
      </c>
      <c r="CC87" s="381"/>
      <c r="CD87" s="381"/>
      <c r="CE87" s="146"/>
      <c r="CF87" s="384"/>
      <c r="CG87" s="386"/>
      <c r="CH87" s="379"/>
    </row>
    <row r="88" spans="1:92" ht="15.95" customHeight="1" x14ac:dyDescent="0.25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V88" s="12"/>
      <c r="AW88" s="12"/>
      <c r="AX88" s="12"/>
      <c r="AY88" s="12"/>
      <c r="AZ88" s="12"/>
      <c r="BE88" s="91">
        <f>SUMIF(C82:C89,4,AI82:AI89)+SUMIF(D82:D89,4,AJ82:AJ89)</f>
        <v>0</v>
      </c>
      <c r="BF88" s="91" t="str">
        <f>IF(BE88&lt;&gt;0,RANK(BE88,BE82:BE88),"")</f>
        <v/>
      </c>
      <c r="BG88" s="115"/>
      <c r="BH88" s="115"/>
      <c r="BK88" s="73"/>
      <c r="BL88" s="350">
        <v>4</v>
      </c>
      <c r="BM88" s="387">
        <f>B85</f>
        <v>0</v>
      </c>
      <c r="BN88" s="332"/>
      <c r="BO88" s="332"/>
      <c r="BP88" s="332"/>
      <c r="BQ88" s="105">
        <f>IF(BM88=0,0,VLOOKUP(BM88,[3]Список!$A:P,7,FALSE))</f>
        <v>0</v>
      </c>
      <c r="BR88" s="389">
        <f>IF(BM88=0,0,VLOOKUP(BM88,[3]Список!$A:$P,6,FALSE))</f>
        <v>0</v>
      </c>
      <c r="BS88" s="129"/>
      <c r="BT88" s="107" t="str">
        <f>IF(AG84&lt;AH84,AT84,IF(AH84&lt;AG84,AT84," "))</f>
        <v xml:space="preserve"> </v>
      </c>
      <c r="BU88" s="110"/>
      <c r="BV88" s="108"/>
      <c r="BW88" s="107" t="str">
        <f>IF(AG83&lt;AH83,AT83,IF(AH83&lt;AG83,AT83," "))</f>
        <v xml:space="preserve"> </v>
      </c>
      <c r="BX88" s="108"/>
      <c r="BY88" s="116"/>
      <c r="BZ88" s="107" t="str">
        <f>IF(AG87&lt;AH87,AT87,IF(AH87&lt;AG87,AT87," "))</f>
        <v xml:space="preserve"> </v>
      </c>
      <c r="CA88" s="110"/>
      <c r="CB88" s="357"/>
      <c r="CC88" s="357"/>
      <c r="CD88" s="357"/>
      <c r="CE88" s="147"/>
      <c r="CF88" s="362">
        <f>BE88</f>
        <v>0</v>
      </c>
      <c r="CG88" s="372"/>
      <c r="CH88" s="341" t="str">
        <f>IF(BF89="",BF88,BF89)</f>
        <v/>
      </c>
    </row>
    <row r="89" spans="1:92" ht="15.95" customHeight="1" thickBot="1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V89" s="12"/>
      <c r="AW89" s="12"/>
      <c r="AX89" s="12"/>
      <c r="AY89" s="12"/>
      <c r="AZ89" s="12"/>
      <c r="BE89" s="102"/>
      <c r="BF89" s="102"/>
      <c r="BG89" s="115"/>
      <c r="BH89" s="115"/>
      <c r="BK89" s="123"/>
      <c r="BL89" s="351"/>
      <c r="BM89" s="388"/>
      <c r="BN89" s="335"/>
      <c r="BO89" s="335"/>
      <c r="BP89" s="335"/>
      <c r="BQ89" s="117">
        <f>IF(BM88=0,0,VLOOKUP(BM88,[3]Список!$A:P,8,FALSE))</f>
        <v>0</v>
      </c>
      <c r="BR89" s="390"/>
      <c r="BS89" s="375" t="str">
        <f>IF(AI84&gt;AJ84,BC84,IF(AJ84&gt;AI84,BD84," "))</f>
        <v xml:space="preserve"> </v>
      </c>
      <c r="BT89" s="376"/>
      <c r="BU89" s="377"/>
      <c r="BV89" s="376" t="str">
        <f>IF(AI83&gt;AJ83,BC83,IF(AJ83&gt;AI83,BD83," "))</f>
        <v xml:space="preserve"> </v>
      </c>
      <c r="BW89" s="376"/>
      <c r="BX89" s="376"/>
      <c r="BY89" s="375" t="str">
        <f>IF(AI87&gt;AJ87,BC87,IF(AJ87&gt;AI87,BD87," "))</f>
        <v xml:space="preserve"> </v>
      </c>
      <c r="BZ89" s="376"/>
      <c r="CA89" s="377"/>
      <c r="CB89" s="360"/>
      <c r="CC89" s="360"/>
      <c r="CD89" s="360"/>
      <c r="CE89" s="149"/>
      <c r="CF89" s="363"/>
      <c r="CG89" s="373"/>
      <c r="CH89" s="374"/>
    </row>
    <row r="90" spans="1:92" ht="20.100000000000001" customHeight="1" x14ac:dyDescent="0.25">
      <c r="Z90" s="65"/>
      <c r="BN90" s="370" t="s">
        <v>74</v>
      </c>
      <c r="BO90" s="370"/>
      <c r="BP90" s="370"/>
      <c r="BQ90" s="370"/>
      <c r="BR90" s="370"/>
      <c r="BS90" s="370"/>
      <c r="BT90" s="370"/>
      <c r="BU90" s="370"/>
      <c r="BV90" s="370"/>
      <c r="BW90" s="370"/>
      <c r="BX90" s="370"/>
      <c r="BY90" s="370"/>
      <c r="BZ90" s="370"/>
      <c r="CA90" s="370"/>
      <c r="CB90" s="370"/>
      <c r="CC90" s="370"/>
      <c r="CD90" s="370"/>
      <c r="CE90" s="370"/>
      <c r="CF90" s="370"/>
      <c r="CG90" s="370"/>
    </row>
    <row r="91" spans="1:92" ht="20.100000000000001" customHeight="1" x14ac:dyDescent="0.25">
      <c r="Z91" s="65"/>
      <c r="BN91" s="371" t="s">
        <v>78</v>
      </c>
      <c r="BO91" s="371"/>
      <c r="BP91" s="371"/>
      <c r="BQ91" s="371"/>
      <c r="BR91" s="371"/>
      <c r="BS91" s="371"/>
      <c r="BT91" s="371"/>
      <c r="BU91" s="371"/>
      <c r="BV91" s="371"/>
      <c r="BW91" s="371"/>
      <c r="BX91" s="371"/>
      <c r="BY91" s="371"/>
      <c r="BZ91" s="371"/>
      <c r="CA91" s="371"/>
      <c r="CB91" s="371"/>
      <c r="CC91" s="371"/>
      <c r="CD91" s="371"/>
      <c r="CE91" s="371"/>
      <c r="CF91" s="371"/>
      <c r="CG91" s="371"/>
    </row>
    <row r="92" spans="1:92" ht="15" x14ac:dyDescent="0.25">
      <c r="Z92" s="65"/>
    </row>
    <row r="93" spans="1:92" ht="15" x14ac:dyDescent="0.25">
      <c r="Z93" s="65"/>
    </row>
    <row r="94" spans="1:92" ht="15" x14ac:dyDescent="0.25">
      <c r="Z94" s="65"/>
    </row>
    <row r="95" spans="1:92" ht="15" x14ac:dyDescent="0.25">
      <c r="Z95" s="65"/>
    </row>
    <row r="96" spans="1:92" ht="15" x14ac:dyDescent="0.25">
      <c r="Z96" s="65"/>
    </row>
    <row r="97" spans="26:26" s="12" customFormat="1" ht="15" x14ac:dyDescent="0.25">
      <c r="Z97" s="65"/>
    </row>
    <row r="98" spans="26:26" s="12" customFormat="1" ht="15" x14ac:dyDescent="0.25">
      <c r="Z98" s="65"/>
    </row>
    <row r="99" spans="26:26" s="12" customFormat="1" ht="15" x14ac:dyDescent="0.25">
      <c r="Z99" s="65"/>
    </row>
    <row r="100" spans="26:26" s="12" customFormat="1" ht="15" x14ac:dyDescent="0.25">
      <c r="Z100" s="65"/>
    </row>
    <row r="101" spans="26:26" s="12" customFormat="1" ht="15" x14ac:dyDescent="0.25">
      <c r="Z101" s="65"/>
    </row>
    <row r="102" spans="26:26" s="12" customFormat="1" ht="15" x14ac:dyDescent="0.25">
      <c r="Z102" s="65"/>
    </row>
    <row r="103" spans="26:26" s="12" customFormat="1" ht="15" x14ac:dyDescent="0.25">
      <c r="Z103" s="65"/>
    </row>
    <row r="104" spans="26:26" s="12" customFormat="1" ht="15" x14ac:dyDescent="0.25">
      <c r="Z104" s="65"/>
    </row>
    <row r="105" spans="26:26" s="12" customFormat="1" ht="15" x14ac:dyDescent="0.25">
      <c r="Z105" s="65"/>
    </row>
    <row r="106" spans="26:26" s="12" customFormat="1" ht="15" x14ac:dyDescent="0.25">
      <c r="Z106" s="65"/>
    </row>
    <row r="107" spans="26:26" s="12" customFormat="1" ht="15" x14ac:dyDescent="0.25">
      <c r="Z107" s="65"/>
    </row>
    <row r="108" spans="26:26" s="12" customFormat="1" ht="15" x14ac:dyDescent="0.25">
      <c r="Z108" s="65"/>
    </row>
    <row r="109" spans="26:26" s="12" customFormat="1" ht="15" x14ac:dyDescent="0.25">
      <c r="Z109" s="65"/>
    </row>
    <row r="110" spans="26:26" s="12" customFormat="1" ht="15" x14ac:dyDescent="0.25">
      <c r="Z110" s="65"/>
    </row>
    <row r="111" spans="26:26" s="12" customFormat="1" ht="15" x14ac:dyDescent="0.25">
      <c r="Z111" s="65"/>
    </row>
    <row r="112" spans="26:26" s="12" customFormat="1" ht="15" x14ac:dyDescent="0.25">
      <c r="Z112" s="65"/>
    </row>
    <row r="113" spans="26:26" s="12" customFormat="1" ht="15" x14ac:dyDescent="0.25">
      <c r="Z113" s="65"/>
    </row>
    <row r="114" spans="26:26" s="12" customFormat="1" ht="15" x14ac:dyDescent="0.25">
      <c r="Z114" s="65"/>
    </row>
    <row r="115" spans="26:26" s="12" customFormat="1" ht="15" x14ac:dyDescent="0.25">
      <c r="Z115" s="65"/>
    </row>
    <row r="116" spans="26:26" s="12" customFormat="1" ht="15" x14ac:dyDescent="0.25">
      <c r="Z116" s="65"/>
    </row>
    <row r="117" spans="26:26" s="12" customFormat="1" ht="15" x14ac:dyDescent="0.25">
      <c r="Z117" s="65"/>
    </row>
    <row r="118" spans="26:26" s="12" customFormat="1" ht="15" x14ac:dyDescent="0.25">
      <c r="Z118" s="65"/>
    </row>
    <row r="119" spans="26:26" s="12" customFormat="1" ht="15" x14ac:dyDescent="0.25">
      <c r="Z119" s="65"/>
    </row>
    <row r="120" spans="26:26" s="12" customFormat="1" ht="15" x14ac:dyDescent="0.25">
      <c r="Z120" s="65"/>
    </row>
    <row r="121" spans="26:26" s="12" customFormat="1" ht="15" x14ac:dyDescent="0.25">
      <c r="Z121" s="65"/>
    </row>
    <row r="122" spans="26:26" s="12" customFormat="1" ht="15" x14ac:dyDescent="0.25">
      <c r="Z122" s="65"/>
    </row>
    <row r="123" spans="26:26" s="12" customFormat="1" ht="15" x14ac:dyDescent="0.25">
      <c r="Z123" s="65"/>
    </row>
    <row r="124" spans="26:26" s="12" customFormat="1" ht="15" x14ac:dyDescent="0.25">
      <c r="Z124" s="65"/>
    </row>
    <row r="125" spans="26:26" s="12" customFormat="1" ht="15" x14ac:dyDescent="0.25">
      <c r="Z125" s="65"/>
    </row>
    <row r="126" spans="26:26" s="12" customFormat="1" ht="15" x14ac:dyDescent="0.25">
      <c r="Z126" s="65"/>
    </row>
    <row r="127" spans="26:26" s="12" customFormat="1" ht="15" x14ac:dyDescent="0.25">
      <c r="Z127" s="65"/>
    </row>
    <row r="128" spans="26:26" s="12" customFormat="1" ht="15" x14ac:dyDescent="0.25">
      <c r="Z128" s="65"/>
    </row>
    <row r="129" spans="26:26" s="12" customFormat="1" ht="15" x14ac:dyDescent="0.25">
      <c r="Z129" s="65"/>
    </row>
    <row r="130" spans="26:26" s="12" customFormat="1" ht="15" x14ac:dyDescent="0.25">
      <c r="Z130" s="65"/>
    </row>
    <row r="131" spans="26:26" s="12" customFormat="1" ht="15" x14ac:dyDescent="0.25">
      <c r="Z131" s="65"/>
    </row>
    <row r="132" spans="26:26" s="12" customFormat="1" ht="15" x14ac:dyDescent="0.25">
      <c r="Z132" s="65"/>
    </row>
    <row r="133" spans="26:26" s="12" customFormat="1" ht="15" x14ac:dyDescent="0.25">
      <c r="Z133" s="65"/>
    </row>
    <row r="134" spans="26:26" s="12" customFormat="1" ht="15" x14ac:dyDescent="0.25">
      <c r="Z134" s="65"/>
    </row>
    <row r="135" spans="26:26" s="12" customFormat="1" ht="15" x14ac:dyDescent="0.25">
      <c r="Z135" s="65"/>
    </row>
    <row r="136" spans="26:26" s="12" customFormat="1" ht="15" x14ac:dyDescent="0.25">
      <c r="Z136" s="65"/>
    </row>
    <row r="137" spans="26:26" s="12" customFormat="1" ht="15" x14ac:dyDescent="0.25">
      <c r="Z137" s="65"/>
    </row>
    <row r="138" spans="26:26" s="12" customFormat="1" ht="15" x14ac:dyDescent="0.25">
      <c r="Z138" s="65"/>
    </row>
    <row r="139" spans="26:26" s="12" customFormat="1" ht="15" x14ac:dyDescent="0.25">
      <c r="Z139" s="65"/>
    </row>
    <row r="140" spans="26:26" s="12" customFormat="1" ht="15" x14ac:dyDescent="0.25">
      <c r="Z140" s="65"/>
    </row>
    <row r="141" spans="26:26" s="12" customFormat="1" ht="15" x14ac:dyDescent="0.25">
      <c r="Z141" s="65"/>
    </row>
    <row r="142" spans="26:26" s="12" customFormat="1" ht="15" x14ac:dyDescent="0.25">
      <c r="Z142" s="65"/>
    </row>
    <row r="143" spans="26:26" s="12" customFormat="1" ht="15" x14ac:dyDescent="0.25">
      <c r="Z143" s="65"/>
    </row>
    <row r="144" spans="26:26" s="12" customFormat="1" ht="15" x14ac:dyDescent="0.25">
      <c r="Z144" s="65"/>
    </row>
    <row r="145" spans="26:26" s="12" customFormat="1" ht="15" x14ac:dyDescent="0.25">
      <c r="Z145" s="65"/>
    </row>
    <row r="146" spans="26:26" s="12" customFormat="1" ht="15" x14ac:dyDescent="0.25">
      <c r="Z146" s="65"/>
    </row>
    <row r="147" spans="26:26" s="12" customFormat="1" ht="15" x14ac:dyDescent="0.25">
      <c r="Z147" s="65"/>
    </row>
    <row r="148" spans="26:26" s="12" customFormat="1" ht="15" x14ac:dyDescent="0.25">
      <c r="Z148" s="65"/>
    </row>
    <row r="149" spans="26:26" s="12" customFormat="1" ht="15" x14ac:dyDescent="0.25">
      <c r="Z149" s="65"/>
    </row>
    <row r="150" spans="26:26" s="12" customFormat="1" ht="15" x14ac:dyDescent="0.25">
      <c r="Z150" s="65"/>
    </row>
    <row r="151" spans="26:26" s="12" customFormat="1" ht="15" x14ac:dyDescent="0.25">
      <c r="Z151" s="65"/>
    </row>
    <row r="152" spans="26:26" s="12" customFormat="1" ht="15" x14ac:dyDescent="0.25">
      <c r="Z152" s="65"/>
    </row>
    <row r="153" spans="26:26" s="12" customFormat="1" ht="15" x14ac:dyDescent="0.25">
      <c r="Z153" s="65"/>
    </row>
    <row r="154" spans="26:26" s="12" customFormat="1" ht="15" x14ac:dyDescent="0.25">
      <c r="Z154" s="65"/>
    </row>
    <row r="155" spans="26:26" s="12" customFormat="1" ht="15" x14ac:dyDescent="0.25">
      <c r="Z155" s="65"/>
    </row>
    <row r="156" spans="26:26" s="12" customFormat="1" ht="15" x14ac:dyDescent="0.25">
      <c r="Z156" s="65"/>
    </row>
    <row r="157" spans="26:26" s="12" customFormat="1" ht="15" x14ac:dyDescent="0.25">
      <c r="Z157" s="65"/>
    </row>
    <row r="158" spans="26:26" s="12" customFormat="1" ht="15" x14ac:dyDescent="0.25">
      <c r="Z158" s="65"/>
    </row>
    <row r="159" spans="26:26" s="12" customFormat="1" ht="15" x14ac:dyDescent="0.25">
      <c r="Z159" s="65"/>
    </row>
    <row r="160" spans="26:26" s="12" customFormat="1" ht="15" x14ac:dyDescent="0.25">
      <c r="Z160" s="65"/>
    </row>
    <row r="161" spans="26:26" s="12" customFormat="1" ht="15" x14ac:dyDescent="0.25">
      <c r="Z161" s="65"/>
    </row>
    <row r="162" spans="26:26" s="12" customFormat="1" ht="15" x14ac:dyDescent="0.25">
      <c r="Z162" s="65"/>
    </row>
    <row r="163" spans="26:26" s="12" customFormat="1" ht="15" x14ac:dyDescent="0.25">
      <c r="Z163" s="65"/>
    </row>
    <row r="164" spans="26:26" s="12" customFormat="1" ht="15" x14ac:dyDescent="0.25">
      <c r="Z164" s="65"/>
    </row>
    <row r="165" spans="26:26" s="12" customFormat="1" ht="15" x14ac:dyDescent="0.25">
      <c r="Z165" s="65"/>
    </row>
    <row r="166" spans="26:26" s="12" customFormat="1" ht="15" x14ac:dyDescent="0.25">
      <c r="Z166" s="65"/>
    </row>
    <row r="167" spans="26:26" s="12" customFormat="1" ht="15" x14ac:dyDescent="0.25">
      <c r="Z167" s="65"/>
    </row>
    <row r="168" spans="26:26" s="12" customFormat="1" ht="15" x14ac:dyDescent="0.25">
      <c r="Z168" s="65"/>
    </row>
    <row r="169" spans="26:26" s="12" customFormat="1" ht="15" x14ac:dyDescent="0.25">
      <c r="Z169" s="65"/>
    </row>
    <row r="170" spans="26:26" s="12" customFormat="1" ht="15" x14ac:dyDescent="0.25">
      <c r="Z170" s="65"/>
    </row>
    <row r="171" spans="26:26" s="12" customFormat="1" ht="15" x14ac:dyDescent="0.25">
      <c r="Z171" s="65"/>
    </row>
    <row r="172" spans="26:26" s="12" customFormat="1" ht="15" x14ac:dyDescent="0.25">
      <c r="Z172" s="65"/>
    </row>
    <row r="173" spans="26:26" s="12" customFormat="1" ht="15" x14ac:dyDescent="0.25">
      <c r="Z173" s="65"/>
    </row>
    <row r="174" spans="26:26" s="12" customFormat="1" ht="15" x14ac:dyDescent="0.25">
      <c r="Z174" s="65"/>
    </row>
    <row r="175" spans="26:26" s="12" customFormat="1" ht="15" x14ac:dyDescent="0.25">
      <c r="Z175" s="65"/>
    </row>
    <row r="176" spans="26:26" s="12" customFormat="1" ht="15" x14ac:dyDescent="0.25">
      <c r="Z176" s="65"/>
    </row>
    <row r="177" spans="26:26" s="12" customFormat="1" ht="15" x14ac:dyDescent="0.25">
      <c r="Z177" s="65"/>
    </row>
    <row r="178" spans="26:26" s="12" customFormat="1" ht="15" x14ac:dyDescent="0.25">
      <c r="Z178" s="65"/>
    </row>
    <row r="179" spans="26:26" s="12" customFormat="1" ht="15" x14ac:dyDescent="0.25">
      <c r="Z179" s="65"/>
    </row>
    <row r="180" spans="26:26" s="12" customFormat="1" ht="15" x14ac:dyDescent="0.25">
      <c r="Z180" s="65"/>
    </row>
    <row r="181" spans="26:26" s="12" customFormat="1" ht="15" x14ac:dyDescent="0.25">
      <c r="Z181" s="65"/>
    </row>
    <row r="182" spans="26:26" s="12" customFormat="1" ht="15" x14ac:dyDescent="0.25">
      <c r="Z182" s="65"/>
    </row>
    <row r="183" spans="26:26" s="12" customFormat="1" ht="15" x14ac:dyDescent="0.25">
      <c r="Z183" s="65"/>
    </row>
    <row r="184" spans="26:26" s="12" customFormat="1" ht="15" x14ac:dyDescent="0.25">
      <c r="Z184" s="65"/>
    </row>
    <row r="185" spans="26:26" s="12" customFormat="1" ht="15" x14ac:dyDescent="0.25">
      <c r="Z185" s="65"/>
    </row>
    <row r="186" spans="26:26" s="12" customFormat="1" ht="15" x14ac:dyDescent="0.25">
      <c r="Z186" s="65"/>
    </row>
    <row r="187" spans="26:26" s="12" customFormat="1" ht="15" x14ac:dyDescent="0.25">
      <c r="Z187" s="65"/>
    </row>
    <row r="188" spans="26:26" s="12" customFormat="1" ht="15" x14ac:dyDescent="0.25">
      <c r="Z188" s="65"/>
    </row>
    <row r="189" spans="26:26" s="12" customFormat="1" ht="15" x14ac:dyDescent="0.25">
      <c r="Z189" s="65"/>
    </row>
    <row r="190" spans="26:26" s="12" customFormat="1" ht="15" x14ac:dyDescent="0.25">
      <c r="Z190" s="65"/>
    </row>
    <row r="191" spans="26:26" s="12" customFormat="1" ht="15" x14ac:dyDescent="0.25">
      <c r="Z191" s="65"/>
    </row>
    <row r="192" spans="26:26" s="12" customFormat="1" ht="15" x14ac:dyDescent="0.25">
      <c r="Z192" s="65"/>
    </row>
    <row r="193" spans="26:26" s="12" customFormat="1" ht="15" x14ac:dyDescent="0.25">
      <c r="Z193" s="65"/>
    </row>
    <row r="194" spans="26:26" s="12" customFormat="1" ht="15" x14ac:dyDescent="0.25">
      <c r="Z194" s="65"/>
    </row>
    <row r="195" spans="26:26" s="12" customFormat="1" ht="15" x14ac:dyDescent="0.25">
      <c r="Z195" s="65"/>
    </row>
    <row r="196" spans="26:26" s="12" customFormat="1" ht="15" x14ac:dyDescent="0.25">
      <c r="Z196" s="65"/>
    </row>
    <row r="197" spans="26:26" s="12" customFormat="1" ht="15" x14ac:dyDescent="0.25">
      <c r="Z197" s="65"/>
    </row>
    <row r="198" spans="26:26" s="12" customFormat="1" ht="15" x14ac:dyDescent="0.25">
      <c r="Z198" s="65"/>
    </row>
    <row r="199" spans="26:26" s="12" customFormat="1" ht="15" x14ac:dyDescent="0.25">
      <c r="Z199" s="65"/>
    </row>
    <row r="200" spans="26:26" s="12" customFormat="1" ht="15" x14ac:dyDescent="0.25">
      <c r="Z200" s="65"/>
    </row>
    <row r="201" spans="26:26" s="12" customFormat="1" ht="15" x14ac:dyDescent="0.25">
      <c r="Z201" s="65"/>
    </row>
    <row r="202" spans="26:26" s="12" customFormat="1" ht="15" x14ac:dyDescent="0.25">
      <c r="Z202" s="65"/>
    </row>
    <row r="203" spans="26:26" s="12" customFormat="1" ht="15" x14ac:dyDescent="0.25">
      <c r="Z203" s="65"/>
    </row>
    <row r="204" spans="26:26" s="12" customFormat="1" ht="15" x14ac:dyDescent="0.25">
      <c r="Z204" s="65"/>
    </row>
    <row r="205" spans="26:26" s="12" customFormat="1" ht="15" x14ac:dyDescent="0.25">
      <c r="Z205" s="65"/>
    </row>
    <row r="206" spans="26:26" s="12" customFormat="1" ht="15" x14ac:dyDescent="0.25">
      <c r="Z206" s="65"/>
    </row>
    <row r="207" spans="26:26" s="12" customFormat="1" ht="15" x14ac:dyDescent="0.25">
      <c r="Z207" s="65"/>
    </row>
    <row r="208" spans="26:26" s="12" customFormat="1" ht="15" x14ac:dyDescent="0.25">
      <c r="Z208" s="65"/>
    </row>
    <row r="209" spans="26:26" s="12" customFormat="1" ht="15" x14ac:dyDescent="0.25">
      <c r="Z209" s="65"/>
    </row>
    <row r="210" spans="26:26" s="12" customFormat="1" ht="15" x14ac:dyDescent="0.25">
      <c r="Z210" s="65"/>
    </row>
    <row r="211" spans="26:26" s="12" customFormat="1" ht="15" x14ac:dyDescent="0.25">
      <c r="Z211" s="65"/>
    </row>
    <row r="212" spans="26:26" s="12" customFormat="1" ht="15" x14ac:dyDescent="0.25">
      <c r="Z212" s="65"/>
    </row>
    <row r="213" spans="26:26" s="12" customFormat="1" ht="15" x14ac:dyDescent="0.25">
      <c r="Z213" s="65"/>
    </row>
    <row r="214" spans="26:26" s="12" customFormat="1" ht="15" x14ac:dyDescent="0.25">
      <c r="Z214" s="65"/>
    </row>
    <row r="215" spans="26:26" s="12" customFormat="1" ht="15" x14ac:dyDescent="0.25">
      <c r="Z215" s="65"/>
    </row>
    <row r="216" spans="26:26" s="12" customFormat="1" ht="15" x14ac:dyDescent="0.25">
      <c r="Z216" s="65"/>
    </row>
    <row r="217" spans="26:26" s="12" customFormat="1" ht="15" x14ac:dyDescent="0.25">
      <c r="Z217" s="65"/>
    </row>
    <row r="218" spans="26:26" s="12" customFormat="1" ht="15" x14ac:dyDescent="0.25">
      <c r="Z218" s="65"/>
    </row>
    <row r="219" spans="26:26" s="12" customFormat="1" ht="15" x14ac:dyDescent="0.25">
      <c r="Z219" s="65"/>
    </row>
    <row r="220" spans="26:26" s="12" customFormat="1" ht="15" x14ac:dyDescent="0.25">
      <c r="Z220" s="65"/>
    </row>
    <row r="221" spans="26:26" s="12" customFormat="1" ht="15" x14ac:dyDescent="0.25">
      <c r="Z221" s="65"/>
    </row>
    <row r="222" spans="26:26" s="12" customFormat="1" ht="15" x14ac:dyDescent="0.25">
      <c r="Z222" s="65"/>
    </row>
    <row r="223" spans="26:26" s="12" customFormat="1" ht="15" x14ac:dyDescent="0.25">
      <c r="Z223" s="65"/>
    </row>
    <row r="224" spans="26:26" s="12" customFormat="1" ht="15" x14ac:dyDescent="0.25">
      <c r="Z224" s="65"/>
    </row>
    <row r="225" spans="26:26" s="12" customFormat="1" ht="15" x14ac:dyDescent="0.25">
      <c r="Z225" s="65"/>
    </row>
    <row r="226" spans="26:26" s="12" customFormat="1" ht="15" x14ac:dyDescent="0.25">
      <c r="Z226" s="65"/>
    </row>
    <row r="227" spans="26:26" s="12" customFormat="1" ht="15" x14ac:dyDescent="0.25">
      <c r="Z227" s="65"/>
    </row>
    <row r="228" spans="26:26" s="12" customFormat="1" ht="15" x14ac:dyDescent="0.25">
      <c r="Z228" s="65"/>
    </row>
    <row r="229" spans="26:26" s="12" customFormat="1" ht="15" x14ac:dyDescent="0.25">
      <c r="Z229" s="65"/>
    </row>
    <row r="230" spans="26:26" s="12" customFormat="1" ht="15" x14ac:dyDescent="0.25">
      <c r="Z230" s="65"/>
    </row>
    <row r="231" spans="26:26" s="12" customFormat="1" ht="15" x14ac:dyDescent="0.25">
      <c r="Z231" s="65"/>
    </row>
    <row r="232" spans="26:26" s="12" customFormat="1" ht="15" x14ac:dyDescent="0.25">
      <c r="Z232" s="65"/>
    </row>
    <row r="233" spans="26:26" s="12" customFormat="1" ht="15" x14ac:dyDescent="0.25">
      <c r="Z233" s="65"/>
    </row>
    <row r="234" spans="26:26" s="12" customFormat="1" ht="15" x14ac:dyDescent="0.25">
      <c r="Z234" s="65"/>
    </row>
    <row r="235" spans="26:26" s="12" customFormat="1" ht="15" x14ac:dyDescent="0.25">
      <c r="Z235" s="65"/>
    </row>
    <row r="236" spans="26:26" s="12" customFormat="1" ht="15" x14ac:dyDescent="0.25">
      <c r="Z236" s="65"/>
    </row>
    <row r="237" spans="26:26" s="12" customFormat="1" ht="15" x14ac:dyDescent="0.25">
      <c r="Z237" s="65"/>
    </row>
    <row r="238" spans="26:26" s="12" customFormat="1" ht="15" x14ac:dyDescent="0.25">
      <c r="Z238" s="65"/>
    </row>
    <row r="239" spans="26:26" s="12" customFormat="1" ht="15" x14ac:dyDescent="0.25">
      <c r="Z239" s="65"/>
    </row>
    <row r="240" spans="26:26" s="12" customFormat="1" ht="15" x14ac:dyDescent="0.25">
      <c r="Z240" s="65"/>
    </row>
    <row r="241" spans="26:26" s="12" customFormat="1" ht="15" x14ac:dyDescent="0.25">
      <c r="Z241" s="65"/>
    </row>
    <row r="242" spans="26:26" s="12" customFormat="1" ht="15" x14ac:dyDescent="0.25">
      <c r="Z242" s="65"/>
    </row>
    <row r="243" spans="26:26" s="12" customFormat="1" ht="15" x14ac:dyDescent="0.25">
      <c r="Z243" s="65"/>
    </row>
    <row r="244" spans="26:26" s="12" customFormat="1" ht="15" x14ac:dyDescent="0.25">
      <c r="Z244" s="65"/>
    </row>
    <row r="245" spans="26:26" s="12" customFormat="1" ht="15" x14ac:dyDescent="0.25">
      <c r="Z245" s="65"/>
    </row>
    <row r="246" spans="26:26" s="12" customFormat="1" ht="15" x14ac:dyDescent="0.25">
      <c r="Z246" s="65"/>
    </row>
    <row r="247" spans="26:26" s="12" customFormat="1" ht="15" x14ac:dyDescent="0.25">
      <c r="Z247" s="65"/>
    </row>
    <row r="248" spans="26:26" s="12" customFormat="1" ht="15" x14ac:dyDescent="0.25">
      <c r="Z248" s="65"/>
    </row>
    <row r="249" spans="26:26" s="12" customFormat="1" ht="15" x14ac:dyDescent="0.25">
      <c r="Z249" s="65"/>
    </row>
    <row r="250" spans="26:26" s="12" customFormat="1" ht="15" x14ac:dyDescent="0.25">
      <c r="Z250" s="65"/>
    </row>
    <row r="251" spans="26:26" s="12" customFormat="1" ht="15" x14ac:dyDescent="0.25">
      <c r="Z251" s="65"/>
    </row>
    <row r="252" spans="26:26" s="12" customFormat="1" ht="15" x14ac:dyDescent="0.25">
      <c r="Z252" s="65"/>
    </row>
    <row r="253" spans="26:26" s="12" customFormat="1" ht="15" x14ac:dyDescent="0.25">
      <c r="Z253" s="65"/>
    </row>
    <row r="254" spans="26:26" s="12" customFormat="1" ht="15" x14ac:dyDescent="0.25">
      <c r="Z254" s="65"/>
    </row>
    <row r="255" spans="26:26" s="12" customFormat="1" ht="15" x14ac:dyDescent="0.25">
      <c r="Z255" s="65"/>
    </row>
    <row r="256" spans="26:26" s="12" customFormat="1" ht="15" x14ac:dyDescent="0.25">
      <c r="Z256" s="65"/>
    </row>
    <row r="257" spans="26:26" s="12" customFormat="1" ht="15" x14ac:dyDescent="0.25">
      <c r="Z257" s="65"/>
    </row>
    <row r="258" spans="26:26" s="12" customFormat="1" ht="15" x14ac:dyDescent="0.25">
      <c r="Z258" s="65"/>
    </row>
    <row r="259" spans="26:26" s="12" customFormat="1" ht="15" x14ac:dyDescent="0.25">
      <c r="Z259" s="65"/>
    </row>
    <row r="260" spans="26:26" s="12" customFormat="1" ht="15" x14ac:dyDescent="0.25">
      <c r="Z260" s="65"/>
    </row>
    <row r="261" spans="26:26" s="12" customFormat="1" ht="15" x14ac:dyDescent="0.25">
      <c r="Z261" s="65"/>
    </row>
    <row r="262" spans="26:26" s="12" customFormat="1" ht="15" x14ac:dyDescent="0.25">
      <c r="Z262" s="65"/>
    </row>
    <row r="263" spans="26:26" s="12" customFormat="1" ht="15" x14ac:dyDescent="0.25">
      <c r="Z263" s="65"/>
    </row>
    <row r="264" spans="26:26" s="12" customFormat="1" ht="15" x14ac:dyDescent="0.25">
      <c r="Z264" s="65"/>
    </row>
    <row r="265" spans="26:26" s="12" customFormat="1" ht="15" x14ac:dyDescent="0.25">
      <c r="Z265" s="65"/>
    </row>
    <row r="266" spans="26:26" s="12" customFormat="1" ht="15" x14ac:dyDescent="0.25">
      <c r="Z266" s="65"/>
    </row>
    <row r="267" spans="26:26" s="12" customFormat="1" ht="15" x14ac:dyDescent="0.25">
      <c r="Z267" s="65"/>
    </row>
    <row r="268" spans="26:26" s="12" customFormat="1" ht="15" x14ac:dyDescent="0.25">
      <c r="Z268" s="65"/>
    </row>
    <row r="269" spans="26:26" s="12" customFormat="1" ht="15" x14ac:dyDescent="0.25">
      <c r="Z269" s="65"/>
    </row>
    <row r="270" spans="26:26" s="12" customFormat="1" ht="15" x14ac:dyDescent="0.25">
      <c r="Z270" s="65"/>
    </row>
    <row r="271" spans="26:26" s="12" customFormat="1" ht="15" x14ac:dyDescent="0.25">
      <c r="Z271" s="65"/>
    </row>
    <row r="272" spans="26:26" s="12" customFormat="1" ht="15" x14ac:dyDescent="0.25">
      <c r="Z272" s="65"/>
    </row>
    <row r="273" spans="26:26" s="12" customFormat="1" ht="15" x14ac:dyDescent="0.25">
      <c r="Z273" s="65"/>
    </row>
    <row r="274" spans="26:26" s="12" customFormat="1" ht="15" x14ac:dyDescent="0.25">
      <c r="Z274" s="65"/>
    </row>
    <row r="275" spans="26:26" s="12" customFormat="1" ht="15" x14ac:dyDescent="0.25">
      <c r="Z275" s="65"/>
    </row>
    <row r="276" spans="26:26" s="12" customFormat="1" ht="15" x14ac:dyDescent="0.25">
      <c r="Z276" s="65"/>
    </row>
    <row r="277" spans="26:26" s="12" customFormat="1" ht="15" x14ac:dyDescent="0.25">
      <c r="Z277" s="65"/>
    </row>
    <row r="278" spans="26:26" s="12" customFormat="1" ht="15" x14ac:dyDescent="0.25">
      <c r="Z278" s="65"/>
    </row>
    <row r="279" spans="26:26" s="12" customFormat="1" ht="15" x14ac:dyDescent="0.25">
      <c r="Z279" s="65"/>
    </row>
    <row r="280" spans="26:26" s="12" customFormat="1" ht="15" x14ac:dyDescent="0.25">
      <c r="Z280" s="65"/>
    </row>
    <row r="281" spans="26:26" s="12" customFormat="1" ht="15" x14ac:dyDescent="0.25">
      <c r="Z281" s="65"/>
    </row>
    <row r="282" spans="26:26" s="12" customFormat="1" ht="15" x14ac:dyDescent="0.25">
      <c r="Z282" s="65"/>
    </row>
    <row r="283" spans="26:26" s="12" customFormat="1" ht="15" x14ac:dyDescent="0.25">
      <c r="Z283" s="65"/>
    </row>
    <row r="284" spans="26:26" s="12" customFormat="1" ht="15" x14ac:dyDescent="0.25">
      <c r="Z284" s="65"/>
    </row>
    <row r="285" spans="26:26" s="12" customFormat="1" ht="15" x14ac:dyDescent="0.25">
      <c r="Z285" s="65"/>
    </row>
    <row r="286" spans="26:26" s="12" customFormat="1" ht="15" x14ac:dyDescent="0.25">
      <c r="Z286" s="65"/>
    </row>
    <row r="287" spans="26:26" s="12" customFormat="1" ht="15" x14ac:dyDescent="0.25">
      <c r="Z287" s="65"/>
    </row>
    <row r="288" spans="26:26" s="12" customFormat="1" ht="15" x14ac:dyDescent="0.25">
      <c r="Z288" s="65"/>
    </row>
    <row r="289" spans="26:26" s="12" customFormat="1" ht="15" x14ac:dyDescent="0.25">
      <c r="Z289" s="65"/>
    </row>
    <row r="290" spans="26:26" s="12" customFormat="1" ht="15" x14ac:dyDescent="0.25">
      <c r="Z290" s="65"/>
    </row>
    <row r="291" spans="26:26" s="12" customFormat="1" ht="15" x14ac:dyDescent="0.25">
      <c r="Z291" s="65"/>
    </row>
    <row r="292" spans="26:26" s="12" customFormat="1" ht="15" x14ac:dyDescent="0.25">
      <c r="Z292" s="65"/>
    </row>
    <row r="293" spans="26:26" s="12" customFormat="1" ht="15" x14ac:dyDescent="0.25">
      <c r="Z293" s="65"/>
    </row>
    <row r="294" spans="26:26" s="12" customFormat="1" ht="15" x14ac:dyDescent="0.25">
      <c r="Z294" s="65"/>
    </row>
    <row r="295" spans="26:26" s="12" customFormat="1" ht="15" x14ac:dyDescent="0.25">
      <c r="Z295" s="65"/>
    </row>
    <row r="296" spans="26:26" s="12" customFormat="1" ht="15" x14ac:dyDescent="0.25">
      <c r="Z296" s="65"/>
    </row>
    <row r="297" spans="26:26" s="12" customFormat="1" ht="15" x14ac:dyDescent="0.25">
      <c r="Z297" s="65"/>
    </row>
    <row r="298" spans="26:26" s="12" customFormat="1" ht="15" x14ac:dyDescent="0.25">
      <c r="Z298" s="65"/>
    </row>
    <row r="299" spans="26:26" s="12" customFormat="1" ht="15" x14ac:dyDescent="0.25">
      <c r="Z299" s="65"/>
    </row>
    <row r="300" spans="26:26" s="12" customFormat="1" ht="15" x14ac:dyDescent="0.25">
      <c r="Z300" s="65"/>
    </row>
    <row r="301" spans="26:26" s="12" customFormat="1" ht="15" x14ac:dyDescent="0.25">
      <c r="Z301" s="65"/>
    </row>
    <row r="302" spans="26:26" s="12" customFormat="1" ht="15" x14ac:dyDescent="0.25">
      <c r="Z302" s="65"/>
    </row>
    <row r="303" spans="26:26" s="12" customFormat="1" ht="15" x14ac:dyDescent="0.25">
      <c r="Z303" s="65"/>
    </row>
    <row r="304" spans="26:26" s="12" customFormat="1" ht="15" x14ac:dyDescent="0.25">
      <c r="Z304" s="65"/>
    </row>
    <row r="305" spans="26:26" s="12" customFormat="1" ht="15" x14ac:dyDescent="0.25">
      <c r="Z305" s="65"/>
    </row>
    <row r="306" spans="26:26" s="12" customFormat="1" ht="15" x14ac:dyDescent="0.25">
      <c r="Z306" s="65"/>
    </row>
    <row r="307" spans="26:26" s="12" customFormat="1" ht="15" x14ac:dyDescent="0.25">
      <c r="Z307" s="65"/>
    </row>
    <row r="308" spans="26:26" s="12" customFormat="1" ht="15" x14ac:dyDescent="0.25">
      <c r="Z308" s="65"/>
    </row>
    <row r="309" spans="26:26" s="12" customFormat="1" ht="15" x14ac:dyDescent="0.25">
      <c r="Z309" s="65"/>
    </row>
    <row r="310" spans="26:26" s="12" customFormat="1" ht="15" x14ac:dyDescent="0.25">
      <c r="Z310" s="65"/>
    </row>
    <row r="311" spans="26:26" s="12" customFormat="1" ht="15" x14ac:dyDescent="0.25">
      <c r="Z311" s="65"/>
    </row>
    <row r="312" spans="26:26" s="12" customFormat="1" ht="15" x14ac:dyDescent="0.25">
      <c r="Z312" s="65"/>
    </row>
    <row r="313" spans="26:26" s="12" customFormat="1" ht="15" x14ac:dyDescent="0.25">
      <c r="Z313" s="65"/>
    </row>
    <row r="314" spans="26:26" s="12" customFormat="1" ht="15" x14ac:dyDescent="0.25">
      <c r="Z314" s="65"/>
    </row>
    <row r="315" spans="26:26" s="12" customFormat="1" ht="15" x14ac:dyDescent="0.25">
      <c r="Z315" s="65"/>
    </row>
    <row r="316" spans="26:26" s="12" customFormat="1" ht="15" x14ac:dyDescent="0.25">
      <c r="Z316" s="65"/>
    </row>
    <row r="317" spans="26:26" s="12" customFormat="1" ht="15" x14ac:dyDescent="0.25">
      <c r="Z317" s="65"/>
    </row>
    <row r="318" spans="26:26" s="12" customFormat="1" ht="15" x14ac:dyDescent="0.25">
      <c r="Z318" s="65"/>
    </row>
    <row r="319" spans="26:26" s="12" customFormat="1" ht="15" x14ac:dyDescent="0.25">
      <c r="Z319" s="65"/>
    </row>
    <row r="320" spans="26:26" s="12" customFormat="1" ht="15" x14ac:dyDescent="0.25">
      <c r="Z320" s="65"/>
    </row>
    <row r="321" spans="26:26" s="12" customFormat="1" ht="15" x14ac:dyDescent="0.25">
      <c r="Z321" s="65"/>
    </row>
    <row r="322" spans="26:26" s="12" customFormat="1" ht="15" x14ac:dyDescent="0.25">
      <c r="Z322" s="65"/>
    </row>
    <row r="323" spans="26:26" s="12" customFormat="1" ht="15" x14ac:dyDescent="0.25">
      <c r="Z323" s="65"/>
    </row>
    <row r="324" spans="26:26" s="12" customFormat="1" ht="15" x14ac:dyDescent="0.25">
      <c r="Z324" s="65"/>
    </row>
    <row r="325" spans="26:26" s="12" customFormat="1" ht="15" x14ac:dyDescent="0.25">
      <c r="Z325" s="65"/>
    </row>
    <row r="326" spans="26:26" s="12" customFormat="1" ht="15" x14ac:dyDescent="0.25">
      <c r="Z326" s="65"/>
    </row>
    <row r="327" spans="26:26" s="12" customFormat="1" ht="15" x14ac:dyDescent="0.25">
      <c r="Z327" s="65"/>
    </row>
    <row r="328" spans="26:26" s="12" customFormat="1" ht="15" x14ac:dyDescent="0.25">
      <c r="Z328" s="65"/>
    </row>
    <row r="329" spans="26:26" s="12" customFormat="1" ht="15" x14ac:dyDescent="0.25">
      <c r="Z329" s="65"/>
    </row>
    <row r="330" spans="26:26" s="12" customFormat="1" ht="15" x14ac:dyDescent="0.25">
      <c r="Z330" s="65"/>
    </row>
    <row r="331" spans="26:26" s="12" customFormat="1" ht="15" x14ac:dyDescent="0.25">
      <c r="Z331" s="65"/>
    </row>
    <row r="332" spans="26:26" s="12" customFormat="1" ht="15" x14ac:dyDescent="0.25">
      <c r="Z332" s="65"/>
    </row>
    <row r="333" spans="26:26" s="12" customFormat="1" ht="15" x14ac:dyDescent="0.25">
      <c r="Z333" s="65"/>
    </row>
    <row r="334" spans="26:26" s="12" customFormat="1" ht="15" x14ac:dyDescent="0.25">
      <c r="Z334" s="65"/>
    </row>
    <row r="335" spans="26:26" s="12" customFormat="1" ht="15" x14ac:dyDescent="0.25">
      <c r="Z335" s="65"/>
    </row>
    <row r="336" spans="26:26" s="12" customFormat="1" ht="15" x14ac:dyDescent="0.25">
      <c r="Z336" s="65"/>
    </row>
    <row r="337" spans="26:26" s="12" customFormat="1" ht="15" x14ac:dyDescent="0.25">
      <c r="Z337" s="65"/>
    </row>
    <row r="338" spans="26:26" s="12" customFormat="1" ht="15" x14ac:dyDescent="0.25">
      <c r="Z338" s="65"/>
    </row>
    <row r="339" spans="26:26" s="12" customFormat="1" ht="15" x14ac:dyDescent="0.25">
      <c r="Z339" s="65"/>
    </row>
    <row r="340" spans="26:26" s="12" customFormat="1" ht="15" x14ac:dyDescent="0.25">
      <c r="Z340" s="65"/>
    </row>
    <row r="341" spans="26:26" s="12" customFormat="1" ht="15" x14ac:dyDescent="0.25">
      <c r="Z341" s="65"/>
    </row>
    <row r="342" spans="26:26" s="12" customFormat="1" ht="15" x14ac:dyDescent="0.25">
      <c r="Z342" s="65"/>
    </row>
    <row r="343" spans="26:26" s="12" customFormat="1" ht="15" x14ac:dyDescent="0.25">
      <c r="Z343" s="65"/>
    </row>
    <row r="344" spans="26:26" s="12" customFormat="1" ht="15" x14ac:dyDescent="0.25">
      <c r="Z344" s="65"/>
    </row>
    <row r="345" spans="26:26" s="12" customFormat="1" ht="15" x14ac:dyDescent="0.25">
      <c r="Z345" s="65"/>
    </row>
    <row r="346" spans="26:26" s="12" customFormat="1" ht="15" x14ac:dyDescent="0.25">
      <c r="Z346" s="65"/>
    </row>
    <row r="347" spans="26:26" s="12" customFormat="1" ht="15" x14ac:dyDescent="0.25">
      <c r="Z347" s="65"/>
    </row>
    <row r="348" spans="26:26" s="12" customFormat="1" ht="15" x14ac:dyDescent="0.25">
      <c r="Z348" s="65"/>
    </row>
    <row r="349" spans="26:26" s="12" customFormat="1" ht="15" x14ac:dyDescent="0.25">
      <c r="Z349" s="65"/>
    </row>
    <row r="350" spans="26:26" s="12" customFormat="1" ht="15" x14ac:dyDescent="0.25">
      <c r="Z350" s="65"/>
    </row>
    <row r="351" spans="26:26" s="12" customFormat="1" ht="15" x14ac:dyDescent="0.25">
      <c r="Z351" s="65"/>
    </row>
    <row r="352" spans="26:26" s="12" customFormat="1" ht="15" x14ac:dyDescent="0.25">
      <c r="Z352" s="65"/>
    </row>
    <row r="353" spans="26:26" s="12" customFormat="1" ht="15" x14ac:dyDescent="0.25">
      <c r="Z353" s="65"/>
    </row>
    <row r="354" spans="26:26" s="12" customFormat="1" ht="15" x14ac:dyDescent="0.25">
      <c r="Z354" s="65"/>
    </row>
    <row r="355" spans="26:26" s="12" customFormat="1" ht="15" x14ac:dyDescent="0.25">
      <c r="Z355" s="65"/>
    </row>
    <row r="356" spans="26:26" s="12" customFormat="1" ht="15" x14ac:dyDescent="0.25">
      <c r="Z356" s="65"/>
    </row>
    <row r="357" spans="26:26" s="12" customFormat="1" ht="15" x14ac:dyDescent="0.25">
      <c r="Z357" s="65"/>
    </row>
    <row r="358" spans="26:26" s="12" customFormat="1" ht="15" x14ac:dyDescent="0.25">
      <c r="Z358" s="65"/>
    </row>
    <row r="359" spans="26:26" s="12" customFormat="1" ht="15" x14ac:dyDescent="0.25">
      <c r="Z359" s="65"/>
    </row>
    <row r="360" spans="26:26" s="12" customFormat="1" ht="15" x14ac:dyDescent="0.25">
      <c r="Z360" s="65"/>
    </row>
    <row r="361" spans="26:26" s="12" customFormat="1" ht="15" x14ac:dyDescent="0.25">
      <c r="Z361" s="65"/>
    </row>
    <row r="362" spans="26:26" s="12" customFormat="1" ht="15" x14ac:dyDescent="0.25">
      <c r="Z362" s="65"/>
    </row>
    <row r="363" spans="26:26" s="12" customFormat="1" ht="15" x14ac:dyDescent="0.25">
      <c r="Z363" s="65"/>
    </row>
    <row r="364" spans="26:26" s="12" customFormat="1" ht="15" x14ac:dyDescent="0.25">
      <c r="Z364" s="65"/>
    </row>
    <row r="365" spans="26:26" s="12" customFormat="1" ht="15" x14ac:dyDescent="0.25">
      <c r="Z365" s="65"/>
    </row>
    <row r="366" spans="26:26" s="12" customFormat="1" ht="15" x14ac:dyDescent="0.25">
      <c r="Z366" s="65"/>
    </row>
    <row r="367" spans="26:26" s="12" customFormat="1" ht="15" x14ac:dyDescent="0.25">
      <c r="Z367" s="65"/>
    </row>
    <row r="368" spans="26:26" s="12" customFormat="1" ht="15" x14ac:dyDescent="0.25">
      <c r="Z368" s="65"/>
    </row>
    <row r="369" spans="26:26" s="12" customFormat="1" ht="15" x14ac:dyDescent="0.25">
      <c r="Z369" s="65"/>
    </row>
    <row r="370" spans="26:26" s="12" customFormat="1" ht="15" x14ac:dyDescent="0.25">
      <c r="Z370" s="65"/>
    </row>
    <row r="371" spans="26:26" s="12" customFormat="1" ht="15" x14ac:dyDescent="0.25">
      <c r="Z371" s="65"/>
    </row>
    <row r="372" spans="26:26" s="12" customFormat="1" ht="15" x14ac:dyDescent="0.25">
      <c r="Z372" s="65"/>
    </row>
    <row r="373" spans="26:26" s="12" customFormat="1" ht="15" x14ac:dyDescent="0.25">
      <c r="Z373" s="65"/>
    </row>
    <row r="374" spans="26:26" s="12" customFormat="1" ht="15" x14ac:dyDescent="0.25">
      <c r="Z374" s="65"/>
    </row>
    <row r="375" spans="26:26" s="12" customFormat="1" ht="15" x14ac:dyDescent="0.25">
      <c r="Z375" s="65"/>
    </row>
    <row r="376" spans="26:26" s="12" customFormat="1" ht="15" x14ac:dyDescent="0.25">
      <c r="Z376" s="65"/>
    </row>
    <row r="377" spans="26:26" s="12" customFormat="1" ht="15" x14ac:dyDescent="0.25">
      <c r="Z377" s="65"/>
    </row>
    <row r="378" spans="26:26" s="12" customFormat="1" ht="15" x14ac:dyDescent="0.25">
      <c r="Z378" s="65"/>
    </row>
    <row r="379" spans="26:26" s="12" customFormat="1" ht="15" x14ac:dyDescent="0.25">
      <c r="Z379" s="65"/>
    </row>
    <row r="380" spans="26:26" s="12" customFormat="1" ht="15" x14ac:dyDescent="0.25">
      <c r="Z380" s="65"/>
    </row>
    <row r="381" spans="26:26" s="12" customFormat="1" ht="15" x14ac:dyDescent="0.25">
      <c r="Z381" s="65"/>
    </row>
    <row r="382" spans="26:26" s="12" customFormat="1" ht="15" x14ac:dyDescent="0.25">
      <c r="Z382" s="65"/>
    </row>
    <row r="383" spans="26:26" s="12" customFormat="1" ht="15" x14ac:dyDescent="0.25">
      <c r="Z383" s="65"/>
    </row>
    <row r="384" spans="26:26" s="12" customFormat="1" ht="15" x14ac:dyDescent="0.25">
      <c r="Z384" s="65"/>
    </row>
    <row r="385" spans="26:26" s="12" customFormat="1" ht="15" x14ac:dyDescent="0.25">
      <c r="Z385" s="65"/>
    </row>
    <row r="386" spans="26:26" s="12" customFormat="1" ht="15" x14ac:dyDescent="0.25">
      <c r="Z386" s="65"/>
    </row>
    <row r="387" spans="26:26" s="12" customFormat="1" ht="15" x14ac:dyDescent="0.25">
      <c r="Z387" s="65"/>
    </row>
    <row r="388" spans="26:26" s="12" customFormat="1" ht="15" x14ac:dyDescent="0.25">
      <c r="Z388" s="65"/>
    </row>
    <row r="389" spans="26:26" s="12" customFormat="1" ht="15" x14ac:dyDescent="0.25">
      <c r="Z389" s="65"/>
    </row>
    <row r="390" spans="26:26" s="12" customFormat="1" ht="15" x14ac:dyDescent="0.25">
      <c r="Z390" s="65"/>
    </row>
    <row r="391" spans="26:26" s="12" customFormat="1" ht="15" x14ac:dyDescent="0.25">
      <c r="Z391" s="65"/>
    </row>
    <row r="392" spans="26:26" s="12" customFormat="1" ht="15" x14ac:dyDescent="0.25">
      <c r="Z392" s="65"/>
    </row>
    <row r="393" spans="26:26" s="12" customFormat="1" ht="15" x14ac:dyDescent="0.25">
      <c r="Z393" s="65"/>
    </row>
    <row r="394" spans="26:26" s="12" customFormat="1" ht="15" x14ac:dyDescent="0.25">
      <c r="Z394" s="65"/>
    </row>
    <row r="395" spans="26:26" s="12" customFormat="1" ht="15" x14ac:dyDescent="0.25">
      <c r="Z395" s="65"/>
    </row>
    <row r="396" spans="26:26" s="12" customFormat="1" ht="15" x14ac:dyDescent="0.25">
      <c r="Z396" s="65"/>
    </row>
    <row r="397" spans="26:26" s="12" customFormat="1" ht="15" x14ac:dyDescent="0.25">
      <c r="Z397" s="65"/>
    </row>
    <row r="398" spans="26:26" s="12" customFormat="1" ht="15" x14ac:dyDescent="0.25">
      <c r="Z398" s="65"/>
    </row>
    <row r="399" spans="26:26" s="12" customFormat="1" ht="15" x14ac:dyDescent="0.25">
      <c r="Z399" s="65"/>
    </row>
    <row r="400" spans="26:26" s="12" customFormat="1" ht="15" x14ac:dyDescent="0.25">
      <c r="Z400" s="65"/>
    </row>
    <row r="401" spans="26:26" s="12" customFormat="1" ht="15" x14ac:dyDescent="0.25">
      <c r="Z401" s="65"/>
    </row>
    <row r="402" spans="26:26" s="12" customFormat="1" ht="15" x14ac:dyDescent="0.25">
      <c r="Z402" s="65"/>
    </row>
    <row r="403" spans="26:26" s="12" customFormat="1" ht="15" x14ac:dyDescent="0.25">
      <c r="Z403" s="65"/>
    </row>
    <row r="404" spans="26:26" s="12" customFormat="1" ht="15" x14ac:dyDescent="0.25">
      <c r="Z404" s="65"/>
    </row>
    <row r="405" spans="26:26" s="12" customFormat="1" ht="15" x14ac:dyDescent="0.25">
      <c r="Z405" s="65"/>
    </row>
    <row r="406" spans="26:26" s="12" customFormat="1" ht="15" x14ac:dyDescent="0.25">
      <c r="Z406" s="65"/>
    </row>
    <row r="407" spans="26:26" s="12" customFormat="1" ht="15" x14ac:dyDescent="0.25">
      <c r="Z407" s="65"/>
    </row>
    <row r="408" spans="26:26" s="12" customFormat="1" ht="15" x14ac:dyDescent="0.25">
      <c r="Z408" s="65"/>
    </row>
    <row r="409" spans="26:26" s="12" customFormat="1" ht="15" x14ac:dyDescent="0.25">
      <c r="Z409" s="65"/>
    </row>
    <row r="410" spans="26:26" s="12" customFormat="1" ht="15" x14ac:dyDescent="0.25">
      <c r="Z410" s="65"/>
    </row>
    <row r="411" spans="26:26" s="12" customFormat="1" ht="15" x14ac:dyDescent="0.25">
      <c r="Z411" s="65"/>
    </row>
    <row r="412" spans="26:26" s="12" customFormat="1" ht="15" x14ac:dyDescent="0.25">
      <c r="Z412" s="65"/>
    </row>
    <row r="413" spans="26:26" s="12" customFormat="1" ht="15" x14ac:dyDescent="0.25">
      <c r="Z413" s="65"/>
    </row>
    <row r="414" spans="26:26" s="12" customFormat="1" ht="15" x14ac:dyDescent="0.25">
      <c r="Z414" s="65"/>
    </row>
    <row r="415" spans="26:26" s="12" customFormat="1" ht="15" x14ac:dyDescent="0.25">
      <c r="Z415" s="65"/>
    </row>
    <row r="416" spans="26:26" s="12" customFormat="1" ht="15" x14ac:dyDescent="0.25">
      <c r="Z416" s="65"/>
    </row>
    <row r="417" spans="26:26" s="12" customFormat="1" ht="15" x14ac:dyDescent="0.25">
      <c r="Z417" s="65"/>
    </row>
    <row r="418" spans="26:26" s="12" customFormat="1" ht="15" x14ac:dyDescent="0.25">
      <c r="Z418" s="65"/>
    </row>
    <row r="419" spans="26:26" s="12" customFormat="1" ht="15" x14ac:dyDescent="0.25">
      <c r="Z419" s="65"/>
    </row>
    <row r="420" spans="26:26" s="12" customFormat="1" ht="15" x14ac:dyDescent="0.25">
      <c r="Z420" s="65"/>
    </row>
    <row r="421" spans="26:26" s="12" customFormat="1" ht="15" x14ac:dyDescent="0.25">
      <c r="Z421" s="65"/>
    </row>
    <row r="422" spans="26:26" s="12" customFormat="1" ht="15" x14ac:dyDescent="0.25">
      <c r="Z422" s="65"/>
    </row>
    <row r="423" spans="26:26" s="12" customFormat="1" ht="15" x14ac:dyDescent="0.25">
      <c r="Z423" s="65"/>
    </row>
    <row r="424" spans="26:26" s="12" customFormat="1" ht="15" x14ac:dyDescent="0.25">
      <c r="Z424" s="65"/>
    </row>
    <row r="425" spans="26:26" s="12" customFormat="1" ht="15" x14ac:dyDescent="0.25">
      <c r="Z425" s="65"/>
    </row>
    <row r="426" spans="26:26" s="12" customFormat="1" ht="15" x14ac:dyDescent="0.25">
      <c r="Z426" s="65"/>
    </row>
    <row r="427" spans="26:26" s="12" customFormat="1" ht="15" x14ac:dyDescent="0.25">
      <c r="Z427" s="65"/>
    </row>
    <row r="428" spans="26:26" s="12" customFormat="1" ht="15" x14ac:dyDescent="0.25">
      <c r="Z428" s="65"/>
    </row>
    <row r="429" spans="26:26" s="12" customFormat="1" ht="15" x14ac:dyDescent="0.25">
      <c r="Z429" s="65"/>
    </row>
    <row r="430" spans="26:26" s="12" customFormat="1" ht="15" x14ac:dyDescent="0.25">
      <c r="Z430" s="65"/>
    </row>
    <row r="431" spans="26:26" s="12" customFormat="1" ht="15" x14ac:dyDescent="0.25">
      <c r="Z431" s="65"/>
    </row>
    <row r="432" spans="26:26" s="12" customFormat="1" ht="15" x14ac:dyDescent="0.25">
      <c r="Z432" s="65"/>
    </row>
    <row r="433" spans="26:26" s="12" customFormat="1" ht="15" x14ac:dyDescent="0.25">
      <c r="Z433" s="65"/>
    </row>
    <row r="434" spans="26:26" s="12" customFormat="1" ht="15" x14ac:dyDescent="0.25">
      <c r="Z434" s="65"/>
    </row>
    <row r="435" spans="26:26" s="12" customFormat="1" ht="15" x14ac:dyDescent="0.25">
      <c r="Z435" s="65"/>
    </row>
    <row r="436" spans="26:26" s="12" customFormat="1" ht="15" x14ac:dyDescent="0.25">
      <c r="Z436" s="65"/>
    </row>
    <row r="437" spans="26:26" s="12" customFormat="1" ht="15" x14ac:dyDescent="0.25">
      <c r="Z437" s="65"/>
    </row>
    <row r="438" spans="26:26" s="12" customFormat="1" ht="15" x14ac:dyDescent="0.25">
      <c r="Z438" s="65"/>
    </row>
    <row r="439" spans="26:26" s="12" customFormat="1" ht="15" x14ac:dyDescent="0.25">
      <c r="Z439" s="65"/>
    </row>
    <row r="440" spans="26:26" s="12" customFormat="1" ht="15" x14ac:dyDescent="0.25">
      <c r="Z440" s="65"/>
    </row>
    <row r="441" spans="26:26" s="12" customFormat="1" ht="15" x14ac:dyDescent="0.25">
      <c r="Z441" s="65"/>
    </row>
    <row r="442" spans="26:26" s="12" customFormat="1" ht="15" x14ac:dyDescent="0.25">
      <c r="Z442" s="65"/>
    </row>
    <row r="443" spans="26:26" s="12" customFormat="1" ht="15" x14ac:dyDescent="0.25">
      <c r="Z443" s="65"/>
    </row>
    <row r="444" spans="26:26" s="12" customFormat="1" ht="15" x14ac:dyDescent="0.25">
      <c r="Z444" s="65"/>
    </row>
    <row r="445" spans="26:26" s="12" customFormat="1" ht="15" x14ac:dyDescent="0.25">
      <c r="Z445" s="65"/>
    </row>
    <row r="446" spans="26:26" s="12" customFormat="1" ht="15" x14ac:dyDescent="0.25">
      <c r="Z446" s="65"/>
    </row>
    <row r="447" spans="26:26" s="12" customFormat="1" ht="15" x14ac:dyDescent="0.25">
      <c r="Z447" s="65"/>
    </row>
    <row r="448" spans="26:26" s="12" customFormat="1" ht="15" x14ac:dyDescent="0.25">
      <c r="Z448" s="65"/>
    </row>
    <row r="449" spans="26:26" s="12" customFormat="1" ht="15" x14ac:dyDescent="0.25">
      <c r="Z449" s="65"/>
    </row>
    <row r="450" spans="26:26" s="12" customFormat="1" ht="15" x14ac:dyDescent="0.25">
      <c r="Z450" s="65"/>
    </row>
    <row r="451" spans="26:26" s="12" customFormat="1" ht="15" x14ac:dyDescent="0.25">
      <c r="Z451" s="65"/>
    </row>
    <row r="452" spans="26:26" s="12" customFormat="1" ht="15" x14ac:dyDescent="0.25">
      <c r="Z452" s="65"/>
    </row>
    <row r="453" spans="26:26" s="12" customFormat="1" ht="15" x14ac:dyDescent="0.25">
      <c r="Z453" s="65"/>
    </row>
    <row r="454" spans="26:26" s="12" customFormat="1" ht="15" x14ac:dyDescent="0.25">
      <c r="Z454" s="65"/>
    </row>
    <row r="455" spans="26:26" s="12" customFormat="1" ht="15" x14ac:dyDescent="0.25">
      <c r="Z455" s="65"/>
    </row>
    <row r="456" spans="26:26" s="12" customFormat="1" ht="15" x14ac:dyDescent="0.25">
      <c r="Z456" s="65"/>
    </row>
    <row r="457" spans="26:26" s="12" customFormat="1" ht="15" x14ac:dyDescent="0.25">
      <c r="Z457" s="65"/>
    </row>
    <row r="458" spans="26:26" s="12" customFormat="1" ht="15" x14ac:dyDescent="0.25">
      <c r="Z458" s="65"/>
    </row>
    <row r="459" spans="26:26" s="12" customFormat="1" ht="15" x14ac:dyDescent="0.25">
      <c r="Z459" s="65"/>
    </row>
    <row r="460" spans="26:26" s="12" customFormat="1" ht="15" x14ac:dyDescent="0.25">
      <c r="Z460" s="65"/>
    </row>
    <row r="461" spans="26:26" s="12" customFormat="1" ht="15" x14ac:dyDescent="0.25">
      <c r="Z461" s="65"/>
    </row>
    <row r="462" spans="26:26" s="12" customFormat="1" ht="15" x14ac:dyDescent="0.25">
      <c r="Z462" s="65"/>
    </row>
    <row r="463" spans="26:26" s="12" customFormat="1" ht="15" x14ac:dyDescent="0.25">
      <c r="Z463" s="65"/>
    </row>
    <row r="464" spans="26:26" s="12" customFormat="1" ht="15" x14ac:dyDescent="0.25">
      <c r="Z464" s="65"/>
    </row>
    <row r="465" spans="26:26" s="12" customFormat="1" ht="15" x14ac:dyDescent="0.25">
      <c r="Z465" s="65"/>
    </row>
    <row r="466" spans="26:26" s="12" customFormat="1" ht="15" x14ac:dyDescent="0.25">
      <c r="Z466" s="65"/>
    </row>
    <row r="467" spans="26:26" s="12" customFormat="1" ht="15" x14ac:dyDescent="0.25">
      <c r="Z467" s="65"/>
    </row>
    <row r="468" spans="26:26" s="12" customFormat="1" ht="15" x14ac:dyDescent="0.25">
      <c r="Z468" s="65"/>
    </row>
    <row r="469" spans="26:26" s="12" customFormat="1" ht="15" x14ac:dyDescent="0.25">
      <c r="Z469" s="65"/>
    </row>
    <row r="470" spans="26:26" s="12" customFormat="1" ht="15" x14ac:dyDescent="0.25">
      <c r="Z470" s="65"/>
    </row>
    <row r="471" spans="26:26" s="12" customFormat="1" ht="15" x14ac:dyDescent="0.25">
      <c r="Z471" s="65"/>
    </row>
    <row r="472" spans="26:26" s="12" customFormat="1" ht="15" x14ac:dyDescent="0.25">
      <c r="Z472" s="65"/>
    </row>
    <row r="473" spans="26:26" s="12" customFormat="1" ht="15" x14ac:dyDescent="0.25">
      <c r="Z473" s="65"/>
    </row>
    <row r="474" spans="26:26" s="12" customFormat="1" ht="15" x14ac:dyDescent="0.25">
      <c r="Z474" s="65"/>
    </row>
    <row r="475" spans="26:26" s="12" customFormat="1" ht="15" x14ac:dyDescent="0.25">
      <c r="Z475" s="65"/>
    </row>
    <row r="476" spans="26:26" s="12" customFormat="1" ht="15" x14ac:dyDescent="0.25">
      <c r="Z476" s="65"/>
    </row>
    <row r="477" spans="26:26" s="12" customFormat="1" ht="15" x14ac:dyDescent="0.25">
      <c r="Z477" s="65"/>
    </row>
    <row r="478" spans="26:26" s="12" customFormat="1" ht="15" x14ac:dyDescent="0.25">
      <c r="Z478" s="65"/>
    </row>
    <row r="479" spans="26:26" s="12" customFormat="1" ht="15" x14ac:dyDescent="0.25">
      <c r="Z479" s="65"/>
    </row>
    <row r="480" spans="26:26" s="12" customFormat="1" ht="15" x14ac:dyDescent="0.25">
      <c r="Z480" s="65"/>
    </row>
    <row r="481" spans="26:26" s="12" customFormat="1" ht="15" x14ac:dyDescent="0.25">
      <c r="Z481" s="65"/>
    </row>
    <row r="482" spans="26:26" s="12" customFormat="1" ht="15" x14ac:dyDescent="0.25">
      <c r="Z482" s="65"/>
    </row>
    <row r="483" spans="26:26" s="12" customFormat="1" ht="15" x14ac:dyDescent="0.25">
      <c r="Z483" s="65"/>
    </row>
    <row r="484" spans="26:26" s="12" customFormat="1" ht="15" x14ac:dyDescent="0.25">
      <c r="Z484" s="65"/>
    </row>
    <row r="485" spans="26:26" s="12" customFormat="1" ht="15" x14ac:dyDescent="0.25">
      <c r="Z485" s="65"/>
    </row>
    <row r="486" spans="26:26" s="12" customFormat="1" ht="15" x14ac:dyDescent="0.25">
      <c r="Z486" s="65"/>
    </row>
    <row r="487" spans="26:26" s="12" customFormat="1" ht="15" x14ac:dyDescent="0.25">
      <c r="Z487" s="65"/>
    </row>
    <row r="488" spans="26:26" s="12" customFormat="1" ht="15" x14ac:dyDescent="0.25">
      <c r="Z488" s="65"/>
    </row>
    <row r="489" spans="26:26" s="12" customFormat="1" ht="15" x14ac:dyDescent="0.25">
      <c r="Z489" s="65"/>
    </row>
    <row r="490" spans="26:26" s="12" customFormat="1" ht="15" x14ac:dyDescent="0.25">
      <c r="Z490" s="65"/>
    </row>
    <row r="491" spans="26:26" s="12" customFormat="1" ht="15" x14ac:dyDescent="0.25">
      <c r="Z491" s="65"/>
    </row>
  </sheetData>
  <mergeCells count="486">
    <mergeCell ref="BR6:BR7"/>
    <mergeCell ref="BS6:BU7"/>
    <mergeCell ref="CF6:CF7"/>
    <mergeCell ref="BL4:CH4"/>
    <mergeCell ref="BM5:BP5"/>
    <mergeCell ref="BQ5:BR5"/>
    <mergeCell ref="BS5:BU5"/>
    <mergeCell ref="BV5:BX5"/>
    <mergeCell ref="BY5:CA5"/>
    <mergeCell ref="CB5:CD5"/>
    <mergeCell ref="BL10:BL11"/>
    <mergeCell ref="BM10:BM11"/>
    <mergeCell ref="BR10:BR11"/>
    <mergeCell ref="BY10:CA11"/>
    <mergeCell ref="CK7:CM7"/>
    <mergeCell ref="BL8:BL9"/>
    <mergeCell ref="BM8:BM9"/>
    <mergeCell ref="BN8:BP8"/>
    <mergeCell ref="BR8:BR9"/>
    <mergeCell ref="BV8:BX9"/>
    <mergeCell ref="CF8:CF9"/>
    <mergeCell ref="CG8:CG9"/>
    <mergeCell ref="CH8:CH9"/>
    <mergeCell ref="CK8:CM8"/>
    <mergeCell ref="CG6:CG7"/>
    <mergeCell ref="CH6:CH7"/>
    <mergeCell ref="BN7:BP7"/>
    <mergeCell ref="BV7:BX7"/>
    <mergeCell ref="BY7:CA7"/>
    <mergeCell ref="CB7:CD7"/>
    <mergeCell ref="BL6:BL7"/>
    <mergeCell ref="BM6:BM7"/>
    <mergeCell ref="BN6:BP6"/>
    <mergeCell ref="CF10:CF11"/>
    <mergeCell ref="CG10:CG11"/>
    <mergeCell ref="CH10:CH11"/>
    <mergeCell ref="BS11:BU11"/>
    <mergeCell ref="BV11:BX11"/>
    <mergeCell ref="CB11:CD11"/>
    <mergeCell ref="BN9:BP9"/>
    <mergeCell ref="BS9:BU9"/>
    <mergeCell ref="BY9:CA9"/>
    <mergeCell ref="CB9:CD9"/>
    <mergeCell ref="BN10:BP11"/>
    <mergeCell ref="BL14:CH14"/>
    <mergeCell ref="BM15:BP15"/>
    <mergeCell ref="BQ15:BR15"/>
    <mergeCell ref="BS15:BU15"/>
    <mergeCell ref="BV15:BX15"/>
    <mergeCell ref="BY15:CA15"/>
    <mergeCell ref="CB15:CD15"/>
    <mergeCell ref="CG12:CG13"/>
    <mergeCell ref="CH12:CH13"/>
    <mergeCell ref="BN13:BP13"/>
    <mergeCell ref="BS13:BU13"/>
    <mergeCell ref="BV13:BX13"/>
    <mergeCell ref="BY13:CA13"/>
    <mergeCell ref="BL12:BL13"/>
    <mergeCell ref="BM12:BM13"/>
    <mergeCell ref="BN12:BP12"/>
    <mergeCell ref="BR12:BR13"/>
    <mergeCell ref="CB12:CD13"/>
    <mergeCell ref="CF12:CF13"/>
    <mergeCell ref="CG16:CG17"/>
    <mergeCell ref="CH16:CH17"/>
    <mergeCell ref="BV17:BX17"/>
    <mergeCell ref="BY17:CA17"/>
    <mergeCell ref="CB17:CD17"/>
    <mergeCell ref="BL16:BL17"/>
    <mergeCell ref="BM16:BM17"/>
    <mergeCell ref="BR16:BR17"/>
    <mergeCell ref="BS16:BU17"/>
    <mergeCell ref="CF16:CF17"/>
    <mergeCell ref="CG18:CG19"/>
    <mergeCell ref="CH18:CH19"/>
    <mergeCell ref="BN19:BP19"/>
    <mergeCell ref="BS19:BU19"/>
    <mergeCell ref="BY19:CA19"/>
    <mergeCell ref="CB19:CD19"/>
    <mergeCell ref="BL18:BL19"/>
    <mergeCell ref="BM18:BM19"/>
    <mergeCell ref="BN18:BP18"/>
    <mergeCell ref="BR18:BR19"/>
    <mergeCell ref="BV18:BX19"/>
    <mergeCell ref="CF18:CF19"/>
    <mergeCell ref="CG20:CG21"/>
    <mergeCell ref="CH20:CH21"/>
    <mergeCell ref="BS21:BU21"/>
    <mergeCell ref="BV21:BX21"/>
    <mergeCell ref="CB21:CD21"/>
    <mergeCell ref="BL20:BL21"/>
    <mergeCell ref="BM20:BM21"/>
    <mergeCell ref="BR20:BR21"/>
    <mergeCell ref="BY20:CA21"/>
    <mergeCell ref="CF20:CF21"/>
    <mergeCell ref="BN20:BP21"/>
    <mergeCell ref="CH22:CH23"/>
    <mergeCell ref="BS23:BU23"/>
    <mergeCell ref="BV23:BX23"/>
    <mergeCell ref="BY23:CA23"/>
    <mergeCell ref="BL24:CH24"/>
    <mergeCell ref="BM25:BP25"/>
    <mergeCell ref="BQ25:BR25"/>
    <mergeCell ref="BS25:BU25"/>
    <mergeCell ref="BV25:BX25"/>
    <mergeCell ref="BY25:CA25"/>
    <mergeCell ref="BL22:BL23"/>
    <mergeCell ref="BM22:BM23"/>
    <mergeCell ref="BR22:BR23"/>
    <mergeCell ref="CB22:CD23"/>
    <mergeCell ref="CF22:CF23"/>
    <mergeCell ref="CG22:CG23"/>
    <mergeCell ref="BN22:BP22"/>
    <mergeCell ref="BN23:BP23"/>
    <mergeCell ref="CF26:CF27"/>
    <mergeCell ref="CG26:CG27"/>
    <mergeCell ref="CH26:CH27"/>
    <mergeCell ref="BV27:BX27"/>
    <mergeCell ref="BY27:CA27"/>
    <mergeCell ref="CB27:CD27"/>
    <mergeCell ref="CB25:CD25"/>
    <mergeCell ref="BL26:BL27"/>
    <mergeCell ref="BM26:BM27"/>
    <mergeCell ref="BR26:BR27"/>
    <mergeCell ref="BS26:BU27"/>
    <mergeCell ref="BL30:BL31"/>
    <mergeCell ref="BM30:BM31"/>
    <mergeCell ref="BR30:BR31"/>
    <mergeCell ref="BY30:CA31"/>
    <mergeCell ref="CF30:CF31"/>
    <mergeCell ref="BN30:BP30"/>
    <mergeCell ref="BN31:BP31"/>
    <mergeCell ref="CG28:CG29"/>
    <mergeCell ref="CH28:CH29"/>
    <mergeCell ref="BS29:BU29"/>
    <mergeCell ref="BY29:CA29"/>
    <mergeCell ref="CB29:CD29"/>
    <mergeCell ref="BL28:BL29"/>
    <mergeCell ref="BM28:BM29"/>
    <mergeCell ref="BR28:BR29"/>
    <mergeCell ref="BV28:BX29"/>
    <mergeCell ref="CF28:CF29"/>
    <mergeCell ref="BN28:BP29"/>
    <mergeCell ref="BN33:BP33"/>
    <mergeCell ref="CG30:CG31"/>
    <mergeCell ref="CH30:CH31"/>
    <mergeCell ref="BS31:BU31"/>
    <mergeCell ref="BV31:BX31"/>
    <mergeCell ref="CB31:CD31"/>
    <mergeCell ref="BS33:BU33"/>
    <mergeCell ref="BV33:BX33"/>
    <mergeCell ref="BY33:CA33"/>
    <mergeCell ref="BL38:BL39"/>
    <mergeCell ref="BM38:BM39"/>
    <mergeCell ref="BR38:BR39"/>
    <mergeCell ref="BV38:BX39"/>
    <mergeCell ref="CF38:CF39"/>
    <mergeCell ref="CF36:CF37"/>
    <mergeCell ref="CG36:CG37"/>
    <mergeCell ref="CH36:CH37"/>
    <mergeCell ref="BV37:BX37"/>
    <mergeCell ref="BY37:CA37"/>
    <mergeCell ref="CB37:CD37"/>
    <mergeCell ref="BL36:BL37"/>
    <mergeCell ref="BM36:BM37"/>
    <mergeCell ref="BR36:BR37"/>
    <mergeCell ref="BS36:BU37"/>
    <mergeCell ref="BS39:BU39"/>
    <mergeCell ref="BY39:CA39"/>
    <mergeCell ref="CB39:CD39"/>
    <mergeCell ref="BN43:BP43"/>
    <mergeCell ref="BL42:BL43"/>
    <mergeCell ref="BM42:BM43"/>
    <mergeCell ref="BN42:BP42"/>
    <mergeCell ref="BR42:BR43"/>
    <mergeCell ref="CB42:CD43"/>
    <mergeCell ref="BL40:BL41"/>
    <mergeCell ref="BM40:BM41"/>
    <mergeCell ref="BR40:BR41"/>
    <mergeCell ref="BY40:CA41"/>
    <mergeCell ref="CF42:CF43"/>
    <mergeCell ref="CG42:CG43"/>
    <mergeCell ref="CH42:CH43"/>
    <mergeCell ref="BS43:BU43"/>
    <mergeCell ref="BV43:BX43"/>
    <mergeCell ref="BY43:CA43"/>
    <mergeCell ref="CH40:CH41"/>
    <mergeCell ref="BS41:BU41"/>
    <mergeCell ref="BV41:BX41"/>
    <mergeCell ref="CB41:CD41"/>
    <mergeCell ref="CF40:CF41"/>
    <mergeCell ref="CG40:CG41"/>
    <mergeCell ref="BN44:CG44"/>
    <mergeCell ref="BN45:CG45"/>
    <mergeCell ref="BN47:CG47"/>
    <mergeCell ref="BP49:CE49"/>
    <mergeCell ref="BL50:CH50"/>
    <mergeCell ref="BM51:BP51"/>
    <mergeCell ref="BQ51:BR51"/>
    <mergeCell ref="BS51:BU51"/>
    <mergeCell ref="BV51:BX51"/>
    <mergeCell ref="BY51:CA51"/>
    <mergeCell ref="BN48:CG48"/>
    <mergeCell ref="CF52:CF53"/>
    <mergeCell ref="CG52:CG53"/>
    <mergeCell ref="CH52:CH53"/>
    <mergeCell ref="BV53:BX53"/>
    <mergeCell ref="BY53:CA53"/>
    <mergeCell ref="CB53:CD53"/>
    <mergeCell ref="CB51:CD51"/>
    <mergeCell ref="BL52:BL53"/>
    <mergeCell ref="BM52:BM53"/>
    <mergeCell ref="BR52:BR53"/>
    <mergeCell ref="BS52:BU53"/>
    <mergeCell ref="CG54:CG55"/>
    <mergeCell ref="CH54:CH55"/>
    <mergeCell ref="BN55:BP55"/>
    <mergeCell ref="BS55:BU55"/>
    <mergeCell ref="BY55:CA55"/>
    <mergeCell ref="CB55:CD55"/>
    <mergeCell ref="BL54:BL55"/>
    <mergeCell ref="BM54:BM55"/>
    <mergeCell ref="BN54:BP54"/>
    <mergeCell ref="BR54:BR55"/>
    <mergeCell ref="BV54:BX55"/>
    <mergeCell ref="CF54:CF55"/>
    <mergeCell ref="CG56:CG57"/>
    <mergeCell ref="CH56:CH57"/>
    <mergeCell ref="BS57:BU57"/>
    <mergeCell ref="BV57:BX57"/>
    <mergeCell ref="CB57:CD57"/>
    <mergeCell ref="BL58:BL59"/>
    <mergeCell ref="BM58:BM59"/>
    <mergeCell ref="BR58:BR59"/>
    <mergeCell ref="CB58:CD59"/>
    <mergeCell ref="CF58:CF59"/>
    <mergeCell ref="BL56:BL57"/>
    <mergeCell ref="BM56:BM57"/>
    <mergeCell ref="BR56:BR57"/>
    <mergeCell ref="BY56:CA57"/>
    <mergeCell ref="CF56:CF57"/>
    <mergeCell ref="BN56:BP57"/>
    <mergeCell ref="BM61:BP61"/>
    <mergeCell ref="BQ61:BR61"/>
    <mergeCell ref="BS61:BU61"/>
    <mergeCell ref="BV61:BX61"/>
    <mergeCell ref="BY61:CA61"/>
    <mergeCell ref="CB61:CD61"/>
    <mergeCell ref="CG58:CG59"/>
    <mergeCell ref="CH58:CH59"/>
    <mergeCell ref="BS59:BU59"/>
    <mergeCell ref="BV59:BX59"/>
    <mergeCell ref="BY59:CA59"/>
    <mergeCell ref="BL60:CH60"/>
    <mergeCell ref="BL64:BL65"/>
    <mergeCell ref="BM64:BM65"/>
    <mergeCell ref="BN64:BP64"/>
    <mergeCell ref="BR64:BR65"/>
    <mergeCell ref="BV64:BX65"/>
    <mergeCell ref="BL62:BL63"/>
    <mergeCell ref="BM62:BM63"/>
    <mergeCell ref="BR62:BR63"/>
    <mergeCell ref="BS62:BU63"/>
    <mergeCell ref="BN62:BP63"/>
    <mergeCell ref="CF64:CF65"/>
    <mergeCell ref="CG64:CG65"/>
    <mergeCell ref="CH64:CH65"/>
    <mergeCell ref="BN65:BP65"/>
    <mergeCell ref="BS65:BU65"/>
    <mergeCell ref="BY65:CA65"/>
    <mergeCell ref="CB65:CD65"/>
    <mergeCell ref="CG62:CG63"/>
    <mergeCell ref="CH62:CH63"/>
    <mergeCell ref="BV63:BX63"/>
    <mergeCell ref="BY63:CA63"/>
    <mergeCell ref="CB63:CD63"/>
    <mergeCell ref="CF62:CF63"/>
    <mergeCell ref="CG66:CG67"/>
    <mergeCell ref="CH66:CH67"/>
    <mergeCell ref="BS67:BU67"/>
    <mergeCell ref="BV67:BX67"/>
    <mergeCell ref="CB67:CD67"/>
    <mergeCell ref="BL68:BL69"/>
    <mergeCell ref="BM68:BM69"/>
    <mergeCell ref="BR68:BR69"/>
    <mergeCell ref="CB68:CD69"/>
    <mergeCell ref="CF68:CF69"/>
    <mergeCell ref="BL66:BL67"/>
    <mergeCell ref="BM66:BM67"/>
    <mergeCell ref="BR66:BR67"/>
    <mergeCell ref="BY66:CA67"/>
    <mergeCell ref="CF66:CF67"/>
    <mergeCell ref="BN66:BP66"/>
    <mergeCell ref="BN67:BP67"/>
    <mergeCell ref="BM71:BP71"/>
    <mergeCell ref="BQ71:BR71"/>
    <mergeCell ref="BS71:BU71"/>
    <mergeCell ref="BV71:BX71"/>
    <mergeCell ref="BY71:CA71"/>
    <mergeCell ref="CB71:CD71"/>
    <mergeCell ref="CG68:CG69"/>
    <mergeCell ref="CH68:CH69"/>
    <mergeCell ref="BS69:BU69"/>
    <mergeCell ref="BV69:BX69"/>
    <mergeCell ref="BY69:CA69"/>
    <mergeCell ref="BL70:CH70"/>
    <mergeCell ref="CG72:CG73"/>
    <mergeCell ref="CH72:CH73"/>
    <mergeCell ref="BV73:BX73"/>
    <mergeCell ref="BY73:CA73"/>
    <mergeCell ref="CB73:CD73"/>
    <mergeCell ref="BL72:BL73"/>
    <mergeCell ref="BM72:BM73"/>
    <mergeCell ref="BR72:BR73"/>
    <mergeCell ref="BS72:BU73"/>
    <mergeCell ref="CF72:CF73"/>
    <mergeCell ref="CG74:CG75"/>
    <mergeCell ref="CH74:CH75"/>
    <mergeCell ref="BS75:BU75"/>
    <mergeCell ref="BY75:CA75"/>
    <mergeCell ref="CB75:CD75"/>
    <mergeCell ref="BL74:BL75"/>
    <mergeCell ref="BM74:BM75"/>
    <mergeCell ref="BR74:BR75"/>
    <mergeCell ref="BV74:BX75"/>
    <mergeCell ref="CF74:CF75"/>
    <mergeCell ref="BN74:BP75"/>
    <mergeCell ref="CG76:CG77"/>
    <mergeCell ref="CH76:CH77"/>
    <mergeCell ref="BN77:BP77"/>
    <mergeCell ref="BS77:BU77"/>
    <mergeCell ref="BV77:BX77"/>
    <mergeCell ref="CB77:CD77"/>
    <mergeCell ref="BL76:BL77"/>
    <mergeCell ref="BM76:BM77"/>
    <mergeCell ref="BN76:BP76"/>
    <mergeCell ref="BR76:BR77"/>
    <mergeCell ref="BY76:CA77"/>
    <mergeCell ref="CF76:CF77"/>
    <mergeCell ref="BL80:CH80"/>
    <mergeCell ref="BM81:BP81"/>
    <mergeCell ref="BQ81:BR81"/>
    <mergeCell ref="BS81:BU81"/>
    <mergeCell ref="BV81:BX81"/>
    <mergeCell ref="BY81:CA81"/>
    <mergeCell ref="CB81:CD81"/>
    <mergeCell ref="CG78:CG79"/>
    <mergeCell ref="CH78:CH79"/>
    <mergeCell ref="BN79:BP79"/>
    <mergeCell ref="BS79:BU79"/>
    <mergeCell ref="BV79:BX79"/>
    <mergeCell ref="BY79:CA79"/>
    <mergeCell ref="BL78:BL79"/>
    <mergeCell ref="BM78:BM79"/>
    <mergeCell ref="BN78:BP78"/>
    <mergeCell ref="BR78:BR79"/>
    <mergeCell ref="CB78:CD79"/>
    <mergeCell ref="CF78:CF79"/>
    <mergeCell ref="CG82:CG83"/>
    <mergeCell ref="CH82:CH83"/>
    <mergeCell ref="BV83:BX83"/>
    <mergeCell ref="BY83:CA83"/>
    <mergeCell ref="CB83:CD83"/>
    <mergeCell ref="BL82:BL83"/>
    <mergeCell ref="BM82:BM83"/>
    <mergeCell ref="BR82:BR83"/>
    <mergeCell ref="BS82:BU83"/>
    <mergeCell ref="CF82:CF83"/>
    <mergeCell ref="BN82:BP82"/>
    <mergeCell ref="BN83:BP83"/>
    <mergeCell ref="BS85:BU85"/>
    <mergeCell ref="BY85:CA85"/>
    <mergeCell ref="CB85:CD85"/>
    <mergeCell ref="BL84:BL85"/>
    <mergeCell ref="BM84:BM85"/>
    <mergeCell ref="BR84:BR85"/>
    <mergeCell ref="BV84:BX85"/>
    <mergeCell ref="CF84:CF85"/>
    <mergeCell ref="BN84:BP84"/>
    <mergeCell ref="BN85:BP85"/>
    <mergeCell ref="BL88:BL89"/>
    <mergeCell ref="BM88:BM89"/>
    <mergeCell ref="BN88:BP88"/>
    <mergeCell ref="BR88:BR89"/>
    <mergeCell ref="CB88:CD89"/>
    <mergeCell ref="BL86:BL87"/>
    <mergeCell ref="BM86:BM87"/>
    <mergeCell ref="BR86:BR87"/>
    <mergeCell ref="BY86:CA87"/>
    <mergeCell ref="BN86:BP86"/>
    <mergeCell ref="BN1:CG1"/>
    <mergeCell ref="BN2:CG2"/>
    <mergeCell ref="CK6:CM6"/>
    <mergeCell ref="CK9:CM9"/>
    <mergeCell ref="CK10:CM10"/>
    <mergeCell ref="BP3:CE3"/>
    <mergeCell ref="BN90:CG90"/>
    <mergeCell ref="BN91:CG91"/>
    <mergeCell ref="CF88:CF89"/>
    <mergeCell ref="CG88:CG89"/>
    <mergeCell ref="CH88:CH89"/>
    <mergeCell ref="BN89:BP89"/>
    <mergeCell ref="BS89:BU89"/>
    <mergeCell ref="BV89:BX89"/>
    <mergeCell ref="BY89:CA89"/>
    <mergeCell ref="CH86:CH87"/>
    <mergeCell ref="BN87:BP87"/>
    <mergeCell ref="BS87:BU87"/>
    <mergeCell ref="BV87:BX87"/>
    <mergeCell ref="CB87:CD87"/>
    <mergeCell ref="CF86:CF87"/>
    <mergeCell ref="CG86:CG87"/>
    <mergeCell ref="CG84:CG85"/>
    <mergeCell ref="CH84:CH85"/>
    <mergeCell ref="CB35:CD35"/>
    <mergeCell ref="CK11:CM11"/>
    <mergeCell ref="CK12:CM12"/>
    <mergeCell ref="CK13:CM13"/>
    <mergeCell ref="CK15:CM15"/>
    <mergeCell ref="CK16:CM16"/>
    <mergeCell ref="CK17:CM17"/>
    <mergeCell ref="CK18:CM18"/>
    <mergeCell ref="CK19:CM19"/>
    <mergeCell ref="CK20:CM20"/>
    <mergeCell ref="CH32:CH33"/>
    <mergeCell ref="BL34:CH34"/>
    <mergeCell ref="BM35:BP35"/>
    <mergeCell ref="BQ35:BR35"/>
    <mergeCell ref="BS35:BU35"/>
    <mergeCell ref="BV35:BX35"/>
    <mergeCell ref="BY35:CA35"/>
    <mergeCell ref="BL32:BL33"/>
    <mergeCell ref="BM32:BM33"/>
    <mergeCell ref="BR32:BR33"/>
    <mergeCell ref="CB32:CD33"/>
    <mergeCell ref="CF32:CF33"/>
    <mergeCell ref="CG32:CG33"/>
    <mergeCell ref="BN32:BP32"/>
    <mergeCell ref="CK56:CM56"/>
    <mergeCell ref="CK57:CM57"/>
    <mergeCell ref="CK58:CM58"/>
    <mergeCell ref="CK59:CM59"/>
    <mergeCell ref="CK61:CM61"/>
    <mergeCell ref="CK36:CM36"/>
    <mergeCell ref="CK37:CM37"/>
    <mergeCell ref="CK35:CM35"/>
    <mergeCell ref="BN16:BP17"/>
    <mergeCell ref="BN26:BP27"/>
    <mergeCell ref="BN36:BP37"/>
    <mergeCell ref="BN38:BP39"/>
    <mergeCell ref="BN40:BP41"/>
    <mergeCell ref="CK24:CM24"/>
    <mergeCell ref="CK26:CM26"/>
    <mergeCell ref="CK27:CM27"/>
    <mergeCell ref="CK28:CM28"/>
    <mergeCell ref="CK29:CM29"/>
    <mergeCell ref="CK31:CM31"/>
    <mergeCell ref="CK32:CM32"/>
    <mergeCell ref="CK33:CM33"/>
    <mergeCell ref="CK34:CM34"/>
    <mergeCell ref="CG38:CG39"/>
    <mergeCell ref="CH38:CH39"/>
    <mergeCell ref="CK75:CM75"/>
    <mergeCell ref="CK77:CM77"/>
    <mergeCell ref="CK78:CM78"/>
    <mergeCell ref="CK79:CM79"/>
    <mergeCell ref="CK80:CM80"/>
    <mergeCell ref="CK81:CM81"/>
    <mergeCell ref="CK82:CM82"/>
    <mergeCell ref="CK83:CM83"/>
    <mergeCell ref="BN52:BP53"/>
    <mergeCell ref="BN68:BP69"/>
    <mergeCell ref="BN72:BP73"/>
    <mergeCell ref="CK62:CM62"/>
    <mergeCell ref="CK63:CM63"/>
    <mergeCell ref="CK64:CM64"/>
    <mergeCell ref="CK65:CM65"/>
    <mergeCell ref="CK66:CM66"/>
    <mergeCell ref="CK70:CM70"/>
    <mergeCell ref="CK72:CM72"/>
    <mergeCell ref="CK73:CM73"/>
    <mergeCell ref="CK74:CM74"/>
    <mergeCell ref="CK52:CM52"/>
    <mergeCell ref="CK53:CM53"/>
    <mergeCell ref="CK54:CM54"/>
    <mergeCell ref="CK55:CM55"/>
  </mergeCells>
  <conditionalFormatting sqref="CF86:CG86 CF84:CG84 CF82:CG82 CF88:CG88 CG83 CG85 CG87 CF56 CG52:CG59 CF52 CF58 CF54 CF66 CG62:CG69 CF62 CF68 CF64 CF76 CG72:CG79 CF72 CF78 CF74 CF10 CG6:CG13 CF6 CF12 CF8 CF20:CG20 CF18:CG18 CF16:CG16 CF22:CG22 CG17 CG19 CG21 CF30:CG30 CF28:CG28 CF26:CG26 CF32:CG32 CG27 CG29 CG31 CF40:CG40 CF38:CG38 CF36:CG36 CF42:CG42 CG37 CG39 CG41">
    <cfRule type="cellIs" dxfId="1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"/>
  <sheetViews>
    <sheetView workbookViewId="0"/>
  </sheetViews>
  <sheetFormatPr defaultColWidth="9.140625" defaultRowHeight="15" x14ac:dyDescent="0.25"/>
  <cols>
    <col min="1" max="1" width="2.85546875" style="48" customWidth="1"/>
    <col min="2" max="2" width="25.7109375" style="48" customWidth="1"/>
    <col min="3" max="3" width="2.85546875" style="48" customWidth="1"/>
    <col min="4" max="4" width="24.7109375" style="48" customWidth="1"/>
    <col min="5" max="5" width="2.85546875" style="48" customWidth="1"/>
    <col min="6" max="6" width="24.7109375" style="48" customWidth="1"/>
    <col min="7" max="7" width="2.85546875" style="48" customWidth="1"/>
    <col min="8" max="8" width="24.7109375" style="48" customWidth="1"/>
    <col min="9" max="9" width="3.5703125" style="48" customWidth="1"/>
    <col min="10" max="16384" width="9.140625" style="48"/>
  </cols>
  <sheetData>
    <row r="1" spans="1:21" ht="15.75" x14ac:dyDescent="0.25">
      <c r="B1" s="325" t="s">
        <v>76</v>
      </c>
      <c r="C1" s="325"/>
      <c r="D1" s="325"/>
      <c r="E1" s="325"/>
      <c r="F1" s="325"/>
      <c r="G1" s="325"/>
      <c r="H1" s="325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15.75" x14ac:dyDescent="0.25">
      <c r="B2" s="449" t="s">
        <v>126</v>
      </c>
      <c r="C2" s="449"/>
      <c r="D2" s="449"/>
      <c r="E2" s="449"/>
      <c r="F2" s="449"/>
      <c r="G2" s="449"/>
      <c r="H2" s="449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ht="13.5" customHeight="1" x14ac:dyDescent="0.3">
      <c r="A3" s="245"/>
      <c r="B3" s="448"/>
      <c r="C3" s="448"/>
      <c r="D3" s="448"/>
      <c r="E3" s="448"/>
      <c r="F3" s="448"/>
      <c r="G3" s="448"/>
      <c r="H3" s="305"/>
      <c r="I3" s="245"/>
      <c r="J3" s="246"/>
      <c r="K3" s="245"/>
    </row>
    <row r="4" spans="1:21" ht="13.5" customHeight="1" x14ac:dyDescent="0.25">
      <c r="B4" s="448" t="s">
        <v>164</v>
      </c>
      <c r="C4" s="448"/>
      <c r="D4" s="448"/>
      <c r="E4" s="448"/>
      <c r="F4" s="448"/>
      <c r="G4" s="448"/>
      <c r="H4" s="448"/>
      <c r="I4" s="166"/>
    </row>
    <row r="5" spans="1:21" ht="11.1" customHeight="1" x14ac:dyDescent="0.25">
      <c r="B5" s="247"/>
      <c r="D5" s="168"/>
      <c r="E5" s="168"/>
      <c r="F5" s="168"/>
      <c r="G5" s="168"/>
      <c r="H5" s="168"/>
      <c r="I5" s="168"/>
      <c r="J5" s="160"/>
    </row>
    <row r="6" spans="1:21" ht="11.1" customHeight="1" x14ac:dyDescent="0.25">
      <c r="A6" s="248">
        <v>1</v>
      </c>
      <c r="B6" s="249" t="s">
        <v>40</v>
      </c>
      <c r="C6" s="250"/>
      <c r="D6" s="248"/>
      <c r="E6" s="250"/>
      <c r="F6" s="250"/>
      <c r="G6" s="250"/>
      <c r="H6" s="250"/>
      <c r="I6" s="442"/>
      <c r="J6" s="251"/>
    </row>
    <row r="7" spans="1:21" ht="11.1" customHeight="1" x14ac:dyDescent="0.25">
      <c r="A7" s="248"/>
      <c r="B7" s="269" t="s">
        <v>165</v>
      </c>
      <c r="C7" s="443">
        <v>1</v>
      </c>
      <c r="D7" s="249" t="s">
        <v>40</v>
      </c>
      <c r="E7" s="250"/>
      <c r="F7" s="253"/>
      <c r="G7" s="253"/>
      <c r="H7" s="253"/>
      <c r="I7" s="442"/>
      <c r="J7" s="251"/>
    </row>
    <row r="8" spans="1:21" ht="11.1" customHeight="1" x14ac:dyDescent="0.25">
      <c r="A8" s="248">
        <v>2</v>
      </c>
      <c r="B8" s="249" t="s">
        <v>125</v>
      </c>
      <c r="C8" s="444"/>
      <c r="D8" s="254" t="s">
        <v>81</v>
      </c>
      <c r="E8" s="443">
        <v>5</v>
      </c>
      <c r="F8" s="253"/>
      <c r="G8" s="253"/>
      <c r="H8" s="253"/>
      <c r="I8" s="255"/>
      <c r="J8" s="251"/>
    </row>
    <row r="9" spans="1:21" ht="11.1" customHeight="1" x14ac:dyDescent="0.25">
      <c r="A9" s="248"/>
      <c r="B9" s="256"/>
      <c r="C9" s="250"/>
      <c r="D9" s="253"/>
      <c r="E9" s="445"/>
      <c r="F9" s="249" t="s">
        <v>40</v>
      </c>
      <c r="G9" s="257"/>
      <c r="H9" s="257"/>
      <c r="I9" s="258"/>
      <c r="J9" s="251"/>
    </row>
    <row r="10" spans="1:21" ht="11.1" customHeight="1" x14ac:dyDescent="0.25">
      <c r="A10" s="248">
        <v>3</v>
      </c>
      <c r="B10" s="249" t="s">
        <v>156</v>
      </c>
      <c r="C10" s="259"/>
      <c r="D10" s="253"/>
      <c r="E10" s="445"/>
      <c r="F10" s="254" t="s">
        <v>81</v>
      </c>
      <c r="G10" s="437">
        <v>7</v>
      </c>
      <c r="H10" s="260"/>
      <c r="I10" s="261"/>
      <c r="J10" s="251"/>
    </row>
    <row r="11" spans="1:21" ht="11.1" customHeight="1" x14ac:dyDescent="0.25">
      <c r="A11" s="248"/>
      <c r="B11" s="269" t="s">
        <v>165</v>
      </c>
      <c r="C11" s="443">
        <v>2</v>
      </c>
      <c r="D11" s="249" t="s">
        <v>29</v>
      </c>
      <c r="E11" s="444"/>
      <c r="F11" s="253"/>
      <c r="G11" s="439"/>
      <c r="H11" s="260"/>
      <c r="I11" s="261"/>
      <c r="J11" s="251"/>
    </row>
    <row r="12" spans="1:21" ht="11.1" customHeight="1" x14ac:dyDescent="0.25">
      <c r="A12" s="248">
        <v>4</v>
      </c>
      <c r="B12" s="249" t="s">
        <v>29</v>
      </c>
      <c r="C12" s="444"/>
      <c r="D12" s="254" t="s">
        <v>81</v>
      </c>
      <c r="E12" s="250"/>
      <c r="F12" s="253"/>
      <c r="G12" s="439"/>
      <c r="H12" s="260"/>
      <c r="I12" s="261"/>
      <c r="J12" s="251"/>
    </row>
    <row r="13" spans="1:21" ht="11.1" customHeight="1" x14ac:dyDescent="0.25">
      <c r="A13" s="248"/>
      <c r="B13" s="256"/>
      <c r="C13" s="250"/>
      <c r="D13" s="248"/>
      <c r="E13" s="250"/>
      <c r="F13" s="253"/>
      <c r="G13" s="439"/>
      <c r="H13" s="249" t="s">
        <v>40</v>
      </c>
      <c r="I13" s="440" t="s">
        <v>134</v>
      </c>
      <c r="J13" s="251"/>
    </row>
    <row r="14" spans="1:21" ht="11.1" customHeight="1" x14ac:dyDescent="0.25">
      <c r="A14" s="248">
        <v>5</v>
      </c>
      <c r="B14" s="249" t="s">
        <v>31</v>
      </c>
      <c r="C14" s="250"/>
      <c r="D14" s="248"/>
      <c r="E14" s="250"/>
      <c r="F14" s="253"/>
      <c r="G14" s="439"/>
      <c r="H14" s="295" t="s">
        <v>80</v>
      </c>
      <c r="I14" s="440"/>
      <c r="J14" s="251"/>
    </row>
    <row r="15" spans="1:21" ht="11.1" customHeight="1" x14ac:dyDescent="0.25">
      <c r="A15" s="248"/>
      <c r="B15" s="269" t="s">
        <v>165</v>
      </c>
      <c r="C15" s="443">
        <v>3</v>
      </c>
      <c r="D15" s="249" t="s">
        <v>31</v>
      </c>
      <c r="E15" s="250"/>
      <c r="F15" s="253"/>
      <c r="G15" s="439"/>
      <c r="H15" s="260"/>
      <c r="I15" s="261"/>
      <c r="J15" s="251"/>
    </row>
    <row r="16" spans="1:21" ht="11.1" customHeight="1" x14ac:dyDescent="0.25">
      <c r="A16" s="248">
        <v>6</v>
      </c>
      <c r="B16" s="249" t="s">
        <v>30</v>
      </c>
      <c r="C16" s="444"/>
      <c r="D16" s="254" t="s">
        <v>81</v>
      </c>
      <c r="E16" s="443">
        <v>6</v>
      </c>
      <c r="F16" s="253"/>
      <c r="G16" s="439"/>
      <c r="H16" s="260"/>
      <c r="I16" s="261"/>
      <c r="J16" s="251"/>
    </row>
    <row r="17" spans="1:10" ht="11.1" customHeight="1" x14ac:dyDescent="0.25">
      <c r="A17" s="248"/>
      <c r="B17" s="256"/>
      <c r="C17" s="250"/>
      <c r="D17" s="253"/>
      <c r="E17" s="445"/>
      <c r="F17" s="249" t="s">
        <v>31</v>
      </c>
      <c r="G17" s="438"/>
      <c r="H17" s="263"/>
      <c r="I17" s="261"/>
      <c r="J17" s="251"/>
    </row>
    <row r="18" spans="1:10" ht="11.1" customHeight="1" x14ac:dyDescent="0.25">
      <c r="A18" s="248">
        <v>7</v>
      </c>
      <c r="B18" s="249" t="s">
        <v>12</v>
      </c>
      <c r="C18" s="259"/>
      <c r="D18" s="253"/>
      <c r="E18" s="445"/>
      <c r="F18" s="295" t="s">
        <v>82</v>
      </c>
      <c r="G18" s="248"/>
      <c r="H18" s="248"/>
      <c r="I18" s="255"/>
      <c r="J18" s="251"/>
    </row>
    <row r="19" spans="1:10" ht="11.1" customHeight="1" x14ac:dyDescent="0.25">
      <c r="A19" s="248"/>
      <c r="B19" s="269" t="s">
        <v>165</v>
      </c>
      <c r="C19" s="443">
        <v>4</v>
      </c>
      <c r="D19" s="249" t="s">
        <v>16</v>
      </c>
      <c r="E19" s="444"/>
      <c r="F19" s="248"/>
      <c r="G19" s="248">
        <v>-7</v>
      </c>
      <c r="H19" s="249" t="s">
        <v>31</v>
      </c>
      <c r="I19" s="440" t="s">
        <v>135</v>
      </c>
      <c r="J19" s="251"/>
    </row>
    <row r="20" spans="1:10" ht="11.1" customHeight="1" x14ac:dyDescent="0.25">
      <c r="A20" s="248">
        <v>8</v>
      </c>
      <c r="B20" s="249" t="s">
        <v>16</v>
      </c>
      <c r="C20" s="444"/>
      <c r="D20" s="254" t="s">
        <v>81</v>
      </c>
      <c r="E20" s="250"/>
      <c r="F20" s="248"/>
      <c r="G20" s="248"/>
      <c r="H20" s="248"/>
      <c r="I20" s="440"/>
      <c r="J20" s="251"/>
    </row>
    <row r="21" spans="1:10" ht="11.1" customHeight="1" x14ac:dyDescent="0.25">
      <c r="A21" s="248"/>
      <c r="B21" s="251"/>
      <c r="C21" s="259"/>
      <c r="D21" s="248"/>
      <c r="E21" s="248">
        <v>-5</v>
      </c>
      <c r="F21" s="249" t="s">
        <v>29</v>
      </c>
      <c r="G21" s="276"/>
      <c r="J21" s="160"/>
    </row>
    <row r="22" spans="1:10" ht="11.1" customHeight="1" x14ac:dyDescent="0.25">
      <c r="A22" s="248"/>
      <c r="B22" s="251"/>
      <c r="C22" s="259"/>
      <c r="D22" s="248"/>
      <c r="E22" s="248"/>
      <c r="F22" s="264"/>
      <c r="G22" s="446" t="s">
        <v>154</v>
      </c>
      <c r="H22" s="249" t="s">
        <v>16</v>
      </c>
      <c r="I22" s="440" t="s">
        <v>136</v>
      </c>
    </row>
    <row r="23" spans="1:10" ht="11.1" customHeight="1" x14ac:dyDescent="0.25">
      <c r="A23" s="248"/>
      <c r="B23" s="251"/>
      <c r="C23" s="259"/>
      <c r="D23" s="248"/>
      <c r="E23" s="248">
        <v>-6</v>
      </c>
      <c r="F23" s="249" t="s">
        <v>16</v>
      </c>
      <c r="G23" s="447"/>
      <c r="H23" s="254" t="s">
        <v>81</v>
      </c>
      <c r="I23" s="440"/>
    </row>
    <row r="24" spans="1:10" ht="11.1" customHeight="1" x14ac:dyDescent="0.25">
      <c r="A24" s="248"/>
      <c r="B24" s="251"/>
      <c r="C24" s="259"/>
      <c r="D24" s="248"/>
      <c r="E24" s="248"/>
      <c r="F24" s="248"/>
      <c r="G24" s="277" t="s">
        <v>163</v>
      </c>
      <c r="H24" s="249" t="s">
        <v>29</v>
      </c>
      <c r="I24" s="440" t="s">
        <v>137</v>
      </c>
    </row>
    <row r="25" spans="1:10" ht="11.1" customHeight="1" x14ac:dyDescent="0.25">
      <c r="A25" s="265"/>
      <c r="B25" s="251"/>
      <c r="C25" s="266">
        <v>-1</v>
      </c>
      <c r="D25" s="249" t="s">
        <v>125</v>
      </c>
      <c r="E25" s="250"/>
      <c r="F25" s="253"/>
      <c r="G25" s="259"/>
      <c r="H25" s="248"/>
      <c r="I25" s="440"/>
    </row>
    <row r="26" spans="1:10" ht="11.1" customHeight="1" x14ac:dyDescent="0.25">
      <c r="A26" s="265"/>
      <c r="B26" s="268"/>
      <c r="C26" s="266"/>
      <c r="D26" s="269"/>
      <c r="E26" s="437">
        <v>9</v>
      </c>
      <c r="F26" s="249" t="s">
        <v>125</v>
      </c>
      <c r="G26" s="259"/>
      <c r="H26" s="253"/>
      <c r="I26" s="267"/>
    </row>
    <row r="27" spans="1:10" ht="11.1" customHeight="1" x14ac:dyDescent="0.25">
      <c r="A27" s="265"/>
      <c r="B27" s="251"/>
      <c r="C27" s="266">
        <v>-2</v>
      </c>
      <c r="D27" s="249" t="s">
        <v>156</v>
      </c>
      <c r="E27" s="438"/>
      <c r="F27" s="295" t="s">
        <v>80</v>
      </c>
      <c r="G27" s="437">
        <v>11</v>
      </c>
      <c r="H27" s="260"/>
      <c r="I27" s="255"/>
    </row>
    <row r="28" spans="1:10" ht="11.1" customHeight="1" x14ac:dyDescent="0.25">
      <c r="A28" s="265"/>
      <c r="B28" s="268"/>
      <c r="C28" s="266"/>
      <c r="D28" s="270"/>
      <c r="E28" s="250"/>
      <c r="F28" s="251"/>
      <c r="G28" s="439"/>
      <c r="H28" s="249" t="s">
        <v>125</v>
      </c>
      <c r="I28" s="440" t="s">
        <v>138</v>
      </c>
    </row>
    <row r="29" spans="1:10" ht="11.1" customHeight="1" x14ac:dyDescent="0.25">
      <c r="A29" s="265"/>
      <c r="B29" s="251"/>
      <c r="C29" s="266">
        <v>-3</v>
      </c>
      <c r="D29" s="249" t="s">
        <v>30</v>
      </c>
      <c r="E29" s="250"/>
      <c r="F29" s="253"/>
      <c r="G29" s="439"/>
      <c r="H29" s="254" t="s">
        <v>81</v>
      </c>
      <c r="I29" s="440"/>
    </row>
    <row r="30" spans="1:10" ht="11.1" customHeight="1" x14ac:dyDescent="0.25">
      <c r="A30" s="265"/>
      <c r="B30" s="268"/>
      <c r="C30" s="266"/>
      <c r="D30" s="269"/>
      <c r="E30" s="437">
        <v>10</v>
      </c>
      <c r="F30" s="249" t="s">
        <v>12</v>
      </c>
      <c r="G30" s="438"/>
      <c r="H30" s="260"/>
      <c r="I30" s="267"/>
    </row>
    <row r="31" spans="1:10" ht="11.1" customHeight="1" x14ac:dyDescent="0.25">
      <c r="A31" s="265"/>
      <c r="B31" s="251"/>
      <c r="C31" s="266">
        <v>-4</v>
      </c>
      <c r="D31" s="249" t="s">
        <v>12</v>
      </c>
      <c r="E31" s="438"/>
      <c r="F31" s="295" t="s">
        <v>82</v>
      </c>
      <c r="G31" s="259"/>
      <c r="H31" s="253"/>
      <c r="I31" s="255"/>
    </row>
    <row r="32" spans="1:10" ht="11.1" customHeight="1" x14ac:dyDescent="0.25">
      <c r="A32" s="265"/>
      <c r="B32" s="251"/>
      <c r="C32" s="266"/>
      <c r="D32" s="251"/>
      <c r="E32" s="259"/>
      <c r="F32" s="248"/>
      <c r="G32" s="259">
        <v>-11</v>
      </c>
      <c r="H32" s="249" t="s">
        <v>12</v>
      </c>
      <c r="I32" s="440" t="s">
        <v>139</v>
      </c>
    </row>
    <row r="33" spans="1:21" ht="11.1" customHeight="1" x14ac:dyDescent="0.25">
      <c r="A33" s="266"/>
      <c r="B33" s="268"/>
      <c r="C33" s="259"/>
      <c r="D33" s="248"/>
      <c r="E33" s="250">
        <v>-9</v>
      </c>
      <c r="F33" s="249" t="s">
        <v>156</v>
      </c>
      <c r="G33" s="253"/>
      <c r="H33" s="248"/>
      <c r="I33" s="440"/>
    </row>
    <row r="34" spans="1:21" ht="11.1" customHeight="1" x14ac:dyDescent="0.25">
      <c r="A34" s="266"/>
      <c r="B34" s="253"/>
      <c r="C34" s="259"/>
      <c r="D34" s="251"/>
      <c r="E34" s="250"/>
      <c r="F34" s="264"/>
      <c r="G34" s="437">
        <v>12</v>
      </c>
      <c r="H34" s="249" t="s">
        <v>156</v>
      </c>
      <c r="I34" s="440" t="s">
        <v>153</v>
      </c>
    </row>
    <row r="35" spans="1:21" ht="11.1" customHeight="1" x14ac:dyDescent="0.25">
      <c r="A35" s="266"/>
      <c r="B35" s="251"/>
      <c r="C35" s="259"/>
      <c r="D35" s="253"/>
      <c r="E35" s="250">
        <v>-10</v>
      </c>
      <c r="F35" s="249" t="s">
        <v>30</v>
      </c>
      <c r="G35" s="438"/>
      <c r="H35" s="254" t="s">
        <v>81</v>
      </c>
      <c r="I35" s="440"/>
    </row>
    <row r="36" spans="1:21" ht="11.1" customHeight="1" x14ac:dyDescent="0.25">
      <c r="A36" s="266"/>
      <c r="B36" s="251"/>
      <c r="C36" s="259"/>
      <c r="D36" s="253"/>
      <c r="E36" s="259"/>
      <c r="F36" s="251"/>
      <c r="G36" s="259">
        <v>-12</v>
      </c>
      <c r="H36" s="249" t="s">
        <v>30</v>
      </c>
      <c r="I36" s="440" t="s">
        <v>154</v>
      </c>
      <c r="J36" s="160"/>
      <c r="K36" s="160"/>
      <c r="L36" s="160"/>
      <c r="M36" s="160"/>
      <c r="N36" s="160"/>
      <c r="O36" s="160"/>
      <c r="P36" s="160"/>
      <c r="Q36" s="160"/>
    </row>
    <row r="37" spans="1:21" ht="11.1" customHeight="1" x14ac:dyDescent="0.25">
      <c r="A37" s="271"/>
      <c r="B37" s="268"/>
      <c r="C37" s="259"/>
      <c r="D37" s="253"/>
      <c r="E37" s="259"/>
      <c r="F37" s="253"/>
      <c r="G37" s="253"/>
      <c r="H37" s="253"/>
      <c r="I37" s="44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</row>
    <row r="38" spans="1:21" ht="11.1" customHeight="1" x14ac:dyDescent="0.25">
      <c r="A38" s="271"/>
      <c r="B38" s="370" t="s">
        <v>74</v>
      </c>
      <c r="C38" s="370"/>
      <c r="D38" s="370"/>
      <c r="E38" s="370"/>
      <c r="F38" s="370"/>
      <c r="G38" s="370"/>
      <c r="H38" s="370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1:21" ht="11.1" customHeight="1" x14ac:dyDescent="0.25">
      <c r="A39" s="271"/>
      <c r="B39" s="371" t="s">
        <v>78</v>
      </c>
      <c r="C39" s="371"/>
      <c r="D39" s="371"/>
      <c r="E39" s="371"/>
      <c r="F39" s="371"/>
      <c r="G39" s="371"/>
      <c r="H39" s="371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</row>
    <row r="40" spans="1:21" ht="11.1" customHeight="1" x14ac:dyDescent="0.25">
      <c r="A40" s="271"/>
      <c r="B40" s="270"/>
      <c r="C40" s="250"/>
      <c r="D40" s="248"/>
      <c r="E40" s="250"/>
      <c r="F40" s="248"/>
      <c r="G40" s="248"/>
      <c r="H40" s="248"/>
      <c r="I40" s="267"/>
    </row>
    <row r="41" spans="1:21" ht="11.1" customHeight="1" x14ac:dyDescent="0.25">
      <c r="A41" s="271"/>
      <c r="B41" s="270"/>
      <c r="C41" s="250"/>
      <c r="D41" s="248"/>
      <c r="E41" s="250"/>
      <c r="F41" s="248"/>
      <c r="G41" s="248"/>
      <c r="H41" s="248"/>
      <c r="I41" s="267"/>
    </row>
    <row r="42" spans="1:21" ht="11.1" customHeight="1" x14ac:dyDescent="0.25">
      <c r="A42" s="271"/>
      <c r="B42" s="270"/>
      <c r="C42" s="250"/>
      <c r="D42" s="248"/>
      <c r="E42" s="250"/>
      <c r="F42" s="248"/>
      <c r="G42" s="248"/>
      <c r="H42" s="248"/>
      <c r="I42" s="267"/>
    </row>
    <row r="43" spans="1:21" ht="11.1" customHeight="1" x14ac:dyDescent="0.25">
      <c r="A43" s="271"/>
      <c r="B43" s="270"/>
      <c r="C43" s="250"/>
      <c r="D43" s="248"/>
      <c r="E43" s="250"/>
      <c r="F43" s="248"/>
      <c r="G43" s="248"/>
      <c r="H43" s="248"/>
      <c r="I43" s="267"/>
    </row>
    <row r="44" spans="1:21" ht="11.1" customHeight="1" x14ac:dyDescent="0.25">
      <c r="A44" s="271"/>
      <c r="B44" s="270"/>
      <c r="C44" s="250"/>
      <c r="D44" s="248"/>
      <c r="E44" s="250"/>
      <c r="F44" s="248"/>
      <c r="G44" s="248"/>
      <c r="H44" s="248"/>
      <c r="I44" s="267"/>
    </row>
    <row r="45" spans="1:21" ht="11.1" customHeight="1" x14ac:dyDescent="0.25">
      <c r="A45" s="271"/>
      <c r="B45" s="270"/>
      <c r="C45" s="250"/>
      <c r="D45" s="248"/>
      <c r="E45" s="250"/>
      <c r="F45" s="248"/>
      <c r="G45" s="248"/>
      <c r="H45" s="248"/>
      <c r="I45" s="267"/>
    </row>
    <row r="46" spans="1:21" ht="11.1" customHeight="1" x14ac:dyDescent="0.25">
      <c r="A46" s="271"/>
      <c r="B46" s="270"/>
      <c r="C46" s="250"/>
      <c r="D46" s="248"/>
      <c r="E46" s="250"/>
      <c r="F46" s="248"/>
      <c r="G46" s="248"/>
      <c r="H46" s="248"/>
      <c r="I46" s="267"/>
    </row>
    <row r="47" spans="1:21" ht="11.1" customHeight="1" x14ac:dyDescent="0.25">
      <c r="A47" s="271"/>
      <c r="B47" s="270"/>
      <c r="C47" s="250"/>
      <c r="D47" s="248"/>
      <c r="E47" s="250"/>
      <c r="F47" s="248"/>
      <c r="G47" s="248"/>
      <c r="H47" s="248"/>
      <c r="I47" s="267"/>
    </row>
    <row r="48" spans="1:21" ht="11.1" customHeight="1" x14ac:dyDescent="0.25">
      <c r="A48" s="271"/>
      <c r="B48" s="270"/>
      <c r="C48" s="250"/>
      <c r="D48" s="248"/>
      <c r="E48" s="250"/>
      <c r="F48" s="248"/>
      <c r="G48" s="248"/>
      <c r="H48" s="248"/>
      <c r="I48" s="267"/>
    </row>
    <row r="49" spans="1:9" ht="12.95" customHeight="1" x14ac:dyDescent="0.25">
      <c r="A49" s="271"/>
      <c r="B49" s="270"/>
      <c r="C49" s="250"/>
      <c r="D49" s="248"/>
      <c r="E49" s="250"/>
      <c r="F49" s="248"/>
      <c r="G49" s="248"/>
      <c r="H49" s="248"/>
      <c r="I49" s="267"/>
    </row>
    <row r="50" spans="1:9" ht="12.95" customHeight="1" x14ac:dyDescent="0.25">
      <c r="A50" s="271"/>
      <c r="B50" s="270"/>
      <c r="C50" s="250"/>
      <c r="D50" s="248"/>
      <c r="E50" s="250"/>
      <c r="F50" s="248"/>
      <c r="G50" s="248"/>
      <c r="H50" s="248"/>
      <c r="I50" s="267"/>
    </row>
    <row r="51" spans="1:9" ht="12.95" customHeight="1" x14ac:dyDescent="0.25">
      <c r="A51" s="271"/>
      <c r="B51" s="270"/>
      <c r="C51" s="250"/>
      <c r="D51" s="248"/>
      <c r="E51" s="250"/>
      <c r="F51" s="248"/>
      <c r="G51" s="248"/>
      <c r="H51" s="248"/>
      <c r="I51" s="267"/>
    </row>
    <row r="52" spans="1:9" ht="12.95" customHeight="1" x14ac:dyDescent="0.25">
      <c r="A52" s="271"/>
      <c r="B52" s="270"/>
      <c r="C52" s="250"/>
      <c r="D52" s="248"/>
      <c r="E52" s="250"/>
      <c r="F52" s="248"/>
      <c r="G52" s="248"/>
      <c r="H52" s="248"/>
      <c r="I52" s="267"/>
    </row>
    <row r="53" spans="1:9" ht="12.95" customHeight="1" x14ac:dyDescent="0.25">
      <c r="A53" s="271"/>
      <c r="B53" s="270"/>
      <c r="C53" s="250"/>
      <c r="D53" s="248"/>
      <c r="E53" s="250"/>
      <c r="F53" s="248"/>
      <c r="G53" s="248"/>
      <c r="H53" s="248"/>
      <c r="I53" s="267"/>
    </row>
    <row r="54" spans="1:9" ht="12.95" customHeight="1" x14ac:dyDescent="0.25">
      <c r="A54" s="271"/>
      <c r="B54" s="270"/>
      <c r="C54" s="250"/>
      <c r="D54" s="248"/>
      <c r="E54" s="250"/>
      <c r="F54" s="248"/>
      <c r="G54" s="248"/>
      <c r="H54" s="248"/>
      <c r="I54" s="267"/>
    </row>
    <row r="55" spans="1:9" ht="12.95" customHeight="1" x14ac:dyDescent="0.25">
      <c r="A55" s="271"/>
      <c r="B55" s="270"/>
      <c r="C55" s="250"/>
      <c r="D55" s="248"/>
      <c r="E55" s="250"/>
      <c r="F55" s="248"/>
      <c r="G55" s="248"/>
      <c r="H55" s="248"/>
      <c r="I55" s="267"/>
    </row>
    <row r="56" spans="1:9" ht="12.95" customHeight="1" x14ac:dyDescent="0.25">
      <c r="A56" s="271"/>
      <c r="B56" s="270"/>
      <c r="C56" s="250"/>
      <c r="D56" s="248"/>
      <c r="E56" s="250"/>
      <c r="F56" s="248"/>
      <c r="G56" s="248"/>
      <c r="H56" s="248"/>
      <c r="I56" s="267"/>
    </row>
    <row r="57" spans="1:9" ht="12.95" customHeight="1" x14ac:dyDescent="0.25">
      <c r="A57" s="271"/>
      <c r="B57" s="270"/>
      <c r="C57" s="250"/>
      <c r="D57" s="248"/>
      <c r="E57" s="250"/>
      <c r="F57" s="248"/>
      <c r="G57" s="248"/>
      <c r="H57" s="248"/>
      <c r="I57" s="267"/>
    </row>
    <row r="58" spans="1:9" ht="12.95" customHeight="1" x14ac:dyDescent="0.25">
      <c r="A58" s="271"/>
      <c r="B58" s="270"/>
      <c r="C58" s="250"/>
      <c r="D58" s="248"/>
      <c r="E58" s="250"/>
      <c r="F58" s="248"/>
      <c r="G58" s="248"/>
      <c r="H58" s="248"/>
      <c r="I58" s="267"/>
    </row>
    <row r="59" spans="1:9" ht="12.95" customHeight="1" x14ac:dyDescent="0.25">
      <c r="A59" s="271"/>
      <c r="B59" s="270"/>
      <c r="C59" s="250"/>
      <c r="D59" s="248"/>
      <c r="E59" s="250"/>
      <c r="F59" s="248"/>
      <c r="G59" s="248"/>
      <c r="H59" s="248"/>
      <c r="I59" s="267"/>
    </row>
    <row r="60" spans="1:9" ht="12.95" customHeight="1" x14ac:dyDescent="0.25">
      <c r="A60" s="271"/>
      <c r="B60" s="270"/>
      <c r="C60" s="250"/>
      <c r="D60" s="248"/>
      <c r="E60" s="250"/>
      <c r="F60" s="248"/>
      <c r="G60" s="248"/>
      <c r="H60" s="248"/>
      <c r="I60" s="267"/>
    </row>
    <row r="61" spans="1:9" ht="12.95" customHeight="1" x14ac:dyDescent="0.25">
      <c r="A61" s="271"/>
      <c r="B61" s="270"/>
      <c r="C61" s="250"/>
      <c r="D61" s="248"/>
      <c r="E61" s="250"/>
      <c r="F61" s="248"/>
      <c r="G61" s="248"/>
      <c r="H61" s="248"/>
      <c r="I61" s="267"/>
    </row>
    <row r="62" spans="1:9" ht="12.95" customHeight="1" x14ac:dyDescent="0.25">
      <c r="A62" s="271"/>
      <c r="B62" s="270"/>
      <c r="C62" s="250"/>
      <c r="D62" s="248"/>
      <c r="E62" s="250"/>
      <c r="F62" s="248"/>
      <c r="G62" s="248"/>
      <c r="H62" s="248"/>
      <c r="I62" s="267"/>
    </row>
    <row r="63" spans="1:9" ht="12.95" customHeight="1" x14ac:dyDescent="0.25">
      <c r="A63" s="271"/>
      <c r="B63" s="270"/>
      <c r="C63" s="250"/>
      <c r="D63" s="248"/>
      <c r="E63" s="250"/>
      <c r="F63" s="248"/>
      <c r="G63" s="248"/>
      <c r="H63" s="248"/>
      <c r="I63" s="267"/>
    </row>
    <row r="64" spans="1:9" ht="12.95" customHeight="1" x14ac:dyDescent="0.25">
      <c r="A64" s="271"/>
      <c r="B64" s="270"/>
      <c r="C64" s="250"/>
      <c r="D64" s="248"/>
      <c r="E64" s="250"/>
      <c r="F64" s="248"/>
      <c r="G64" s="248"/>
      <c r="H64" s="248"/>
      <c r="I64" s="267"/>
    </row>
    <row r="65" spans="1:9" ht="12.95" customHeight="1" x14ac:dyDescent="0.25">
      <c r="A65" s="271"/>
      <c r="B65" s="270"/>
      <c r="C65" s="250"/>
      <c r="D65" s="248"/>
      <c r="E65" s="250"/>
      <c r="F65" s="248"/>
      <c r="G65" s="248"/>
      <c r="H65" s="248"/>
      <c r="I65" s="267"/>
    </row>
    <row r="66" spans="1:9" ht="12.95" customHeight="1" x14ac:dyDescent="0.25">
      <c r="A66" s="271"/>
      <c r="B66" s="270"/>
      <c r="C66" s="250"/>
      <c r="D66" s="248"/>
      <c r="E66" s="250"/>
      <c r="F66" s="248"/>
      <c r="G66" s="248"/>
      <c r="H66" s="248"/>
      <c r="I66" s="267"/>
    </row>
    <row r="67" spans="1:9" ht="12.95" customHeight="1" x14ac:dyDescent="0.25">
      <c r="A67" s="271"/>
      <c r="B67" s="270"/>
      <c r="C67" s="250"/>
      <c r="D67" s="248"/>
      <c r="E67" s="250"/>
      <c r="F67" s="248"/>
      <c r="G67" s="248"/>
      <c r="H67" s="248"/>
      <c r="I67" s="267"/>
    </row>
    <row r="68" spans="1:9" ht="12.95" customHeight="1" x14ac:dyDescent="0.25">
      <c r="A68" s="271"/>
      <c r="B68" s="270"/>
      <c r="C68" s="250"/>
      <c r="D68" s="248"/>
      <c r="E68" s="250"/>
      <c r="F68" s="248"/>
      <c r="G68" s="248"/>
      <c r="H68" s="248"/>
      <c r="I68" s="267"/>
    </row>
    <row r="69" spans="1:9" ht="12.95" customHeight="1" x14ac:dyDescent="0.25">
      <c r="A69" s="271"/>
      <c r="B69" s="270"/>
      <c r="C69" s="250"/>
      <c r="D69" s="248"/>
      <c r="E69" s="250"/>
      <c r="F69" s="248"/>
      <c r="G69" s="248"/>
      <c r="H69" s="248"/>
      <c r="I69" s="267"/>
    </row>
    <row r="70" spans="1:9" ht="12.95" customHeight="1" x14ac:dyDescent="0.25">
      <c r="A70" s="271"/>
      <c r="B70" s="270"/>
      <c r="C70" s="250"/>
      <c r="D70" s="248"/>
      <c r="E70" s="250"/>
      <c r="F70" s="248"/>
      <c r="G70" s="248"/>
      <c r="H70" s="248"/>
      <c r="I70" s="267"/>
    </row>
    <row r="71" spans="1:9" ht="12.95" customHeight="1" x14ac:dyDescent="0.25">
      <c r="A71" s="271"/>
      <c r="B71" s="270"/>
      <c r="C71" s="250"/>
      <c r="D71" s="248"/>
      <c r="E71" s="250"/>
      <c r="F71" s="248"/>
      <c r="G71" s="248"/>
      <c r="H71" s="248"/>
      <c r="I71" s="267"/>
    </row>
    <row r="72" spans="1:9" ht="12.95" customHeight="1" x14ac:dyDescent="0.25">
      <c r="A72" s="271"/>
      <c r="B72" s="270"/>
      <c r="C72" s="250"/>
      <c r="D72" s="248"/>
      <c r="E72" s="250"/>
      <c r="F72" s="248"/>
      <c r="G72" s="248"/>
      <c r="H72" s="248"/>
      <c r="I72" s="267"/>
    </row>
    <row r="73" spans="1:9" ht="12.95" customHeight="1" x14ac:dyDescent="0.25">
      <c r="A73" s="271"/>
      <c r="B73" s="270"/>
      <c r="C73" s="250"/>
      <c r="D73" s="248"/>
      <c r="E73" s="250"/>
      <c r="F73" s="248"/>
      <c r="G73" s="248"/>
      <c r="H73" s="248"/>
      <c r="I73" s="267"/>
    </row>
    <row r="74" spans="1:9" ht="12.95" customHeight="1" x14ac:dyDescent="0.25">
      <c r="A74" s="271"/>
      <c r="B74" s="270"/>
      <c r="C74" s="250"/>
      <c r="D74" s="248"/>
      <c r="E74" s="250"/>
      <c r="F74" s="248"/>
      <c r="G74" s="248"/>
      <c r="H74" s="248"/>
      <c r="I74" s="267"/>
    </row>
    <row r="75" spans="1:9" ht="12.95" customHeight="1" x14ac:dyDescent="0.25">
      <c r="A75" s="271"/>
      <c r="B75" s="270"/>
      <c r="C75" s="250"/>
      <c r="D75" s="248"/>
      <c r="E75" s="250"/>
      <c r="F75" s="248"/>
      <c r="G75" s="248"/>
      <c r="H75" s="248"/>
      <c r="I75" s="267"/>
    </row>
    <row r="76" spans="1:9" ht="12.95" customHeight="1" x14ac:dyDescent="0.25">
      <c r="A76" s="271"/>
      <c r="B76" s="270"/>
      <c r="C76" s="250"/>
      <c r="D76" s="248"/>
      <c r="E76" s="250"/>
      <c r="F76" s="248"/>
      <c r="G76" s="248"/>
      <c r="H76" s="248"/>
      <c r="I76" s="267"/>
    </row>
    <row r="77" spans="1:9" ht="12.95" customHeight="1" x14ac:dyDescent="0.25">
      <c r="A77" s="271"/>
      <c r="B77" s="270"/>
      <c r="C77" s="250"/>
      <c r="D77" s="248"/>
      <c r="E77" s="250"/>
      <c r="F77" s="248"/>
      <c r="G77" s="248"/>
      <c r="H77" s="248"/>
      <c r="I77" s="267"/>
    </row>
    <row r="78" spans="1:9" ht="12.95" customHeight="1" x14ac:dyDescent="0.25">
      <c r="A78" s="271"/>
      <c r="B78" s="270"/>
      <c r="C78" s="250"/>
      <c r="D78" s="248"/>
      <c r="E78" s="250"/>
      <c r="F78" s="248"/>
      <c r="G78" s="248"/>
      <c r="H78" s="248"/>
      <c r="I78" s="267"/>
    </row>
    <row r="79" spans="1:9" ht="12.95" customHeight="1" x14ac:dyDescent="0.25">
      <c r="A79" s="271"/>
      <c r="B79" s="270"/>
      <c r="C79" s="250"/>
      <c r="D79" s="248"/>
      <c r="E79" s="250"/>
      <c r="F79" s="248"/>
      <c r="G79" s="248"/>
      <c r="H79" s="248"/>
      <c r="I79" s="267"/>
    </row>
    <row r="80" spans="1:9" ht="12.95" customHeight="1" x14ac:dyDescent="0.25">
      <c r="A80" s="271"/>
      <c r="B80" s="270"/>
      <c r="C80" s="250"/>
      <c r="D80" s="248"/>
      <c r="E80" s="250"/>
      <c r="F80" s="248"/>
      <c r="G80" s="248"/>
      <c r="H80" s="248"/>
      <c r="I80" s="267"/>
    </row>
    <row r="81" spans="1:9" ht="12.95" customHeight="1" x14ac:dyDescent="0.25">
      <c r="A81" s="271"/>
      <c r="B81" s="270"/>
      <c r="C81" s="250"/>
      <c r="D81" s="248"/>
      <c r="E81" s="250"/>
      <c r="F81" s="248"/>
      <c r="G81" s="248"/>
      <c r="H81" s="248"/>
      <c r="I81" s="267"/>
    </row>
    <row r="82" spans="1:9" ht="12.95" customHeight="1" x14ac:dyDescent="0.25">
      <c r="A82" s="271"/>
      <c r="B82" s="441" t="s">
        <v>155</v>
      </c>
      <c r="C82" s="441"/>
      <c r="D82" s="441"/>
      <c r="E82" s="441"/>
      <c r="F82" s="441"/>
      <c r="G82" s="441"/>
      <c r="H82" s="441"/>
      <c r="I82" s="255"/>
    </row>
    <row r="83" spans="1:9" ht="12.95" customHeight="1" x14ac:dyDescent="0.25">
      <c r="A83" s="248">
        <v>1</v>
      </c>
      <c r="B83" s="249" t="s">
        <v>12</v>
      </c>
      <c r="C83" s="250"/>
      <c r="D83" s="248"/>
      <c r="E83" s="250"/>
      <c r="F83" s="250"/>
      <c r="G83" s="250"/>
      <c r="H83" s="250"/>
      <c r="I83" s="442"/>
    </row>
    <row r="84" spans="1:9" ht="12.95" customHeight="1" x14ac:dyDescent="0.25">
      <c r="A84" s="248"/>
      <c r="B84" s="252"/>
      <c r="C84" s="443">
        <v>1</v>
      </c>
      <c r="D84" s="249" t="s">
        <v>12</v>
      </c>
      <c r="E84" s="250"/>
      <c r="F84" s="253"/>
      <c r="G84" s="253"/>
      <c r="H84" s="253"/>
      <c r="I84" s="442"/>
    </row>
    <row r="85" spans="1:9" ht="12.95" customHeight="1" x14ac:dyDescent="0.25">
      <c r="A85" s="248">
        <v>2</v>
      </c>
      <c r="B85" s="249" t="s">
        <v>48</v>
      </c>
      <c r="C85" s="444"/>
      <c r="D85" s="254" t="s">
        <v>148</v>
      </c>
      <c r="E85" s="443">
        <v>5</v>
      </c>
      <c r="F85" s="253"/>
      <c r="G85" s="253"/>
      <c r="H85" s="253"/>
      <c r="I85" s="255"/>
    </row>
    <row r="86" spans="1:9" ht="12.95" customHeight="1" x14ac:dyDescent="0.25">
      <c r="A86" s="248"/>
      <c r="B86" s="256"/>
      <c r="C86" s="250"/>
      <c r="D86" s="253"/>
      <c r="E86" s="445"/>
      <c r="F86" s="249" t="s">
        <v>12</v>
      </c>
      <c r="G86" s="257"/>
      <c r="H86" s="257"/>
      <c r="I86" s="258"/>
    </row>
    <row r="87" spans="1:9" ht="12.95" customHeight="1" x14ac:dyDescent="0.25">
      <c r="A87" s="248">
        <v>3</v>
      </c>
      <c r="B87" s="249" t="s">
        <v>92</v>
      </c>
      <c r="C87" s="259"/>
      <c r="D87" s="253"/>
      <c r="E87" s="445"/>
      <c r="F87" s="254" t="s">
        <v>148</v>
      </c>
      <c r="G87" s="437">
        <v>7</v>
      </c>
      <c r="H87" s="260"/>
      <c r="I87" s="261"/>
    </row>
    <row r="88" spans="1:9" ht="12.95" customHeight="1" x14ac:dyDescent="0.25">
      <c r="A88" s="248"/>
      <c r="B88" s="252"/>
      <c r="C88" s="443">
        <v>2</v>
      </c>
      <c r="D88" s="249" t="s">
        <v>38</v>
      </c>
      <c r="E88" s="444"/>
      <c r="F88" s="253"/>
      <c r="G88" s="439"/>
      <c r="H88" s="260"/>
      <c r="I88" s="261"/>
    </row>
    <row r="89" spans="1:9" ht="12.95" customHeight="1" x14ac:dyDescent="0.25">
      <c r="A89" s="248">
        <v>4</v>
      </c>
      <c r="B89" s="249" t="s">
        <v>38</v>
      </c>
      <c r="C89" s="444"/>
      <c r="D89" s="254" t="s">
        <v>148</v>
      </c>
      <c r="E89" s="250"/>
      <c r="F89" s="253"/>
      <c r="G89" s="439"/>
      <c r="H89" s="260"/>
      <c r="I89" s="261"/>
    </row>
    <row r="90" spans="1:9" ht="12.95" customHeight="1" x14ac:dyDescent="0.25">
      <c r="A90" s="248"/>
      <c r="B90" s="256"/>
      <c r="C90" s="250"/>
      <c r="D90" s="248"/>
      <c r="E90" s="250"/>
      <c r="F90" s="253"/>
      <c r="G90" s="439"/>
      <c r="H90" s="249" t="s">
        <v>39</v>
      </c>
      <c r="I90" s="440" t="s">
        <v>83</v>
      </c>
    </row>
    <row r="91" spans="1:9" ht="12.95" customHeight="1" x14ac:dyDescent="0.25">
      <c r="A91" s="248">
        <v>5</v>
      </c>
      <c r="B91" s="249" t="s">
        <v>157</v>
      </c>
      <c r="C91" s="250"/>
      <c r="D91" s="248"/>
      <c r="E91" s="250"/>
      <c r="F91" s="253"/>
      <c r="G91" s="439"/>
      <c r="H91" s="254" t="s">
        <v>148</v>
      </c>
      <c r="I91" s="440"/>
    </row>
    <row r="92" spans="1:9" ht="12.95" customHeight="1" x14ac:dyDescent="0.25">
      <c r="A92" s="248"/>
      <c r="B92" s="256"/>
      <c r="C92" s="443">
        <v>3</v>
      </c>
      <c r="D92" s="249" t="s">
        <v>156</v>
      </c>
      <c r="E92" s="250"/>
      <c r="F92" s="253"/>
      <c r="G92" s="439"/>
      <c r="H92" s="260"/>
      <c r="I92" s="261"/>
    </row>
    <row r="93" spans="1:9" ht="12.95" customHeight="1" x14ac:dyDescent="0.25">
      <c r="A93" s="248">
        <v>6</v>
      </c>
      <c r="B93" s="249" t="s">
        <v>156</v>
      </c>
      <c r="C93" s="444"/>
      <c r="D93" s="254" t="s">
        <v>148</v>
      </c>
      <c r="E93" s="443">
        <v>6</v>
      </c>
      <c r="F93" s="253"/>
      <c r="G93" s="439"/>
      <c r="H93" s="260"/>
      <c r="I93" s="261"/>
    </row>
    <row r="94" spans="1:9" ht="12.95" customHeight="1" x14ac:dyDescent="0.25">
      <c r="A94" s="248"/>
      <c r="B94" s="256"/>
      <c r="C94" s="250"/>
      <c r="D94" s="253"/>
      <c r="E94" s="445"/>
      <c r="F94" s="249" t="s">
        <v>39</v>
      </c>
      <c r="G94" s="438"/>
      <c r="H94" s="263"/>
      <c r="I94" s="261"/>
    </row>
    <row r="95" spans="1:9" ht="12.95" customHeight="1" x14ac:dyDescent="0.25">
      <c r="A95" s="248">
        <v>7</v>
      </c>
      <c r="B95" s="249" t="s">
        <v>158</v>
      </c>
      <c r="C95" s="259"/>
      <c r="D95" s="253"/>
      <c r="E95" s="445"/>
      <c r="F95" s="254" t="s">
        <v>152</v>
      </c>
      <c r="G95" s="248"/>
      <c r="H95" s="248"/>
      <c r="I95" s="255"/>
    </row>
    <row r="96" spans="1:9" ht="12.95" customHeight="1" x14ac:dyDescent="0.25">
      <c r="A96" s="248"/>
      <c r="B96" s="252"/>
      <c r="C96" s="443">
        <v>4</v>
      </c>
      <c r="D96" s="249" t="s">
        <v>39</v>
      </c>
      <c r="E96" s="444"/>
      <c r="F96" s="248"/>
      <c r="G96" s="248">
        <v>-7</v>
      </c>
      <c r="H96" s="249" t="s">
        <v>12</v>
      </c>
      <c r="I96" s="440" t="s">
        <v>84</v>
      </c>
    </row>
    <row r="97" spans="1:10" ht="12.95" customHeight="1" x14ac:dyDescent="0.25">
      <c r="A97" s="248">
        <v>8</v>
      </c>
      <c r="B97" s="249" t="s">
        <v>39</v>
      </c>
      <c r="C97" s="444"/>
      <c r="D97" s="254" t="s">
        <v>152</v>
      </c>
      <c r="E97" s="250"/>
      <c r="F97" s="248"/>
      <c r="G97" s="248"/>
      <c r="H97" s="248"/>
      <c r="I97" s="440"/>
    </row>
    <row r="98" spans="1:10" ht="12.95" customHeight="1" x14ac:dyDescent="0.25">
      <c r="A98" s="248"/>
      <c r="B98" s="251"/>
      <c r="C98" s="259"/>
      <c r="D98" s="248"/>
      <c r="E98" s="250">
        <v>-5</v>
      </c>
      <c r="F98" s="249" t="s">
        <v>38</v>
      </c>
      <c r="G98" s="253"/>
      <c r="H98" s="253"/>
      <c r="I98" s="267"/>
      <c r="J98" s="160"/>
    </row>
    <row r="99" spans="1:10" ht="12.95" customHeight="1" x14ac:dyDescent="0.25">
      <c r="A99" s="248"/>
      <c r="B99" s="251"/>
      <c r="C99" s="259"/>
      <c r="D99" s="248"/>
      <c r="E99" s="250"/>
      <c r="F99" s="262"/>
      <c r="G99" s="437">
        <v>8</v>
      </c>
      <c r="H99" s="249" t="s">
        <v>38</v>
      </c>
      <c r="I99" s="440" t="s">
        <v>85</v>
      </c>
      <c r="J99" s="160"/>
    </row>
    <row r="100" spans="1:10" ht="12.95" customHeight="1" x14ac:dyDescent="0.25">
      <c r="A100" s="248"/>
      <c r="B100" s="251"/>
      <c r="C100" s="259"/>
      <c r="D100" s="248"/>
      <c r="E100" s="250">
        <v>-6</v>
      </c>
      <c r="F100" s="249" t="s">
        <v>156</v>
      </c>
      <c r="G100" s="438"/>
      <c r="H100" s="254" t="s">
        <v>152</v>
      </c>
      <c r="I100" s="440"/>
      <c r="J100" s="160"/>
    </row>
    <row r="101" spans="1:10" ht="12.95" customHeight="1" x14ac:dyDescent="0.25">
      <c r="A101" s="248"/>
      <c r="B101" s="251"/>
      <c r="C101" s="259"/>
      <c r="D101" s="248"/>
      <c r="E101" s="250"/>
      <c r="F101" s="248"/>
      <c r="G101" s="253">
        <v>-8</v>
      </c>
      <c r="H101" s="249" t="s">
        <v>156</v>
      </c>
      <c r="I101" s="440" t="s">
        <v>86</v>
      </c>
      <c r="J101" s="160"/>
    </row>
    <row r="102" spans="1:10" ht="12.95" customHeight="1" x14ac:dyDescent="0.25">
      <c r="A102" s="265"/>
      <c r="B102" s="251"/>
      <c r="C102" s="266">
        <v>-1</v>
      </c>
      <c r="D102" s="249" t="s">
        <v>48</v>
      </c>
      <c r="E102" s="250"/>
      <c r="F102" s="253"/>
      <c r="G102" s="259"/>
      <c r="H102" s="272"/>
      <c r="I102" s="440"/>
    </row>
    <row r="103" spans="1:10" ht="12.95" customHeight="1" x14ac:dyDescent="0.25">
      <c r="A103" s="265"/>
      <c r="B103" s="268"/>
      <c r="C103" s="266"/>
      <c r="D103" s="269"/>
      <c r="E103" s="437">
        <v>9</v>
      </c>
      <c r="F103" s="249" t="s">
        <v>48</v>
      </c>
      <c r="G103" s="259"/>
      <c r="H103" s="253"/>
      <c r="I103" s="267"/>
    </row>
    <row r="104" spans="1:10" ht="12.95" customHeight="1" x14ac:dyDescent="0.25">
      <c r="A104" s="265"/>
      <c r="B104" s="251"/>
      <c r="C104" s="266">
        <v>-2</v>
      </c>
      <c r="D104" s="249" t="s">
        <v>92</v>
      </c>
      <c r="E104" s="438"/>
      <c r="F104" s="254" t="s">
        <v>151</v>
      </c>
      <c r="G104" s="437">
        <v>11</v>
      </c>
      <c r="H104" s="260"/>
      <c r="I104" s="255"/>
    </row>
    <row r="105" spans="1:10" ht="12.95" customHeight="1" x14ac:dyDescent="0.25">
      <c r="A105" s="265"/>
      <c r="B105" s="268"/>
      <c r="C105" s="266"/>
      <c r="D105" s="270"/>
      <c r="E105" s="250"/>
      <c r="F105" s="251"/>
      <c r="G105" s="439"/>
      <c r="H105" s="249" t="s">
        <v>157</v>
      </c>
      <c r="I105" s="440" t="s">
        <v>87</v>
      </c>
    </row>
    <row r="106" spans="1:10" ht="12.95" customHeight="1" x14ac:dyDescent="0.25">
      <c r="A106" s="265"/>
      <c r="B106" s="251"/>
      <c r="C106" s="266">
        <v>-3</v>
      </c>
      <c r="D106" s="249" t="s">
        <v>157</v>
      </c>
      <c r="E106" s="250"/>
      <c r="F106" s="253"/>
      <c r="G106" s="439"/>
      <c r="H106" s="254" t="s">
        <v>150</v>
      </c>
      <c r="I106" s="440"/>
    </row>
    <row r="107" spans="1:10" ht="12.95" customHeight="1" x14ac:dyDescent="0.25">
      <c r="A107" s="265"/>
      <c r="B107" s="268"/>
      <c r="C107" s="266"/>
      <c r="D107" s="269"/>
      <c r="E107" s="437">
        <v>10</v>
      </c>
      <c r="F107" s="249" t="s">
        <v>157</v>
      </c>
      <c r="G107" s="438"/>
      <c r="H107" s="260"/>
      <c r="I107" s="267"/>
    </row>
    <row r="108" spans="1:10" ht="12.95" customHeight="1" x14ac:dyDescent="0.25">
      <c r="A108" s="265"/>
      <c r="B108" s="251"/>
      <c r="C108" s="266">
        <v>-4</v>
      </c>
      <c r="D108" s="249" t="s">
        <v>158</v>
      </c>
      <c r="E108" s="438"/>
      <c r="F108" s="254" t="s">
        <v>149</v>
      </c>
      <c r="G108" s="259"/>
      <c r="H108" s="253"/>
      <c r="I108" s="255"/>
    </row>
    <row r="109" spans="1:10" ht="12.95" customHeight="1" x14ac:dyDescent="0.25">
      <c r="A109" s="265"/>
      <c r="B109" s="251"/>
      <c r="C109" s="266"/>
      <c r="D109" s="251"/>
      <c r="E109" s="259"/>
      <c r="F109" s="248"/>
      <c r="G109" s="259">
        <v>-11</v>
      </c>
      <c r="H109" s="249" t="s">
        <v>48</v>
      </c>
      <c r="I109" s="440" t="s">
        <v>88</v>
      </c>
    </row>
    <row r="110" spans="1:10" ht="12.95" customHeight="1" x14ac:dyDescent="0.25">
      <c r="A110" s="266"/>
      <c r="B110" s="268"/>
      <c r="C110" s="259"/>
      <c r="D110" s="248"/>
      <c r="E110" s="250">
        <v>-9</v>
      </c>
      <c r="F110" s="249" t="s">
        <v>92</v>
      </c>
      <c r="G110" s="253"/>
      <c r="H110" s="248"/>
      <c r="I110" s="440"/>
    </row>
    <row r="111" spans="1:10" ht="12.95" customHeight="1" x14ac:dyDescent="0.25">
      <c r="A111" s="266"/>
      <c r="B111" s="253"/>
      <c r="C111" s="259"/>
      <c r="D111" s="251"/>
      <c r="E111" s="250"/>
      <c r="F111" s="264"/>
      <c r="G111" s="437">
        <v>12</v>
      </c>
      <c r="H111" s="249" t="s">
        <v>158</v>
      </c>
      <c r="I111" s="440" t="s">
        <v>159</v>
      </c>
    </row>
    <row r="112" spans="1:10" ht="12.95" customHeight="1" x14ac:dyDescent="0.25">
      <c r="A112" s="266"/>
      <c r="B112" s="251"/>
      <c r="C112" s="259"/>
      <c r="D112" s="253"/>
      <c r="E112" s="250">
        <v>-10</v>
      </c>
      <c r="F112" s="249" t="s">
        <v>158</v>
      </c>
      <c r="G112" s="438"/>
      <c r="H112" s="254" t="s">
        <v>148</v>
      </c>
      <c r="I112" s="440"/>
    </row>
    <row r="113" spans="1:9" ht="12.95" customHeight="1" x14ac:dyDescent="0.25">
      <c r="A113" s="266"/>
      <c r="B113" s="251"/>
      <c r="C113" s="259"/>
      <c r="D113" s="253"/>
      <c r="E113" s="250"/>
      <c r="F113" s="251"/>
      <c r="G113" s="259">
        <v>-12</v>
      </c>
      <c r="H113" s="249" t="s">
        <v>92</v>
      </c>
      <c r="I113" s="440" t="s">
        <v>160</v>
      </c>
    </row>
    <row r="114" spans="1:9" ht="12.95" customHeight="1" x14ac:dyDescent="0.25">
      <c r="A114" s="271"/>
      <c r="B114" s="270"/>
      <c r="C114" s="250"/>
      <c r="D114" s="248"/>
      <c r="E114" s="250"/>
      <c r="F114" s="248"/>
      <c r="G114" s="248"/>
      <c r="H114" s="248"/>
      <c r="I114" s="440"/>
    </row>
    <row r="115" spans="1:9" ht="12.95" customHeight="1" x14ac:dyDescent="0.25">
      <c r="A115" s="271"/>
      <c r="B115" s="270"/>
      <c r="C115" s="250"/>
      <c r="D115" s="248"/>
      <c r="E115" s="250"/>
      <c r="F115" s="248"/>
      <c r="G115" s="248"/>
      <c r="H115" s="248"/>
      <c r="I115" s="267"/>
    </row>
    <row r="116" spans="1:9" ht="12.95" customHeight="1" x14ac:dyDescent="0.25">
      <c r="A116" s="274"/>
      <c r="B116" s="273" t="s">
        <v>161</v>
      </c>
      <c r="C116" s="273"/>
      <c r="D116" s="273"/>
      <c r="E116" s="273"/>
      <c r="F116" s="273"/>
      <c r="G116" s="273"/>
      <c r="H116" s="273"/>
      <c r="I116" s="275"/>
    </row>
    <row r="117" spans="1:9" ht="12.95" customHeight="1" x14ac:dyDescent="0.25">
      <c r="A117" s="274"/>
      <c r="B117" s="273" t="s">
        <v>162</v>
      </c>
      <c r="C117" s="273"/>
      <c r="D117" s="273"/>
      <c r="E117" s="273"/>
      <c r="F117" s="273"/>
      <c r="G117" s="273"/>
      <c r="H117" s="273"/>
      <c r="I117" s="275"/>
    </row>
    <row r="118" spans="1:9" ht="12.95" customHeight="1" x14ac:dyDescent="0.25"/>
    <row r="119" spans="1:9" ht="12.95" customHeight="1" x14ac:dyDescent="0.25"/>
    <row r="120" spans="1:9" ht="12.95" customHeight="1" x14ac:dyDescent="0.25"/>
    <row r="121" spans="1:9" ht="12.95" customHeight="1" x14ac:dyDescent="0.25"/>
    <row r="122" spans="1:9" ht="12.95" customHeight="1" x14ac:dyDescent="0.25"/>
    <row r="123" spans="1:9" ht="12.95" customHeight="1" x14ac:dyDescent="0.25"/>
    <row r="124" spans="1:9" ht="12.95" customHeight="1" x14ac:dyDescent="0.25"/>
    <row r="125" spans="1:9" ht="12.95" customHeight="1" x14ac:dyDescent="0.25"/>
    <row r="126" spans="1:9" ht="12.95" customHeight="1" x14ac:dyDescent="0.25"/>
    <row r="127" spans="1:9" ht="12.95" customHeight="1" x14ac:dyDescent="0.25"/>
    <row r="128" spans="1:9" ht="12.95" customHeight="1" x14ac:dyDescent="0.25"/>
  </sheetData>
  <mergeCells count="49">
    <mergeCell ref="B38:H38"/>
    <mergeCell ref="B39:H39"/>
    <mergeCell ref="B1:H1"/>
    <mergeCell ref="B2:H2"/>
    <mergeCell ref="B3:G3"/>
    <mergeCell ref="C11:C12"/>
    <mergeCell ref="G27:G30"/>
    <mergeCell ref="I13:I14"/>
    <mergeCell ref="C15:C16"/>
    <mergeCell ref="E16:E19"/>
    <mergeCell ref="B4:H4"/>
    <mergeCell ref="I6:I7"/>
    <mergeCell ref="C7:C8"/>
    <mergeCell ref="E8:E11"/>
    <mergeCell ref="G10:G17"/>
    <mergeCell ref="I28:I29"/>
    <mergeCell ref="I32:I33"/>
    <mergeCell ref="C19:C20"/>
    <mergeCell ref="I19:I20"/>
    <mergeCell ref="E26:E27"/>
    <mergeCell ref="E30:E31"/>
    <mergeCell ref="I113:I114"/>
    <mergeCell ref="G22:G23"/>
    <mergeCell ref="I22:I23"/>
    <mergeCell ref="I24:I25"/>
    <mergeCell ref="I109:I110"/>
    <mergeCell ref="G111:G112"/>
    <mergeCell ref="I111:I112"/>
    <mergeCell ref="I101:I102"/>
    <mergeCell ref="I96:I97"/>
    <mergeCell ref="G99:G100"/>
    <mergeCell ref="I99:I100"/>
    <mergeCell ref="I90:I91"/>
    <mergeCell ref="G87:G94"/>
    <mergeCell ref="G34:G35"/>
    <mergeCell ref="I34:I35"/>
    <mergeCell ref="I36:I37"/>
    <mergeCell ref="E103:E104"/>
    <mergeCell ref="G104:G107"/>
    <mergeCell ref="I105:I106"/>
    <mergeCell ref="E107:E108"/>
    <mergeCell ref="B82:H82"/>
    <mergeCell ref="I83:I84"/>
    <mergeCell ref="C96:C97"/>
    <mergeCell ref="C88:C89"/>
    <mergeCell ref="C92:C93"/>
    <mergeCell ref="E93:E96"/>
    <mergeCell ref="C84:C85"/>
    <mergeCell ref="E85:E88"/>
  </mergeCells>
  <pageMargins left="0.7" right="0.7" top="0.75" bottom="0.75" header="0.3" footer="0.3"/>
  <pageSetup paperSize="9" scale="11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A578"/>
  <sheetViews>
    <sheetView zoomScaleNormal="100" workbookViewId="0">
      <selection activeCell="CJ11" sqref="CJ11"/>
    </sheetView>
  </sheetViews>
  <sheetFormatPr defaultColWidth="11.42578125" defaultRowHeight="15" outlineLevelCol="2" x14ac:dyDescent="0.25"/>
  <cols>
    <col min="1" max="1" width="11.42578125" style="12"/>
    <col min="2" max="2" width="5.7109375" style="55" hidden="1" customWidth="1" outlineLevel="1"/>
    <col min="3" max="3" width="1.7109375" style="12" hidden="1" customWidth="1" outlineLevel="1"/>
    <col min="4" max="5" width="3.7109375" style="12" hidden="1" customWidth="1" outlineLevel="1"/>
    <col min="6" max="19" width="3.7109375" style="13" hidden="1" customWidth="1" outlineLevel="1"/>
    <col min="20" max="36" width="2" style="13" hidden="1" customWidth="1" outlineLevel="2"/>
    <col min="37" max="37" width="2.42578125" style="13" hidden="1" customWidth="1" outlineLevel="2"/>
    <col min="38" max="38" width="3.85546875" style="13" hidden="1" customWidth="1" outlineLevel="2"/>
    <col min="39" max="39" width="4.140625" style="13" hidden="1" customWidth="1" outlineLevel="2"/>
    <col min="40" max="40" width="3" style="13" hidden="1" customWidth="1" outlineLevel="2"/>
    <col min="41" max="41" width="2.5703125" style="13" hidden="1" customWidth="1" outlineLevel="2"/>
    <col min="42" max="42" width="3" style="56" hidden="1" customWidth="1" outlineLevel="2"/>
    <col min="43" max="43" width="2.5703125" style="12" hidden="1" customWidth="1" outlineLevel="2"/>
    <col min="44" max="44" width="3" style="12" hidden="1" customWidth="1" outlineLevel="2"/>
    <col min="45" max="45" width="7.7109375" style="12" hidden="1" customWidth="1" outlineLevel="2"/>
    <col min="46" max="46" width="21" style="12" hidden="1" customWidth="1" outlineLevel="2"/>
    <col min="47" max="48" width="2.42578125" style="12" hidden="1" customWidth="1" outlineLevel="2"/>
    <col min="49" max="50" width="2.5703125" style="13" hidden="1" customWidth="1" outlineLevel="2"/>
    <col min="51" max="51" width="3" style="13" hidden="1" customWidth="1" outlineLevel="2"/>
    <col min="52" max="52" width="2.5703125" style="13" hidden="1" customWidth="1" outlineLevel="2"/>
    <col min="53" max="53" width="3" style="56" hidden="1" customWidth="1" outlineLevel="2"/>
    <col min="54" max="54" width="2.5703125" style="12" hidden="1" customWidth="1" outlineLevel="2"/>
    <col min="55" max="55" width="2.85546875" style="12" hidden="1" customWidth="1" outlineLevel="2"/>
    <col min="56" max="56" width="7.7109375" style="12" hidden="1" customWidth="1" outlineLevel="2"/>
    <col min="57" max="57" width="15.42578125" style="12" hidden="1" customWidth="1" outlineLevel="2"/>
    <col min="58" max="59" width="6.7109375" style="13" hidden="1" customWidth="1" outlineLevel="2"/>
    <col min="60" max="61" width="6.7109375" style="12" hidden="1" customWidth="1" outlineLevel="2"/>
    <col min="62" max="62" width="2.7109375" style="57" hidden="1" customWidth="1" outlineLevel="1" collapsed="1"/>
    <col min="63" max="63" width="3.28515625" style="58" hidden="1" customWidth="1" outlineLevel="1"/>
    <col min="64" max="64" width="3.42578125" style="60" customWidth="1" collapsed="1"/>
    <col min="65" max="65" width="3.5703125" style="60" hidden="1" customWidth="1" outlineLevel="1"/>
    <col min="66" max="66" width="5.7109375" style="60" customWidth="1" collapsed="1"/>
    <col min="67" max="67" width="5.7109375" style="60" customWidth="1"/>
    <col min="68" max="68" width="17.28515625" style="60" customWidth="1"/>
    <col min="69" max="69" width="13.7109375" style="60" hidden="1" customWidth="1" outlineLevel="1"/>
    <col min="70" max="70" width="9.42578125" style="60" hidden="1" customWidth="1" outlineLevel="1"/>
    <col min="71" max="71" width="1.7109375" style="60" customWidth="1" collapsed="1"/>
    <col min="72" max="72" width="10.7109375" style="59" customWidth="1"/>
    <col min="73" max="74" width="1.7109375" style="59" customWidth="1"/>
    <col min="75" max="75" width="10.7109375" style="59" customWidth="1"/>
    <col min="76" max="77" width="1.7109375" style="59" customWidth="1"/>
    <col min="78" max="78" width="10.7109375" style="59" customWidth="1"/>
    <col min="79" max="80" width="1.7109375" style="59" customWidth="1"/>
    <col min="81" max="81" width="10.7109375" style="59" customWidth="1"/>
    <col min="82" max="82" width="1.7109375" style="59" customWidth="1"/>
    <col min="83" max="83" width="0.85546875" style="59" customWidth="1"/>
    <col min="84" max="86" width="6.7109375" style="59" customWidth="1"/>
    <col min="87" max="89" width="11.42578125" style="12"/>
    <col min="90" max="90" width="7.42578125" style="12" customWidth="1"/>
    <col min="91" max="16384" width="11.42578125" style="12"/>
  </cols>
  <sheetData>
    <row r="1" spans="2:93" ht="24.95" customHeight="1" x14ac:dyDescent="0.25">
      <c r="AQ1" s="61"/>
      <c r="AR1" s="61"/>
      <c r="AS1" s="61"/>
      <c r="AT1" s="61"/>
      <c r="AU1" s="61"/>
      <c r="AV1" s="61"/>
      <c r="BB1" s="61"/>
      <c r="BC1" s="61"/>
      <c r="BD1" s="61"/>
      <c r="BE1" s="61"/>
      <c r="BF1" s="61"/>
      <c r="BG1" s="61"/>
      <c r="BH1" s="61"/>
      <c r="BI1" s="61"/>
      <c r="BJ1" s="62"/>
      <c r="BK1" s="62"/>
      <c r="BL1" s="64"/>
      <c r="BM1" s="64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64"/>
      <c r="CI1" s="63"/>
      <c r="CJ1" s="63"/>
      <c r="CK1" s="63"/>
      <c r="CL1" s="54"/>
      <c r="CM1" s="54"/>
      <c r="CN1" s="54"/>
      <c r="CO1" s="54"/>
    </row>
    <row r="2" spans="2:93" ht="24.95" customHeight="1" x14ac:dyDescent="0.25">
      <c r="AQ2" s="61"/>
      <c r="AR2" s="61"/>
      <c r="AS2" s="61"/>
      <c r="AT2" s="61"/>
      <c r="AU2" s="61"/>
      <c r="AV2" s="61"/>
      <c r="BB2" s="61"/>
      <c r="BC2" s="61"/>
      <c r="BD2" s="61"/>
      <c r="BE2" s="61"/>
      <c r="BF2" s="61"/>
      <c r="BG2" s="61"/>
      <c r="BH2" s="61"/>
      <c r="BI2" s="61"/>
      <c r="BJ2" s="62"/>
      <c r="BK2" s="62"/>
      <c r="BL2" s="64"/>
      <c r="BM2" s="64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64"/>
      <c r="CI2" s="63"/>
      <c r="CJ2" s="63"/>
      <c r="CK2" s="63"/>
      <c r="CL2" s="54"/>
      <c r="CM2" s="54"/>
      <c r="CN2" s="54"/>
      <c r="CO2" s="54"/>
    </row>
    <row r="3" spans="2:93" ht="24.95" customHeight="1" x14ac:dyDescent="0.25">
      <c r="AQ3" s="61"/>
      <c r="AR3" s="61"/>
      <c r="AS3" s="61"/>
      <c r="AT3" s="61"/>
      <c r="AU3" s="61"/>
      <c r="AV3" s="61"/>
      <c r="BB3" s="61"/>
      <c r="BC3" s="61"/>
      <c r="BD3" s="61"/>
      <c r="BE3" s="61"/>
      <c r="BF3" s="61"/>
      <c r="BG3" s="61"/>
      <c r="BH3" s="61"/>
      <c r="BI3" s="61"/>
      <c r="BJ3" s="62"/>
      <c r="BK3" s="62"/>
      <c r="BL3" s="64"/>
      <c r="BM3" s="64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64"/>
      <c r="CI3" s="63"/>
      <c r="CJ3" s="63"/>
      <c r="CK3" s="63"/>
      <c r="CL3" s="54"/>
      <c r="CM3" s="54"/>
      <c r="CN3" s="54"/>
      <c r="CO3" s="54"/>
    </row>
    <row r="4" spans="2:93" ht="24.95" customHeight="1" x14ac:dyDescent="0.25">
      <c r="AQ4" s="61"/>
      <c r="AR4" s="61"/>
      <c r="AS4" s="61"/>
      <c r="AT4" s="61"/>
      <c r="AU4" s="61"/>
      <c r="AV4" s="61"/>
      <c r="BB4" s="61"/>
      <c r="BC4" s="61"/>
      <c r="BD4" s="61"/>
      <c r="BE4" s="61"/>
      <c r="BF4" s="61"/>
      <c r="BG4" s="61"/>
      <c r="BH4" s="61"/>
      <c r="BI4" s="61"/>
      <c r="BJ4" s="62"/>
      <c r="BK4" s="62"/>
      <c r="BL4" s="64"/>
      <c r="BM4" s="64"/>
      <c r="BN4" s="367" t="s">
        <v>76</v>
      </c>
      <c r="BO4" s="367"/>
      <c r="BP4" s="367"/>
      <c r="BQ4" s="367"/>
      <c r="BR4" s="367"/>
      <c r="BS4" s="367"/>
      <c r="BT4" s="367"/>
      <c r="BU4" s="367"/>
      <c r="BV4" s="367"/>
      <c r="BW4" s="367"/>
      <c r="BX4" s="367"/>
      <c r="BY4" s="367"/>
      <c r="BZ4" s="367"/>
      <c r="CA4" s="367"/>
      <c r="CB4" s="367"/>
      <c r="CC4" s="367"/>
      <c r="CD4" s="367"/>
      <c r="CE4" s="367"/>
      <c r="CF4" s="367"/>
      <c r="CG4" s="367"/>
      <c r="CH4" s="64"/>
      <c r="CI4" s="63"/>
      <c r="CJ4" s="63"/>
      <c r="CK4" s="63"/>
      <c r="CL4" s="54"/>
      <c r="CM4" s="54"/>
      <c r="CN4" s="54"/>
      <c r="CO4" s="54"/>
    </row>
    <row r="5" spans="2:93" ht="24.95" customHeight="1" x14ac:dyDescent="0.25">
      <c r="AQ5" s="61"/>
      <c r="AR5" s="61"/>
      <c r="AS5" s="61"/>
      <c r="AT5" s="61"/>
      <c r="AU5" s="61"/>
      <c r="AV5" s="61"/>
      <c r="BB5" s="61"/>
      <c r="BC5" s="61"/>
      <c r="BD5" s="61"/>
      <c r="BE5" s="61"/>
      <c r="BF5" s="61"/>
      <c r="BG5" s="61"/>
      <c r="BH5" s="61"/>
      <c r="BI5" s="61"/>
      <c r="BJ5" s="62"/>
      <c r="BK5" s="62"/>
      <c r="BL5" s="64"/>
      <c r="BM5" s="64"/>
      <c r="BN5" s="368" t="s">
        <v>170</v>
      </c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64"/>
      <c r="CI5" s="63"/>
      <c r="CJ5" s="63"/>
      <c r="CK5" s="63"/>
      <c r="CL5" s="54"/>
      <c r="CM5" s="54"/>
      <c r="CN5" s="54"/>
      <c r="CO5" s="54"/>
    </row>
    <row r="6" spans="2:93" ht="24.95" customHeight="1" x14ac:dyDescent="0.25">
      <c r="AQ6" s="61"/>
      <c r="AR6" s="61"/>
      <c r="AS6" s="61"/>
      <c r="AT6" s="61"/>
      <c r="AU6" s="61"/>
      <c r="AV6" s="61"/>
      <c r="BB6" s="61"/>
      <c r="BC6" s="61"/>
      <c r="BD6" s="61"/>
      <c r="BE6" s="61"/>
      <c r="BF6" s="61"/>
      <c r="BG6" s="61"/>
      <c r="BH6" s="61"/>
      <c r="BI6" s="61"/>
      <c r="BJ6" s="62"/>
      <c r="BK6" s="62"/>
      <c r="BL6" s="64"/>
      <c r="BM6" s="64"/>
      <c r="BN6" s="279"/>
      <c r="BO6" s="27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279"/>
      <c r="CG6" s="279"/>
      <c r="CH6" s="64"/>
      <c r="CI6" s="63"/>
      <c r="CJ6" s="63"/>
      <c r="CK6" s="63"/>
      <c r="CL6" s="54"/>
      <c r="CM6" s="54"/>
      <c r="CN6" s="54"/>
      <c r="CO6" s="54"/>
    </row>
    <row r="7" spans="2:93" ht="24.95" customHeight="1" thickBot="1" x14ac:dyDescent="0.3">
      <c r="AA7" s="65"/>
      <c r="BL7" s="345" t="s">
        <v>168</v>
      </c>
      <c r="BM7" s="345"/>
      <c r="BN7" s="345"/>
      <c r="BO7" s="345"/>
      <c r="BP7" s="345"/>
      <c r="BQ7" s="345"/>
      <c r="BR7" s="345"/>
      <c r="BS7" s="345"/>
      <c r="BT7" s="345"/>
      <c r="BU7" s="345"/>
      <c r="BV7" s="345"/>
      <c r="BW7" s="345"/>
      <c r="BX7" s="345"/>
      <c r="BY7" s="345"/>
      <c r="BZ7" s="345"/>
      <c r="CA7" s="345"/>
      <c r="CB7" s="345"/>
      <c r="CC7" s="345"/>
      <c r="CD7" s="345"/>
      <c r="CE7" s="345"/>
      <c r="CF7" s="345"/>
      <c r="CG7" s="345"/>
      <c r="CH7" s="345"/>
      <c r="CL7" s="54"/>
      <c r="CM7" s="54"/>
      <c r="CN7" s="54"/>
      <c r="CO7" s="54"/>
    </row>
    <row r="8" spans="2:93" ht="24.95" customHeight="1" x14ac:dyDescent="0.25">
      <c r="B8" s="66">
        <v>1</v>
      </c>
      <c r="C8" s="67"/>
      <c r="D8" s="68" t="s">
        <v>169</v>
      </c>
      <c r="E8" s="68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>
        <v>1</v>
      </c>
      <c r="AA8" s="65"/>
      <c r="AS8" s="71">
        <f>IF(C9=0,0,(IF(C10=0,1,IF(C11=0,2,IF(C12=0,3,IF(C12&gt;0,4))))))</f>
        <v>0</v>
      </c>
      <c r="BD8" s="71">
        <f>IF(BF8=15,3,IF(BF8&gt;15,4))</f>
        <v>4</v>
      </c>
      <c r="BF8" s="72">
        <f>SUM(BF9,BF11,BF13,BF15)</f>
        <v>18</v>
      </c>
      <c r="BG8" s="72">
        <f>SUM(BG9,BG11,BG13,BG15)</f>
        <v>10</v>
      </c>
      <c r="BL8" s="162" t="s">
        <v>58</v>
      </c>
      <c r="BM8" s="408" t="s">
        <v>7</v>
      </c>
      <c r="BN8" s="409"/>
      <c r="BO8" s="409"/>
      <c r="BP8" s="450"/>
      <c r="BQ8" s="347" t="s">
        <v>59</v>
      </c>
      <c r="BR8" s="427"/>
      <c r="BS8" s="342">
        <v>1</v>
      </c>
      <c r="BT8" s="342"/>
      <c r="BU8" s="342"/>
      <c r="BV8" s="348">
        <v>2</v>
      </c>
      <c r="BW8" s="342"/>
      <c r="BX8" s="349"/>
      <c r="BY8" s="342">
        <v>3</v>
      </c>
      <c r="BZ8" s="342"/>
      <c r="CA8" s="342"/>
      <c r="CB8" s="348">
        <v>4</v>
      </c>
      <c r="CC8" s="342"/>
      <c r="CD8" s="349"/>
      <c r="CE8" s="74"/>
      <c r="CF8" s="75" t="s">
        <v>0</v>
      </c>
      <c r="CG8" s="280" t="s">
        <v>3</v>
      </c>
      <c r="CH8" s="77" t="s">
        <v>1</v>
      </c>
      <c r="CL8" s="54"/>
      <c r="CM8" s="54"/>
      <c r="CN8" s="54"/>
      <c r="CO8" s="54"/>
    </row>
    <row r="9" spans="2:93" ht="24.95" customHeight="1" x14ac:dyDescent="0.25">
      <c r="B9" s="78">
        <v>1</v>
      </c>
      <c r="C9" s="79"/>
      <c r="D9" s="80">
        <v>1</v>
      </c>
      <c r="E9" s="80">
        <v>3</v>
      </c>
      <c r="F9" s="81">
        <v>2</v>
      </c>
      <c r="G9" s="82">
        <v>1</v>
      </c>
      <c r="H9" s="83">
        <v>2</v>
      </c>
      <c r="I9" s="84">
        <v>1</v>
      </c>
      <c r="J9" s="81">
        <v>2</v>
      </c>
      <c r="K9" s="82">
        <v>1</v>
      </c>
      <c r="L9" s="83"/>
      <c r="M9" s="84"/>
      <c r="N9" s="81"/>
      <c r="O9" s="82"/>
      <c r="P9" s="83"/>
      <c r="Q9" s="84"/>
      <c r="R9" s="81"/>
      <c r="S9" s="82"/>
      <c r="T9" s="85">
        <f t="shared" ref="T9:T14" si="0">IF(F9="wo",0,IF(G9="wo",1,IF(F9&gt;G9,1,0)))</f>
        <v>1</v>
      </c>
      <c r="U9" s="85">
        <f t="shared" ref="U9:U14" si="1">IF(F9="wo",1,IF(G9="wo",0,IF(G9&gt;F9,1,0)))</f>
        <v>0</v>
      </c>
      <c r="V9" s="85">
        <f t="shared" ref="V9:V14" si="2">IF(H9="wo",0,IF(I9="wo",1,IF(H9&gt;I9,1,0)))</f>
        <v>1</v>
      </c>
      <c r="W9" s="85">
        <f t="shared" ref="W9:W14" si="3">IF(H9="wo",1,IF(I9="wo",0,IF(I9&gt;H9,1,0)))</f>
        <v>0</v>
      </c>
      <c r="X9" s="85">
        <f t="shared" ref="X9:X14" si="4">IF(J9="wo",0,IF(K9="wo",1,IF(J9&gt;K9,1,0)))</f>
        <v>1</v>
      </c>
      <c r="Y9" s="85">
        <f t="shared" ref="Y9:Y14" si="5">IF(J9="wo",1,IF(K9="wo",0,IF(K9&gt;J9,1,0)))</f>
        <v>0</v>
      </c>
      <c r="Z9" s="85">
        <f t="shared" ref="Z9:Z14" si="6">IF(L9="wo",0,IF(M9="wo",1,IF(L9&gt;M9,1,0)))</f>
        <v>0</v>
      </c>
      <c r="AA9" s="85">
        <f t="shared" ref="AA9:AA14" si="7">IF(L9="wo",1,IF(M9="wo",0,IF(M9&gt;L9,1,0)))</f>
        <v>0</v>
      </c>
      <c r="AB9" s="85">
        <f t="shared" ref="AB9:AB14" si="8">IF(N9="wo",0,IF(O9="wo",1,IF(N9&gt;O9,1,0)))</f>
        <v>0</v>
      </c>
      <c r="AC9" s="85">
        <f t="shared" ref="AC9:AC14" si="9">IF(N9="wo",1,IF(O9="wo",0,IF(O9&gt;N9,1,0)))</f>
        <v>0</v>
      </c>
      <c r="AD9" s="85">
        <f t="shared" ref="AD9:AD14" si="10">IF(P9="wo",0,IF(Q9="wo",1,IF(P9&gt;Q9,1,0)))</f>
        <v>0</v>
      </c>
      <c r="AE9" s="85">
        <f t="shared" ref="AE9:AE14" si="11">IF(P9="wo",1,IF(Q9="wo",0,IF(Q9&gt;P9,1,0)))</f>
        <v>0</v>
      </c>
      <c r="AF9" s="85">
        <f t="shared" ref="AF9:AF14" si="12">IF(R9="wo",0,IF(S9="wo",1,IF(R9&gt;S9,1,0)))</f>
        <v>0</v>
      </c>
      <c r="AG9" s="85">
        <f t="shared" ref="AG9:AG14" si="13">IF(R9="wo",1,IF(S9="wo",0,IF(S9&gt;R9,1,0)))</f>
        <v>0</v>
      </c>
      <c r="AH9" s="86">
        <f t="shared" ref="AH9:AI14" si="14">IF(F9="wo","wo",+T9+V9+X9+Z9+AB9+AD9+AF9)</f>
        <v>3</v>
      </c>
      <c r="AI9" s="86">
        <f t="shared" si="14"/>
        <v>0</v>
      </c>
      <c r="AJ9" s="87">
        <f t="shared" ref="AJ9:AJ14" si="15">IF(F9="",0,IF(F9="wo",0,IF(G9="wo",2,IF(AH9=AI9,0,IF(AH9&gt;AI9,2,1)))))</f>
        <v>2</v>
      </c>
      <c r="AK9" s="87">
        <f t="shared" ref="AK9:AK14" si="16">IF(G9="",0,IF(G9="wo",0,IF(F9="wo",2,IF(AI9=AH9,0,IF(AI9&gt;AH9,2,1)))))</f>
        <v>1</v>
      </c>
      <c r="AL9" s="88">
        <f t="shared" ref="AL9:AL14" si="17">IF(F9="","",IF(F9="wo",0,IF(G9="wo",0,IF(F9=G9,"ERROR",IF(F9&gt;G9,G9,-1*F9)))))</f>
        <v>1</v>
      </c>
      <c r="AM9" s="88">
        <f t="shared" ref="AM9:AM14" si="18">IF(H9="","",IF(H9="wo",0,IF(I9="wo",0,IF(H9=I9,"ERROR",IF(H9&gt;I9,I9,-1*H9)))))</f>
        <v>1</v>
      </c>
      <c r="AN9" s="88">
        <f t="shared" ref="AN9:AN14" si="19">IF(J9="","",IF(J9="wo",0,IF(K9="wo",0,IF(J9=K9,"ERROR",IF(J9&gt;K9,K9,-1*J9)))))</f>
        <v>1</v>
      </c>
      <c r="AO9" s="88" t="str">
        <f t="shared" ref="AO9:AO14" si="20">IF(L9="","",IF(L9="wo",0,IF(M9="wo",0,IF(L9=M9,"ERROR",IF(L9&gt;M9,M9,-1*L9)))))</f>
        <v/>
      </c>
      <c r="AP9" s="88" t="str">
        <f t="shared" ref="AP9:AP14" si="21">IF(N9="","",IF(N9="wo",0,IF(O9="wo",0,IF(N9=O9,"ERROR",IF(N9&gt;O9,O9,-1*N9)))))</f>
        <v/>
      </c>
      <c r="AQ9" s="88" t="str">
        <f t="shared" ref="AQ9:AQ14" si="22">IF(P9="","",IF(P9="wo",0,IF(Q9="wo",0,IF(P9=Q9,"ERROR",IF(P9&gt;Q9,Q9,-1*P9)))))</f>
        <v/>
      </c>
      <c r="AR9" s="88" t="str">
        <f t="shared" ref="AR9:AR14" si="23">IF(R9="","",IF(R9="wo",0,IF(S9="wo",0,IF(R9=S9,"ERROR",IF(R9&gt;S9,S9,-1*R9)))))</f>
        <v/>
      </c>
      <c r="AS9" s="89" t="str">
        <f t="shared" ref="AS9:AS14" si="24">CONCATENATE(AH9," - ",AI9)</f>
        <v>3 - 0</v>
      </c>
      <c r="AT9" s="90" t="str">
        <f t="shared" ref="AT9:AT14" si="25">IF(F9="","",(IF(L9="",AL9&amp;","&amp;AM9&amp;","&amp;AN9,IF(N9="",AL9&amp;","&amp;AM9&amp;","&amp;AN9&amp;","&amp;AO9,IF(P9="",AL9&amp;","&amp;AM9&amp;","&amp;AN9&amp;","&amp;AO9&amp;","&amp;AP9,IF(R9="",AL9&amp;","&amp;AM9&amp;","&amp;AN9&amp;","&amp;AO9&amp;","&amp;AP9&amp;","&amp;AQ9,AL9&amp;","&amp;AM9&amp;","&amp;AN9&amp;","&amp;AO9&amp;","&amp;AP9&amp;","&amp;AQ9&amp;","&amp;AR9))))))</f>
        <v>1,1,1</v>
      </c>
      <c r="AU9" s="87">
        <f t="shared" ref="AU9:AU14" si="26">IF(G9="",0,IF(G9="wo",0,IF(F9="wo",2,IF(AI9=AH9,0,IF(AI9&gt;AH9,2,1)))))</f>
        <v>1</v>
      </c>
      <c r="AV9" s="87">
        <f t="shared" ref="AV9:AV14" si="27">IF(F9="",0,IF(F9="wo",0,IF(G9="wo",2,IF(AH9=AI9,0,IF(AH9&gt;AI9,2,1)))))</f>
        <v>2</v>
      </c>
      <c r="AW9" s="88">
        <f t="shared" ref="AW9:AW14" si="28">IF(G9="","",IF(G9="wo",0,IF(F9="wo",0,IF(G9=F9,"ERROR",IF(G9&gt;F9,F9,-1*G9)))))</f>
        <v>-1</v>
      </c>
      <c r="AX9" s="88">
        <f t="shared" ref="AX9:AX14" si="29">IF(I9="","",IF(I9="wo",0,IF(H9="wo",0,IF(I9=H9,"ERROR",IF(I9&gt;H9,H9,-1*I9)))))</f>
        <v>-1</v>
      </c>
      <c r="AY9" s="88">
        <f t="shared" ref="AY9:AY14" si="30">IF(K9="","",IF(K9="wo",0,IF(J9="wo",0,IF(K9=J9,"ERROR",IF(K9&gt;J9,J9,-1*K9)))))</f>
        <v>-1</v>
      </c>
      <c r="AZ9" s="88" t="str">
        <f t="shared" ref="AZ9:AZ14" si="31">IF(M9="","",IF(M9="wo",0,IF(L9="wo",0,IF(M9=L9,"ERROR",IF(M9&gt;L9,L9,-1*M9)))))</f>
        <v/>
      </c>
      <c r="BA9" s="88" t="str">
        <f t="shared" ref="BA9:BA14" si="32">IF(O9="","",IF(O9="wo",0,IF(N9="wo",0,IF(O9=N9,"ERROR",IF(O9&gt;N9,N9,-1*O9)))))</f>
        <v/>
      </c>
      <c r="BB9" s="88" t="str">
        <f t="shared" ref="BB9:BB14" si="33">IF(Q9="","",IF(Q9="wo",0,IF(P9="wo",0,IF(Q9=P9,"ERROR",IF(Q9&gt;P9,P9,-1*Q9)))))</f>
        <v/>
      </c>
      <c r="BC9" s="88" t="str">
        <f t="shared" ref="BC9:BC14" si="34">IF(S9="","",IF(S9="wo",0,IF(R9="wo",0,IF(S9=R9,"ERROR",IF(S9&gt;R9,R9,-1*S9)))))</f>
        <v/>
      </c>
      <c r="BD9" s="89" t="str">
        <f t="shared" ref="BD9:BD14" si="35">CONCATENATE(AI9," - ",AH9)</f>
        <v>0 - 3</v>
      </c>
      <c r="BE9" s="90" t="str">
        <f t="shared" ref="BE9:BE14" si="36">IF(F9="","",(IF(L9="",AW9&amp;", "&amp;AX9&amp;", "&amp;AY9,IF(N9="",AW9&amp;","&amp;AX9&amp;","&amp;AY9&amp;","&amp;AZ9,IF(P9="",AW9&amp;","&amp;AX9&amp;","&amp;AY9&amp;","&amp;AZ9&amp;","&amp;BA9,IF(R9="",AW9&amp;","&amp;AX9&amp;","&amp;AY9&amp;","&amp;AZ9&amp;","&amp;BA9&amp;","&amp;BB9,AW9&amp;","&amp;AX9&amp;","&amp;AY9&amp;","&amp;AZ9&amp;","&amp;BA9&amp;","&amp;BB9&amp;","&amp;BC9))))))</f>
        <v>-1, -1, -1</v>
      </c>
      <c r="BF9" s="91">
        <f>SUMIF(D9:D16,1,AJ9:AJ16)+SUMIF(E9:E16,1,AK9:AK16)</f>
        <v>5</v>
      </c>
      <c r="BG9" s="91">
        <f>IF(BF9&lt;&gt;0,RANK(BF9,BF9:BF15),"")</f>
        <v>2</v>
      </c>
      <c r="BH9" s="92">
        <f>SUMIF(B9:B12,D9,C9:C12)</f>
        <v>0</v>
      </c>
      <c r="BI9" s="93">
        <f>SUMIF(B9:B12,E9,C9:C12)</f>
        <v>0</v>
      </c>
      <c r="BJ9" s="57">
        <v>1</v>
      </c>
      <c r="BK9" s="58">
        <f>1*B8</f>
        <v>1</v>
      </c>
      <c r="BL9" s="406">
        <v>1</v>
      </c>
      <c r="BM9" s="352">
        <f>C9</f>
        <v>0</v>
      </c>
      <c r="BN9" s="332" t="s">
        <v>66</v>
      </c>
      <c r="BO9" s="332"/>
      <c r="BP9" s="412"/>
      <c r="BQ9" s="95">
        <f>IF(BM9=0,0,VLOOKUP(BM9,[3]Список!$A:P,7,FALSE))</f>
        <v>0</v>
      </c>
      <c r="BR9" s="421">
        <f>IF(BM9=0,0,VLOOKUP(BM9,[3]Список!$A:$P,6,FALSE))</f>
        <v>0</v>
      </c>
      <c r="BS9" s="398"/>
      <c r="BT9" s="398"/>
      <c r="BU9" s="398"/>
      <c r="BV9" s="96"/>
      <c r="BW9" s="97">
        <f>IF(AH13&lt;AI13,AJ13,IF(AI13&lt;AH13,AJ13," "))</f>
        <v>1</v>
      </c>
      <c r="BX9" s="98"/>
      <c r="BY9" s="99"/>
      <c r="BZ9" s="97">
        <f>IF(AH9&lt;AI9,AJ9,IF(AI9&lt;AH9,AJ9," "))</f>
        <v>2</v>
      </c>
      <c r="CA9" s="99"/>
      <c r="CB9" s="100"/>
      <c r="CC9" s="97">
        <f>IF(AH11&lt;AI11,AJ11,IF(AI11&lt;AH11,AJ11," "))</f>
        <v>2</v>
      </c>
      <c r="CD9" s="98"/>
      <c r="CE9" s="101"/>
      <c r="CF9" s="383">
        <f>BF9</f>
        <v>5</v>
      </c>
      <c r="CG9" s="414"/>
      <c r="CH9" s="416">
        <f>IF(BG10="",BG9,BG10)</f>
        <v>2</v>
      </c>
      <c r="CL9" s="332"/>
      <c r="CM9" s="332"/>
      <c r="CN9" s="332"/>
      <c r="CO9" s="54"/>
    </row>
    <row r="10" spans="2:93" ht="24.95" customHeight="1" x14ac:dyDescent="0.25">
      <c r="B10" s="78">
        <v>2</v>
      </c>
      <c r="C10" s="79"/>
      <c r="D10" s="80">
        <v>2</v>
      </c>
      <c r="E10" s="80">
        <v>4</v>
      </c>
      <c r="F10" s="81">
        <v>2</v>
      </c>
      <c r="G10" s="82">
        <v>1</v>
      </c>
      <c r="H10" s="83">
        <v>2</v>
      </c>
      <c r="I10" s="84">
        <v>1</v>
      </c>
      <c r="J10" s="81">
        <v>1</v>
      </c>
      <c r="K10" s="82">
        <v>2</v>
      </c>
      <c r="L10" s="83">
        <v>2</v>
      </c>
      <c r="M10" s="84">
        <v>1</v>
      </c>
      <c r="N10" s="81"/>
      <c r="O10" s="82"/>
      <c r="P10" s="83"/>
      <c r="Q10" s="84"/>
      <c r="R10" s="81"/>
      <c r="S10" s="82"/>
      <c r="T10" s="85">
        <f t="shared" si="0"/>
        <v>1</v>
      </c>
      <c r="U10" s="85">
        <f t="shared" si="1"/>
        <v>0</v>
      </c>
      <c r="V10" s="85">
        <f t="shared" si="2"/>
        <v>1</v>
      </c>
      <c r="W10" s="85">
        <f t="shared" si="3"/>
        <v>0</v>
      </c>
      <c r="X10" s="85">
        <f t="shared" si="4"/>
        <v>0</v>
      </c>
      <c r="Y10" s="85">
        <f t="shared" si="5"/>
        <v>1</v>
      </c>
      <c r="Z10" s="85">
        <f t="shared" si="6"/>
        <v>1</v>
      </c>
      <c r="AA10" s="85">
        <f t="shared" si="7"/>
        <v>0</v>
      </c>
      <c r="AB10" s="85">
        <f t="shared" si="8"/>
        <v>0</v>
      </c>
      <c r="AC10" s="85">
        <f t="shared" si="9"/>
        <v>0</v>
      </c>
      <c r="AD10" s="85">
        <f t="shared" si="10"/>
        <v>0</v>
      </c>
      <c r="AE10" s="85">
        <f t="shared" si="11"/>
        <v>0</v>
      </c>
      <c r="AF10" s="85">
        <f t="shared" si="12"/>
        <v>0</v>
      </c>
      <c r="AG10" s="85">
        <f t="shared" si="13"/>
        <v>0</v>
      </c>
      <c r="AH10" s="86">
        <f t="shared" si="14"/>
        <v>3</v>
      </c>
      <c r="AI10" s="86">
        <f t="shared" si="14"/>
        <v>1</v>
      </c>
      <c r="AJ10" s="87">
        <f t="shared" si="15"/>
        <v>2</v>
      </c>
      <c r="AK10" s="87">
        <f t="shared" si="16"/>
        <v>1</v>
      </c>
      <c r="AL10" s="88">
        <f t="shared" si="17"/>
        <v>1</v>
      </c>
      <c r="AM10" s="88">
        <f t="shared" si="18"/>
        <v>1</v>
      </c>
      <c r="AN10" s="88">
        <f t="shared" si="19"/>
        <v>-1</v>
      </c>
      <c r="AO10" s="88">
        <f t="shared" si="20"/>
        <v>1</v>
      </c>
      <c r="AP10" s="88" t="str">
        <f t="shared" si="21"/>
        <v/>
      </c>
      <c r="AQ10" s="88" t="str">
        <f t="shared" si="22"/>
        <v/>
      </c>
      <c r="AR10" s="88" t="str">
        <f t="shared" si="23"/>
        <v/>
      </c>
      <c r="AS10" s="89" t="str">
        <f t="shared" si="24"/>
        <v>3 - 1</v>
      </c>
      <c r="AT10" s="90" t="str">
        <f t="shared" si="25"/>
        <v>1,1,-1,1</v>
      </c>
      <c r="AU10" s="87">
        <f t="shared" si="26"/>
        <v>1</v>
      </c>
      <c r="AV10" s="87">
        <f t="shared" si="27"/>
        <v>2</v>
      </c>
      <c r="AW10" s="88">
        <f t="shared" si="28"/>
        <v>-1</v>
      </c>
      <c r="AX10" s="88">
        <f t="shared" si="29"/>
        <v>-1</v>
      </c>
      <c r="AY10" s="88">
        <f t="shared" si="30"/>
        <v>1</v>
      </c>
      <c r="AZ10" s="88">
        <f t="shared" si="31"/>
        <v>-1</v>
      </c>
      <c r="BA10" s="88" t="str">
        <f t="shared" si="32"/>
        <v/>
      </c>
      <c r="BB10" s="88" t="str">
        <f t="shared" si="33"/>
        <v/>
      </c>
      <c r="BC10" s="88" t="str">
        <f t="shared" si="34"/>
        <v/>
      </c>
      <c r="BD10" s="89" t="str">
        <f t="shared" si="35"/>
        <v>1 - 3</v>
      </c>
      <c r="BE10" s="90" t="str">
        <f t="shared" si="36"/>
        <v>-1,-1,1,-1</v>
      </c>
      <c r="BF10" s="102"/>
      <c r="BG10" s="102"/>
      <c r="BH10" s="92">
        <f>SUMIF(B9:B12,D10,C9:C12)</f>
        <v>0</v>
      </c>
      <c r="BI10" s="93">
        <f>SUMIF(B9:B12,E10,C9:C12)</f>
        <v>0</v>
      </c>
      <c r="BJ10" s="57">
        <v>1</v>
      </c>
      <c r="BK10" s="58">
        <f>1+BK9</f>
        <v>2</v>
      </c>
      <c r="BL10" s="407"/>
      <c r="BM10" s="420"/>
      <c r="BN10" s="332" t="s">
        <v>60</v>
      </c>
      <c r="BO10" s="332"/>
      <c r="BP10" s="412"/>
      <c r="BQ10" s="103">
        <f>IF(BM9=0,0,VLOOKUP(BM9,[3]Список!$A:P,8,FALSE))</f>
        <v>0</v>
      </c>
      <c r="BR10" s="422"/>
      <c r="BS10" s="401"/>
      <c r="BT10" s="401"/>
      <c r="BU10" s="401"/>
      <c r="BV10" s="380" t="str">
        <f>IF(AJ13&lt;AK13,AS13,IF(AK13&lt;AJ13,AT13," "))</f>
        <v>1 - 3</v>
      </c>
      <c r="BW10" s="381"/>
      <c r="BX10" s="382"/>
      <c r="BY10" s="381" t="str">
        <f>IF(AJ9&lt;AK9,AS9,IF(AK9&lt;AJ9,AT9," "))</f>
        <v>1,1,1</v>
      </c>
      <c r="BZ10" s="381"/>
      <c r="CA10" s="381"/>
      <c r="CB10" s="380" t="str">
        <f>IF(AJ11&lt;AK11,AS11,IF(AK11&lt;AJ11,AT11," "))</f>
        <v>1,1,1</v>
      </c>
      <c r="CC10" s="381"/>
      <c r="CD10" s="382"/>
      <c r="CE10" s="104"/>
      <c r="CF10" s="384"/>
      <c r="CG10" s="415"/>
      <c r="CH10" s="417"/>
      <c r="CL10" s="332"/>
      <c r="CM10" s="332"/>
      <c r="CN10" s="332"/>
      <c r="CO10" s="54"/>
    </row>
    <row r="11" spans="2:93" ht="24.95" customHeight="1" x14ac:dyDescent="0.25">
      <c r="B11" s="78">
        <v>3</v>
      </c>
      <c r="C11" s="79"/>
      <c r="D11" s="80">
        <v>1</v>
      </c>
      <c r="E11" s="80">
        <v>4</v>
      </c>
      <c r="F11" s="81">
        <v>2</v>
      </c>
      <c r="G11" s="82">
        <v>1</v>
      </c>
      <c r="H11" s="83">
        <v>2</v>
      </c>
      <c r="I11" s="84">
        <v>1</v>
      </c>
      <c r="J11" s="81">
        <v>2</v>
      </c>
      <c r="K11" s="82">
        <v>1</v>
      </c>
      <c r="L11" s="83"/>
      <c r="M11" s="84"/>
      <c r="N11" s="81"/>
      <c r="O11" s="82"/>
      <c r="P11" s="83"/>
      <c r="Q11" s="84"/>
      <c r="R11" s="81"/>
      <c r="S11" s="82"/>
      <c r="T11" s="85">
        <f t="shared" si="0"/>
        <v>1</v>
      </c>
      <c r="U11" s="85">
        <f t="shared" si="1"/>
        <v>0</v>
      </c>
      <c r="V11" s="85">
        <f t="shared" si="2"/>
        <v>1</v>
      </c>
      <c r="W11" s="85">
        <f t="shared" si="3"/>
        <v>0</v>
      </c>
      <c r="X11" s="85">
        <f t="shared" si="4"/>
        <v>1</v>
      </c>
      <c r="Y11" s="85">
        <f t="shared" si="5"/>
        <v>0</v>
      </c>
      <c r="Z11" s="85">
        <f t="shared" si="6"/>
        <v>0</v>
      </c>
      <c r="AA11" s="85">
        <f t="shared" si="7"/>
        <v>0</v>
      </c>
      <c r="AB11" s="85">
        <f t="shared" si="8"/>
        <v>0</v>
      </c>
      <c r="AC11" s="85">
        <f t="shared" si="9"/>
        <v>0</v>
      </c>
      <c r="AD11" s="85">
        <f t="shared" si="10"/>
        <v>0</v>
      </c>
      <c r="AE11" s="85">
        <f t="shared" si="11"/>
        <v>0</v>
      </c>
      <c r="AF11" s="85">
        <f t="shared" si="12"/>
        <v>0</v>
      </c>
      <c r="AG11" s="85">
        <f t="shared" si="13"/>
        <v>0</v>
      </c>
      <c r="AH11" s="86">
        <f t="shared" si="14"/>
        <v>3</v>
      </c>
      <c r="AI11" s="86">
        <f t="shared" si="14"/>
        <v>0</v>
      </c>
      <c r="AJ11" s="87">
        <f t="shared" si="15"/>
        <v>2</v>
      </c>
      <c r="AK11" s="87">
        <f t="shared" si="16"/>
        <v>1</v>
      </c>
      <c r="AL11" s="88">
        <f t="shared" si="17"/>
        <v>1</v>
      </c>
      <c r="AM11" s="88">
        <f t="shared" si="18"/>
        <v>1</v>
      </c>
      <c r="AN11" s="88">
        <f t="shared" si="19"/>
        <v>1</v>
      </c>
      <c r="AO11" s="88" t="str">
        <f t="shared" si="20"/>
        <v/>
      </c>
      <c r="AP11" s="88" t="str">
        <f t="shared" si="21"/>
        <v/>
      </c>
      <c r="AQ11" s="88" t="str">
        <f t="shared" si="22"/>
        <v/>
      </c>
      <c r="AR11" s="88" t="str">
        <f t="shared" si="23"/>
        <v/>
      </c>
      <c r="AS11" s="89" t="str">
        <f t="shared" si="24"/>
        <v>3 - 0</v>
      </c>
      <c r="AT11" s="90" t="str">
        <f t="shared" si="25"/>
        <v>1,1,1</v>
      </c>
      <c r="AU11" s="87">
        <f t="shared" si="26"/>
        <v>1</v>
      </c>
      <c r="AV11" s="87">
        <f t="shared" si="27"/>
        <v>2</v>
      </c>
      <c r="AW11" s="88">
        <f t="shared" si="28"/>
        <v>-1</v>
      </c>
      <c r="AX11" s="88">
        <f t="shared" si="29"/>
        <v>-1</v>
      </c>
      <c r="AY11" s="88">
        <f t="shared" si="30"/>
        <v>-1</v>
      </c>
      <c r="AZ11" s="88" t="str">
        <f t="shared" si="31"/>
        <v/>
      </c>
      <c r="BA11" s="88" t="str">
        <f t="shared" si="32"/>
        <v/>
      </c>
      <c r="BB11" s="88" t="str">
        <f t="shared" si="33"/>
        <v/>
      </c>
      <c r="BC11" s="88" t="str">
        <f t="shared" si="34"/>
        <v/>
      </c>
      <c r="BD11" s="89" t="str">
        <f t="shared" si="35"/>
        <v>0 - 3</v>
      </c>
      <c r="BE11" s="90" t="str">
        <f t="shared" si="36"/>
        <v>-1, -1, -1</v>
      </c>
      <c r="BF11" s="91">
        <f>SUMIF(D9:D16,2,AJ9:AJ16)+SUMIF(E9:E16,2,AK9:AK16)</f>
        <v>6</v>
      </c>
      <c r="BG11" s="91">
        <f>IF(BF11&lt;&gt;0,RANK(BF11,BF9:BF15),"")</f>
        <v>1</v>
      </c>
      <c r="BH11" s="92">
        <f>SUMIF(B9:B12,D11,C9:C12)</f>
        <v>0</v>
      </c>
      <c r="BI11" s="93">
        <f>SUMIF(B9:B12,E11,C9:C12)</f>
        <v>0</v>
      </c>
      <c r="BJ11" s="57">
        <v>1</v>
      </c>
      <c r="BK11" s="58">
        <f>1+BK10</f>
        <v>3</v>
      </c>
      <c r="BL11" s="350">
        <v>2</v>
      </c>
      <c r="BM11" s="352">
        <f>C10</f>
        <v>0</v>
      </c>
      <c r="BN11" s="334" t="s">
        <v>62</v>
      </c>
      <c r="BO11" s="334"/>
      <c r="BP11" s="338"/>
      <c r="BQ11" s="105">
        <f>IF(BM11=0,0,VLOOKUP(BM11,[3]Список!$A:P,7,FALSE))</f>
        <v>0</v>
      </c>
      <c r="BR11" s="354">
        <f>IF(BM11=0,0,VLOOKUP(BM11,[3]Список!$A:$P,6,FALSE))</f>
        <v>0</v>
      </c>
      <c r="BS11" s="106"/>
      <c r="BT11" s="107">
        <f>IF(AH13&lt;AI13,AU13,IF(AI13&lt;AH13,AU13," "))</f>
        <v>2</v>
      </c>
      <c r="BU11" s="108"/>
      <c r="BV11" s="356"/>
      <c r="BW11" s="357"/>
      <c r="BX11" s="358"/>
      <c r="BY11" s="108"/>
      <c r="BZ11" s="107">
        <f>IF(AH12&lt;AI12,AJ12,IF(AI12&lt;AH12,AJ12," "))</f>
        <v>2</v>
      </c>
      <c r="CA11" s="108"/>
      <c r="CB11" s="109"/>
      <c r="CC11" s="107">
        <f>IF(AH10&lt;AI10,AJ10,IF(AI10&lt;AH10,AJ10," "))</f>
        <v>2</v>
      </c>
      <c r="CD11" s="110"/>
      <c r="CE11" s="111"/>
      <c r="CF11" s="362">
        <f>BF11</f>
        <v>6</v>
      </c>
      <c r="CG11" s="364"/>
      <c r="CH11" s="343">
        <f>IF(BG12="",BG11,BG12)</f>
        <v>1</v>
      </c>
      <c r="CL11" s="332"/>
      <c r="CM11" s="332"/>
      <c r="CN11" s="332"/>
      <c r="CO11" s="54"/>
    </row>
    <row r="12" spans="2:93" ht="24.95" customHeight="1" x14ac:dyDescent="0.25">
      <c r="B12" s="78">
        <v>4</v>
      </c>
      <c r="C12" s="79"/>
      <c r="D12" s="80">
        <v>2</v>
      </c>
      <c r="E12" s="80">
        <v>3</v>
      </c>
      <c r="F12" s="81">
        <v>1</v>
      </c>
      <c r="G12" s="82">
        <v>2</v>
      </c>
      <c r="H12" s="83">
        <v>2</v>
      </c>
      <c r="I12" s="84">
        <v>1</v>
      </c>
      <c r="J12" s="81">
        <v>2</v>
      </c>
      <c r="K12" s="82">
        <v>1</v>
      </c>
      <c r="L12" s="83">
        <v>2</v>
      </c>
      <c r="M12" s="84">
        <v>1</v>
      </c>
      <c r="N12" s="81"/>
      <c r="O12" s="82"/>
      <c r="P12" s="83"/>
      <c r="Q12" s="84"/>
      <c r="R12" s="81"/>
      <c r="S12" s="82"/>
      <c r="T12" s="85">
        <f t="shared" si="0"/>
        <v>0</v>
      </c>
      <c r="U12" s="85">
        <f t="shared" si="1"/>
        <v>1</v>
      </c>
      <c r="V12" s="85">
        <f t="shared" si="2"/>
        <v>1</v>
      </c>
      <c r="W12" s="85">
        <f t="shared" si="3"/>
        <v>0</v>
      </c>
      <c r="X12" s="85">
        <f t="shared" si="4"/>
        <v>1</v>
      </c>
      <c r="Y12" s="85">
        <f t="shared" si="5"/>
        <v>0</v>
      </c>
      <c r="Z12" s="85">
        <f t="shared" si="6"/>
        <v>1</v>
      </c>
      <c r="AA12" s="85">
        <f t="shared" si="7"/>
        <v>0</v>
      </c>
      <c r="AB12" s="85">
        <f t="shared" si="8"/>
        <v>0</v>
      </c>
      <c r="AC12" s="85">
        <f t="shared" si="9"/>
        <v>0</v>
      </c>
      <c r="AD12" s="85">
        <f t="shared" si="10"/>
        <v>0</v>
      </c>
      <c r="AE12" s="85">
        <f t="shared" si="11"/>
        <v>0</v>
      </c>
      <c r="AF12" s="85">
        <f t="shared" si="12"/>
        <v>0</v>
      </c>
      <c r="AG12" s="85">
        <f t="shared" si="13"/>
        <v>0</v>
      </c>
      <c r="AH12" s="86">
        <f t="shared" si="14"/>
        <v>3</v>
      </c>
      <c r="AI12" s="86">
        <f t="shared" si="14"/>
        <v>1</v>
      </c>
      <c r="AJ12" s="87">
        <f t="shared" si="15"/>
        <v>2</v>
      </c>
      <c r="AK12" s="87">
        <f t="shared" si="16"/>
        <v>1</v>
      </c>
      <c r="AL12" s="88">
        <f t="shared" si="17"/>
        <v>-1</v>
      </c>
      <c r="AM12" s="88">
        <f t="shared" si="18"/>
        <v>1</v>
      </c>
      <c r="AN12" s="88">
        <f t="shared" si="19"/>
        <v>1</v>
      </c>
      <c r="AO12" s="88">
        <f t="shared" si="20"/>
        <v>1</v>
      </c>
      <c r="AP12" s="88" t="str">
        <f t="shared" si="21"/>
        <v/>
      </c>
      <c r="AQ12" s="88" t="str">
        <f t="shared" si="22"/>
        <v/>
      </c>
      <c r="AR12" s="88" t="str">
        <f t="shared" si="23"/>
        <v/>
      </c>
      <c r="AS12" s="89" t="str">
        <f t="shared" si="24"/>
        <v>3 - 1</v>
      </c>
      <c r="AT12" s="90" t="str">
        <f t="shared" si="25"/>
        <v>-1,1,1,1</v>
      </c>
      <c r="AU12" s="87">
        <f t="shared" si="26"/>
        <v>1</v>
      </c>
      <c r="AV12" s="87">
        <f t="shared" si="27"/>
        <v>2</v>
      </c>
      <c r="AW12" s="88">
        <f t="shared" si="28"/>
        <v>1</v>
      </c>
      <c r="AX12" s="88">
        <f t="shared" si="29"/>
        <v>-1</v>
      </c>
      <c r="AY12" s="88">
        <f t="shared" si="30"/>
        <v>-1</v>
      </c>
      <c r="AZ12" s="88">
        <f t="shared" si="31"/>
        <v>-1</v>
      </c>
      <c r="BA12" s="88" t="str">
        <f t="shared" si="32"/>
        <v/>
      </c>
      <c r="BB12" s="88" t="str">
        <f t="shared" si="33"/>
        <v/>
      </c>
      <c r="BC12" s="88" t="str">
        <f t="shared" si="34"/>
        <v/>
      </c>
      <c r="BD12" s="89" t="str">
        <f t="shared" si="35"/>
        <v>1 - 3</v>
      </c>
      <c r="BE12" s="90" t="str">
        <f t="shared" si="36"/>
        <v>1,-1,-1,-1</v>
      </c>
      <c r="BF12" s="102"/>
      <c r="BG12" s="102"/>
      <c r="BH12" s="92">
        <f>SUMIF(B9:B12,D12,C9:C12)</f>
        <v>0</v>
      </c>
      <c r="BI12" s="93">
        <f>SUMIF(B9:B12,E12,C9:C12)</f>
        <v>0</v>
      </c>
      <c r="BJ12" s="57">
        <v>1</v>
      </c>
      <c r="BK12" s="58">
        <f>1+BK11</f>
        <v>4</v>
      </c>
      <c r="BL12" s="350"/>
      <c r="BM12" s="352"/>
      <c r="BN12" s="336" t="s">
        <v>60</v>
      </c>
      <c r="BO12" s="336"/>
      <c r="BP12" s="339"/>
      <c r="BQ12" s="105">
        <f>IF(BM11=0,0,VLOOKUP(BM11,[3]Список!$A:P,8,FALSE))</f>
        <v>0</v>
      </c>
      <c r="BR12" s="354"/>
      <c r="BS12" s="423" t="str">
        <f>IF(AJ13&gt;AK13,BD13,IF(AK13&gt;AJ13,BE13," "))</f>
        <v>-1,1,1,1</v>
      </c>
      <c r="BT12" s="404"/>
      <c r="BU12" s="404"/>
      <c r="BV12" s="356"/>
      <c r="BW12" s="357"/>
      <c r="BX12" s="358"/>
      <c r="BY12" s="404" t="str">
        <f>IF(AJ12&lt;AK12,AS12,IF(AK12&lt;AJ12,AT12," "))</f>
        <v>-1,1,1,1</v>
      </c>
      <c r="BZ12" s="404"/>
      <c r="CA12" s="404"/>
      <c r="CB12" s="403" t="str">
        <f>IF(AJ10&lt;AK10,AS10,IF(AK10&lt;AJ10,AT10," "))</f>
        <v>1,1,-1,1</v>
      </c>
      <c r="CC12" s="404"/>
      <c r="CD12" s="405"/>
      <c r="CE12" s="112"/>
      <c r="CF12" s="362"/>
      <c r="CG12" s="364"/>
      <c r="CH12" s="343"/>
      <c r="CL12" s="332"/>
      <c r="CM12" s="332"/>
      <c r="CN12" s="332"/>
      <c r="CO12" s="54"/>
    </row>
    <row r="13" spans="2:93" ht="24.95" customHeight="1" x14ac:dyDescent="0.25">
      <c r="B13" s="78">
        <v>5</v>
      </c>
      <c r="C13" s="113"/>
      <c r="D13" s="80">
        <v>1</v>
      </c>
      <c r="E13" s="80">
        <v>2</v>
      </c>
      <c r="F13" s="81">
        <v>2</v>
      </c>
      <c r="G13" s="82">
        <v>1</v>
      </c>
      <c r="H13" s="83">
        <v>1</v>
      </c>
      <c r="I13" s="84">
        <v>2</v>
      </c>
      <c r="J13" s="81">
        <v>1</v>
      </c>
      <c r="K13" s="82">
        <v>2</v>
      </c>
      <c r="L13" s="83">
        <v>1</v>
      </c>
      <c r="M13" s="84">
        <v>2</v>
      </c>
      <c r="N13" s="81"/>
      <c r="O13" s="82"/>
      <c r="P13" s="83"/>
      <c r="Q13" s="84"/>
      <c r="R13" s="81"/>
      <c r="S13" s="82"/>
      <c r="T13" s="85">
        <f t="shared" si="0"/>
        <v>1</v>
      </c>
      <c r="U13" s="85">
        <f t="shared" si="1"/>
        <v>0</v>
      </c>
      <c r="V13" s="85">
        <f t="shared" si="2"/>
        <v>0</v>
      </c>
      <c r="W13" s="85">
        <f t="shared" si="3"/>
        <v>1</v>
      </c>
      <c r="X13" s="85">
        <f t="shared" si="4"/>
        <v>0</v>
      </c>
      <c r="Y13" s="85">
        <f t="shared" si="5"/>
        <v>1</v>
      </c>
      <c r="Z13" s="85">
        <f t="shared" si="6"/>
        <v>0</v>
      </c>
      <c r="AA13" s="85">
        <f t="shared" si="7"/>
        <v>1</v>
      </c>
      <c r="AB13" s="85">
        <f t="shared" si="8"/>
        <v>0</v>
      </c>
      <c r="AC13" s="85">
        <f t="shared" si="9"/>
        <v>0</v>
      </c>
      <c r="AD13" s="85">
        <f t="shared" si="10"/>
        <v>0</v>
      </c>
      <c r="AE13" s="85">
        <f t="shared" si="11"/>
        <v>0</v>
      </c>
      <c r="AF13" s="85">
        <f t="shared" si="12"/>
        <v>0</v>
      </c>
      <c r="AG13" s="85">
        <f t="shared" si="13"/>
        <v>0</v>
      </c>
      <c r="AH13" s="86">
        <f t="shared" si="14"/>
        <v>1</v>
      </c>
      <c r="AI13" s="86">
        <f t="shared" si="14"/>
        <v>3</v>
      </c>
      <c r="AJ13" s="87">
        <f t="shared" si="15"/>
        <v>1</v>
      </c>
      <c r="AK13" s="87">
        <f t="shared" si="16"/>
        <v>2</v>
      </c>
      <c r="AL13" s="88">
        <f t="shared" si="17"/>
        <v>1</v>
      </c>
      <c r="AM13" s="88">
        <f t="shared" si="18"/>
        <v>-1</v>
      </c>
      <c r="AN13" s="88">
        <f t="shared" si="19"/>
        <v>-1</v>
      </c>
      <c r="AO13" s="88">
        <f t="shared" si="20"/>
        <v>-1</v>
      </c>
      <c r="AP13" s="88" t="str">
        <f t="shared" si="21"/>
        <v/>
      </c>
      <c r="AQ13" s="88" t="str">
        <f t="shared" si="22"/>
        <v/>
      </c>
      <c r="AR13" s="88" t="str">
        <f t="shared" si="23"/>
        <v/>
      </c>
      <c r="AS13" s="89" t="str">
        <f t="shared" si="24"/>
        <v>1 - 3</v>
      </c>
      <c r="AT13" s="90" t="str">
        <f t="shared" si="25"/>
        <v>1,-1,-1,-1</v>
      </c>
      <c r="AU13" s="87">
        <f t="shared" si="26"/>
        <v>2</v>
      </c>
      <c r="AV13" s="87">
        <f t="shared" si="27"/>
        <v>1</v>
      </c>
      <c r="AW13" s="88">
        <f t="shared" si="28"/>
        <v>-1</v>
      </c>
      <c r="AX13" s="88">
        <f t="shared" si="29"/>
        <v>1</v>
      </c>
      <c r="AY13" s="88">
        <f t="shared" si="30"/>
        <v>1</v>
      </c>
      <c r="AZ13" s="88">
        <f t="shared" si="31"/>
        <v>1</v>
      </c>
      <c r="BA13" s="88" t="str">
        <f t="shared" si="32"/>
        <v/>
      </c>
      <c r="BB13" s="88" t="str">
        <f t="shared" si="33"/>
        <v/>
      </c>
      <c r="BC13" s="88" t="str">
        <f t="shared" si="34"/>
        <v/>
      </c>
      <c r="BD13" s="89" t="str">
        <f t="shared" si="35"/>
        <v>3 - 1</v>
      </c>
      <c r="BE13" s="90" t="str">
        <f t="shared" si="36"/>
        <v>-1,1,1,1</v>
      </c>
      <c r="BF13" s="91">
        <f>SUMIF(D9:D16,3,AJ9:AJ16)+SUMIF(E9:E16,3,AK9:AK16)</f>
        <v>3</v>
      </c>
      <c r="BG13" s="91">
        <f>IF(BF13&lt;&gt;0,RANK(BF13,BF9:BF15),"")</f>
        <v>4</v>
      </c>
      <c r="BH13" s="92">
        <f>SUMIF(B9:B12,D13,C9:C12)</f>
        <v>0</v>
      </c>
      <c r="BI13" s="93">
        <f>SUMIF(B9:B12,E13,C9:C12)</f>
        <v>0</v>
      </c>
      <c r="BJ13" s="57">
        <v>1</v>
      </c>
      <c r="BK13" s="58">
        <f>1+BK12</f>
        <v>5</v>
      </c>
      <c r="BL13" s="391">
        <v>3</v>
      </c>
      <c r="BM13" s="419">
        <f>C11</f>
        <v>0</v>
      </c>
      <c r="BN13" s="366" t="s">
        <v>65</v>
      </c>
      <c r="BO13" s="334"/>
      <c r="BP13" s="338"/>
      <c r="BQ13" s="95">
        <f>IF(BM13=0,0,VLOOKUP(BM13,[3]Список!$A:P,7,FALSE))</f>
        <v>0</v>
      </c>
      <c r="BR13" s="421">
        <f>IF(BM13=0,0,VLOOKUP(BM13,[3]Список!$A:$P,6,FALSE))</f>
        <v>0</v>
      </c>
      <c r="BS13" s="114"/>
      <c r="BT13" s="97">
        <f>IF(AH9&lt;AI9,AU9,IF(AI9&lt;AH9,AU9," "))</f>
        <v>1</v>
      </c>
      <c r="BU13" s="99"/>
      <c r="BV13" s="100"/>
      <c r="BW13" s="97">
        <f>IF(AH12&lt;AI12,AU12,IF(AI12&lt;AH12,AU12," "))</f>
        <v>1</v>
      </c>
      <c r="BX13" s="98"/>
      <c r="BY13" s="398"/>
      <c r="BZ13" s="398"/>
      <c r="CA13" s="398"/>
      <c r="CB13" s="96"/>
      <c r="CC13" s="97">
        <f>IF(AH14&lt;AI14,AJ14,IF(AI14&lt;AH14,AJ14," "))</f>
        <v>1</v>
      </c>
      <c r="CD13" s="98"/>
      <c r="CE13" s="101"/>
      <c r="CF13" s="383">
        <f>BF13</f>
        <v>3</v>
      </c>
      <c r="CG13" s="414"/>
      <c r="CH13" s="416">
        <f>IF(BG14="",BG13,BG14)</f>
        <v>4</v>
      </c>
      <c r="CL13" s="332"/>
      <c r="CM13" s="332"/>
      <c r="CN13" s="332"/>
      <c r="CO13" s="54"/>
    </row>
    <row r="14" spans="2:93" ht="24.95" customHeight="1" x14ac:dyDescent="0.25">
      <c r="B14" s="78">
        <v>6</v>
      </c>
      <c r="D14" s="80">
        <v>3</v>
      </c>
      <c r="E14" s="80">
        <v>4</v>
      </c>
      <c r="F14" s="81">
        <v>1</v>
      </c>
      <c r="G14" s="82">
        <v>2</v>
      </c>
      <c r="H14" s="83">
        <v>1</v>
      </c>
      <c r="I14" s="84">
        <v>2</v>
      </c>
      <c r="J14" s="81">
        <v>1</v>
      </c>
      <c r="K14" s="82">
        <v>2</v>
      </c>
      <c r="L14" s="83"/>
      <c r="M14" s="84"/>
      <c r="N14" s="81"/>
      <c r="O14" s="82"/>
      <c r="P14" s="83"/>
      <c r="Q14" s="84"/>
      <c r="R14" s="81"/>
      <c r="S14" s="82"/>
      <c r="T14" s="85">
        <f t="shared" si="0"/>
        <v>0</v>
      </c>
      <c r="U14" s="85">
        <f t="shared" si="1"/>
        <v>1</v>
      </c>
      <c r="V14" s="85">
        <f t="shared" si="2"/>
        <v>0</v>
      </c>
      <c r="W14" s="85">
        <f t="shared" si="3"/>
        <v>1</v>
      </c>
      <c r="X14" s="85">
        <f t="shared" si="4"/>
        <v>0</v>
      </c>
      <c r="Y14" s="85">
        <f t="shared" si="5"/>
        <v>1</v>
      </c>
      <c r="Z14" s="85">
        <f t="shared" si="6"/>
        <v>0</v>
      </c>
      <c r="AA14" s="85">
        <f t="shared" si="7"/>
        <v>0</v>
      </c>
      <c r="AB14" s="85">
        <f t="shared" si="8"/>
        <v>0</v>
      </c>
      <c r="AC14" s="85">
        <f t="shared" si="9"/>
        <v>0</v>
      </c>
      <c r="AD14" s="85">
        <f t="shared" si="10"/>
        <v>0</v>
      </c>
      <c r="AE14" s="85">
        <f t="shared" si="11"/>
        <v>0</v>
      </c>
      <c r="AF14" s="85">
        <f t="shared" si="12"/>
        <v>0</v>
      </c>
      <c r="AG14" s="85">
        <f t="shared" si="13"/>
        <v>0</v>
      </c>
      <c r="AH14" s="86">
        <f t="shared" si="14"/>
        <v>0</v>
      </c>
      <c r="AI14" s="86">
        <f t="shared" si="14"/>
        <v>3</v>
      </c>
      <c r="AJ14" s="87">
        <f t="shared" si="15"/>
        <v>1</v>
      </c>
      <c r="AK14" s="87">
        <f t="shared" si="16"/>
        <v>2</v>
      </c>
      <c r="AL14" s="88">
        <f t="shared" si="17"/>
        <v>-1</v>
      </c>
      <c r="AM14" s="88">
        <f t="shared" si="18"/>
        <v>-1</v>
      </c>
      <c r="AN14" s="88">
        <f t="shared" si="19"/>
        <v>-1</v>
      </c>
      <c r="AO14" s="88" t="str">
        <f t="shared" si="20"/>
        <v/>
      </c>
      <c r="AP14" s="88" t="str">
        <f t="shared" si="21"/>
        <v/>
      </c>
      <c r="AQ14" s="88" t="str">
        <f t="shared" si="22"/>
        <v/>
      </c>
      <c r="AR14" s="88" t="str">
        <f t="shared" si="23"/>
        <v/>
      </c>
      <c r="AS14" s="89" t="str">
        <f t="shared" si="24"/>
        <v>0 - 3</v>
      </c>
      <c r="AT14" s="90" t="str">
        <f t="shared" si="25"/>
        <v>-1,-1,-1</v>
      </c>
      <c r="AU14" s="87">
        <f t="shared" si="26"/>
        <v>2</v>
      </c>
      <c r="AV14" s="87">
        <f t="shared" si="27"/>
        <v>1</v>
      </c>
      <c r="AW14" s="88">
        <f t="shared" si="28"/>
        <v>1</v>
      </c>
      <c r="AX14" s="88">
        <f t="shared" si="29"/>
        <v>1</v>
      </c>
      <c r="AY14" s="88">
        <f t="shared" si="30"/>
        <v>1</v>
      </c>
      <c r="AZ14" s="88" t="str">
        <f t="shared" si="31"/>
        <v/>
      </c>
      <c r="BA14" s="88" t="str">
        <f t="shared" si="32"/>
        <v/>
      </c>
      <c r="BB14" s="88" t="str">
        <f t="shared" si="33"/>
        <v/>
      </c>
      <c r="BC14" s="88" t="str">
        <f t="shared" si="34"/>
        <v/>
      </c>
      <c r="BD14" s="89" t="str">
        <f t="shared" si="35"/>
        <v>3 - 0</v>
      </c>
      <c r="BE14" s="90" t="str">
        <f t="shared" si="36"/>
        <v>1, 1, 1</v>
      </c>
      <c r="BF14" s="102"/>
      <c r="BG14" s="102"/>
      <c r="BH14" s="92">
        <f>SUMIF(B9:B12,D14,C9:C12)</f>
        <v>0</v>
      </c>
      <c r="BI14" s="93">
        <f>SUMIF(B9:B12,E14,C9:C12)</f>
        <v>0</v>
      </c>
      <c r="BJ14" s="57">
        <v>1</v>
      </c>
      <c r="BK14" s="58">
        <f>1+BK13</f>
        <v>6</v>
      </c>
      <c r="BL14" s="392"/>
      <c r="BM14" s="420"/>
      <c r="BN14" s="411" t="s">
        <v>60</v>
      </c>
      <c r="BO14" s="332"/>
      <c r="BP14" s="412"/>
      <c r="BQ14" s="103">
        <f>IF(BM13=0,0,VLOOKUP(BM13,[3]Список!$A:P,8,FALSE))</f>
        <v>0</v>
      </c>
      <c r="BR14" s="422"/>
      <c r="BS14" s="418" t="str">
        <f>IF(AJ9&gt;AK9,BD9,IF(AK9&gt;AJ9,BE9," "))</f>
        <v>0 - 3</v>
      </c>
      <c r="BT14" s="381"/>
      <c r="BU14" s="381"/>
      <c r="BV14" s="380" t="str">
        <f>IF(AJ12&gt;AK12,BD12,IF(AK12&gt;AJ12,BE12," "))</f>
        <v>1 - 3</v>
      </c>
      <c r="BW14" s="381"/>
      <c r="BX14" s="382"/>
      <c r="BY14" s="401"/>
      <c r="BZ14" s="401"/>
      <c r="CA14" s="401"/>
      <c r="CB14" s="380" t="str">
        <f>IF(AJ14&lt;AK14,AS14,IF(AK14&lt;AJ14,AT14," "))</f>
        <v>0 - 3</v>
      </c>
      <c r="CC14" s="381"/>
      <c r="CD14" s="382"/>
      <c r="CE14" s="104"/>
      <c r="CF14" s="384"/>
      <c r="CG14" s="415"/>
      <c r="CH14" s="417"/>
      <c r="CL14" s="332"/>
      <c r="CM14" s="332"/>
      <c r="CN14" s="332"/>
      <c r="CO14" s="54"/>
    </row>
    <row r="15" spans="2:93" ht="24.95" customHeight="1" x14ac:dyDescent="0.25"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56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W15" s="12"/>
      <c r="AX15" s="12"/>
      <c r="AY15" s="12"/>
      <c r="AZ15" s="12"/>
      <c r="BA15" s="12"/>
      <c r="BF15" s="91">
        <f>SUMIF(D9:D16,4,AJ9:AJ16)+SUMIF(E9:E16,4,AK9:AK16)</f>
        <v>4</v>
      </c>
      <c r="BG15" s="91">
        <f>IF(BF15&lt;&gt;0,RANK(BF15,BF9:BF15),"")</f>
        <v>3</v>
      </c>
      <c r="BH15" s="115"/>
      <c r="BI15" s="115"/>
      <c r="BL15" s="350">
        <v>4</v>
      </c>
      <c r="BM15" s="352">
        <f>C12</f>
        <v>0</v>
      </c>
      <c r="BN15" s="334" t="s">
        <v>61</v>
      </c>
      <c r="BO15" s="334"/>
      <c r="BP15" s="338"/>
      <c r="BQ15" s="105">
        <f>IF(BM15=0,0,VLOOKUP(BM15,[3]Список!$A:P,7,FALSE))</f>
        <v>0</v>
      </c>
      <c r="BR15" s="354">
        <f>IF(BM15=0,0,VLOOKUP(BM15,[3]Список!$A:$P,6,FALSE))</f>
        <v>0</v>
      </c>
      <c r="BS15" s="106"/>
      <c r="BT15" s="107">
        <f>IF(AH11&lt;AI11,AU11,IF(AI11&lt;AH11,AU11," "))</f>
        <v>1</v>
      </c>
      <c r="BU15" s="108"/>
      <c r="BV15" s="116"/>
      <c r="BW15" s="107">
        <f>IF(AH10&lt;AI10,AU10,IF(AI10&lt;AH10,AU10," "))</f>
        <v>1</v>
      </c>
      <c r="BX15" s="110"/>
      <c r="BY15" s="108"/>
      <c r="BZ15" s="107">
        <f>IF(AH14&lt;AI14,AU14,IF(AI14&lt;AH14,AU14," "))</f>
        <v>2</v>
      </c>
      <c r="CA15" s="108"/>
      <c r="CB15" s="356"/>
      <c r="CC15" s="357"/>
      <c r="CD15" s="358"/>
      <c r="CE15" s="111"/>
      <c r="CF15" s="362">
        <f>BF15</f>
        <v>4</v>
      </c>
      <c r="CG15" s="364"/>
      <c r="CH15" s="343">
        <f>IF(BG16="",BG15,BG16)</f>
        <v>3</v>
      </c>
      <c r="CL15" s="337"/>
      <c r="CM15" s="337"/>
      <c r="CN15" s="337"/>
      <c r="CO15" s="54"/>
    </row>
    <row r="16" spans="2:93" ht="24.95" customHeight="1" thickBot="1" x14ac:dyDescent="0.3"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56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W16" s="12"/>
      <c r="AX16" s="12"/>
      <c r="AY16" s="12"/>
      <c r="AZ16" s="12"/>
      <c r="BA16" s="12"/>
      <c r="BE16" s="56"/>
      <c r="BF16" s="102"/>
      <c r="BG16" s="102"/>
      <c r="BH16" s="115"/>
      <c r="BI16" s="115"/>
      <c r="BL16" s="351"/>
      <c r="BM16" s="353"/>
      <c r="BN16" s="335" t="s">
        <v>60</v>
      </c>
      <c r="BO16" s="335"/>
      <c r="BP16" s="410"/>
      <c r="BQ16" s="117">
        <f>IF(BM15=0,0,VLOOKUP(BM15,[3]Список!$A:P,8,FALSE))</f>
        <v>0</v>
      </c>
      <c r="BR16" s="355"/>
      <c r="BS16" s="413" t="str">
        <f>IF(AJ11&gt;AK11,BD11,IF(AK11&gt;AJ11,BE11," "))</f>
        <v>0 - 3</v>
      </c>
      <c r="BT16" s="376"/>
      <c r="BU16" s="376"/>
      <c r="BV16" s="375" t="str">
        <f>IF(AJ10&gt;AK10,BD10,IF(AK10&gt;AJ10,BE10," "))</f>
        <v>1 - 3</v>
      </c>
      <c r="BW16" s="376"/>
      <c r="BX16" s="377"/>
      <c r="BY16" s="376" t="str">
        <f>IF(AJ14&gt;AK14,BD14,IF(AK14&gt;AJ14,BE14," "))</f>
        <v>1, 1, 1</v>
      </c>
      <c r="BZ16" s="376"/>
      <c r="CA16" s="376"/>
      <c r="CB16" s="359"/>
      <c r="CC16" s="360"/>
      <c r="CD16" s="361"/>
      <c r="CE16" s="118"/>
      <c r="CF16" s="363"/>
      <c r="CG16" s="365"/>
      <c r="CH16" s="344"/>
      <c r="CL16" s="337"/>
      <c r="CM16" s="337"/>
      <c r="CN16" s="337"/>
      <c r="CO16" s="54"/>
    </row>
    <row r="17" spans="6:105" ht="24.95" customHeight="1" x14ac:dyDescent="0.25"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56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W17" s="12"/>
      <c r="AX17" s="12"/>
      <c r="AY17" s="12"/>
      <c r="AZ17" s="12"/>
      <c r="BA17" s="12"/>
      <c r="BE17" s="56"/>
      <c r="BF17" s="102"/>
      <c r="BG17" s="102"/>
      <c r="BH17" s="115"/>
      <c r="BI17" s="115"/>
      <c r="BL17" s="135"/>
      <c r="BM17" s="285"/>
      <c r="BN17" s="282"/>
      <c r="BO17" s="282"/>
      <c r="BP17" s="282"/>
      <c r="BQ17" s="105"/>
      <c r="BR17" s="286"/>
      <c r="BS17" s="284"/>
      <c r="BT17" s="284"/>
      <c r="BU17" s="284"/>
      <c r="BV17" s="284"/>
      <c r="BW17" s="284"/>
      <c r="BX17" s="284"/>
      <c r="BY17" s="284"/>
      <c r="BZ17" s="284"/>
      <c r="CA17" s="284"/>
      <c r="CB17" s="294"/>
      <c r="CC17" s="294"/>
      <c r="CD17" s="294"/>
      <c r="CE17" s="112"/>
      <c r="CF17" s="287"/>
      <c r="CG17" s="283"/>
      <c r="CH17" s="137"/>
      <c r="CL17" s="289"/>
      <c r="CM17" s="289"/>
      <c r="CN17" s="289"/>
      <c r="CO17" s="54"/>
    </row>
    <row r="18" spans="6:105" ht="24.95" customHeight="1" x14ac:dyDescent="0.25"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56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W18" s="12"/>
      <c r="AX18" s="12"/>
      <c r="AY18" s="12"/>
      <c r="AZ18" s="12"/>
      <c r="BA18" s="12"/>
      <c r="BE18" s="56"/>
      <c r="BF18" s="102"/>
      <c r="BG18" s="102"/>
      <c r="BH18" s="115"/>
      <c r="BI18" s="115"/>
      <c r="BL18" s="135"/>
      <c r="BM18" s="285"/>
      <c r="BN18" s="370" t="s">
        <v>74</v>
      </c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  <c r="CB18" s="370"/>
      <c r="CC18" s="370"/>
      <c r="CD18" s="370"/>
      <c r="CE18" s="370"/>
      <c r="CF18" s="370"/>
      <c r="CG18" s="370"/>
      <c r="CH18" s="370" t="s">
        <v>74</v>
      </c>
      <c r="CI18" s="370"/>
      <c r="CJ18" s="370"/>
      <c r="CK18" s="370"/>
      <c r="CL18" s="370"/>
      <c r="CM18" s="370"/>
      <c r="CN18" s="370"/>
      <c r="CO18" s="370"/>
      <c r="CP18" s="370"/>
      <c r="CQ18" s="370"/>
      <c r="CR18" s="370"/>
      <c r="CS18" s="370"/>
      <c r="CT18" s="370"/>
      <c r="CU18" s="370"/>
      <c r="CV18" s="370"/>
      <c r="CW18" s="370"/>
      <c r="CX18" s="370"/>
      <c r="CY18" s="370"/>
      <c r="CZ18" s="370"/>
      <c r="DA18" s="370"/>
    </row>
    <row r="19" spans="6:105" ht="24.95" customHeight="1" x14ac:dyDescent="0.25"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56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W19" s="12"/>
      <c r="AX19" s="12"/>
      <c r="AY19" s="12"/>
      <c r="AZ19" s="12"/>
      <c r="BA19" s="12"/>
      <c r="BE19" s="56"/>
      <c r="BF19" s="102"/>
      <c r="BG19" s="102"/>
      <c r="BH19" s="115"/>
      <c r="BI19" s="115"/>
      <c r="BL19" s="135"/>
      <c r="BM19" s="285"/>
      <c r="BN19" s="371" t="s">
        <v>78</v>
      </c>
      <c r="BO19" s="371"/>
      <c r="BP19" s="371"/>
      <c r="BQ19" s="371"/>
      <c r="BR19" s="371"/>
      <c r="BS19" s="371"/>
      <c r="BT19" s="371"/>
      <c r="BU19" s="371"/>
      <c r="BV19" s="371"/>
      <c r="BW19" s="371"/>
      <c r="BX19" s="371"/>
      <c r="BY19" s="371"/>
      <c r="BZ19" s="371"/>
      <c r="CA19" s="371"/>
      <c r="CB19" s="371"/>
      <c r="CC19" s="371"/>
      <c r="CD19" s="371"/>
      <c r="CE19" s="371"/>
      <c r="CF19" s="371"/>
      <c r="CG19" s="371"/>
      <c r="CH19" s="371" t="s">
        <v>78</v>
      </c>
      <c r="CI19" s="371"/>
      <c r="CJ19" s="371"/>
      <c r="CK19" s="371"/>
      <c r="CL19" s="371"/>
      <c r="CM19" s="371"/>
      <c r="CN19" s="371"/>
      <c r="CO19" s="371"/>
      <c r="CP19" s="371"/>
      <c r="CQ19" s="371"/>
      <c r="CR19" s="371"/>
      <c r="CS19" s="371"/>
      <c r="CT19" s="371"/>
      <c r="CU19" s="371"/>
      <c r="CV19" s="371"/>
      <c r="CW19" s="371"/>
      <c r="CX19" s="371"/>
      <c r="CY19" s="371"/>
      <c r="CZ19" s="371"/>
      <c r="DA19" s="371"/>
    </row>
    <row r="20" spans="6:105" ht="24.95" customHeight="1" x14ac:dyDescent="0.25"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56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W20" s="12"/>
      <c r="AX20" s="12"/>
      <c r="AY20" s="12"/>
      <c r="AZ20" s="12"/>
      <c r="BA20" s="12"/>
      <c r="BE20" s="56"/>
      <c r="BF20" s="102"/>
      <c r="BG20" s="102"/>
      <c r="BH20" s="115"/>
      <c r="BI20" s="115"/>
      <c r="BL20" s="135"/>
      <c r="BM20" s="285"/>
      <c r="BN20" s="282"/>
      <c r="BO20" s="282"/>
      <c r="BP20" s="282"/>
      <c r="BQ20" s="105"/>
      <c r="BR20" s="286"/>
      <c r="BS20" s="284"/>
      <c r="BT20" s="284"/>
      <c r="BU20" s="284"/>
      <c r="BV20" s="284"/>
      <c r="BW20" s="284"/>
      <c r="BX20" s="284"/>
      <c r="BY20" s="284"/>
      <c r="BZ20" s="284"/>
      <c r="CA20" s="284"/>
      <c r="CB20" s="294"/>
      <c r="CC20" s="294"/>
      <c r="CD20" s="294"/>
      <c r="CE20" s="112"/>
      <c r="CF20" s="287"/>
      <c r="CG20" s="283"/>
      <c r="CH20" s="137"/>
      <c r="CL20" s="289"/>
      <c r="CM20" s="289"/>
      <c r="CN20" s="289"/>
      <c r="CO20" s="54"/>
    </row>
    <row r="21" spans="6:105" ht="24.95" customHeight="1" x14ac:dyDescent="0.25"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56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W21" s="12"/>
      <c r="AX21" s="12"/>
      <c r="AY21" s="12"/>
      <c r="AZ21" s="12"/>
      <c r="BA21" s="12"/>
      <c r="BE21" s="56"/>
      <c r="BF21" s="102"/>
      <c r="BG21" s="102"/>
      <c r="BH21" s="115"/>
      <c r="BI21" s="115"/>
      <c r="BL21" s="135"/>
      <c r="BM21" s="285"/>
      <c r="BN21" s="282"/>
      <c r="BO21" s="282"/>
      <c r="BP21" s="282"/>
      <c r="BQ21" s="105"/>
      <c r="BR21" s="286"/>
      <c r="BS21" s="284"/>
      <c r="BT21" s="284"/>
      <c r="BU21" s="284"/>
      <c r="BV21" s="284"/>
      <c r="BW21" s="284"/>
      <c r="BX21" s="284"/>
      <c r="BY21" s="284"/>
      <c r="BZ21" s="284"/>
      <c r="CA21" s="284"/>
      <c r="CB21" s="294"/>
      <c r="CC21" s="294"/>
      <c r="CD21" s="294"/>
      <c r="CE21" s="112"/>
      <c r="CF21" s="287"/>
      <c r="CG21" s="283"/>
      <c r="CH21" s="137"/>
      <c r="CL21" s="289"/>
      <c r="CM21" s="289"/>
      <c r="CN21" s="289"/>
      <c r="CO21" s="54"/>
    </row>
    <row r="22" spans="6:105" ht="24.95" customHeight="1" x14ac:dyDescent="0.25"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56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W22" s="12"/>
      <c r="AX22" s="12"/>
      <c r="AY22" s="12"/>
      <c r="AZ22" s="12"/>
      <c r="BA22" s="12"/>
      <c r="BE22" s="56"/>
      <c r="BF22" s="102"/>
      <c r="BG22" s="102"/>
      <c r="BH22" s="115"/>
      <c r="BI22" s="115"/>
      <c r="BL22" s="135"/>
      <c r="BM22" s="285"/>
      <c r="BN22" s="282"/>
      <c r="BO22" s="282"/>
      <c r="BP22" s="282"/>
      <c r="BQ22" s="105"/>
      <c r="BR22" s="286"/>
      <c r="BS22" s="284"/>
      <c r="BT22" s="284"/>
      <c r="BU22" s="284"/>
      <c r="BV22" s="284"/>
      <c r="BW22" s="284"/>
      <c r="BX22" s="284"/>
      <c r="BY22" s="284"/>
      <c r="BZ22" s="284"/>
      <c r="CA22" s="284"/>
      <c r="CB22" s="294"/>
      <c r="CC22" s="294"/>
      <c r="CD22" s="294"/>
      <c r="CE22" s="112"/>
      <c r="CF22" s="287"/>
      <c r="CG22" s="283"/>
      <c r="CH22" s="137"/>
      <c r="CL22" s="289"/>
      <c r="CM22" s="289"/>
      <c r="CN22" s="289"/>
      <c r="CO22" s="54"/>
    </row>
    <row r="23" spans="6:105" ht="24.95" customHeight="1" x14ac:dyDescent="0.25"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56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W23" s="12"/>
      <c r="AX23" s="12"/>
      <c r="AY23" s="12"/>
      <c r="AZ23" s="12"/>
      <c r="BA23" s="12"/>
      <c r="BE23" s="56"/>
      <c r="BF23" s="102"/>
      <c r="BG23" s="102"/>
      <c r="BH23" s="115"/>
      <c r="BI23" s="115"/>
      <c r="BL23" s="135"/>
      <c r="BM23" s="285"/>
      <c r="BN23" s="282"/>
      <c r="BO23" s="282"/>
      <c r="BP23" s="282"/>
      <c r="BQ23" s="105"/>
      <c r="BR23" s="286"/>
      <c r="BS23" s="284"/>
      <c r="BT23" s="284"/>
      <c r="BU23" s="284"/>
      <c r="BV23" s="284"/>
      <c r="BW23" s="284"/>
      <c r="BX23" s="284"/>
      <c r="BY23" s="284"/>
      <c r="BZ23" s="284"/>
      <c r="CA23" s="284"/>
      <c r="CB23" s="294"/>
      <c r="CC23" s="294"/>
      <c r="CD23" s="294"/>
      <c r="CE23" s="112"/>
      <c r="CF23" s="287"/>
      <c r="CG23" s="283"/>
      <c r="CH23" s="137"/>
      <c r="CL23" s="289"/>
      <c r="CM23" s="289"/>
      <c r="CN23" s="289"/>
      <c r="CO23" s="54"/>
    </row>
    <row r="24" spans="6:105" ht="24.95" customHeight="1" x14ac:dyDescent="0.25"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56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W24" s="12"/>
      <c r="AX24" s="12"/>
      <c r="AY24" s="12"/>
      <c r="AZ24" s="12"/>
      <c r="BA24" s="12"/>
      <c r="BE24" s="56"/>
      <c r="BF24" s="102"/>
      <c r="BG24" s="102"/>
      <c r="BH24" s="115"/>
      <c r="BI24" s="115"/>
      <c r="BL24" s="135"/>
      <c r="BM24" s="285"/>
      <c r="BN24" s="282"/>
      <c r="BO24" s="282"/>
      <c r="BP24" s="282"/>
      <c r="BQ24" s="105"/>
      <c r="BR24" s="286"/>
      <c r="BS24" s="284"/>
      <c r="BT24" s="284"/>
      <c r="BU24" s="284"/>
      <c r="BV24" s="284"/>
      <c r="BW24" s="284"/>
      <c r="BX24" s="284"/>
      <c r="BY24" s="284"/>
      <c r="BZ24" s="284"/>
      <c r="CA24" s="284"/>
      <c r="CB24" s="294"/>
      <c r="CC24" s="294"/>
      <c r="CD24" s="294"/>
      <c r="CE24" s="112"/>
      <c r="CF24" s="287"/>
      <c r="CG24" s="283"/>
      <c r="CH24" s="137"/>
      <c r="CL24" s="289"/>
      <c r="CM24" s="289"/>
      <c r="CN24" s="289"/>
      <c r="CO24" s="54"/>
    </row>
    <row r="25" spans="6:105" ht="24.95" customHeight="1" x14ac:dyDescent="0.25"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56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W25" s="12"/>
      <c r="AX25" s="12"/>
      <c r="AY25" s="12"/>
      <c r="AZ25" s="12"/>
      <c r="BA25" s="12"/>
      <c r="BE25" s="56"/>
      <c r="BF25" s="102"/>
      <c r="BG25" s="102"/>
      <c r="BH25" s="115"/>
      <c r="BI25" s="115"/>
      <c r="BL25" s="135"/>
      <c r="BM25" s="285"/>
      <c r="BN25" s="282"/>
      <c r="BO25" s="282"/>
      <c r="BP25" s="282"/>
      <c r="BQ25" s="105"/>
      <c r="BR25" s="286"/>
      <c r="BS25" s="284"/>
      <c r="BT25" s="284"/>
      <c r="BU25" s="284"/>
      <c r="BV25" s="284"/>
      <c r="BW25" s="284"/>
      <c r="BX25" s="284"/>
      <c r="BY25" s="284"/>
      <c r="BZ25" s="284"/>
      <c r="CA25" s="284"/>
      <c r="CB25" s="294"/>
      <c r="CC25" s="294"/>
      <c r="CD25" s="294"/>
      <c r="CE25" s="112"/>
      <c r="CF25" s="287"/>
      <c r="CG25" s="283"/>
      <c r="CH25" s="137"/>
      <c r="CL25" s="289"/>
      <c r="CM25" s="289"/>
      <c r="CN25" s="289"/>
      <c r="CO25" s="54"/>
    </row>
    <row r="26" spans="6:105" ht="24.95" customHeight="1" x14ac:dyDescent="0.25"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56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W26" s="12"/>
      <c r="AX26" s="12"/>
      <c r="AY26" s="12"/>
      <c r="AZ26" s="12"/>
      <c r="BA26" s="12"/>
      <c r="BE26" s="56"/>
      <c r="BF26" s="102"/>
      <c r="BG26" s="102"/>
      <c r="BH26" s="115"/>
      <c r="BI26" s="115"/>
      <c r="BL26" s="135"/>
      <c r="BM26" s="285"/>
      <c r="BN26" s="282"/>
      <c r="BO26" s="282"/>
      <c r="BP26" s="282"/>
      <c r="BQ26" s="105"/>
      <c r="BR26" s="286"/>
      <c r="BS26" s="284"/>
      <c r="BT26" s="284"/>
      <c r="BU26" s="284"/>
      <c r="BV26" s="284"/>
      <c r="BW26" s="284"/>
      <c r="BX26" s="284"/>
      <c r="BY26" s="284"/>
      <c r="BZ26" s="284"/>
      <c r="CA26" s="284"/>
      <c r="CB26" s="294"/>
      <c r="CC26" s="294"/>
      <c r="CD26" s="294"/>
      <c r="CE26" s="112"/>
      <c r="CF26" s="287"/>
      <c r="CG26" s="283"/>
      <c r="CH26" s="137"/>
      <c r="CL26" s="289"/>
      <c r="CM26" s="289"/>
      <c r="CN26" s="289"/>
      <c r="CO26" s="54"/>
    </row>
    <row r="27" spans="6:105" ht="24.95" customHeight="1" x14ac:dyDescent="0.25"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56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W27" s="12"/>
      <c r="AX27" s="12"/>
      <c r="AY27" s="12"/>
      <c r="AZ27" s="12"/>
      <c r="BA27" s="12"/>
      <c r="BE27" s="56"/>
      <c r="BF27" s="102"/>
      <c r="BG27" s="102"/>
      <c r="BH27" s="115"/>
      <c r="BI27" s="115"/>
      <c r="BL27" s="135"/>
      <c r="BM27" s="285"/>
      <c r="BN27" s="282"/>
      <c r="BO27" s="282"/>
      <c r="BP27" s="282"/>
      <c r="BQ27" s="105"/>
      <c r="BR27" s="286"/>
      <c r="BS27" s="284"/>
      <c r="BT27" s="284"/>
      <c r="BU27" s="284"/>
      <c r="BV27" s="284"/>
      <c r="BW27" s="284"/>
      <c r="BX27" s="284"/>
      <c r="BY27" s="284"/>
      <c r="BZ27" s="284"/>
      <c r="CA27" s="284"/>
      <c r="CB27" s="294"/>
      <c r="CC27" s="294"/>
      <c r="CD27" s="294"/>
      <c r="CE27" s="112"/>
      <c r="CF27" s="287"/>
      <c r="CG27" s="283"/>
      <c r="CH27" s="137"/>
      <c r="CL27" s="289"/>
      <c r="CM27" s="289"/>
      <c r="CN27" s="289"/>
      <c r="CO27" s="54"/>
    </row>
    <row r="28" spans="6:105" ht="24.95" customHeight="1" x14ac:dyDescent="0.25"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56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W28" s="12"/>
      <c r="AX28" s="12"/>
      <c r="AY28" s="12"/>
      <c r="AZ28" s="12"/>
      <c r="BA28" s="12"/>
      <c r="BE28" s="56"/>
      <c r="BF28" s="102"/>
      <c r="BG28" s="102"/>
      <c r="BH28" s="115"/>
      <c r="BI28" s="115"/>
      <c r="BL28" s="135"/>
      <c r="BM28" s="285"/>
      <c r="BN28" s="282"/>
      <c r="BO28" s="282"/>
      <c r="BP28" s="282"/>
      <c r="BQ28" s="105"/>
      <c r="BR28" s="286"/>
      <c r="BS28" s="284"/>
      <c r="BT28" s="284"/>
      <c r="BU28" s="284"/>
      <c r="BV28" s="284"/>
      <c r="BW28" s="284"/>
      <c r="BX28" s="284"/>
      <c r="BY28" s="284"/>
      <c r="BZ28" s="284"/>
      <c r="CA28" s="284"/>
      <c r="CB28" s="294"/>
      <c r="CC28" s="294"/>
      <c r="CD28" s="294"/>
      <c r="CE28" s="112"/>
      <c r="CF28" s="287"/>
      <c r="CG28" s="283"/>
      <c r="CH28" s="137"/>
      <c r="CL28" s="289"/>
      <c r="CM28" s="289"/>
      <c r="CN28" s="289"/>
      <c r="CO28" s="54"/>
    </row>
    <row r="29" spans="6:105" ht="24.95" customHeight="1" x14ac:dyDescent="0.25"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56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W29" s="12"/>
      <c r="AX29" s="12"/>
      <c r="AY29" s="12"/>
      <c r="AZ29" s="12"/>
      <c r="BA29" s="12"/>
      <c r="BE29" s="56"/>
      <c r="BF29" s="102"/>
      <c r="BG29" s="102"/>
      <c r="BH29" s="115"/>
      <c r="BI29" s="115"/>
      <c r="BL29" s="135"/>
      <c r="BM29" s="285"/>
      <c r="BN29" s="282"/>
      <c r="BO29" s="282"/>
      <c r="BP29" s="282"/>
      <c r="BQ29" s="105"/>
      <c r="BR29" s="286"/>
      <c r="BS29" s="284"/>
      <c r="BT29" s="284"/>
      <c r="BU29" s="284"/>
      <c r="BV29" s="284"/>
      <c r="BW29" s="284"/>
      <c r="BX29" s="284"/>
      <c r="BY29" s="284"/>
      <c r="BZ29" s="284"/>
      <c r="CA29" s="284"/>
      <c r="CB29" s="294"/>
      <c r="CC29" s="294"/>
      <c r="CD29" s="294"/>
      <c r="CE29" s="112"/>
      <c r="CF29" s="287"/>
      <c r="CG29" s="283"/>
      <c r="CH29" s="137"/>
      <c r="CL29" s="289"/>
      <c r="CM29" s="289"/>
      <c r="CN29" s="289"/>
      <c r="CO29" s="54"/>
    </row>
    <row r="30" spans="6:105" ht="24.95" customHeight="1" x14ac:dyDescent="0.25"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56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W30" s="12"/>
      <c r="AX30" s="12"/>
      <c r="AY30" s="12"/>
      <c r="AZ30" s="12"/>
      <c r="BA30" s="12"/>
      <c r="BE30" s="56"/>
      <c r="BF30" s="102"/>
      <c r="BG30" s="102"/>
      <c r="BH30" s="115"/>
      <c r="BI30" s="115"/>
      <c r="BL30" s="135"/>
      <c r="BM30" s="285"/>
      <c r="BN30" s="282"/>
      <c r="BO30" s="282"/>
      <c r="BP30" s="282"/>
      <c r="BQ30" s="105"/>
      <c r="BR30" s="286"/>
      <c r="BS30" s="284"/>
      <c r="BT30" s="284"/>
      <c r="BU30" s="284"/>
      <c r="BV30" s="284"/>
      <c r="BW30" s="284"/>
      <c r="BX30" s="284"/>
      <c r="BY30" s="284"/>
      <c r="BZ30" s="284"/>
      <c r="CA30" s="284"/>
      <c r="CB30" s="294"/>
      <c r="CC30" s="294"/>
      <c r="CD30" s="294"/>
      <c r="CE30" s="112"/>
      <c r="CF30" s="287"/>
      <c r="CG30" s="283"/>
      <c r="CH30" s="137"/>
      <c r="CL30" s="289"/>
      <c r="CM30" s="289"/>
      <c r="CN30" s="289"/>
      <c r="CO30" s="54"/>
    </row>
    <row r="31" spans="6:105" ht="24.95" customHeight="1" x14ac:dyDescent="0.25"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56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W31" s="12"/>
      <c r="AX31" s="12"/>
      <c r="AY31" s="12"/>
      <c r="AZ31" s="12"/>
      <c r="BA31" s="12"/>
      <c r="BE31" s="56"/>
      <c r="BF31" s="102"/>
      <c r="BG31" s="102"/>
      <c r="BH31" s="115"/>
      <c r="BI31" s="115"/>
      <c r="BL31" s="135"/>
      <c r="BM31" s="285"/>
      <c r="BN31" s="282"/>
      <c r="BO31" s="282"/>
      <c r="BP31" s="282"/>
      <c r="BQ31" s="105"/>
      <c r="BR31" s="286"/>
      <c r="BS31" s="284"/>
      <c r="BT31" s="284"/>
      <c r="BU31" s="284"/>
      <c r="BV31" s="284"/>
      <c r="BW31" s="284"/>
      <c r="BX31" s="284"/>
      <c r="BY31" s="284"/>
      <c r="BZ31" s="284"/>
      <c r="CA31" s="284"/>
      <c r="CB31" s="294"/>
      <c r="CC31" s="294"/>
      <c r="CD31" s="294"/>
      <c r="CE31" s="112"/>
      <c r="CF31" s="287"/>
      <c r="CG31" s="283"/>
      <c r="CH31" s="137"/>
      <c r="CL31" s="289"/>
      <c r="CM31" s="289"/>
      <c r="CN31" s="289"/>
      <c r="CO31" s="54"/>
    </row>
    <row r="32" spans="6:105" ht="24.95" customHeight="1" x14ac:dyDescent="0.25"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56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W32" s="12"/>
      <c r="AX32" s="12"/>
      <c r="AY32" s="12"/>
      <c r="AZ32" s="12"/>
      <c r="BA32" s="12"/>
      <c r="BE32" s="56"/>
      <c r="BF32" s="102"/>
      <c r="BG32" s="102"/>
      <c r="BH32" s="115"/>
      <c r="BI32" s="115"/>
      <c r="BL32" s="135"/>
      <c r="BM32" s="285"/>
      <c r="BN32" s="282"/>
      <c r="BO32" s="282"/>
      <c r="BP32" s="282"/>
      <c r="BQ32" s="105"/>
      <c r="BR32" s="286"/>
      <c r="BS32" s="284"/>
      <c r="BT32" s="284"/>
      <c r="BU32" s="284"/>
      <c r="BV32" s="284"/>
      <c r="BW32" s="284"/>
      <c r="BX32" s="284"/>
      <c r="BY32" s="284"/>
      <c r="BZ32" s="284"/>
      <c r="CA32" s="284"/>
      <c r="CB32" s="294"/>
      <c r="CC32" s="294"/>
      <c r="CD32" s="294"/>
      <c r="CE32" s="112"/>
      <c r="CF32" s="287"/>
      <c r="CG32" s="283"/>
      <c r="CH32" s="137"/>
      <c r="CL32" s="289"/>
      <c r="CM32" s="289"/>
      <c r="CN32" s="289"/>
      <c r="CO32" s="54"/>
    </row>
    <row r="33" spans="6:93" ht="24.95" customHeight="1" x14ac:dyDescent="0.25"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56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W33" s="12"/>
      <c r="AX33" s="12"/>
      <c r="AY33" s="12"/>
      <c r="AZ33" s="12"/>
      <c r="BA33" s="12"/>
      <c r="BE33" s="56"/>
      <c r="BF33" s="102"/>
      <c r="BG33" s="102"/>
      <c r="BH33" s="115"/>
      <c r="BI33" s="115"/>
      <c r="BL33" s="135"/>
      <c r="BM33" s="285"/>
      <c r="BN33" s="282"/>
      <c r="BO33" s="282"/>
      <c r="BP33" s="282"/>
      <c r="BQ33" s="105"/>
      <c r="BR33" s="286"/>
      <c r="BS33" s="284"/>
      <c r="BT33" s="284"/>
      <c r="BU33" s="284"/>
      <c r="BV33" s="284"/>
      <c r="BW33" s="284"/>
      <c r="BX33" s="284"/>
      <c r="BY33" s="284"/>
      <c r="BZ33" s="284"/>
      <c r="CA33" s="284"/>
      <c r="CB33" s="294"/>
      <c r="CC33" s="294"/>
      <c r="CD33" s="294"/>
      <c r="CE33" s="112"/>
      <c r="CF33" s="287"/>
      <c r="CG33" s="283"/>
      <c r="CH33" s="137"/>
      <c r="CL33" s="289"/>
      <c r="CM33" s="289"/>
      <c r="CN33" s="289"/>
      <c r="CO33" s="54"/>
    </row>
    <row r="34" spans="6:93" ht="24.95" customHeight="1" x14ac:dyDescent="0.25"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56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W34" s="12"/>
      <c r="AX34" s="12"/>
      <c r="AY34" s="12"/>
      <c r="AZ34" s="12"/>
      <c r="BA34" s="12"/>
      <c r="BE34" s="56"/>
      <c r="BF34" s="102"/>
      <c r="BG34" s="102"/>
      <c r="BH34" s="115"/>
      <c r="BI34" s="115"/>
      <c r="BL34" s="135"/>
      <c r="BM34" s="285"/>
      <c r="BN34" s="282"/>
      <c r="BO34" s="282"/>
      <c r="BP34" s="282"/>
      <c r="BQ34" s="105"/>
      <c r="BR34" s="286"/>
      <c r="BS34" s="284"/>
      <c r="BT34" s="284"/>
      <c r="BU34" s="284"/>
      <c r="BV34" s="284"/>
      <c r="BW34" s="284"/>
      <c r="BX34" s="284"/>
      <c r="BY34" s="284"/>
      <c r="BZ34" s="284"/>
      <c r="CA34" s="284"/>
      <c r="CB34" s="294"/>
      <c r="CC34" s="294"/>
      <c r="CD34" s="294"/>
      <c r="CE34" s="112"/>
      <c r="CF34" s="287"/>
      <c r="CG34" s="283"/>
      <c r="CH34" s="137"/>
      <c r="CL34" s="289"/>
      <c r="CM34" s="289"/>
      <c r="CN34" s="289"/>
      <c r="CO34" s="54"/>
    </row>
    <row r="35" spans="6:93" ht="24.95" customHeight="1" x14ac:dyDescent="0.25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56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W35" s="12"/>
      <c r="AX35" s="12"/>
      <c r="AY35" s="12"/>
      <c r="AZ35" s="12"/>
      <c r="BA35" s="12"/>
      <c r="BE35" s="56"/>
      <c r="BF35" s="102"/>
      <c r="BG35" s="102"/>
      <c r="BH35" s="115"/>
      <c r="BI35" s="115"/>
      <c r="BL35" s="135"/>
      <c r="BM35" s="285"/>
      <c r="BN35" s="282"/>
      <c r="BO35" s="282"/>
      <c r="BP35" s="282"/>
      <c r="BQ35" s="105"/>
      <c r="BR35" s="286"/>
      <c r="BS35" s="284"/>
      <c r="BT35" s="284"/>
      <c r="BU35" s="284"/>
      <c r="BV35" s="284"/>
      <c r="BW35" s="284"/>
      <c r="BX35" s="284"/>
      <c r="BY35" s="284"/>
      <c r="BZ35" s="284"/>
      <c r="CA35" s="284"/>
      <c r="CB35" s="294"/>
      <c r="CC35" s="294"/>
      <c r="CD35" s="294"/>
      <c r="CE35" s="112"/>
      <c r="CF35" s="287"/>
      <c r="CG35" s="283"/>
      <c r="CH35" s="137"/>
      <c r="CL35" s="289"/>
      <c r="CM35" s="289"/>
      <c r="CN35" s="289"/>
      <c r="CO35" s="54"/>
    </row>
    <row r="36" spans="6:93" ht="24.95" customHeight="1" x14ac:dyDescent="0.25"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56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W36" s="12"/>
      <c r="AX36" s="12"/>
      <c r="AY36" s="12"/>
      <c r="AZ36" s="12"/>
      <c r="BA36" s="12"/>
      <c r="BE36" s="56"/>
      <c r="BF36" s="102"/>
      <c r="BG36" s="102"/>
      <c r="BH36" s="115"/>
      <c r="BI36" s="115"/>
      <c r="BL36" s="135"/>
      <c r="BM36" s="285"/>
      <c r="BN36" s="282"/>
      <c r="BO36" s="282"/>
      <c r="BP36" s="282"/>
      <c r="BQ36" s="105"/>
      <c r="BR36" s="286"/>
      <c r="BS36" s="284"/>
      <c r="BT36" s="284"/>
      <c r="BU36" s="284"/>
      <c r="BV36" s="284"/>
      <c r="BW36" s="284"/>
      <c r="BX36" s="284"/>
      <c r="BY36" s="284"/>
      <c r="BZ36" s="284"/>
      <c r="CA36" s="284"/>
      <c r="CB36" s="294"/>
      <c r="CC36" s="294"/>
      <c r="CD36" s="294"/>
      <c r="CE36" s="112"/>
      <c r="CF36" s="287"/>
      <c r="CG36" s="283"/>
      <c r="CH36" s="137"/>
      <c r="CL36" s="289"/>
      <c r="CM36" s="289"/>
      <c r="CN36" s="289"/>
      <c r="CO36" s="54"/>
    </row>
    <row r="37" spans="6:93" ht="24.95" customHeight="1" x14ac:dyDescent="0.25"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56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W37" s="12"/>
      <c r="AX37" s="12"/>
      <c r="AY37" s="12"/>
      <c r="AZ37" s="12"/>
      <c r="BA37" s="12"/>
      <c r="BE37" s="56"/>
      <c r="BF37" s="102"/>
      <c r="BG37" s="102"/>
      <c r="BH37" s="115"/>
      <c r="BI37" s="115"/>
      <c r="BL37" s="135"/>
      <c r="BM37" s="285"/>
      <c r="BN37" s="282"/>
      <c r="BO37" s="282"/>
      <c r="BP37" s="282"/>
      <c r="BQ37" s="105"/>
      <c r="BR37" s="286"/>
      <c r="BS37" s="284"/>
      <c r="BT37" s="284"/>
      <c r="BU37" s="284"/>
      <c r="BV37" s="284"/>
      <c r="BW37" s="284"/>
      <c r="BX37" s="284"/>
      <c r="BY37" s="284"/>
      <c r="BZ37" s="284"/>
      <c r="CA37" s="284"/>
      <c r="CB37" s="294"/>
      <c r="CC37" s="294"/>
      <c r="CD37" s="294"/>
      <c r="CE37" s="112"/>
      <c r="CF37" s="287"/>
      <c r="CG37" s="283"/>
      <c r="CH37" s="137"/>
      <c r="CL37" s="289"/>
      <c r="CM37" s="289"/>
      <c r="CN37" s="289"/>
      <c r="CO37" s="54"/>
    </row>
    <row r="38" spans="6:93" ht="24.95" customHeight="1" x14ac:dyDescent="0.25"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56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W38" s="12"/>
      <c r="AX38" s="12"/>
      <c r="AY38" s="12"/>
      <c r="AZ38" s="12"/>
      <c r="BA38" s="12"/>
      <c r="BE38" s="56"/>
      <c r="BF38" s="102"/>
      <c r="BG38" s="102"/>
      <c r="BH38" s="115"/>
      <c r="BI38" s="115"/>
      <c r="BL38" s="135"/>
      <c r="BM38" s="285"/>
      <c r="BN38" s="282"/>
      <c r="BO38" s="282"/>
      <c r="BP38" s="282"/>
      <c r="BQ38" s="105"/>
      <c r="BR38" s="286"/>
      <c r="BS38" s="284"/>
      <c r="BT38" s="284"/>
      <c r="BU38" s="284"/>
      <c r="BV38" s="284"/>
      <c r="BW38" s="284"/>
      <c r="BX38" s="284"/>
      <c r="BY38" s="284"/>
      <c r="BZ38" s="284"/>
      <c r="CA38" s="284"/>
      <c r="CB38" s="294"/>
      <c r="CC38" s="294"/>
      <c r="CD38" s="294"/>
      <c r="CE38" s="112"/>
      <c r="CF38" s="287"/>
      <c r="CG38" s="283"/>
      <c r="CH38" s="137"/>
      <c r="CL38" s="289"/>
      <c r="CM38" s="289"/>
      <c r="CN38" s="289"/>
      <c r="CO38" s="54"/>
    </row>
    <row r="39" spans="6:93" ht="24.95" customHeight="1" x14ac:dyDescent="0.25"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56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W39" s="12"/>
      <c r="AX39" s="12"/>
      <c r="AY39" s="12"/>
      <c r="AZ39" s="12"/>
      <c r="BA39" s="12"/>
      <c r="BE39" s="56"/>
      <c r="BF39" s="102"/>
      <c r="BG39" s="102"/>
      <c r="BH39" s="115"/>
      <c r="BI39" s="115"/>
      <c r="BL39" s="135"/>
      <c r="BM39" s="285"/>
      <c r="BN39" s="282"/>
      <c r="BO39" s="282"/>
      <c r="BP39" s="282"/>
      <c r="BQ39" s="105"/>
      <c r="BR39" s="286"/>
      <c r="BS39" s="284"/>
      <c r="BT39" s="284"/>
      <c r="BU39" s="284"/>
      <c r="BV39" s="284"/>
      <c r="BW39" s="284"/>
      <c r="BX39" s="284"/>
      <c r="BY39" s="284"/>
      <c r="BZ39" s="284"/>
      <c r="CA39" s="284"/>
      <c r="CB39" s="294"/>
      <c r="CC39" s="294"/>
      <c r="CD39" s="294"/>
      <c r="CE39" s="112"/>
      <c r="CF39" s="287"/>
      <c r="CG39" s="283"/>
      <c r="CH39" s="137"/>
      <c r="CL39" s="289"/>
      <c r="CM39" s="289"/>
      <c r="CN39" s="289"/>
      <c r="CO39" s="54"/>
    </row>
    <row r="40" spans="6:93" ht="24.95" customHeight="1" x14ac:dyDescent="0.25"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56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W40" s="12"/>
      <c r="AX40" s="12"/>
      <c r="AY40" s="12"/>
      <c r="AZ40" s="12"/>
      <c r="BA40" s="12"/>
      <c r="BE40" s="56"/>
      <c r="BF40" s="102"/>
      <c r="BG40" s="102"/>
      <c r="BH40" s="115"/>
      <c r="BI40" s="115"/>
      <c r="BL40" s="135"/>
      <c r="BM40" s="285"/>
      <c r="BN40" s="282"/>
      <c r="BO40" s="282"/>
      <c r="BP40" s="282"/>
      <c r="BQ40" s="105"/>
      <c r="BR40" s="286"/>
      <c r="BS40" s="284"/>
      <c r="BT40" s="284"/>
      <c r="BU40" s="284"/>
      <c r="BV40" s="284"/>
      <c r="BW40" s="284"/>
      <c r="BX40" s="284"/>
      <c r="BY40" s="284"/>
      <c r="BZ40" s="284"/>
      <c r="CA40" s="284"/>
      <c r="CB40" s="294"/>
      <c r="CC40" s="294"/>
      <c r="CD40" s="294"/>
      <c r="CE40" s="112"/>
      <c r="CF40" s="287"/>
      <c r="CG40" s="283"/>
      <c r="CH40" s="137"/>
      <c r="CL40" s="289"/>
      <c r="CM40" s="289"/>
      <c r="CN40" s="289"/>
      <c r="CO40" s="54"/>
    </row>
    <row r="41" spans="6:93" ht="24.95" customHeight="1" x14ac:dyDescent="0.25"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56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W41" s="12"/>
      <c r="AX41" s="12"/>
      <c r="AY41" s="12"/>
      <c r="AZ41" s="12"/>
      <c r="BA41" s="12"/>
      <c r="BE41" s="56"/>
      <c r="BF41" s="102"/>
      <c r="BG41" s="102"/>
      <c r="BH41" s="115"/>
      <c r="BI41" s="115"/>
      <c r="BL41" s="135"/>
      <c r="BM41" s="285"/>
      <c r="BN41" s="282"/>
      <c r="BO41" s="282"/>
      <c r="BP41" s="282"/>
      <c r="BQ41" s="105"/>
      <c r="BR41" s="286"/>
      <c r="BS41" s="284"/>
      <c r="BT41" s="284"/>
      <c r="BU41" s="284"/>
      <c r="BV41" s="284"/>
      <c r="BW41" s="284"/>
      <c r="BX41" s="284"/>
      <c r="BY41" s="284"/>
      <c r="BZ41" s="284"/>
      <c r="CA41" s="284"/>
      <c r="CB41" s="294"/>
      <c r="CC41" s="294"/>
      <c r="CD41" s="294"/>
      <c r="CE41" s="112"/>
      <c r="CF41" s="287"/>
      <c r="CG41" s="283"/>
      <c r="CH41" s="137"/>
      <c r="CL41" s="289"/>
      <c r="CM41" s="289"/>
      <c r="CN41" s="289"/>
      <c r="CO41" s="54"/>
    </row>
    <row r="42" spans="6:93" ht="24.95" customHeight="1" x14ac:dyDescent="0.25"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56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W42" s="12"/>
      <c r="AX42" s="12"/>
      <c r="AY42" s="12"/>
      <c r="AZ42" s="12"/>
      <c r="BA42" s="12"/>
      <c r="BE42" s="56"/>
      <c r="BF42" s="102"/>
      <c r="BG42" s="102"/>
      <c r="BH42" s="115"/>
      <c r="BI42" s="115"/>
      <c r="BL42" s="135"/>
      <c r="BM42" s="285"/>
      <c r="BN42" s="282"/>
      <c r="BO42" s="282"/>
      <c r="BP42" s="282"/>
      <c r="BQ42" s="105"/>
      <c r="BR42" s="286"/>
      <c r="BS42" s="284"/>
      <c r="BT42" s="284"/>
      <c r="BU42" s="284"/>
      <c r="BV42" s="284"/>
      <c r="BW42" s="284"/>
      <c r="BX42" s="284"/>
      <c r="BY42" s="284"/>
      <c r="BZ42" s="284"/>
      <c r="CA42" s="284"/>
      <c r="CB42" s="294"/>
      <c r="CC42" s="294"/>
      <c r="CD42" s="294"/>
      <c r="CE42" s="112"/>
      <c r="CF42" s="287"/>
      <c r="CG42" s="283"/>
      <c r="CH42" s="137"/>
      <c r="CL42" s="289"/>
      <c r="CM42" s="289"/>
      <c r="CN42" s="289"/>
      <c r="CO42" s="54"/>
    </row>
    <row r="43" spans="6:93" ht="24.95" customHeight="1" x14ac:dyDescent="0.25"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56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W43" s="12"/>
      <c r="AX43" s="12"/>
      <c r="AY43" s="12"/>
      <c r="AZ43" s="12"/>
      <c r="BA43" s="12"/>
      <c r="BE43" s="56"/>
      <c r="BF43" s="102"/>
      <c r="BG43" s="102"/>
      <c r="BH43" s="115"/>
      <c r="BI43" s="115"/>
      <c r="BL43" s="135"/>
      <c r="BM43" s="285"/>
      <c r="BN43" s="282"/>
      <c r="BO43" s="282"/>
      <c r="BP43" s="282"/>
      <c r="BQ43" s="105"/>
      <c r="BR43" s="286"/>
      <c r="BS43" s="284"/>
      <c r="BT43" s="284"/>
      <c r="BU43" s="284"/>
      <c r="BV43" s="284"/>
      <c r="BW43" s="284"/>
      <c r="BX43" s="284"/>
      <c r="BY43" s="284"/>
      <c r="BZ43" s="284"/>
      <c r="CA43" s="284"/>
      <c r="CB43" s="294"/>
      <c r="CC43" s="294"/>
      <c r="CD43" s="294"/>
      <c r="CE43" s="112"/>
      <c r="CF43" s="287"/>
      <c r="CG43" s="283"/>
      <c r="CH43" s="137"/>
      <c r="CL43" s="289"/>
      <c r="CM43" s="289"/>
      <c r="CN43" s="289"/>
      <c r="CO43" s="54"/>
    </row>
    <row r="44" spans="6:93" ht="24.95" customHeight="1" x14ac:dyDescent="0.25"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56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W44" s="12"/>
      <c r="AX44" s="12"/>
      <c r="AY44" s="12"/>
      <c r="AZ44" s="12"/>
      <c r="BA44" s="12"/>
      <c r="BE44" s="56"/>
      <c r="BF44" s="102"/>
      <c r="BG44" s="102"/>
      <c r="BH44" s="115"/>
      <c r="BI44" s="115"/>
      <c r="BL44" s="135"/>
      <c r="BM44" s="285"/>
      <c r="BN44" s="282"/>
      <c r="BO44" s="282"/>
      <c r="BP44" s="282"/>
      <c r="BQ44" s="105"/>
      <c r="BR44" s="286"/>
      <c r="BS44" s="284"/>
      <c r="BT44" s="284"/>
      <c r="BU44" s="284"/>
      <c r="BV44" s="284"/>
      <c r="BW44" s="284"/>
      <c r="BX44" s="284"/>
      <c r="BY44" s="284"/>
      <c r="BZ44" s="284"/>
      <c r="CA44" s="284"/>
      <c r="CB44" s="294"/>
      <c r="CC44" s="294"/>
      <c r="CD44" s="294"/>
      <c r="CE44" s="112"/>
      <c r="CF44" s="287"/>
      <c r="CG44" s="283"/>
      <c r="CH44" s="137"/>
      <c r="CL44" s="289"/>
      <c r="CM44" s="289"/>
      <c r="CN44" s="289"/>
      <c r="CO44" s="54"/>
    </row>
    <row r="45" spans="6:93" ht="24.95" customHeight="1" x14ac:dyDescent="0.25"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56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W45" s="12"/>
      <c r="AX45" s="12"/>
      <c r="AY45" s="12"/>
      <c r="AZ45" s="12"/>
      <c r="BA45" s="12"/>
      <c r="BE45" s="56"/>
      <c r="BF45" s="102"/>
      <c r="BG45" s="102"/>
      <c r="BH45" s="115"/>
      <c r="BI45" s="115"/>
      <c r="BL45" s="135"/>
      <c r="BM45" s="285"/>
      <c r="BN45" s="282"/>
      <c r="BO45" s="282"/>
      <c r="BP45" s="282"/>
      <c r="BQ45" s="105"/>
      <c r="BR45" s="286"/>
      <c r="BS45" s="284"/>
      <c r="BT45" s="284"/>
      <c r="BU45" s="284"/>
      <c r="BV45" s="284"/>
      <c r="BW45" s="284"/>
      <c r="BX45" s="284"/>
      <c r="BY45" s="284"/>
      <c r="BZ45" s="284"/>
      <c r="CA45" s="284"/>
      <c r="CB45" s="294"/>
      <c r="CC45" s="294"/>
      <c r="CD45" s="294"/>
      <c r="CE45" s="112"/>
      <c r="CF45" s="287"/>
      <c r="CG45" s="283"/>
      <c r="CH45" s="137"/>
      <c r="CL45" s="289"/>
      <c r="CM45" s="289"/>
      <c r="CN45" s="289"/>
      <c r="CO45" s="54"/>
    </row>
    <row r="46" spans="6:93" ht="24.95" customHeight="1" x14ac:dyDescent="0.25"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56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W46" s="12"/>
      <c r="AX46" s="12"/>
      <c r="AY46" s="12"/>
      <c r="AZ46" s="12"/>
      <c r="BA46" s="12"/>
      <c r="BE46" s="56"/>
      <c r="BF46" s="102"/>
      <c r="BG46" s="102"/>
      <c r="BH46" s="115"/>
      <c r="BI46" s="115"/>
      <c r="BL46" s="135"/>
      <c r="BM46" s="285"/>
      <c r="BN46" s="282"/>
      <c r="BO46" s="282"/>
      <c r="BP46" s="282"/>
      <c r="BQ46" s="105"/>
      <c r="BR46" s="286"/>
      <c r="BS46" s="284"/>
      <c r="BT46" s="284"/>
      <c r="BU46" s="284"/>
      <c r="BV46" s="284"/>
      <c r="BW46" s="284"/>
      <c r="BX46" s="284"/>
      <c r="BY46" s="284"/>
      <c r="BZ46" s="284"/>
      <c r="CA46" s="284"/>
      <c r="CB46" s="294"/>
      <c r="CC46" s="294"/>
      <c r="CD46" s="294"/>
      <c r="CE46" s="112"/>
      <c r="CF46" s="287"/>
      <c r="CG46" s="283"/>
      <c r="CH46" s="137"/>
      <c r="CL46" s="289"/>
      <c r="CM46" s="289"/>
      <c r="CN46" s="289"/>
      <c r="CO46" s="54"/>
    </row>
    <row r="47" spans="6:93" ht="24.95" customHeight="1" x14ac:dyDescent="0.25"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56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W47" s="12"/>
      <c r="AX47" s="12"/>
      <c r="AY47" s="12"/>
      <c r="AZ47" s="12"/>
      <c r="BA47" s="12"/>
      <c r="BE47" s="56"/>
      <c r="BF47" s="102"/>
      <c r="BG47" s="102"/>
      <c r="BH47" s="115"/>
      <c r="BI47" s="115"/>
      <c r="BL47" s="135"/>
      <c r="BM47" s="285"/>
      <c r="BN47" s="282"/>
      <c r="BO47" s="282"/>
      <c r="BP47" s="282"/>
      <c r="BQ47" s="105"/>
      <c r="BR47" s="286"/>
      <c r="BS47" s="284"/>
      <c r="BT47" s="284"/>
      <c r="BU47" s="284"/>
      <c r="BV47" s="284"/>
      <c r="BW47" s="284"/>
      <c r="BX47" s="284"/>
      <c r="BY47" s="284"/>
      <c r="BZ47" s="284"/>
      <c r="CA47" s="284"/>
      <c r="CB47" s="294"/>
      <c r="CC47" s="294"/>
      <c r="CD47" s="294"/>
      <c r="CE47" s="112"/>
      <c r="CF47" s="287"/>
      <c r="CG47" s="283"/>
      <c r="CH47" s="137"/>
      <c r="CL47" s="289"/>
      <c r="CM47" s="289"/>
      <c r="CN47" s="289"/>
      <c r="CO47" s="54"/>
    </row>
    <row r="48" spans="6:93" ht="24.95" customHeight="1" x14ac:dyDescent="0.25"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56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W48" s="12"/>
      <c r="AX48" s="12"/>
      <c r="AY48" s="12"/>
      <c r="AZ48" s="12"/>
      <c r="BA48" s="12"/>
      <c r="BE48" s="56"/>
      <c r="BF48" s="102"/>
      <c r="BG48" s="102"/>
      <c r="BH48" s="115"/>
      <c r="BI48" s="115"/>
      <c r="BL48" s="135"/>
      <c r="BM48" s="285"/>
      <c r="BN48" s="282"/>
      <c r="BO48" s="282"/>
      <c r="BP48" s="282"/>
      <c r="BQ48" s="105"/>
      <c r="BR48" s="286"/>
      <c r="BS48" s="284"/>
      <c r="BT48" s="284"/>
      <c r="BU48" s="284"/>
      <c r="BV48" s="284"/>
      <c r="BW48" s="284"/>
      <c r="BX48" s="284"/>
      <c r="BY48" s="284"/>
      <c r="BZ48" s="284"/>
      <c r="CA48" s="284"/>
      <c r="CB48" s="294"/>
      <c r="CC48" s="294"/>
      <c r="CD48" s="294"/>
      <c r="CE48" s="112"/>
      <c r="CF48" s="287"/>
      <c r="CG48" s="283"/>
      <c r="CH48" s="137"/>
      <c r="CL48" s="289"/>
      <c r="CM48" s="289"/>
      <c r="CN48" s="289"/>
      <c r="CO48" s="54"/>
    </row>
    <row r="49" spans="6:93" ht="24.95" customHeight="1" x14ac:dyDescent="0.25"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56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W49" s="12"/>
      <c r="AX49" s="12"/>
      <c r="AY49" s="12"/>
      <c r="AZ49" s="12"/>
      <c r="BA49" s="12"/>
      <c r="BE49" s="56"/>
      <c r="BF49" s="102"/>
      <c r="BG49" s="102"/>
      <c r="BH49" s="115"/>
      <c r="BI49" s="115"/>
      <c r="BL49" s="135"/>
      <c r="BM49" s="285"/>
      <c r="BN49" s="282"/>
      <c r="BO49" s="282"/>
      <c r="BP49" s="282"/>
      <c r="BQ49" s="105"/>
      <c r="BR49" s="286"/>
      <c r="BS49" s="284"/>
      <c r="BT49" s="284"/>
      <c r="BU49" s="284"/>
      <c r="BV49" s="284"/>
      <c r="BW49" s="284"/>
      <c r="BX49" s="284"/>
      <c r="BY49" s="284"/>
      <c r="BZ49" s="284"/>
      <c r="CA49" s="284"/>
      <c r="CB49" s="294"/>
      <c r="CC49" s="294"/>
      <c r="CD49" s="294"/>
      <c r="CE49" s="112"/>
      <c r="CF49" s="287"/>
      <c r="CG49" s="283"/>
      <c r="CH49" s="137"/>
      <c r="CL49" s="289"/>
      <c r="CM49" s="289"/>
      <c r="CN49" s="289"/>
      <c r="CO49" s="54"/>
    </row>
    <row r="50" spans="6:93" ht="24.95" customHeight="1" x14ac:dyDescent="0.25"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56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W50" s="12"/>
      <c r="AX50" s="12"/>
      <c r="AY50" s="12"/>
      <c r="AZ50" s="12"/>
      <c r="BA50" s="12"/>
      <c r="BE50" s="56"/>
      <c r="BF50" s="102"/>
      <c r="BG50" s="102"/>
      <c r="BH50" s="115"/>
      <c r="BI50" s="115"/>
      <c r="BL50" s="135"/>
      <c r="BM50" s="285"/>
      <c r="BN50" s="282"/>
      <c r="BO50" s="282"/>
      <c r="BP50" s="282"/>
      <c r="BQ50" s="105"/>
      <c r="BR50" s="286"/>
      <c r="BS50" s="284"/>
      <c r="BT50" s="284"/>
      <c r="BU50" s="284"/>
      <c r="BV50" s="284"/>
      <c r="BW50" s="284"/>
      <c r="BX50" s="284"/>
      <c r="BY50" s="284"/>
      <c r="BZ50" s="284"/>
      <c r="CA50" s="284"/>
      <c r="CB50" s="294"/>
      <c r="CC50" s="294"/>
      <c r="CD50" s="294"/>
      <c r="CE50" s="112"/>
      <c r="CF50" s="287"/>
      <c r="CG50" s="283"/>
      <c r="CH50" s="137"/>
      <c r="CL50" s="289"/>
      <c r="CM50" s="289"/>
      <c r="CN50" s="289"/>
      <c r="CO50" s="54"/>
    </row>
    <row r="51" spans="6:93" ht="24.95" customHeight="1" x14ac:dyDescent="0.25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56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W51" s="12"/>
      <c r="AX51" s="12"/>
      <c r="AY51" s="12"/>
      <c r="AZ51" s="12"/>
      <c r="BA51" s="12"/>
      <c r="BE51" s="56"/>
      <c r="BF51" s="102"/>
      <c r="BG51" s="102"/>
      <c r="BH51" s="115"/>
      <c r="BI51" s="115"/>
      <c r="BL51" s="135"/>
      <c r="BM51" s="285"/>
      <c r="BN51" s="282"/>
      <c r="BO51" s="282"/>
      <c r="BP51" s="282"/>
      <c r="BQ51" s="105"/>
      <c r="BR51" s="286"/>
      <c r="BS51" s="284"/>
      <c r="BT51" s="284"/>
      <c r="BU51" s="284"/>
      <c r="BV51" s="284"/>
      <c r="BW51" s="284"/>
      <c r="BX51" s="284"/>
      <c r="BY51" s="284"/>
      <c r="BZ51" s="284"/>
      <c r="CA51" s="284"/>
      <c r="CB51" s="294"/>
      <c r="CC51" s="294"/>
      <c r="CD51" s="294"/>
      <c r="CE51" s="112"/>
      <c r="CF51" s="287"/>
      <c r="CG51" s="283"/>
      <c r="CH51" s="137"/>
      <c r="CL51" s="289"/>
      <c r="CM51" s="289"/>
      <c r="CN51" s="289"/>
      <c r="CO51" s="54"/>
    </row>
    <row r="52" spans="6:93" ht="24.95" customHeight="1" x14ac:dyDescent="0.25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56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W52" s="12"/>
      <c r="AX52" s="12"/>
      <c r="AY52" s="12"/>
      <c r="AZ52" s="12"/>
      <c r="BA52" s="12"/>
      <c r="BE52" s="56"/>
      <c r="BF52" s="102"/>
      <c r="BG52" s="102"/>
      <c r="BH52" s="115"/>
      <c r="BI52" s="115"/>
      <c r="BL52" s="135"/>
      <c r="BM52" s="285"/>
      <c r="BN52" s="282"/>
      <c r="BO52" s="282"/>
      <c r="BP52" s="282"/>
      <c r="BQ52" s="105"/>
      <c r="BR52" s="286"/>
      <c r="BS52" s="284"/>
      <c r="BT52" s="284"/>
      <c r="BU52" s="284"/>
      <c r="BV52" s="284"/>
      <c r="BW52" s="284"/>
      <c r="BX52" s="284"/>
      <c r="BY52" s="284"/>
      <c r="BZ52" s="284"/>
      <c r="CA52" s="284"/>
      <c r="CB52" s="294"/>
      <c r="CC52" s="294"/>
      <c r="CD52" s="294"/>
      <c r="CE52" s="112"/>
      <c r="CF52" s="287"/>
      <c r="CG52" s="283"/>
      <c r="CH52" s="137"/>
      <c r="CL52" s="289"/>
      <c r="CM52" s="289"/>
      <c r="CN52" s="289"/>
      <c r="CO52" s="54"/>
    </row>
    <row r="53" spans="6:93" ht="24.95" customHeight="1" x14ac:dyDescent="0.25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56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W53" s="12"/>
      <c r="AX53" s="12"/>
      <c r="AY53" s="12"/>
      <c r="AZ53" s="12"/>
      <c r="BA53" s="12"/>
      <c r="BE53" s="56"/>
      <c r="BF53" s="102"/>
      <c r="BG53" s="102"/>
      <c r="BH53" s="115"/>
      <c r="BI53" s="115"/>
      <c r="BL53" s="135"/>
      <c r="BM53" s="285"/>
      <c r="BN53" s="282"/>
      <c r="BO53" s="282"/>
      <c r="BP53" s="282"/>
      <c r="BQ53" s="105"/>
      <c r="BR53" s="286"/>
      <c r="BS53" s="284"/>
      <c r="BT53" s="284"/>
      <c r="BU53" s="284"/>
      <c r="BV53" s="284"/>
      <c r="BW53" s="284"/>
      <c r="BX53" s="284"/>
      <c r="BY53" s="284"/>
      <c r="BZ53" s="284"/>
      <c r="CA53" s="284"/>
      <c r="CB53" s="294"/>
      <c r="CC53" s="294"/>
      <c r="CD53" s="294"/>
      <c r="CE53" s="112"/>
      <c r="CF53" s="287"/>
      <c r="CG53" s="283"/>
      <c r="CH53" s="137"/>
      <c r="CL53" s="289"/>
      <c r="CM53" s="289"/>
      <c r="CN53" s="289"/>
      <c r="CO53" s="54"/>
    </row>
    <row r="54" spans="6:93" ht="24.95" customHeight="1" x14ac:dyDescent="0.2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56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W54" s="12"/>
      <c r="AX54" s="12"/>
      <c r="AY54" s="12"/>
      <c r="AZ54" s="12"/>
      <c r="BA54" s="12"/>
      <c r="BE54" s="56"/>
      <c r="BF54" s="102"/>
      <c r="BG54" s="102"/>
      <c r="BH54" s="115"/>
      <c r="BI54" s="115"/>
      <c r="BL54" s="135"/>
      <c r="BM54" s="285"/>
      <c r="BN54" s="282"/>
      <c r="BO54" s="282"/>
      <c r="BP54" s="282"/>
      <c r="BQ54" s="105"/>
      <c r="BR54" s="286"/>
      <c r="BS54" s="284"/>
      <c r="BT54" s="284"/>
      <c r="BU54" s="284"/>
      <c r="BV54" s="284"/>
      <c r="BW54" s="284"/>
      <c r="BX54" s="284"/>
      <c r="BY54" s="284"/>
      <c r="BZ54" s="284"/>
      <c r="CA54" s="284"/>
      <c r="CB54" s="294"/>
      <c r="CC54" s="294"/>
      <c r="CD54" s="294"/>
      <c r="CE54" s="112"/>
      <c r="CF54" s="287"/>
      <c r="CG54" s="283"/>
      <c r="CH54" s="137"/>
      <c r="CL54" s="289"/>
      <c r="CM54" s="289"/>
      <c r="CN54" s="289"/>
      <c r="CO54" s="54"/>
    </row>
    <row r="55" spans="6:93" ht="24.95" customHeight="1" x14ac:dyDescent="0.25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56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W55" s="12"/>
      <c r="AX55" s="12"/>
      <c r="AY55" s="12"/>
      <c r="AZ55" s="12"/>
      <c r="BA55" s="12"/>
      <c r="BE55" s="56"/>
      <c r="BF55" s="102"/>
      <c r="BG55" s="102"/>
      <c r="BH55" s="115"/>
      <c r="BI55" s="115"/>
      <c r="BL55" s="135"/>
      <c r="BM55" s="285"/>
      <c r="BN55" s="282"/>
      <c r="BO55" s="282"/>
      <c r="BP55" s="282"/>
      <c r="BQ55" s="105"/>
      <c r="BR55" s="286"/>
      <c r="BS55" s="284"/>
      <c r="BT55" s="284"/>
      <c r="BU55" s="284"/>
      <c r="BV55" s="284"/>
      <c r="BW55" s="284"/>
      <c r="BX55" s="284"/>
      <c r="BY55" s="284"/>
      <c r="BZ55" s="284"/>
      <c r="CA55" s="284"/>
      <c r="CB55" s="294"/>
      <c r="CC55" s="294"/>
      <c r="CD55" s="294"/>
      <c r="CE55" s="112"/>
      <c r="CF55" s="287"/>
      <c r="CG55" s="283"/>
      <c r="CH55" s="137"/>
      <c r="CL55" s="289"/>
      <c r="CM55" s="289"/>
      <c r="CN55" s="289"/>
      <c r="CO55" s="54"/>
    </row>
    <row r="56" spans="6:93" ht="24.95" customHeight="1" x14ac:dyDescent="0.25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56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W56" s="12"/>
      <c r="AX56" s="12"/>
      <c r="AY56" s="12"/>
      <c r="AZ56" s="12"/>
      <c r="BA56" s="12"/>
      <c r="BE56" s="56"/>
      <c r="BF56" s="102"/>
      <c r="BG56" s="102"/>
      <c r="BH56" s="115"/>
      <c r="BI56" s="115"/>
      <c r="BL56" s="135"/>
      <c r="BM56" s="285"/>
      <c r="BN56" s="282"/>
      <c r="BO56" s="282"/>
      <c r="BP56" s="282"/>
      <c r="BQ56" s="105"/>
      <c r="BR56" s="286"/>
      <c r="BS56" s="284"/>
      <c r="BT56" s="284"/>
      <c r="BU56" s="284"/>
      <c r="BV56" s="284"/>
      <c r="BW56" s="284"/>
      <c r="BX56" s="284"/>
      <c r="BY56" s="284"/>
      <c r="BZ56" s="284"/>
      <c r="CA56" s="284"/>
      <c r="CB56" s="294"/>
      <c r="CC56" s="294"/>
      <c r="CD56" s="294"/>
      <c r="CE56" s="112"/>
      <c r="CF56" s="287"/>
      <c r="CG56" s="283"/>
      <c r="CH56" s="137"/>
      <c r="CL56" s="289"/>
      <c r="CM56" s="289"/>
      <c r="CN56" s="289"/>
      <c r="CO56" s="54"/>
    </row>
    <row r="57" spans="6:93" ht="24.95" customHeight="1" x14ac:dyDescent="0.25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56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W57" s="12"/>
      <c r="AX57" s="12"/>
      <c r="AY57" s="12"/>
      <c r="AZ57" s="12"/>
      <c r="BA57" s="12"/>
      <c r="BE57" s="56"/>
      <c r="BF57" s="102"/>
      <c r="BG57" s="102"/>
      <c r="BH57" s="115"/>
      <c r="BI57" s="115"/>
      <c r="BL57" s="135"/>
      <c r="BM57" s="285"/>
      <c r="BN57" s="282"/>
      <c r="BO57" s="282"/>
      <c r="BP57" s="282"/>
      <c r="BQ57" s="105"/>
      <c r="BR57" s="286"/>
      <c r="BS57" s="284"/>
      <c r="BT57" s="284"/>
      <c r="BU57" s="284"/>
      <c r="BV57" s="284"/>
      <c r="BW57" s="284"/>
      <c r="BX57" s="284"/>
      <c r="BY57" s="284"/>
      <c r="BZ57" s="284"/>
      <c r="CA57" s="284"/>
      <c r="CB57" s="294"/>
      <c r="CC57" s="294"/>
      <c r="CD57" s="294"/>
      <c r="CE57" s="112"/>
      <c r="CF57" s="287"/>
      <c r="CG57" s="283"/>
      <c r="CH57" s="137"/>
      <c r="CL57" s="289"/>
      <c r="CM57" s="289"/>
      <c r="CN57" s="289"/>
      <c r="CO57" s="54"/>
    </row>
    <row r="58" spans="6:93" ht="24.95" customHeight="1" x14ac:dyDescent="0.25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56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W58" s="12"/>
      <c r="AX58" s="12"/>
      <c r="AY58" s="12"/>
      <c r="AZ58" s="12"/>
      <c r="BA58" s="12"/>
      <c r="BE58" s="56"/>
      <c r="BF58" s="102"/>
      <c r="BG58" s="102"/>
      <c r="BH58" s="115"/>
      <c r="BI58" s="115"/>
      <c r="BL58" s="135"/>
      <c r="BM58" s="285"/>
      <c r="BN58" s="282"/>
      <c r="BO58" s="282"/>
      <c r="BP58" s="282"/>
      <c r="BQ58" s="105"/>
      <c r="BR58" s="286"/>
      <c r="BS58" s="284"/>
      <c r="BT58" s="284"/>
      <c r="BU58" s="284"/>
      <c r="BV58" s="284"/>
      <c r="BW58" s="284"/>
      <c r="BX58" s="284"/>
      <c r="BY58" s="284"/>
      <c r="BZ58" s="284"/>
      <c r="CA58" s="284"/>
      <c r="CB58" s="294"/>
      <c r="CC58" s="294"/>
      <c r="CD58" s="294"/>
      <c r="CE58" s="112"/>
      <c r="CF58" s="287"/>
      <c r="CG58" s="283"/>
      <c r="CH58" s="137"/>
      <c r="CL58" s="289"/>
      <c r="CM58" s="289"/>
      <c r="CN58" s="289"/>
      <c r="CO58" s="54"/>
    </row>
    <row r="59" spans="6:93" ht="24.95" customHeight="1" x14ac:dyDescent="0.25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56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W59" s="12"/>
      <c r="AX59" s="12"/>
      <c r="AY59" s="12"/>
      <c r="AZ59" s="12"/>
      <c r="BA59" s="12"/>
      <c r="BE59" s="56"/>
      <c r="BF59" s="102"/>
      <c r="BG59" s="102"/>
      <c r="BH59" s="115"/>
      <c r="BI59" s="115"/>
      <c r="BL59" s="135"/>
      <c r="BM59" s="285"/>
      <c r="BN59" s="282"/>
      <c r="BO59" s="282"/>
      <c r="BP59" s="282"/>
      <c r="BQ59" s="105"/>
      <c r="BR59" s="286"/>
      <c r="BS59" s="284"/>
      <c r="BT59" s="284"/>
      <c r="BU59" s="284"/>
      <c r="BV59" s="284"/>
      <c r="BW59" s="284"/>
      <c r="BX59" s="284"/>
      <c r="BY59" s="284"/>
      <c r="BZ59" s="284"/>
      <c r="CA59" s="284"/>
      <c r="CB59" s="294"/>
      <c r="CC59" s="294"/>
      <c r="CD59" s="294"/>
      <c r="CE59" s="112"/>
      <c r="CF59" s="287"/>
      <c r="CG59" s="283"/>
      <c r="CH59" s="137"/>
      <c r="CL59" s="289"/>
      <c r="CM59" s="289"/>
      <c r="CN59" s="289"/>
      <c r="CO59" s="54"/>
    </row>
    <row r="60" spans="6:93" ht="24.95" customHeight="1" x14ac:dyDescent="0.25"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56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W60" s="12"/>
      <c r="AX60" s="12"/>
      <c r="AY60" s="12"/>
      <c r="AZ60" s="12"/>
      <c r="BA60" s="12"/>
      <c r="BE60" s="56"/>
      <c r="BF60" s="102"/>
      <c r="BG60" s="102"/>
      <c r="BH60" s="115"/>
      <c r="BI60" s="115"/>
      <c r="BL60" s="135"/>
      <c r="BM60" s="285"/>
      <c r="BN60" s="282"/>
      <c r="BO60" s="282"/>
      <c r="BP60" s="282"/>
      <c r="BQ60" s="105"/>
      <c r="BR60" s="286"/>
      <c r="BS60" s="284"/>
      <c r="BT60" s="284"/>
      <c r="BU60" s="284"/>
      <c r="BV60" s="284"/>
      <c r="BW60" s="284"/>
      <c r="BX60" s="284"/>
      <c r="BY60" s="284"/>
      <c r="BZ60" s="284"/>
      <c r="CA60" s="284"/>
      <c r="CB60" s="294"/>
      <c r="CC60" s="294"/>
      <c r="CD60" s="294"/>
      <c r="CE60" s="112"/>
      <c r="CF60" s="287"/>
      <c r="CG60" s="283"/>
      <c r="CH60" s="137"/>
      <c r="CL60" s="289"/>
      <c r="CM60" s="289"/>
      <c r="CN60" s="289"/>
      <c r="CO60" s="54"/>
    </row>
    <row r="61" spans="6:93" ht="24.95" customHeight="1" x14ac:dyDescent="0.25"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56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W61" s="12"/>
      <c r="AX61" s="12"/>
      <c r="AY61" s="12"/>
      <c r="AZ61" s="12"/>
      <c r="BA61" s="12"/>
      <c r="BE61" s="56"/>
      <c r="BF61" s="102"/>
      <c r="BG61" s="102"/>
      <c r="BH61" s="115"/>
      <c r="BI61" s="115"/>
      <c r="BL61" s="135"/>
      <c r="BM61" s="285"/>
      <c r="BN61" s="282"/>
      <c r="BO61" s="282"/>
      <c r="BP61" s="282"/>
      <c r="BQ61" s="105"/>
      <c r="BR61" s="286"/>
      <c r="BS61" s="284"/>
      <c r="BT61" s="284"/>
      <c r="BU61" s="284"/>
      <c r="BV61" s="284"/>
      <c r="BW61" s="284"/>
      <c r="BX61" s="284"/>
      <c r="BY61" s="284"/>
      <c r="BZ61" s="284"/>
      <c r="CA61" s="284"/>
      <c r="CB61" s="294"/>
      <c r="CC61" s="294"/>
      <c r="CD61" s="294"/>
      <c r="CE61" s="112"/>
      <c r="CF61" s="287"/>
      <c r="CG61" s="283"/>
      <c r="CH61" s="137"/>
      <c r="CL61" s="289"/>
      <c r="CM61" s="289"/>
      <c r="CN61" s="289"/>
      <c r="CO61" s="54"/>
    </row>
    <row r="62" spans="6:93" ht="24.95" customHeight="1" x14ac:dyDescent="0.25"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56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W62" s="12"/>
      <c r="AX62" s="12"/>
      <c r="AY62" s="12"/>
      <c r="AZ62" s="12"/>
      <c r="BA62" s="12"/>
      <c r="BE62" s="56"/>
      <c r="BF62" s="102"/>
      <c r="BG62" s="102"/>
      <c r="BH62" s="115"/>
      <c r="BI62" s="115"/>
      <c r="BL62" s="135"/>
      <c r="BM62" s="285"/>
      <c r="BN62" s="282"/>
      <c r="BO62" s="282"/>
      <c r="BP62" s="282"/>
      <c r="BQ62" s="105"/>
      <c r="BR62" s="286"/>
      <c r="BS62" s="284"/>
      <c r="BT62" s="284"/>
      <c r="BU62" s="284"/>
      <c r="BV62" s="284"/>
      <c r="BW62" s="284"/>
      <c r="BX62" s="284"/>
      <c r="BY62" s="284"/>
      <c r="BZ62" s="284"/>
      <c r="CA62" s="284"/>
      <c r="CB62" s="294"/>
      <c r="CC62" s="294"/>
      <c r="CD62" s="294"/>
      <c r="CE62" s="112"/>
      <c r="CF62" s="287"/>
      <c r="CG62" s="283"/>
      <c r="CH62" s="137"/>
      <c r="CL62" s="289"/>
      <c r="CM62" s="289"/>
      <c r="CN62" s="289"/>
      <c r="CO62" s="54"/>
    </row>
    <row r="63" spans="6:93" ht="24.95" customHeight="1" x14ac:dyDescent="0.25"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56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W63" s="12"/>
      <c r="AX63" s="12"/>
      <c r="AY63" s="12"/>
      <c r="AZ63" s="12"/>
      <c r="BA63" s="12"/>
      <c r="BE63" s="56"/>
      <c r="BF63" s="102"/>
      <c r="BG63" s="102"/>
      <c r="BH63" s="115"/>
      <c r="BI63" s="115"/>
      <c r="BL63" s="135"/>
      <c r="BM63" s="285"/>
      <c r="BN63" s="282"/>
      <c r="BO63" s="282"/>
      <c r="BP63" s="282"/>
      <c r="BQ63" s="105"/>
      <c r="BR63" s="286"/>
      <c r="BS63" s="284"/>
      <c r="BT63" s="284"/>
      <c r="BU63" s="284"/>
      <c r="BV63" s="284"/>
      <c r="BW63" s="284"/>
      <c r="BX63" s="284"/>
      <c r="BY63" s="284"/>
      <c r="BZ63" s="284"/>
      <c r="CA63" s="284"/>
      <c r="CB63" s="294"/>
      <c r="CC63" s="294"/>
      <c r="CD63" s="294"/>
      <c r="CE63" s="112"/>
      <c r="CF63" s="287"/>
      <c r="CG63" s="283"/>
      <c r="CH63" s="137"/>
      <c r="CL63" s="289"/>
      <c r="CM63" s="289"/>
      <c r="CN63" s="289"/>
      <c r="CO63" s="54"/>
    </row>
    <row r="64" spans="6:93" ht="24.95" customHeight="1" x14ac:dyDescent="0.25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56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W64" s="12"/>
      <c r="AX64" s="12"/>
      <c r="AY64" s="12"/>
      <c r="AZ64" s="12"/>
      <c r="BA64" s="12"/>
      <c r="BE64" s="56"/>
      <c r="BF64" s="102"/>
      <c r="BG64" s="102"/>
      <c r="BH64" s="115"/>
      <c r="BI64" s="115"/>
      <c r="BL64" s="135"/>
      <c r="BM64" s="285"/>
      <c r="BN64" s="282"/>
      <c r="BO64" s="282"/>
      <c r="BP64" s="282"/>
      <c r="BQ64" s="105"/>
      <c r="BR64" s="286"/>
      <c r="BS64" s="284"/>
      <c r="BT64" s="284"/>
      <c r="BU64" s="284"/>
      <c r="BV64" s="284"/>
      <c r="BW64" s="284"/>
      <c r="BX64" s="284"/>
      <c r="BY64" s="284"/>
      <c r="BZ64" s="284"/>
      <c r="CA64" s="284"/>
      <c r="CB64" s="294"/>
      <c r="CC64" s="294"/>
      <c r="CD64" s="294"/>
      <c r="CE64" s="112"/>
      <c r="CF64" s="287"/>
      <c r="CG64" s="283"/>
      <c r="CH64" s="137"/>
      <c r="CL64" s="289"/>
      <c r="CM64" s="289"/>
      <c r="CN64" s="289"/>
      <c r="CO64" s="54"/>
    </row>
    <row r="65" spans="6:93" ht="24.95" customHeight="1" x14ac:dyDescent="0.25"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56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W65" s="12"/>
      <c r="AX65" s="12"/>
      <c r="AY65" s="12"/>
      <c r="AZ65" s="12"/>
      <c r="BA65" s="12"/>
      <c r="BE65" s="56"/>
      <c r="BF65" s="102"/>
      <c r="BG65" s="102"/>
      <c r="BH65" s="115"/>
      <c r="BI65" s="115"/>
      <c r="BL65" s="135"/>
      <c r="BM65" s="285"/>
      <c r="BN65" s="282"/>
      <c r="BO65" s="282"/>
      <c r="BP65" s="282"/>
      <c r="BQ65" s="105"/>
      <c r="BR65" s="286"/>
      <c r="BS65" s="284"/>
      <c r="BT65" s="284"/>
      <c r="BU65" s="284"/>
      <c r="BV65" s="284"/>
      <c r="BW65" s="284"/>
      <c r="BX65" s="284"/>
      <c r="BY65" s="284"/>
      <c r="BZ65" s="284"/>
      <c r="CA65" s="284"/>
      <c r="CB65" s="294"/>
      <c r="CC65" s="294"/>
      <c r="CD65" s="294"/>
      <c r="CE65" s="112"/>
      <c r="CF65" s="287"/>
      <c r="CG65" s="283"/>
      <c r="CH65" s="137"/>
      <c r="CL65" s="289"/>
      <c r="CM65" s="289"/>
      <c r="CN65" s="289"/>
      <c r="CO65" s="54"/>
    </row>
    <row r="66" spans="6:93" ht="24.95" customHeight="1" x14ac:dyDescent="0.25"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56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W66" s="12"/>
      <c r="AX66" s="12"/>
      <c r="AY66" s="12"/>
      <c r="AZ66" s="12"/>
      <c r="BA66" s="12"/>
      <c r="BE66" s="56"/>
      <c r="BF66" s="102"/>
      <c r="BG66" s="102"/>
      <c r="BH66" s="115"/>
      <c r="BI66" s="115"/>
      <c r="BL66" s="135"/>
      <c r="BM66" s="285"/>
      <c r="BN66" s="282"/>
      <c r="BO66" s="282"/>
      <c r="BP66" s="282"/>
      <c r="BQ66" s="105"/>
      <c r="BR66" s="286"/>
      <c r="BS66" s="284"/>
      <c r="BT66" s="284"/>
      <c r="BU66" s="284"/>
      <c r="BV66" s="284"/>
      <c r="BW66" s="284"/>
      <c r="BX66" s="284"/>
      <c r="BY66" s="284"/>
      <c r="BZ66" s="284"/>
      <c r="CA66" s="284"/>
      <c r="CB66" s="294"/>
      <c r="CC66" s="294"/>
      <c r="CD66" s="294"/>
      <c r="CE66" s="112"/>
      <c r="CF66" s="287"/>
      <c r="CG66" s="283"/>
      <c r="CH66" s="137"/>
      <c r="CL66" s="289"/>
      <c r="CM66" s="289"/>
      <c r="CN66" s="289"/>
      <c r="CO66" s="54"/>
    </row>
    <row r="67" spans="6:93" ht="24.95" customHeight="1" x14ac:dyDescent="0.25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56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W67" s="12"/>
      <c r="AX67" s="12"/>
      <c r="AY67" s="12"/>
      <c r="AZ67" s="12"/>
      <c r="BA67" s="12"/>
      <c r="BE67" s="56"/>
      <c r="BF67" s="102"/>
      <c r="BG67" s="102"/>
      <c r="BH67" s="115"/>
      <c r="BI67" s="115"/>
      <c r="BL67" s="135"/>
      <c r="BM67" s="285"/>
      <c r="BN67" s="282"/>
      <c r="BO67" s="282"/>
      <c r="BP67" s="282"/>
      <c r="BQ67" s="105"/>
      <c r="BR67" s="286"/>
      <c r="BS67" s="284"/>
      <c r="BT67" s="284"/>
      <c r="BU67" s="284"/>
      <c r="BV67" s="284"/>
      <c r="BW67" s="284"/>
      <c r="BX67" s="284"/>
      <c r="BY67" s="284"/>
      <c r="BZ67" s="284"/>
      <c r="CA67" s="284"/>
      <c r="CB67" s="294"/>
      <c r="CC67" s="294"/>
      <c r="CD67" s="294"/>
      <c r="CE67" s="112"/>
      <c r="CF67" s="287"/>
      <c r="CG67" s="283"/>
      <c r="CH67" s="137"/>
      <c r="CL67" s="289"/>
      <c r="CM67" s="289"/>
      <c r="CN67" s="289"/>
      <c r="CO67" s="54"/>
    </row>
    <row r="68" spans="6:93" ht="24.95" customHeight="1" x14ac:dyDescent="0.25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56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W68" s="12"/>
      <c r="AX68" s="12"/>
      <c r="AY68" s="12"/>
      <c r="AZ68" s="12"/>
      <c r="BA68" s="12"/>
      <c r="BE68" s="56"/>
      <c r="BF68" s="102"/>
      <c r="BG68" s="102"/>
      <c r="BH68" s="115"/>
      <c r="BI68" s="115"/>
      <c r="BL68" s="135"/>
      <c r="BM68" s="285"/>
      <c r="BN68" s="282"/>
      <c r="BO68" s="282"/>
      <c r="BP68" s="282"/>
      <c r="BQ68" s="105"/>
      <c r="BR68" s="286"/>
      <c r="BS68" s="284"/>
      <c r="BT68" s="284"/>
      <c r="BU68" s="284"/>
      <c r="BV68" s="284"/>
      <c r="BW68" s="284"/>
      <c r="BX68" s="284"/>
      <c r="BY68" s="284"/>
      <c r="BZ68" s="284"/>
      <c r="CA68" s="284"/>
      <c r="CB68" s="294"/>
      <c r="CC68" s="294"/>
      <c r="CD68" s="294"/>
      <c r="CE68" s="112"/>
      <c r="CF68" s="287"/>
      <c r="CG68" s="283"/>
      <c r="CH68" s="137"/>
      <c r="CL68" s="289"/>
      <c r="CM68" s="289"/>
      <c r="CN68" s="289"/>
      <c r="CO68" s="54"/>
    </row>
    <row r="69" spans="6:93" ht="24.95" customHeight="1" x14ac:dyDescent="0.25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56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W69" s="12"/>
      <c r="AX69" s="12"/>
      <c r="AY69" s="12"/>
      <c r="AZ69" s="12"/>
      <c r="BA69" s="12"/>
      <c r="BE69" s="56"/>
      <c r="BF69" s="102"/>
      <c r="BG69" s="102"/>
      <c r="BH69" s="115"/>
      <c r="BI69" s="115"/>
      <c r="BL69" s="135"/>
      <c r="BM69" s="285"/>
      <c r="BN69" s="282"/>
      <c r="BO69" s="282"/>
      <c r="BP69" s="282"/>
      <c r="BQ69" s="105"/>
      <c r="BR69" s="286"/>
      <c r="BS69" s="284"/>
      <c r="BT69" s="284"/>
      <c r="BU69" s="284"/>
      <c r="BV69" s="284"/>
      <c r="BW69" s="284"/>
      <c r="BX69" s="284"/>
      <c r="BY69" s="284"/>
      <c r="BZ69" s="284"/>
      <c r="CA69" s="284"/>
      <c r="CB69" s="294"/>
      <c r="CC69" s="294"/>
      <c r="CD69" s="294"/>
      <c r="CE69" s="112"/>
      <c r="CF69" s="287"/>
      <c r="CG69" s="283"/>
      <c r="CH69" s="137"/>
      <c r="CL69" s="289"/>
      <c r="CM69" s="289"/>
      <c r="CN69" s="289"/>
      <c r="CO69" s="54"/>
    </row>
    <row r="70" spans="6:93" ht="24.95" customHeight="1" x14ac:dyDescent="0.25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56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W70" s="12"/>
      <c r="AX70" s="12"/>
      <c r="AY70" s="12"/>
      <c r="AZ70" s="12"/>
      <c r="BA70" s="12"/>
      <c r="BE70" s="56"/>
      <c r="BF70" s="102"/>
      <c r="BG70" s="102"/>
      <c r="BH70" s="115"/>
      <c r="BI70" s="115"/>
      <c r="BL70" s="135"/>
      <c r="BM70" s="285"/>
      <c r="BN70" s="282"/>
      <c r="BO70" s="282"/>
      <c r="BP70" s="282"/>
      <c r="BQ70" s="105"/>
      <c r="BR70" s="286"/>
      <c r="BS70" s="284"/>
      <c r="BT70" s="284"/>
      <c r="BU70" s="284"/>
      <c r="BV70" s="284"/>
      <c r="BW70" s="284"/>
      <c r="BX70" s="284"/>
      <c r="BY70" s="284"/>
      <c r="BZ70" s="284"/>
      <c r="CA70" s="284"/>
      <c r="CB70" s="294"/>
      <c r="CC70" s="294"/>
      <c r="CD70" s="294"/>
      <c r="CE70" s="112"/>
      <c r="CF70" s="287"/>
      <c r="CG70" s="283"/>
      <c r="CH70" s="137"/>
      <c r="CL70" s="289"/>
      <c r="CM70" s="289"/>
      <c r="CN70" s="289"/>
      <c r="CO70" s="54"/>
    </row>
    <row r="71" spans="6:93" ht="24.95" customHeight="1" x14ac:dyDescent="0.25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56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W71" s="12"/>
      <c r="AX71" s="12"/>
      <c r="AY71" s="12"/>
      <c r="AZ71" s="12"/>
      <c r="BA71" s="12"/>
      <c r="BE71" s="56"/>
      <c r="BF71" s="102"/>
      <c r="BG71" s="102"/>
      <c r="BH71" s="115"/>
      <c r="BI71" s="115"/>
      <c r="BL71" s="135"/>
      <c r="BM71" s="285"/>
      <c r="BN71" s="282"/>
      <c r="BO71" s="282"/>
      <c r="BP71" s="282"/>
      <c r="BQ71" s="105"/>
      <c r="BR71" s="286"/>
      <c r="BS71" s="284"/>
      <c r="BT71" s="284"/>
      <c r="BU71" s="284"/>
      <c r="BV71" s="284"/>
      <c r="BW71" s="284"/>
      <c r="BX71" s="284"/>
      <c r="BY71" s="284"/>
      <c r="BZ71" s="284"/>
      <c r="CA71" s="284"/>
      <c r="CB71" s="294"/>
      <c r="CC71" s="294"/>
      <c r="CD71" s="294"/>
      <c r="CE71" s="112"/>
      <c r="CF71" s="287"/>
      <c r="CG71" s="283"/>
      <c r="CH71" s="137"/>
      <c r="CL71" s="289"/>
      <c r="CM71" s="289"/>
      <c r="CN71" s="289"/>
      <c r="CO71" s="54"/>
    </row>
    <row r="72" spans="6:93" ht="24.95" customHeight="1" x14ac:dyDescent="0.25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56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W72" s="12"/>
      <c r="AX72" s="12"/>
      <c r="AY72" s="12"/>
      <c r="AZ72" s="12"/>
      <c r="BA72" s="12"/>
      <c r="BE72" s="56"/>
      <c r="BF72" s="102"/>
      <c r="BG72" s="102"/>
      <c r="BH72" s="115"/>
      <c r="BI72" s="115"/>
      <c r="BL72" s="135"/>
      <c r="BM72" s="285"/>
      <c r="BN72" s="282"/>
      <c r="BO72" s="282"/>
      <c r="BP72" s="282"/>
      <c r="BQ72" s="105"/>
      <c r="BR72" s="286"/>
      <c r="BS72" s="284"/>
      <c r="BT72" s="284"/>
      <c r="BU72" s="284"/>
      <c r="BV72" s="284"/>
      <c r="BW72" s="284"/>
      <c r="BX72" s="284"/>
      <c r="BY72" s="284"/>
      <c r="BZ72" s="284"/>
      <c r="CA72" s="284"/>
      <c r="CB72" s="294"/>
      <c r="CC72" s="294"/>
      <c r="CD72" s="294"/>
      <c r="CE72" s="112"/>
      <c r="CF72" s="287"/>
      <c r="CG72" s="283"/>
      <c r="CH72" s="137"/>
      <c r="CL72" s="289"/>
      <c r="CM72" s="289"/>
      <c r="CN72" s="289"/>
      <c r="CO72" s="54"/>
    </row>
    <row r="73" spans="6:93" ht="24.95" customHeight="1" x14ac:dyDescent="0.25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56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W73" s="12"/>
      <c r="AX73" s="12"/>
      <c r="AY73" s="12"/>
      <c r="AZ73" s="12"/>
      <c r="BA73" s="12"/>
      <c r="BE73" s="56"/>
      <c r="BF73" s="102"/>
      <c r="BG73" s="102"/>
      <c r="BH73" s="115"/>
      <c r="BI73" s="115"/>
      <c r="BL73" s="135"/>
      <c r="BM73" s="285"/>
      <c r="BN73" s="282"/>
      <c r="BO73" s="282"/>
      <c r="BP73" s="282"/>
      <c r="BQ73" s="105"/>
      <c r="BR73" s="286"/>
      <c r="BS73" s="284"/>
      <c r="BT73" s="284"/>
      <c r="BU73" s="284"/>
      <c r="BV73" s="284"/>
      <c r="BW73" s="284"/>
      <c r="BX73" s="284"/>
      <c r="BY73" s="284"/>
      <c r="BZ73" s="284"/>
      <c r="CA73" s="284"/>
      <c r="CB73" s="294"/>
      <c r="CC73" s="294"/>
      <c r="CD73" s="294"/>
      <c r="CE73" s="112"/>
      <c r="CF73" s="287"/>
      <c r="CG73" s="283"/>
      <c r="CH73" s="137"/>
      <c r="CL73" s="289"/>
      <c r="CM73" s="289"/>
      <c r="CN73" s="289"/>
      <c r="CO73" s="54"/>
    </row>
    <row r="74" spans="6:93" ht="24.95" customHeight="1" x14ac:dyDescent="0.25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56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W74" s="12"/>
      <c r="AX74" s="12"/>
      <c r="AY74" s="12"/>
      <c r="AZ74" s="12"/>
      <c r="BA74" s="12"/>
      <c r="BE74" s="56"/>
      <c r="BF74" s="102"/>
      <c r="BG74" s="102"/>
      <c r="BH74" s="115"/>
      <c r="BI74" s="115"/>
      <c r="BL74" s="135"/>
      <c r="BM74" s="285"/>
      <c r="BN74" s="282"/>
      <c r="BO74" s="282"/>
      <c r="BP74" s="282"/>
      <c r="BQ74" s="105"/>
      <c r="BR74" s="286"/>
      <c r="BS74" s="284"/>
      <c r="BT74" s="284"/>
      <c r="BU74" s="284"/>
      <c r="BV74" s="284"/>
      <c r="BW74" s="284"/>
      <c r="BX74" s="284"/>
      <c r="BY74" s="284"/>
      <c r="BZ74" s="284"/>
      <c r="CA74" s="284"/>
      <c r="CB74" s="294"/>
      <c r="CC74" s="294"/>
      <c r="CD74" s="294"/>
      <c r="CE74" s="112"/>
      <c r="CF74" s="287"/>
      <c r="CG74" s="283"/>
      <c r="CH74" s="137"/>
      <c r="CL74" s="289"/>
      <c r="CM74" s="289"/>
      <c r="CN74" s="289"/>
      <c r="CO74" s="54"/>
    </row>
    <row r="75" spans="6:93" ht="24.95" customHeight="1" x14ac:dyDescent="0.25"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56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W75" s="12"/>
      <c r="AX75" s="12"/>
      <c r="AY75" s="12"/>
      <c r="AZ75" s="12"/>
      <c r="BA75" s="12"/>
      <c r="BE75" s="56"/>
      <c r="BF75" s="102"/>
      <c r="BG75" s="102"/>
      <c r="BH75" s="115"/>
      <c r="BI75" s="115"/>
      <c r="BL75" s="135"/>
      <c r="BM75" s="285"/>
      <c r="BN75" s="282"/>
      <c r="BO75" s="282"/>
      <c r="BP75" s="282"/>
      <c r="BQ75" s="105"/>
      <c r="BR75" s="286"/>
      <c r="BS75" s="284"/>
      <c r="BT75" s="284"/>
      <c r="BU75" s="284"/>
      <c r="BV75" s="284"/>
      <c r="BW75" s="284"/>
      <c r="BX75" s="284"/>
      <c r="BY75" s="284"/>
      <c r="BZ75" s="284"/>
      <c r="CA75" s="284"/>
      <c r="CB75" s="294"/>
      <c r="CC75" s="294"/>
      <c r="CD75" s="294"/>
      <c r="CE75" s="112"/>
      <c r="CF75" s="287"/>
      <c r="CG75" s="283"/>
      <c r="CH75" s="137"/>
      <c r="CL75" s="289"/>
      <c r="CM75" s="289"/>
      <c r="CN75" s="289"/>
      <c r="CO75" s="54"/>
    </row>
    <row r="76" spans="6:93" ht="24.95" customHeight="1" x14ac:dyDescent="0.25"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56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W76" s="12"/>
      <c r="AX76" s="12"/>
      <c r="AY76" s="12"/>
      <c r="AZ76" s="12"/>
      <c r="BA76" s="12"/>
      <c r="BE76" s="56"/>
      <c r="BF76" s="102"/>
      <c r="BG76" s="102"/>
      <c r="BH76" s="115"/>
      <c r="BI76" s="115"/>
      <c r="BL76" s="135"/>
      <c r="BM76" s="285"/>
      <c r="BN76" s="282"/>
      <c r="BO76" s="282"/>
      <c r="BP76" s="282"/>
      <c r="BQ76" s="105"/>
      <c r="BR76" s="286"/>
      <c r="BS76" s="284"/>
      <c r="BT76" s="284"/>
      <c r="BU76" s="284"/>
      <c r="BV76" s="284"/>
      <c r="BW76" s="284"/>
      <c r="BX76" s="284"/>
      <c r="BY76" s="284"/>
      <c r="BZ76" s="284"/>
      <c r="CA76" s="284"/>
      <c r="CB76" s="294"/>
      <c r="CC76" s="294"/>
      <c r="CD76" s="294"/>
      <c r="CE76" s="112"/>
      <c r="CF76" s="287"/>
      <c r="CG76" s="283"/>
      <c r="CH76" s="137"/>
      <c r="CL76" s="289"/>
      <c r="CM76" s="289"/>
      <c r="CN76" s="289"/>
      <c r="CO76" s="54"/>
    </row>
    <row r="77" spans="6:93" ht="24.95" customHeight="1" x14ac:dyDescent="0.25"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56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W77" s="12"/>
      <c r="AX77" s="12"/>
      <c r="AY77" s="12"/>
      <c r="AZ77" s="12"/>
      <c r="BA77" s="12"/>
      <c r="BE77" s="56"/>
      <c r="BF77" s="102"/>
      <c r="BG77" s="102"/>
      <c r="BH77" s="115"/>
      <c r="BI77" s="115"/>
      <c r="BL77" s="135"/>
      <c r="BM77" s="285"/>
      <c r="BN77" s="282"/>
      <c r="BO77" s="282"/>
      <c r="BP77" s="282"/>
      <c r="BQ77" s="105"/>
      <c r="BR77" s="286"/>
      <c r="BS77" s="284"/>
      <c r="BT77" s="284"/>
      <c r="BU77" s="284"/>
      <c r="BV77" s="284"/>
      <c r="BW77" s="284"/>
      <c r="BX77" s="284"/>
      <c r="BY77" s="284"/>
      <c r="BZ77" s="284"/>
      <c r="CA77" s="284"/>
      <c r="CB77" s="294"/>
      <c r="CC77" s="294"/>
      <c r="CD77" s="294"/>
      <c r="CE77" s="112"/>
      <c r="CF77" s="287"/>
      <c r="CG77" s="283"/>
      <c r="CH77" s="137"/>
      <c r="CL77" s="289"/>
      <c r="CM77" s="289"/>
      <c r="CN77" s="289"/>
      <c r="CO77" s="54"/>
    </row>
    <row r="78" spans="6:93" ht="24.95" customHeight="1" x14ac:dyDescent="0.25"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56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W78" s="12"/>
      <c r="AX78" s="12"/>
      <c r="AY78" s="12"/>
      <c r="AZ78" s="12"/>
      <c r="BA78" s="12"/>
      <c r="BE78" s="56"/>
      <c r="BF78" s="102"/>
      <c r="BG78" s="102"/>
      <c r="BH78" s="115"/>
      <c r="BI78" s="115"/>
      <c r="BL78" s="135"/>
      <c r="BM78" s="285"/>
      <c r="BN78" s="282"/>
      <c r="BO78" s="282"/>
      <c r="BP78" s="282"/>
      <c r="BQ78" s="105"/>
      <c r="BR78" s="286"/>
      <c r="BS78" s="284"/>
      <c r="BT78" s="284"/>
      <c r="BU78" s="284"/>
      <c r="BV78" s="284"/>
      <c r="BW78" s="284"/>
      <c r="BX78" s="284"/>
      <c r="BY78" s="284"/>
      <c r="BZ78" s="284"/>
      <c r="CA78" s="284"/>
      <c r="CB78" s="294"/>
      <c r="CC78" s="294"/>
      <c r="CD78" s="294"/>
      <c r="CE78" s="112"/>
      <c r="CF78" s="287"/>
      <c r="CG78" s="283"/>
      <c r="CH78" s="137"/>
      <c r="CL78" s="289"/>
      <c r="CM78" s="289"/>
      <c r="CN78" s="289"/>
      <c r="CO78" s="54"/>
    </row>
    <row r="79" spans="6:93" ht="24.95" customHeight="1" x14ac:dyDescent="0.25"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56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W79" s="12"/>
      <c r="AX79" s="12"/>
      <c r="AY79" s="12"/>
      <c r="AZ79" s="12"/>
      <c r="BA79" s="12"/>
      <c r="BE79" s="56"/>
      <c r="BF79" s="102"/>
      <c r="BG79" s="102"/>
      <c r="BH79" s="115"/>
      <c r="BI79" s="115"/>
      <c r="BL79" s="135"/>
      <c r="BM79" s="285"/>
      <c r="BN79" s="282"/>
      <c r="BO79" s="282"/>
      <c r="BP79" s="282"/>
      <c r="BQ79" s="105"/>
      <c r="BR79" s="286"/>
      <c r="BS79" s="284"/>
      <c r="BT79" s="284"/>
      <c r="BU79" s="284"/>
      <c r="BV79" s="284"/>
      <c r="BW79" s="284"/>
      <c r="BX79" s="284"/>
      <c r="BY79" s="284"/>
      <c r="BZ79" s="284"/>
      <c r="CA79" s="284"/>
      <c r="CB79" s="294"/>
      <c r="CC79" s="294"/>
      <c r="CD79" s="294"/>
      <c r="CE79" s="112"/>
      <c r="CF79" s="287"/>
      <c r="CG79" s="283"/>
      <c r="CH79" s="137"/>
      <c r="CL79" s="289"/>
      <c r="CM79" s="289"/>
      <c r="CN79" s="289"/>
      <c r="CO79" s="54"/>
    </row>
    <row r="80" spans="6:93" ht="24.95" customHeight="1" x14ac:dyDescent="0.25"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56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W80" s="12"/>
      <c r="AX80" s="12"/>
      <c r="AY80" s="12"/>
      <c r="AZ80" s="12"/>
      <c r="BA80" s="12"/>
      <c r="BE80" s="56"/>
      <c r="BF80" s="102"/>
      <c r="BG80" s="102"/>
      <c r="BH80" s="115"/>
      <c r="BI80" s="115"/>
      <c r="BL80" s="135"/>
      <c r="BM80" s="285"/>
      <c r="BN80" s="282"/>
      <c r="BO80" s="282"/>
      <c r="BP80" s="282"/>
      <c r="BQ80" s="105"/>
      <c r="BR80" s="286"/>
      <c r="BS80" s="284"/>
      <c r="BT80" s="284"/>
      <c r="BU80" s="284"/>
      <c r="BV80" s="284"/>
      <c r="BW80" s="284"/>
      <c r="BX80" s="284"/>
      <c r="BY80" s="284"/>
      <c r="BZ80" s="284"/>
      <c r="CA80" s="284"/>
      <c r="CB80" s="294"/>
      <c r="CC80" s="294"/>
      <c r="CD80" s="294"/>
      <c r="CE80" s="112"/>
      <c r="CF80" s="287"/>
      <c r="CG80" s="283"/>
      <c r="CH80" s="137"/>
      <c r="CL80" s="289"/>
      <c r="CM80" s="289"/>
      <c r="CN80" s="289"/>
      <c r="CO80" s="54"/>
    </row>
    <row r="81" spans="6:93" ht="24.95" customHeight="1" x14ac:dyDescent="0.25"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56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W81" s="12"/>
      <c r="AX81" s="12"/>
      <c r="AY81" s="12"/>
      <c r="AZ81" s="12"/>
      <c r="BA81" s="12"/>
      <c r="BE81" s="56"/>
      <c r="BF81" s="102"/>
      <c r="BG81" s="102"/>
      <c r="BH81" s="115"/>
      <c r="BI81" s="115"/>
      <c r="BL81" s="135"/>
      <c r="BM81" s="285"/>
      <c r="BN81" s="282"/>
      <c r="BO81" s="282"/>
      <c r="BP81" s="282"/>
      <c r="BQ81" s="105"/>
      <c r="BR81" s="286"/>
      <c r="BS81" s="284"/>
      <c r="BT81" s="284"/>
      <c r="BU81" s="284"/>
      <c r="BV81" s="284"/>
      <c r="BW81" s="284"/>
      <c r="BX81" s="284"/>
      <c r="BY81" s="284"/>
      <c r="BZ81" s="284"/>
      <c r="CA81" s="284"/>
      <c r="CB81" s="294"/>
      <c r="CC81" s="294"/>
      <c r="CD81" s="294"/>
      <c r="CE81" s="112"/>
      <c r="CF81" s="287"/>
      <c r="CG81" s="283"/>
      <c r="CH81" s="137"/>
      <c r="CL81" s="289"/>
      <c r="CM81" s="289"/>
      <c r="CN81" s="289"/>
      <c r="CO81" s="54"/>
    </row>
    <row r="82" spans="6:93" ht="24.95" customHeight="1" x14ac:dyDescent="0.25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56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W82" s="12"/>
      <c r="AX82" s="12"/>
      <c r="AY82" s="12"/>
      <c r="AZ82" s="12"/>
      <c r="BA82" s="12"/>
      <c r="BE82" s="56"/>
      <c r="BF82" s="102"/>
      <c r="BG82" s="102"/>
      <c r="BH82" s="115"/>
      <c r="BI82" s="115"/>
      <c r="BL82" s="135"/>
      <c r="BM82" s="285"/>
      <c r="BN82" s="282"/>
      <c r="BO82" s="282"/>
      <c r="BP82" s="282"/>
      <c r="BQ82" s="105"/>
      <c r="BR82" s="286"/>
      <c r="BS82" s="284"/>
      <c r="BT82" s="284"/>
      <c r="BU82" s="284"/>
      <c r="BV82" s="284"/>
      <c r="BW82" s="284"/>
      <c r="BX82" s="284"/>
      <c r="BY82" s="284"/>
      <c r="BZ82" s="284"/>
      <c r="CA82" s="284"/>
      <c r="CB82" s="294"/>
      <c r="CC82" s="294"/>
      <c r="CD82" s="294"/>
      <c r="CE82" s="112"/>
      <c r="CF82" s="287"/>
      <c r="CG82" s="283"/>
      <c r="CH82" s="137"/>
      <c r="CL82" s="289"/>
      <c r="CM82" s="289"/>
      <c r="CN82" s="289"/>
      <c r="CO82" s="54"/>
    </row>
    <row r="83" spans="6:93" ht="24.95" customHeight="1" x14ac:dyDescent="0.25"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56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W83" s="12"/>
      <c r="AX83" s="12"/>
      <c r="AY83" s="12"/>
      <c r="AZ83" s="12"/>
      <c r="BA83" s="12"/>
      <c r="BE83" s="56"/>
      <c r="BF83" s="102"/>
      <c r="BG83" s="102"/>
      <c r="BH83" s="115"/>
      <c r="BI83" s="115"/>
      <c r="BL83" s="135"/>
      <c r="BM83" s="285"/>
      <c r="BN83" s="282"/>
      <c r="BO83" s="282"/>
      <c r="BP83" s="282"/>
      <c r="BQ83" s="105"/>
      <c r="BR83" s="286"/>
      <c r="BS83" s="284"/>
      <c r="BT83" s="284"/>
      <c r="BU83" s="284"/>
      <c r="BV83" s="284"/>
      <c r="BW83" s="284"/>
      <c r="BX83" s="284"/>
      <c r="BY83" s="284"/>
      <c r="BZ83" s="284"/>
      <c r="CA83" s="284"/>
      <c r="CB83" s="294"/>
      <c r="CC83" s="294"/>
      <c r="CD83" s="294"/>
      <c r="CE83" s="112"/>
      <c r="CF83" s="287"/>
      <c r="CG83" s="283"/>
      <c r="CH83" s="137"/>
      <c r="CL83" s="289"/>
      <c r="CM83" s="289"/>
      <c r="CN83" s="289"/>
      <c r="CO83" s="54"/>
    </row>
    <row r="84" spans="6:93" ht="24.95" customHeight="1" x14ac:dyDescent="0.25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56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W84" s="12"/>
      <c r="AX84" s="12"/>
      <c r="AY84" s="12"/>
      <c r="AZ84" s="12"/>
      <c r="BA84" s="12"/>
      <c r="BE84" s="56"/>
      <c r="BF84" s="102"/>
      <c r="BG84" s="102"/>
      <c r="BH84" s="115"/>
      <c r="BI84" s="115"/>
      <c r="BL84" s="135"/>
      <c r="BM84" s="285"/>
      <c r="BN84" s="282"/>
      <c r="BO84" s="282"/>
      <c r="BP84" s="282"/>
      <c r="BQ84" s="105"/>
      <c r="BR84" s="286"/>
      <c r="BS84" s="284"/>
      <c r="BT84" s="284"/>
      <c r="BU84" s="284"/>
      <c r="BV84" s="284"/>
      <c r="BW84" s="284"/>
      <c r="BX84" s="284"/>
      <c r="BY84" s="284"/>
      <c r="BZ84" s="284"/>
      <c r="CA84" s="284"/>
      <c r="CB84" s="294"/>
      <c r="CC84" s="294"/>
      <c r="CD84" s="294"/>
      <c r="CE84" s="112"/>
      <c r="CF84" s="287"/>
      <c r="CG84" s="283"/>
      <c r="CH84" s="137"/>
      <c r="CL84" s="289"/>
      <c r="CM84" s="289"/>
      <c r="CN84" s="289"/>
      <c r="CO84" s="54"/>
    </row>
    <row r="85" spans="6:93" ht="24.95" customHeight="1" x14ac:dyDescent="0.25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56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W85" s="12"/>
      <c r="AX85" s="12"/>
      <c r="AY85" s="12"/>
      <c r="AZ85" s="12"/>
      <c r="BA85" s="12"/>
      <c r="BE85" s="56"/>
      <c r="BF85" s="102"/>
      <c r="BG85" s="102"/>
      <c r="BH85" s="115"/>
      <c r="BI85" s="115"/>
      <c r="BL85" s="135"/>
      <c r="BM85" s="285"/>
      <c r="BN85" s="282"/>
      <c r="BO85" s="282"/>
      <c r="BP85" s="282"/>
      <c r="BQ85" s="105"/>
      <c r="BR85" s="286"/>
      <c r="BS85" s="284"/>
      <c r="BT85" s="284"/>
      <c r="BU85" s="284"/>
      <c r="BV85" s="284"/>
      <c r="BW85" s="284"/>
      <c r="BX85" s="284"/>
      <c r="BY85" s="284"/>
      <c r="BZ85" s="284"/>
      <c r="CA85" s="284"/>
      <c r="CB85" s="294"/>
      <c r="CC85" s="294"/>
      <c r="CD85" s="294"/>
      <c r="CE85" s="112"/>
      <c r="CF85" s="287"/>
      <c r="CG85" s="283"/>
      <c r="CH85" s="137"/>
      <c r="CL85" s="289"/>
      <c r="CM85" s="289"/>
      <c r="CN85" s="289"/>
      <c r="CO85" s="54"/>
    </row>
    <row r="86" spans="6:93" ht="24.95" customHeight="1" x14ac:dyDescent="0.25"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56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W86" s="12"/>
      <c r="AX86" s="12"/>
      <c r="AY86" s="12"/>
      <c r="AZ86" s="12"/>
      <c r="BA86" s="12"/>
      <c r="BE86" s="56"/>
      <c r="BF86" s="102"/>
      <c r="BG86" s="102"/>
      <c r="BH86" s="115"/>
      <c r="BI86" s="115"/>
      <c r="BL86" s="135"/>
      <c r="BM86" s="285"/>
      <c r="BN86" s="282"/>
      <c r="BO86" s="282"/>
      <c r="BP86" s="282"/>
      <c r="BQ86" s="105"/>
      <c r="BR86" s="286"/>
      <c r="BS86" s="284"/>
      <c r="BT86" s="284"/>
      <c r="BU86" s="284"/>
      <c r="BV86" s="284"/>
      <c r="BW86" s="284"/>
      <c r="BX86" s="284"/>
      <c r="BY86" s="284"/>
      <c r="BZ86" s="284"/>
      <c r="CA86" s="284"/>
      <c r="CB86" s="294"/>
      <c r="CC86" s="294"/>
      <c r="CD86" s="294"/>
      <c r="CE86" s="112"/>
      <c r="CF86" s="287"/>
      <c r="CG86" s="283"/>
      <c r="CH86" s="137"/>
      <c r="CL86" s="289"/>
      <c r="CM86" s="289"/>
      <c r="CN86" s="289"/>
      <c r="CO86" s="54"/>
    </row>
    <row r="87" spans="6:93" ht="24.95" customHeight="1" x14ac:dyDescent="0.25"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56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W87" s="12"/>
      <c r="AX87" s="12"/>
      <c r="AY87" s="12"/>
      <c r="AZ87" s="12"/>
      <c r="BA87" s="12"/>
      <c r="BE87" s="56"/>
      <c r="BF87" s="102"/>
      <c r="BG87" s="102"/>
      <c r="BH87" s="115"/>
      <c r="BI87" s="115"/>
      <c r="BL87" s="135"/>
      <c r="BM87" s="285"/>
      <c r="BN87" s="282"/>
      <c r="BO87" s="282"/>
      <c r="BP87" s="282"/>
      <c r="BQ87" s="105"/>
      <c r="BR87" s="286"/>
      <c r="BS87" s="284"/>
      <c r="BT87" s="284"/>
      <c r="BU87" s="284"/>
      <c r="BV87" s="284"/>
      <c r="BW87" s="284"/>
      <c r="BX87" s="284"/>
      <c r="BY87" s="284"/>
      <c r="BZ87" s="284"/>
      <c r="CA87" s="284"/>
      <c r="CB87" s="294"/>
      <c r="CC87" s="294"/>
      <c r="CD87" s="294"/>
      <c r="CE87" s="112"/>
      <c r="CF87" s="287"/>
      <c r="CG87" s="283"/>
      <c r="CH87" s="137"/>
      <c r="CL87" s="289"/>
      <c r="CM87" s="289"/>
      <c r="CN87" s="289"/>
      <c r="CO87" s="54"/>
    </row>
    <row r="88" spans="6:93" ht="24.95" customHeight="1" x14ac:dyDescent="0.25"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56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W88" s="12"/>
      <c r="AX88" s="12"/>
      <c r="AY88" s="12"/>
      <c r="AZ88" s="12"/>
      <c r="BA88" s="12"/>
      <c r="BE88" s="56"/>
      <c r="BF88" s="102"/>
      <c r="BG88" s="102"/>
      <c r="BH88" s="115"/>
      <c r="BI88" s="115"/>
      <c r="BL88" s="135"/>
      <c r="BM88" s="285"/>
      <c r="BN88" s="282"/>
      <c r="BO88" s="282"/>
      <c r="BP88" s="282"/>
      <c r="BQ88" s="105"/>
      <c r="BR88" s="286"/>
      <c r="BS88" s="284"/>
      <c r="BT88" s="284"/>
      <c r="BU88" s="284"/>
      <c r="BV88" s="284"/>
      <c r="BW88" s="284"/>
      <c r="BX88" s="284"/>
      <c r="BY88" s="284"/>
      <c r="BZ88" s="284"/>
      <c r="CA88" s="284"/>
      <c r="CB88" s="294"/>
      <c r="CC88" s="294"/>
      <c r="CD88" s="294"/>
      <c r="CE88" s="112"/>
      <c r="CF88" s="287"/>
      <c r="CG88" s="283"/>
      <c r="CH88" s="137"/>
      <c r="CL88" s="289"/>
      <c r="CM88" s="289"/>
      <c r="CN88" s="289"/>
      <c r="CO88" s="54"/>
    </row>
    <row r="89" spans="6:93" ht="24.95" customHeight="1" x14ac:dyDescent="0.25"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56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W89" s="12"/>
      <c r="AX89" s="12"/>
      <c r="AY89" s="12"/>
      <c r="AZ89" s="12"/>
      <c r="BA89" s="12"/>
      <c r="BE89" s="56"/>
      <c r="BF89" s="102"/>
      <c r="BG89" s="102"/>
      <c r="BH89" s="115"/>
      <c r="BI89" s="115"/>
      <c r="BL89" s="135"/>
      <c r="BM89" s="285"/>
      <c r="BN89" s="282"/>
      <c r="BO89" s="282"/>
      <c r="BP89" s="282"/>
      <c r="BQ89" s="105"/>
      <c r="BR89" s="286"/>
      <c r="BS89" s="284"/>
      <c r="BT89" s="284"/>
      <c r="BU89" s="284"/>
      <c r="BV89" s="284"/>
      <c r="BW89" s="284"/>
      <c r="BX89" s="284"/>
      <c r="BY89" s="284"/>
      <c r="BZ89" s="284"/>
      <c r="CA89" s="284"/>
      <c r="CB89" s="294"/>
      <c r="CC89" s="294"/>
      <c r="CD89" s="294"/>
      <c r="CE89" s="112"/>
      <c r="CF89" s="287"/>
      <c r="CG89" s="283"/>
      <c r="CH89" s="137"/>
      <c r="CL89" s="289"/>
      <c r="CM89" s="289"/>
      <c r="CN89" s="289"/>
      <c r="CO89" s="54"/>
    </row>
    <row r="90" spans="6:93" ht="24.95" customHeight="1" x14ac:dyDescent="0.25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56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W90" s="12"/>
      <c r="AX90" s="12"/>
      <c r="AY90" s="12"/>
      <c r="AZ90" s="12"/>
      <c r="BA90" s="12"/>
      <c r="BE90" s="56"/>
      <c r="BF90" s="102"/>
      <c r="BG90" s="102"/>
      <c r="BH90" s="115"/>
      <c r="BI90" s="115"/>
      <c r="BL90" s="135"/>
      <c r="BM90" s="285"/>
      <c r="BN90" s="282"/>
      <c r="BO90" s="282"/>
      <c r="BP90" s="282"/>
      <c r="BQ90" s="105"/>
      <c r="BR90" s="286"/>
      <c r="BS90" s="284"/>
      <c r="BT90" s="284"/>
      <c r="BU90" s="284"/>
      <c r="BV90" s="284"/>
      <c r="BW90" s="284"/>
      <c r="BX90" s="284"/>
      <c r="BY90" s="284"/>
      <c r="BZ90" s="284"/>
      <c r="CA90" s="284"/>
      <c r="CB90" s="294"/>
      <c r="CC90" s="294"/>
      <c r="CD90" s="294"/>
      <c r="CE90" s="112"/>
      <c r="CF90" s="287"/>
      <c r="CG90" s="283"/>
      <c r="CH90" s="137"/>
      <c r="CL90" s="289"/>
      <c r="CM90" s="289"/>
      <c r="CN90" s="289"/>
      <c r="CO90" s="54"/>
    </row>
    <row r="91" spans="6:93" ht="24.95" customHeight="1" x14ac:dyDescent="0.2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56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W91" s="12"/>
      <c r="AX91" s="12"/>
      <c r="AY91" s="12"/>
      <c r="AZ91" s="12"/>
      <c r="BA91" s="12"/>
      <c r="BE91" s="56"/>
      <c r="BF91" s="102"/>
      <c r="BG91" s="102"/>
      <c r="BH91" s="115"/>
      <c r="BI91" s="115"/>
      <c r="BL91" s="135"/>
      <c r="BM91" s="285"/>
      <c r="BN91" s="282"/>
      <c r="BO91" s="282"/>
      <c r="BP91" s="282"/>
      <c r="BQ91" s="105"/>
      <c r="BR91" s="286"/>
      <c r="BS91" s="284"/>
      <c r="BT91" s="284"/>
      <c r="BU91" s="284"/>
      <c r="BV91" s="284"/>
      <c r="BW91" s="284"/>
      <c r="BX91" s="284"/>
      <c r="BY91" s="284"/>
      <c r="BZ91" s="284"/>
      <c r="CA91" s="284"/>
      <c r="CB91" s="294"/>
      <c r="CC91" s="294"/>
      <c r="CD91" s="294"/>
      <c r="CE91" s="112"/>
      <c r="CF91" s="287"/>
      <c r="CG91" s="283"/>
      <c r="CH91" s="137"/>
      <c r="CL91" s="289"/>
      <c r="CM91" s="289"/>
      <c r="CN91" s="289"/>
      <c r="CO91" s="54"/>
    </row>
    <row r="92" spans="6:93" ht="24.95" customHeight="1" x14ac:dyDescent="0.25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56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W92" s="12"/>
      <c r="AX92" s="12"/>
      <c r="AY92" s="12"/>
      <c r="AZ92" s="12"/>
      <c r="BA92" s="12"/>
      <c r="BE92" s="56"/>
      <c r="BF92" s="102"/>
      <c r="BG92" s="102"/>
      <c r="BH92" s="115"/>
      <c r="BI92" s="115"/>
      <c r="BL92" s="135"/>
      <c r="BM92" s="285"/>
      <c r="BN92" s="282"/>
      <c r="BO92" s="282"/>
      <c r="BP92" s="282"/>
      <c r="BQ92" s="105"/>
      <c r="BR92" s="286"/>
      <c r="BS92" s="284"/>
      <c r="BT92" s="284"/>
      <c r="BU92" s="284"/>
      <c r="BV92" s="284"/>
      <c r="BW92" s="284"/>
      <c r="BX92" s="284"/>
      <c r="BY92" s="284"/>
      <c r="BZ92" s="284"/>
      <c r="CA92" s="284"/>
      <c r="CB92" s="294"/>
      <c r="CC92" s="294"/>
      <c r="CD92" s="294"/>
      <c r="CE92" s="112"/>
      <c r="CF92" s="287"/>
      <c r="CG92" s="283"/>
      <c r="CH92" s="137"/>
      <c r="CL92" s="289"/>
      <c r="CM92" s="289"/>
      <c r="CN92" s="289"/>
      <c r="CO92" s="54"/>
    </row>
    <row r="93" spans="6:93" ht="24.95" customHeight="1" x14ac:dyDescent="0.25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56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W93" s="12"/>
      <c r="AX93" s="12"/>
      <c r="AY93" s="12"/>
      <c r="AZ93" s="12"/>
      <c r="BA93" s="12"/>
      <c r="BE93" s="56"/>
      <c r="BF93" s="102"/>
      <c r="BG93" s="102"/>
      <c r="BH93" s="115"/>
      <c r="BI93" s="115"/>
      <c r="BL93" s="135"/>
      <c r="BM93" s="285"/>
      <c r="BN93" s="282"/>
      <c r="BO93" s="282"/>
      <c r="BP93" s="282"/>
      <c r="BQ93" s="105"/>
      <c r="BR93" s="286"/>
      <c r="BS93" s="284"/>
      <c r="BT93" s="284"/>
      <c r="BU93" s="284"/>
      <c r="BV93" s="284"/>
      <c r="BW93" s="284"/>
      <c r="BX93" s="284"/>
      <c r="BY93" s="284"/>
      <c r="BZ93" s="284"/>
      <c r="CA93" s="284"/>
      <c r="CB93" s="294"/>
      <c r="CC93" s="294"/>
      <c r="CD93" s="294"/>
      <c r="CE93" s="112"/>
      <c r="CF93" s="287"/>
      <c r="CG93" s="283"/>
      <c r="CH93" s="137"/>
      <c r="CL93" s="289"/>
      <c r="CM93" s="289"/>
      <c r="CN93" s="289"/>
      <c r="CO93" s="54"/>
    </row>
    <row r="94" spans="6:93" ht="24.95" customHeight="1" x14ac:dyDescent="0.25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56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W94" s="12"/>
      <c r="AX94" s="12"/>
      <c r="AY94" s="12"/>
      <c r="AZ94" s="12"/>
      <c r="BA94" s="12"/>
      <c r="BE94" s="56"/>
      <c r="BF94" s="102"/>
      <c r="BG94" s="102"/>
      <c r="BH94" s="115"/>
      <c r="BI94" s="115"/>
      <c r="BL94" s="135"/>
      <c r="BM94" s="285"/>
      <c r="BN94" s="282"/>
      <c r="BO94" s="282"/>
      <c r="BP94" s="282"/>
      <c r="BQ94" s="105"/>
      <c r="BR94" s="286"/>
      <c r="BS94" s="284"/>
      <c r="BT94" s="284"/>
      <c r="BU94" s="284"/>
      <c r="BV94" s="284"/>
      <c r="BW94" s="284"/>
      <c r="BX94" s="284"/>
      <c r="BY94" s="284"/>
      <c r="BZ94" s="284"/>
      <c r="CA94" s="284"/>
      <c r="CB94" s="294"/>
      <c r="CC94" s="294"/>
      <c r="CD94" s="294"/>
      <c r="CE94" s="112"/>
      <c r="CF94" s="287"/>
      <c r="CG94" s="283"/>
      <c r="CH94" s="137"/>
      <c r="CL94" s="289"/>
      <c r="CM94" s="289"/>
      <c r="CN94" s="289"/>
      <c r="CO94" s="54"/>
    </row>
    <row r="95" spans="6:93" ht="24.95" customHeight="1" x14ac:dyDescent="0.25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56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W95" s="12"/>
      <c r="AX95" s="12"/>
      <c r="AY95" s="12"/>
      <c r="AZ95" s="12"/>
      <c r="BA95" s="12"/>
      <c r="BE95" s="56"/>
      <c r="BF95" s="102"/>
      <c r="BG95" s="102"/>
      <c r="BH95" s="115"/>
      <c r="BI95" s="115"/>
      <c r="BL95" s="135"/>
      <c r="BM95" s="285"/>
      <c r="BN95" s="282"/>
      <c r="BO95" s="282"/>
      <c r="BP95" s="282"/>
      <c r="BQ95" s="105"/>
      <c r="BR95" s="286"/>
      <c r="BS95" s="284"/>
      <c r="BT95" s="284"/>
      <c r="BU95" s="284"/>
      <c r="BV95" s="284"/>
      <c r="BW95" s="284"/>
      <c r="BX95" s="284"/>
      <c r="BY95" s="284"/>
      <c r="BZ95" s="284"/>
      <c r="CA95" s="284"/>
      <c r="CB95" s="294"/>
      <c r="CC95" s="294"/>
      <c r="CD95" s="294"/>
      <c r="CE95" s="112"/>
      <c r="CF95" s="287"/>
      <c r="CG95" s="283"/>
      <c r="CH95" s="137"/>
      <c r="CL95" s="289"/>
      <c r="CM95" s="289"/>
      <c r="CN95" s="289"/>
      <c r="CO95" s="54"/>
    </row>
    <row r="96" spans="6:93" ht="24.95" customHeight="1" x14ac:dyDescent="0.25"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56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W96" s="12"/>
      <c r="AX96" s="12"/>
      <c r="AY96" s="12"/>
      <c r="AZ96" s="12"/>
      <c r="BA96" s="12"/>
      <c r="BE96" s="56"/>
      <c r="BF96" s="102"/>
      <c r="BG96" s="102"/>
      <c r="BH96" s="115"/>
      <c r="BI96" s="115"/>
      <c r="BL96" s="135"/>
      <c r="BM96" s="285"/>
      <c r="BN96" s="282"/>
      <c r="BO96" s="282"/>
      <c r="BP96" s="282"/>
      <c r="BQ96" s="105"/>
      <c r="BR96" s="286"/>
      <c r="BS96" s="284"/>
      <c r="BT96" s="284"/>
      <c r="BU96" s="284"/>
      <c r="BV96" s="284"/>
      <c r="BW96" s="284"/>
      <c r="BX96" s="284"/>
      <c r="BY96" s="284"/>
      <c r="BZ96" s="284"/>
      <c r="CA96" s="284"/>
      <c r="CB96" s="294"/>
      <c r="CC96" s="294"/>
      <c r="CD96" s="294"/>
      <c r="CE96" s="112"/>
      <c r="CF96" s="287"/>
      <c r="CG96" s="283"/>
      <c r="CH96" s="137"/>
      <c r="CL96" s="289"/>
      <c r="CM96" s="289"/>
      <c r="CN96" s="289"/>
      <c r="CO96" s="54"/>
    </row>
    <row r="97" spans="2:93" ht="24.95" customHeight="1" x14ac:dyDescent="0.25"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56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W97" s="12"/>
      <c r="AX97" s="12"/>
      <c r="AY97" s="12"/>
      <c r="AZ97" s="12"/>
      <c r="BA97" s="12"/>
      <c r="BE97" s="56"/>
      <c r="BF97" s="102"/>
      <c r="BG97" s="102"/>
      <c r="BH97" s="115"/>
      <c r="BI97" s="115"/>
      <c r="BL97" s="135"/>
      <c r="BM97" s="285"/>
      <c r="BN97" s="282"/>
      <c r="BO97" s="282"/>
      <c r="BP97" s="282"/>
      <c r="BQ97" s="105"/>
      <c r="BR97" s="286"/>
      <c r="BS97" s="284"/>
      <c r="BT97" s="284"/>
      <c r="BU97" s="284"/>
      <c r="BV97" s="284"/>
      <c r="BW97" s="284"/>
      <c r="BX97" s="284"/>
      <c r="BY97" s="284"/>
      <c r="BZ97" s="284"/>
      <c r="CA97" s="284"/>
      <c r="CB97" s="294"/>
      <c r="CC97" s="294"/>
      <c r="CD97" s="294"/>
      <c r="CE97" s="112"/>
      <c r="CF97" s="287"/>
      <c r="CG97" s="283"/>
      <c r="CH97" s="137"/>
      <c r="CL97" s="289"/>
      <c r="CM97" s="289"/>
      <c r="CN97" s="289"/>
      <c r="CO97" s="54"/>
    </row>
    <row r="98" spans="2:93" ht="24.95" customHeight="1" x14ac:dyDescent="0.25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56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W98" s="12"/>
      <c r="AX98" s="12"/>
      <c r="AY98" s="12"/>
      <c r="AZ98" s="12"/>
      <c r="BA98" s="12"/>
      <c r="BE98" s="56"/>
      <c r="BF98" s="102"/>
      <c r="BG98" s="102"/>
      <c r="BH98" s="115"/>
      <c r="BI98" s="115"/>
      <c r="BL98" s="135"/>
      <c r="BM98" s="285"/>
      <c r="BN98" s="282"/>
      <c r="BO98" s="282"/>
      <c r="BP98" s="282"/>
      <c r="BQ98" s="105"/>
      <c r="BR98" s="286"/>
      <c r="BS98" s="284"/>
      <c r="BT98" s="284"/>
      <c r="BU98" s="284"/>
      <c r="BV98" s="284"/>
      <c r="BW98" s="284"/>
      <c r="BX98" s="284"/>
      <c r="BY98" s="284"/>
      <c r="BZ98" s="284"/>
      <c r="CA98" s="284"/>
      <c r="CB98" s="294"/>
      <c r="CC98" s="294"/>
      <c r="CD98" s="294"/>
      <c r="CE98" s="112"/>
      <c r="CF98" s="287"/>
      <c r="CG98" s="283"/>
      <c r="CH98" s="137"/>
      <c r="CL98" s="289"/>
      <c r="CM98" s="289"/>
      <c r="CN98" s="289"/>
      <c r="CO98" s="54"/>
    </row>
    <row r="99" spans="2:93" ht="24.95" customHeight="1" x14ac:dyDescent="0.25"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56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W99" s="12"/>
      <c r="AX99" s="12"/>
      <c r="AY99" s="12"/>
      <c r="AZ99" s="12"/>
      <c r="BA99" s="12"/>
      <c r="BE99" s="56"/>
      <c r="BF99" s="102"/>
      <c r="BG99" s="102"/>
      <c r="BH99" s="115"/>
      <c r="BI99" s="115"/>
      <c r="BL99" s="135"/>
      <c r="BM99" s="285"/>
      <c r="BN99" s="282"/>
      <c r="BO99" s="282"/>
      <c r="BP99" s="282"/>
      <c r="BQ99" s="105"/>
      <c r="BR99" s="286"/>
      <c r="BS99" s="284"/>
      <c r="BT99" s="284"/>
      <c r="BU99" s="284"/>
      <c r="BV99" s="284"/>
      <c r="BW99" s="284"/>
      <c r="BX99" s="284"/>
      <c r="BY99" s="284"/>
      <c r="BZ99" s="284"/>
      <c r="CA99" s="284"/>
      <c r="CB99" s="294"/>
      <c r="CC99" s="294"/>
      <c r="CD99" s="294"/>
      <c r="CE99" s="112"/>
      <c r="CF99" s="287"/>
      <c r="CG99" s="283"/>
      <c r="CH99" s="137"/>
      <c r="CL99" s="289"/>
      <c r="CM99" s="289"/>
      <c r="CN99" s="289"/>
      <c r="CO99" s="54"/>
    </row>
    <row r="100" spans="2:93" ht="24.95" customHeight="1" x14ac:dyDescent="0.25"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56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W100" s="12"/>
      <c r="AX100" s="12"/>
      <c r="AY100" s="12"/>
      <c r="AZ100" s="12"/>
      <c r="BA100" s="12"/>
      <c r="BE100" s="56"/>
      <c r="BF100" s="102"/>
      <c r="BG100" s="102"/>
      <c r="BH100" s="115"/>
      <c r="BI100" s="115"/>
      <c r="BL100" s="135"/>
      <c r="BM100" s="285"/>
      <c r="BN100" s="282"/>
      <c r="BO100" s="282"/>
      <c r="BP100" s="282"/>
      <c r="BQ100" s="105"/>
      <c r="BR100" s="286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94"/>
      <c r="CC100" s="294"/>
      <c r="CD100" s="294"/>
      <c r="CE100" s="112"/>
      <c r="CF100" s="287"/>
      <c r="CG100" s="283"/>
      <c r="CH100" s="137"/>
      <c r="CL100" s="289"/>
      <c r="CM100" s="289"/>
      <c r="CN100" s="289"/>
      <c r="CO100" s="54"/>
    </row>
    <row r="101" spans="2:93" ht="24.95" customHeight="1" thickBot="1" x14ac:dyDescent="0.3">
      <c r="AA101" s="65"/>
      <c r="BL101" s="345" t="s">
        <v>63</v>
      </c>
      <c r="BM101" s="345"/>
      <c r="BN101" s="345"/>
      <c r="BO101" s="345"/>
      <c r="BP101" s="345"/>
      <c r="BQ101" s="345"/>
      <c r="BR101" s="345"/>
      <c r="BS101" s="345"/>
      <c r="BT101" s="345"/>
      <c r="BU101" s="345"/>
      <c r="BV101" s="345"/>
      <c r="BW101" s="345"/>
      <c r="BX101" s="345"/>
      <c r="BY101" s="345"/>
      <c r="BZ101" s="345"/>
      <c r="CA101" s="345"/>
      <c r="CB101" s="345"/>
      <c r="CC101" s="345"/>
      <c r="CD101" s="345"/>
      <c r="CE101" s="345"/>
      <c r="CF101" s="345"/>
      <c r="CG101" s="345"/>
      <c r="CH101" s="345"/>
      <c r="CL101" s="140"/>
      <c r="CM101" s="54"/>
      <c r="CN101" s="54"/>
      <c r="CO101" s="54"/>
    </row>
    <row r="102" spans="2:93" ht="24.95" customHeight="1" x14ac:dyDescent="0.25">
      <c r="B102" s="66">
        <f>1+B8</f>
        <v>2</v>
      </c>
      <c r="C102" s="67"/>
      <c r="D102" s="68" t="s">
        <v>63</v>
      </c>
      <c r="E102" s="68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70">
        <f>1+S8</f>
        <v>2</v>
      </c>
      <c r="AA102" s="65"/>
      <c r="AS102" s="71">
        <f>IF(C103=0,0,(IF(C104=0,1,IF(C105=0,2,IF(C106=0,3,IF(C106&gt;0,4))))))</f>
        <v>0</v>
      </c>
      <c r="BD102" s="71">
        <f>IF(BF102=15,3,IF(BF102&gt;15,4))</f>
        <v>4</v>
      </c>
      <c r="BF102" s="72">
        <f>SUM(BF103,BF105,BF107,BF109)</f>
        <v>18</v>
      </c>
      <c r="BG102" s="72">
        <f>SUM(BG103,BG105,BG107,BG109)</f>
        <v>10</v>
      </c>
      <c r="BL102" s="119" t="s">
        <v>58</v>
      </c>
      <c r="BM102" s="425" t="s">
        <v>7</v>
      </c>
      <c r="BN102" s="346"/>
      <c r="BO102" s="346"/>
      <c r="BP102" s="426"/>
      <c r="BQ102" s="347" t="s">
        <v>59</v>
      </c>
      <c r="BR102" s="427"/>
      <c r="BS102" s="342">
        <v>1</v>
      </c>
      <c r="BT102" s="342"/>
      <c r="BU102" s="342"/>
      <c r="BV102" s="348">
        <v>2</v>
      </c>
      <c r="BW102" s="342"/>
      <c r="BX102" s="349"/>
      <c r="BY102" s="342">
        <v>3</v>
      </c>
      <c r="BZ102" s="342"/>
      <c r="CA102" s="342"/>
      <c r="CB102" s="348">
        <v>4</v>
      </c>
      <c r="CC102" s="342"/>
      <c r="CD102" s="349"/>
      <c r="CE102" s="74"/>
      <c r="CF102" s="75" t="s">
        <v>0</v>
      </c>
      <c r="CG102" s="280" t="s">
        <v>3</v>
      </c>
      <c r="CH102" s="77" t="s">
        <v>1</v>
      </c>
      <c r="CL102" s="332"/>
      <c r="CM102" s="332"/>
      <c r="CN102" s="332"/>
      <c r="CO102" s="54"/>
    </row>
    <row r="103" spans="2:93" ht="24.95" customHeight="1" x14ac:dyDescent="0.25">
      <c r="B103" s="78">
        <v>1</v>
      </c>
      <c r="C103" s="79"/>
      <c r="D103" s="80">
        <v>1</v>
      </c>
      <c r="E103" s="80">
        <v>3</v>
      </c>
      <c r="F103" s="81">
        <v>2</v>
      </c>
      <c r="G103" s="82">
        <v>1</v>
      </c>
      <c r="H103" s="83">
        <v>2</v>
      </c>
      <c r="I103" s="84">
        <v>1</v>
      </c>
      <c r="J103" s="81">
        <v>2</v>
      </c>
      <c r="K103" s="82">
        <v>1</v>
      </c>
      <c r="L103" s="83"/>
      <c r="M103" s="84"/>
      <c r="N103" s="81"/>
      <c r="O103" s="82"/>
      <c r="P103" s="83"/>
      <c r="Q103" s="84"/>
      <c r="R103" s="81"/>
      <c r="S103" s="82"/>
      <c r="T103" s="85">
        <f t="shared" ref="T103:T108" si="37">IF(F103="wo",0,IF(G103="wo",1,IF(F103&gt;G103,1,0)))</f>
        <v>1</v>
      </c>
      <c r="U103" s="85">
        <f t="shared" ref="U103:U108" si="38">IF(F103="wo",1,IF(G103="wo",0,IF(G103&gt;F103,1,0)))</f>
        <v>0</v>
      </c>
      <c r="V103" s="85">
        <f t="shared" ref="V103:V108" si="39">IF(H103="wo",0,IF(I103="wo",1,IF(H103&gt;I103,1,0)))</f>
        <v>1</v>
      </c>
      <c r="W103" s="85">
        <f t="shared" ref="W103:W108" si="40">IF(H103="wo",1,IF(I103="wo",0,IF(I103&gt;H103,1,0)))</f>
        <v>0</v>
      </c>
      <c r="X103" s="85">
        <f t="shared" ref="X103:X108" si="41">IF(J103="wo",0,IF(K103="wo",1,IF(J103&gt;K103,1,0)))</f>
        <v>1</v>
      </c>
      <c r="Y103" s="85">
        <f t="shared" ref="Y103:Y108" si="42">IF(J103="wo",1,IF(K103="wo",0,IF(K103&gt;J103,1,0)))</f>
        <v>0</v>
      </c>
      <c r="Z103" s="85">
        <f t="shared" ref="Z103:Z108" si="43">IF(L103="wo",0,IF(M103="wo",1,IF(L103&gt;M103,1,0)))</f>
        <v>0</v>
      </c>
      <c r="AA103" s="85">
        <f t="shared" ref="AA103:AA108" si="44">IF(L103="wo",1,IF(M103="wo",0,IF(M103&gt;L103,1,0)))</f>
        <v>0</v>
      </c>
      <c r="AB103" s="85">
        <f t="shared" ref="AB103:AB108" si="45">IF(N103="wo",0,IF(O103="wo",1,IF(N103&gt;O103,1,0)))</f>
        <v>0</v>
      </c>
      <c r="AC103" s="85">
        <f t="shared" ref="AC103:AC108" si="46">IF(N103="wo",1,IF(O103="wo",0,IF(O103&gt;N103,1,0)))</f>
        <v>0</v>
      </c>
      <c r="AD103" s="85">
        <f t="shared" ref="AD103:AD108" si="47">IF(P103="wo",0,IF(Q103="wo",1,IF(P103&gt;Q103,1,0)))</f>
        <v>0</v>
      </c>
      <c r="AE103" s="85">
        <f t="shared" ref="AE103:AE108" si="48">IF(P103="wo",1,IF(Q103="wo",0,IF(Q103&gt;P103,1,0)))</f>
        <v>0</v>
      </c>
      <c r="AF103" s="85">
        <f t="shared" ref="AF103:AF108" si="49">IF(R103="wo",0,IF(S103="wo",1,IF(R103&gt;S103,1,0)))</f>
        <v>0</v>
      </c>
      <c r="AG103" s="85">
        <f t="shared" ref="AG103:AG108" si="50">IF(R103="wo",1,IF(S103="wo",0,IF(S103&gt;R103,1,0)))</f>
        <v>0</v>
      </c>
      <c r="AH103" s="86">
        <f t="shared" ref="AH103:AI108" si="51">IF(F103="wo","wo",+T103+V103+X103+Z103+AB103+AD103+AF103)</f>
        <v>3</v>
      </c>
      <c r="AI103" s="86">
        <f t="shared" si="51"/>
        <v>0</v>
      </c>
      <c r="AJ103" s="87">
        <f t="shared" ref="AJ103:AJ108" si="52">IF(F103="",0,IF(F103="wo",0,IF(G103="wo",2,IF(AH103=AI103,0,IF(AH103&gt;AI103,2,1)))))</f>
        <v>2</v>
      </c>
      <c r="AK103" s="87">
        <f t="shared" ref="AK103:AK108" si="53">IF(G103="",0,IF(G103="wo",0,IF(F103="wo",2,IF(AI103=AH103,0,IF(AI103&gt;AH103,2,1)))))</f>
        <v>1</v>
      </c>
      <c r="AL103" s="88">
        <f t="shared" ref="AL103:AL108" si="54">IF(F103="","",IF(F103="wo",0,IF(G103="wo",0,IF(F103=G103,"ERROR",IF(F103&gt;G103,G103,-1*F103)))))</f>
        <v>1</v>
      </c>
      <c r="AM103" s="88">
        <f t="shared" ref="AM103:AM108" si="55">IF(H103="","",IF(H103="wo",0,IF(I103="wo",0,IF(H103=I103,"ERROR",IF(H103&gt;I103,I103,-1*H103)))))</f>
        <v>1</v>
      </c>
      <c r="AN103" s="88">
        <f t="shared" ref="AN103:AN108" si="56">IF(J103="","",IF(J103="wo",0,IF(K103="wo",0,IF(J103=K103,"ERROR",IF(J103&gt;K103,K103,-1*J103)))))</f>
        <v>1</v>
      </c>
      <c r="AO103" s="88" t="str">
        <f t="shared" ref="AO103:AO108" si="57">IF(L103="","",IF(L103="wo",0,IF(M103="wo",0,IF(L103=M103,"ERROR",IF(L103&gt;M103,M103,-1*L103)))))</f>
        <v/>
      </c>
      <c r="AP103" s="88" t="str">
        <f t="shared" ref="AP103:AP108" si="58">IF(N103="","",IF(N103="wo",0,IF(O103="wo",0,IF(N103=O103,"ERROR",IF(N103&gt;O103,O103,-1*N103)))))</f>
        <v/>
      </c>
      <c r="AQ103" s="88" t="str">
        <f t="shared" ref="AQ103:AQ108" si="59">IF(P103="","",IF(P103="wo",0,IF(Q103="wo",0,IF(P103=Q103,"ERROR",IF(P103&gt;Q103,Q103,-1*P103)))))</f>
        <v/>
      </c>
      <c r="AR103" s="88" t="str">
        <f t="shared" ref="AR103:AR108" si="60">IF(R103="","",IF(R103="wo",0,IF(S103="wo",0,IF(R103=S103,"ERROR",IF(R103&gt;S103,S103,-1*R103)))))</f>
        <v/>
      </c>
      <c r="AS103" s="89" t="str">
        <f t="shared" ref="AS103:AS108" si="61">CONCATENATE(AH103," - ",AI103)</f>
        <v>3 - 0</v>
      </c>
      <c r="AT103" s="90" t="str">
        <f t="shared" ref="AT103:AT108" si="62">IF(F103="","",(IF(L103="",AL103&amp;","&amp;AM103&amp;","&amp;AN103,IF(N103="",AL103&amp;","&amp;AM103&amp;","&amp;AN103&amp;","&amp;AO103,IF(P103="",AL103&amp;","&amp;AM103&amp;","&amp;AN103&amp;","&amp;AO103&amp;","&amp;AP103,IF(R103="",AL103&amp;","&amp;AM103&amp;","&amp;AN103&amp;","&amp;AO103&amp;","&amp;AP103&amp;","&amp;AQ103,AL103&amp;","&amp;AM103&amp;","&amp;AN103&amp;","&amp;AO103&amp;","&amp;AP103&amp;","&amp;AQ103&amp;","&amp;AR103))))))</f>
        <v>1,1,1</v>
      </c>
      <c r="AU103" s="87">
        <f t="shared" ref="AU103:AU108" si="63">IF(G103="",0,IF(G103="wo",0,IF(F103="wo",2,IF(AI103=AH103,0,IF(AI103&gt;AH103,2,1)))))</f>
        <v>1</v>
      </c>
      <c r="AV103" s="87">
        <f t="shared" ref="AV103:AV108" si="64">IF(F103="",0,IF(F103="wo",0,IF(G103="wo",2,IF(AH103=AI103,0,IF(AH103&gt;AI103,2,1)))))</f>
        <v>2</v>
      </c>
      <c r="AW103" s="88">
        <f t="shared" ref="AW103:AW108" si="65">IF(G103="","",IF(G103="wo",0,IF(F103="wo",0,IF(G103=F103,"ERROR",IF(G103&gt;F103,F103,-1*G103)))))</f>
        <v>-1</v>
      </c>
      <c r="AX103" s="88">
        <f t="shared" ref="AX103:AX108" si="66">IF(I103="","",IF(I103="wo",0,IF(H103="wo",0,IF(I103=H103,"ERROR",IF(I103&gt;H103,H103,-1*I103)))))</f>
        <v>-1</v>
      </c>
      <c r="AY103" s="88">
        <f t="shared" ref="AY103:AY108" si="67">IF(K103="","",IF(K103="wo",0,IF(J103="wo",0,IF(K103=J103,"ERROR",IF(K103&gt;J103,J103,-1*K103)))))</f>
        <v>-1</v>
      </c>
      <c r="AZ103" s="88" t="str">
        <f t="shared" ref="AZ103:AZ108" si="68">IF(M103="","",IF(M103="wo",0,IF(L103="wo",0,IF(M103=L103,"ERROR",IF(M103&gt;L103,L103,-1*M103)))))</f>
        <v/>
      </c>
      <c r="BA103" s="88" t="str">
        <f t="shared" ref="BA103:BA108" si="69">IF(O103="","",IF(O103="wo",0,IF(N103="wo",0,IF(O103=N103,"ERROR",IF(O103&gt;N103,N103,-1*O103)))))</f>
        <v/>
      </c>
      <c r="BB103" s="88" t="str">
        <f t="shared" ref="BB103:BB108" si="70">IF(Q103="","",IF(Q103="wo",0,IF(P103="wo",0,IF(Q103=P103,"ERROR",IF(Q103&gt;P103,P103,-1*Q103)))))</f>
        <v/>
      </c>
      <c r="BC103" s="88" t="str">
        <f t="shared" ref="BC103:BC108" si="71">IF(S103="","",IF(S103="wo",0,IF(R103="wo",0,IF(S103=R103,"ERROR",IF(S103&gt;R103,R103,-1*S103)))))</f>
        <v/>
      </c>
      <c r="BD103" s="89" t="str">
        <f t="shared" ref="BD103:BD108" si="72">CONCATENATE(AI103," - ",AH103)</f>
        <v>0 - 3</v>
      </c>
      <c r="BE103" s="90" t="str">
        <f t="shared" ref="BE103:BE108" si="73">IF(F103="","",(IF(L103="",AW103&amp;", "&amp;AX103&amp;", "&amp;AY103,IF(N103="",AW103&amp;","&amp;AX103&amp;","&amp;AY103&amp;","&amp;AZ103,IF(P103="",AW103&amp;","&amp;AX103&amp;","&amp;AY103&amp;","&amp;AZ103&amp;","&amp;BA103,IF(R103="",AW103&amp;","&amp;AX103&amp;","&amp;AY103&amp;","&amp;AZ103&amp;","&amp;BA103&amp;","&amp;BB103,AW103&amp;","&amp;AX103&amp;","&amp;AY103&amp;","&amp;AZ103&amp;","&amp;BA103&amp;","&amp;BB103&amp;","&amp;BC103))))))</f>
        <v>-1, -1, -1</v>
      </c>
      <c r="BF103" s="91">
        <f>SUMIF(D103:D110,1,AJ103:AJ110)+SUMIF(E103:E110,1,AK103:AK110)</f>
        <v>6</v>
      </c>
      <c r="BG103" s="91">
        <f>IF(BF103&lt;&gt;0,RANK(BF103,BF103:BF109),"")</f>
        <v>1</v>
      </c>
      <c r="BH103" s="92">
        <f>SUMIF(B103:B106,D103,C103:C106)</f>
        <v>0</v>
      </c>
      <c r="BI103" s="93">
        <f>SUMIF(B103:B106,E103,C103:C106)</f>
        <v>0</v>
      </c>
      <c r="BJ103" s="57">
        <f t="shared" ref="BJ103:BJ108" si="74">1+BJ9</f>
        <v>2</v>
      </c>
      <c r="BK103" s="58">
        <f>1*BK14+1</f>
        <v>7</v>
      </c>
      <c r="BL103" s="406">
        <v>1</v>
      </c>
      <c r="BM103" s="419">
        <f>C103</f>
        <v>0</v>
      </c>
      <c r="BN103" s="334" t="s">
        <v>40</v>
      </c>
      <c r="BO103" s="334"/>
      <c r="BP103" s="338"/>
      <c r="BQ103" s="95">
        <f>IF(BM103=0,0,VLOOKUP(BM103,[3]Список!$A:P,7,FALSE))</f>
        <v>0</v>
      </c>
      <c r="BR103" s="421">
        <f>IF(BM103=0,0,VLOOKUP(BM103,[3]Список!$A:$P,6,FALSE))</f>
        <v>0</v>
      </c>
      <c r="BS103" s="398"/>
      <c r="BT103" s="398"/>
      <c r="BU103" s="398"/>
      <c r="BV103" s="96"/>
      <c r="BW103" s="97">
        <f>IF(AH107&lt;AI107,AJ107,IF(AI107&lt;AH107,AJ107," "))</f>
        <v>2</v>
      </c>
      <c r="BX103" s="98"/>
      <c r="BY103" s="99"/>
      <c r="BZ103" s="97">
        <f>IF(AH103&lt;AI103,AJ103,IF(AI103&lt;AH103,AJ103," "))</f>
        <v>2</v>
      </c>
      <c r="CA103" s="99"/>
      <c r="CB103" s="100"/>
      <c r="CC103" s="97">
        <f>IF(AH105&lt;AI105,AJ105,IF(AI105&lt;AH105,AJ105," "))</f>
        <v>2</v>
      </c>
      <c r="CD103" s="98"/>
      <c r="CE103" s="101"/>
      <c r="CF103" s="383">
        <f>BF103</f>
        <v>6</v>
      </c>
      <c r="CG103" s="414"/>
      <c r="CH103" s="416">
        <f>IF(BG104="",BG103,BG104)</f>
        <v>1</v>
      </c>
      <c r="CL103" s="332"/>
      <c r="CM103" s="332"/>
      <c r="CN103" s="332"/>
      <c r="CO103" s="54"/>
    </row>
    <row r="104" spans="2:93" ht="24.95" customHeight="1" x14ac:dyDescent="0.25">
      <c r="B104" s="78">
        <v>2</v>
      </c>
      <c r="C104" s="79"/>
      <c r="D104" s="80">
        <v>2</v>
      </c>
      <c r="E104" s="80">
        <v>4</v>
      </c>
      <c r="F104" s="81">
        <v>2</v>
      </c>
      <c r="G104" s="82">
        <v>1</v>
      </c>
      <c r="H104" s="83">
        <v>1</v>
      </c>
      <c r="I104" s="84">
        <v>2</v>
      </c>
      <c r="J104" s="81">
        <v>2</v>
      </c>
      <c r="K104" s="82">
        <v>1</v>
      </c>
      <c r="L104" s="83">
        <v>2</v>
      </c>
      <c r="M104" s="84">
        <v>1</v>
      </c>
      <c r="N104" s="81"/>
      <c r="O104" s="82"/>
      <c r="P104" s="83"/>
      <c r="Q104" s="84"/>
      <c r="R104" s="81"/>
      <c r="S104" s="82"/>
      <c r="T104" s="85">
        <f t="shared" si="37"/>
        <v>1</v>
      </c>
      <c r="U104" s="85">
        <f t="shared" si="38"/>
        <v>0</v>
      </c>
      <c r="V104" s="85">
        <f t="shared" si="39"/>
        <v>0</v>
      </c>
      <c r="W104" s="85">
        <f t="shared" si="40"/>
        <v>1</v>
      </c>
      <c r="X104" s="85">
        <f t="shared" si="41"/>
        <v>1</v>
      </c>
      <c r="Y104" s="85">
        <f t="shared" si="42"/>
        <v>0</v>
      </c>
      <c r="Z104" s="85">
        <f t="shared" si="43"/>
        <v>1</v>
      </c>
      <c r="AA104" s="85">
        <f t="shared" si="44"/>
        <v>0</v>
      </c>
      <c r="AB104" s="85">
        <f t="shared" si="45"/>
        <v>0</v>
      </c>
      <c r="AC104" s="85">
        <f t="shared" si="46"/>
        <v>0</v>
      </c>
      <c r="AD104" s="85">
        <f t="shared" si="47"/>
        <v>0</v>
      </c>
      <c r="AE104" s="85">
        <f t="shared" si="48"/>
        <v>0</v>
      </c>
      <c r="AF104" s="85">
        <f t="shared" si="49"/>
        <v>0</v>
      </c>
      <c r="AG104" s="85">
        <f t="shared" si="50"/>
        <v>0</v>
      </c>
      <c r="AH104" s="86">
        <f t="shared" si="51"/>
        <v>3</v>
      </c>
      <c r="AI104" s="86">
        <f t="shared" si="51"/>
        <v>1</v>
      </c>
      <c r="AJ104" s="87">
        <f t="shared" si="52"/>
        <v>2</v>
      </c>
      <c r="AK104" s="87">
        <f t="shared" si="53"/>
        <v>1</v>
      </c>
      <c r="AL104" s="88">
        <f t="shared" si="54"/>
        <v>1</v>
      </c>
      <c r="AM104" s="88">
        <f t="shared" si="55"/>
        <v>-1</v>
      </c>
      <c r="AN104" s="88">
        <f t="shared" si="56"/>
        <v>1</v>
      </c>
      <c r="AO104" s="88">
        <f t="shared" si="57"/>
        <v>1</v>
      </c>
      <c r="AP104" s="88" t="str">
        <f t="shared" si="58"/>
        <v/>
      </c>
      <c r="AQ104" s="88" t="str">
        <f t="shared" si="59"/>
        <v/>
      </c>
      <c r="AR104" s="88" t="str">
        <f t="shared" si="60"/>
        <v/>
      </c>
      <c r="AS104" s="89" t="str">
        <f t="shared" si="61"/>
        <v>3 - 1</v>
      </c>
      <c r="AT104" s="90" t="str">
        <f t="shared" si="62"/>
        <v>1,-1,1,1</v>
      </c>
      <c r="AU104" s="87">
        <f t="shared" si="63"/>
        <v>1</v>
      </c>
      <c r="AV104" s="87">
        <f t="shared" si="64"/>
        <v>2</v>
      </c>
      <c r="AW104" s="88">
        <f t="shared" si="65"/>
        <v>-1</v>
      </c>
      <c r="AX104" s="88">
        <f t="shared" si="66"/>
        <v>1</v>
      </c>
      <c r="AY104" s="88">
        <f t="shared" si="67"/>
        <v>-1</v>
      </c>
      <c r="AZ104" s="88">
        <f t="shared" si="68"/>
        <v>-1</v>
      </c>
      <c r="BA104" s="88" t="str">
        <f t="shared" si="69"/>
        <v/>
      </c>
      <c r="BB104" s="88" t="str">
        <f t="shared" si="70"/>
        <v/>
      </c>
      <c r="BC104" s="88" t="str">
        <f t="shared" si="71"/>
        <v/>
      </c>
      <c r="BD104" s="89" t="str">
        <f t="shared" si="72"/>
        <v>1 - 3</v>
      </c>
      <c r="BE104" s="90" t="str">
        <f t="shared" si="73"/>
        <v>-1,1,-1,-1</v>
      </c>
      <c r="BF104" s="102"/>
      <c r="BG104" s="102"/>
      <c r="BH104" s="92">
        <f>SUMIF(B103:B106,D104,C103:C106)</f>
        <v>0</v>
      </c>
      <c r="BI104" s="93">
        <f>SUMIF(B103:B106,E104,C103:C106)</f>
        <v>0</v>
      </c>
      <c r="BJ104" s="57">
        <f t="shared" si="74"/>
        <v>2</v>
      </c>
      <c r="BK104" s="58">
        <f>1+BK103</f>
        <v>8</v>
      </c>
      <c r="BL104" s="407"/>
      <c r="BM104" s="420"/>
      <c r="BN104" s="336"/>
      <c r="BO104" s="336"/>
      <c r="BP104" s="339"/>
      <c r="BQ104" s="103">
        <f>IF(BM103=0,0,VLOOKUP(BM103,[3]Список!$A:P,8,FALSE))</f>
        <v>0</v>
      </c>
      <c r="BR104" s="422"/>
      <c r="BS104" s="401"/>
      <c r="BT104" s="401"/>
      <c r="BU104" s="401"/>
      <c r="BV104" s="380" t="str">
        <f>IF(AJ107&lt;AK107,AS107,IF(AK107&lt;AJ107,AT107," "))</f>
        <v>1,1,1</v>
      </c>
      <c r="BW104" s="381"/>
      <c r="BX104" s="382"/>
      <c r="BY104" s="381" t="str">
        <f>IF(AJ103&lt;AK103,AS103,IF(AK103&lt;AJ103,AT103," "))</f>
        <v>1,1,1</v>
      </c>
      <c r="BZ104" s="381"/>
      <c r="CA104" s="381"/>
      <c r="CB104" s="380" t="str">
        <f>IF(AJ105&lt;AK105,AS105,IF(AK105&lt;AJ105,AT105," "))</f>
        <v>1,1,1</v>
      </c>
      <c r="CC104" s="381"/>
      <c r="CD104" s="382"/>
      <c r="CE104" s="104"/>
      <c r="CF104" s="384"/>
      <c r="CG104" s="415"/>
      <c r="CH104" s="417"/>
      <c r="CL104" s="332"/>
      <c r="CM104" s="332"/>
      <c r="CN104" s="332"/>
      <c r="CO104" s="54"/>
    </row>
    <row r="105" spans="2:93" ht="24.95" customHeight="1" x14ac:dyDescent="0.25">
      <c r="B105" s="78">
        <v>3</v>
      </c>
      <c r="C105" s="79"/>
      <c r="D105" s="80">
        <v>1</v>
      </c>
      <c r="E105" s="80">
        <v>4</v>
      </c>
      <c r="F105" s="81">
        <v>2</v>
      </c>
      <c r="G105" s="82">
        <v>1</v>
      </c>
      <c r="H105" s="83">
        <v>2</v>
      </c>
      <c r="I105" s="84">
        <v>1</v>
      </c>
      <c r="J105" s="81">
        <v>2</v>
      </c>
      <c r="K105" s="82">
        <v>1</v>
      </c>
      <c r="L105" s="83"/>
      <c r="M105" s="84"/>
      <c r="N105" s="81"/>
      <c r="O105" s="82"/>
      <c r="P105" s="83"/>
      <c r="Q105" s="84"/>
      <c r="R105" s="81"/>
      <c r="S105" s="82"/>
      <c r="T105" s="85">
        <f t="shared" si="37"/>
        <v>1</v>
      </c>
      <c r="U105" s="85">
        <f t="shared" si="38"/>
        <v>0</v>
      </c>
      <c r="V105" s="85">
        <f t="shared" si="39"/>
        <v>1</v>
      </c>
      <c r="W105" s="85">
        <f t="shared" si="40"/>
        <v>0</v>
      </c>
      <c r="X105" s="85">
        <f t="shared" si="41"/>
        <v>1</v>
      </c>
      <c r="Y105" s="85">
        <f t="shared" si="42"/>
        <v>0</v>
      </c>
      <c r="Z105" s="85">
        <f t="shared" si="43"/>
        <v>0</v>
      </c>
      <c r="AA105" s="85">
        <f t="shared" si="44"/>
        <v>0</v>
      </c>
      <c r="AB105" s="85">
        <f t="shared" si="45"/>
        <v>0</v>
      </c>
      <c r="AC105" s="85">
        <f t="shared" si="46"/>
        <v>0</v>
      </c>
      <c r="AD105" s="85">
        <f t="shared" si="47"/>
        <v>0</v>
      </c>
      <c r="AE105" s="85">
        <f t="shared" si="48"/>
        <v>0</v>
      </c>
      <c r="AF105" s="85">
        <f t="shared" si="49"/>
        <v>0</v>
      </c>
      <c r="AG105" s="85">
        <f t="shared" si="50"/>
        <v>0</v>
      </c>
      <c r="AH105" s="86">
        <f t="shared" si="51"/>
        <v>3</v>
      </c>
      <c r="AI105" s="86">
        <f t="shared" si="51"/>
        <v>0</v>
      </c>
      <c r="AJ105" s="87">
        <f t="shared" si="52"/>
        <v>2</v>
      </c>
      <c r="AK105" s="87">
        <f t="shared" si="53"/>
        <v>1</v>
      </c>
      <c r="AL105" s="88">
        <f t="shared" si="54"/>
        <v>1</v>
      </c>
      <c r="AM105" s="88">
        <f t="shared" si="55"/>
        <v>1</v>
      </c>
      <c r="AN105" s="88">
        <f t="shared" si="56"/>
        <v>1</v>
      </c>
      <c r="AO105" s="88" t="str">
        <f t="shared" si="57"/>
        <v/>
      </c>
      <c r="AP105" s="88" t="str">
        <f t="shared" si="58"/>
        <v/>
      </c>
      <c r="AQ105" s="88" t="str">
        <f t="shared" si="59"/>
        <v/>
      </c>
      <c r="AR105" s="88" t="str">
        <f t="shared" si="60"/>
        <v/>
      </c>
      <c r="AS105" s="89" t="str">
        <f t="shared" si="61"/>
        <v>3 - 0</v>
      </c>
      <c r="AT105" s="90" t="str">
        <f t="shared" si="62"/>
        <v>1,1,1</v>
      </c>
      <c r="AU105" s="87">
        <f t="shared" si="63"/>
        <v>1</v>
      </c>
      <c r="AV105" s="87">
        <f t="shared" si="64"/>
        <v>2</v>
      </c>
      <c r="AW105" s="88">
        <f t="shared" si="65"/>
        <v>-1</v>
      </c>
      <c r="AX105" s="88">
        <f t="shared" si="66"/>
        <v>-1</v>
      </c>
      <c r="AY105" s="88">
        <f t="shared" si="67"/>
        <v>-1</v>
      </c>
      <c r="AZ105" s="88" t="str">
        <f t="shared" si="68"/>
        <v/>
      </c>
      <c r="BA105" s="88" t="str">
        <f t="shared" si="69"/>
        <v/>
      </c>
      <c r="BB105" s="88" t="str">
        <f t="shared" si="70"/>
        <v/>
      </c>
      <c r="BC105" s="88" t="str">
        <f t="shared" si="71"/>
        <v/>
      </c>
      <c r="BD105" s="89" t="str">
        <f t="shared" si="72"/>
        <v>0 - 3</v>
      </c>
      <c r="BE105" s="90" t="str">
        <f t="shared" si="73"/>
        <v>-1, -1, -1</v>
      </c>
      <c r="BF105" s="91">
        <f>SUMIF(D103:D110,2,AJ103:AJ110)+SUMIF(E103:E110,2,AK103:AK110)</f>
        <v>5</v>
      </c>
      <c r="BG105" s="91">
        <f>IF(BF105&lt;&gt;0,RANK(BF105,BF103:BF109),"")</f>
        <v>2</v>
      </c>
      <c r="BH105" s="92">
        <f>SUMIF(B103:B106,D105,C103:C106)</f>
        <v>0</v>
      </c>
      <c r="BI105" s="93">
        <f>SUMIF(B103:B106,E105,C103:C106)</f>
        <v>0</v>
      </c>
      <c r="BJ105" s="57">
        <f t="shared" si="74"/>
        <v>2</v>
      </c>
      <c r="BK105" s="58">
        <f>1+BK104</f>
        <v>9</v>
      </c>
      <c r="BL105" s="350">
        <v>2</v>
      </c>
      <c r="BM105" s="352">
        <f>C104</f>
        <v>0</v>
      </c>
      <c r="BN105" s="332" t="s">
        <v>66</v>
      </c>
      <c r="BO105" s="332"/>
      <c r="BP105" s="412"/>
      <c r="BQ105" s="105">
        <f>IF(BM105=0,0,VLOOKUP(BM105,[3]Список!$A:P,7,FALSE))</f>
        <v>0</v>
      </c>
      <c r="BR105" s="354">
        <f>IF(BM105=0,0,VLOOKUP(BM105,[3]Список!$A:$P,6,FALSE))</f>
        <v>0</v>
      </c>
      <c r="BS105" s="106"/>
      <c r="BT105" s="107">
        <f>IF(AH107&lt;AI107,AU107,IF(AI107&lt;AH107,AU107," "))</f>
        <v>1</v>
      </c>
      <c r="BU105" s="108"/>
      <c r="BV105" s="356"/>
      <c r="BW105" s="357"/>
      <c r="BX105" s="358"/>
      <c r="BY105" s="108"/>
      <c r="BZ105" s="107">
        <f>IF(AH106&lt;AI106,AJ106,IF(AI106&lt;AH106,AJ106," "))</f>
        <v>2</v>
      </c>
      <c r="CA105" s="108"/>
      <c r="CB105" s="109"/>
      <c r="CC105" s="107">
        <f>IF(AH104&lt;AI104,AJ104,IF(AI104&lt;AH104,AJ104," "))</f>
        <v>2</v>
      </c>
      <c r="CD105" s="110"/>
      <c r="CE105" s="111"/>
      <c r="CF105" s="362">
        <f>BF105</f>
        <v>5</v>
      </c>
      <c r="CG105" s="364"/>
      <c r="CH105" s="343">
        <f>IF(BG106="",BG105,BG106)</f>
        <v>2</v>
      </c>
      <c r="CL105" s="332"/>
      <c r="CM105" s="332"/>
      <c r="CN105" s="332"/>
      <c r="CO105" s="54"/>
    </row>
    <row r="106" spans="2:93" ht="24.95" customHeight="1" x14ac:dyDescent="0.25">
      <c r="B106" s="78">
        <v>4</v>
      </c>
      <c r="C106" s="79"/>
      <c r="D106" s="80">
        <v>2</v>
      </c>
      <c r="E106" s="80">
        <v>3</v>
      </c>
      <c r="F106" s="81">
        <v>1</v>
      </c>
      <c r="G106" s="82">
        <v>2</v>
      </c>
      <c r="H106" s="83">
        <v>2</v>
      </c>
      <c r="I106" s="84">
        <v>1</v>
      </c>
      <c r="J106" s="81">
        <v>2</v>
      </c>
      <c r="K106" s="82">
        <v>1</v>
      </c>
      <c r="L106" s="83">
        <v>2</v>
      </c>
      <c r="M106" s="84">
        <v>1</v>
      </c>
      <c r="N106" s="81"/>
      <c r="O106" s="82"/>
      <c r="P106" s="83"/>
      <c r="Q106" s="84"/>
      <c r="R106" s="81"/>
      <c r="S106" s="82"/>
      <c r="T106" s="85">
        <f t="shared" si="37"/>
        <v>0</v>
      </c>
      <c r="U106" s="85">
        <f t="shared" si="38"/>
        <v>1</v>
      </c>
      <c r="V106" s="85">
        <f t="shared" si="39"/>
        <v>1</v>
      </c>
      <c r="W106" s="85">
        <f t="shared" si="40"/>
        <v>0</v>
      </c>
      <c r="X106" s="85">
        <f t="shared" si="41"/>
        <v>1</v>
      </c>
      <c r="Y106" s="85">
        <f t="shared" si="42"/>
        <v>0</v>
      </c>
      <c r="Z106" s="85">
        <f t="shared" si="43"/>
        <v>1</v>
      </c>
      <c r="AA106" s="85">
        <f t="shared" si="44"/>
        <v>0</v>
      </c>
      <c r="AB106" s="85">
        <f t="shared" si="45"/>
        <v>0</v>
      </c>
      <c r="AC106" s="85">
        <f t="shared" si="46"/>
        <v>0</v>
      </c>
      <c r="AD106" s="85">
        <f t="shared" si="47"/>
        <v>0</v>
      </c>
      <c r="AE106" s="85">
        <f t="shared" si="48"/>
        <v>0</v>
      </c>
      <c r="AF106" s="85">
        <f t="shared" si="49"/>
        <v>0</v>
      </c>
      <c r="AG106" s="85">
        <f t="shared" si="50"/>
        <v>0</v>
      </c>
      <c r="AH106" s="86">
        <f t="shared" si="51"/>
        <v>3</v>
      </c>
      <c r="AI106" s="86">
        <f t="shared" si="51"/>
        <v>1</v>
      </c>
      <c r="AJ106" s="87">
        <f t="shared" si="52"/>
        <v>2</v>
      </c>
      <c r="AK106" s="87">
        <f t="shared" si="53"/>
        <v>1</v>
      </c>
      <c r="AL106" s="88">
        <f t="shared" si="54"/>
        <v>-1</v>
      </c>
      <c r="AM106" s="88">
        <f t="shared" si="55"/>
        <v>1</v>
      </c>
      <c r="AN106" s="88">
        <f t="shared" si="56"/>
        <v>1</v>
      </c>
      <c r="AO106" s="88">
        <f t="shared" si="57"/>
        <v>1</v>
      </c>
      <c r="AP106" s="88" t="str">
        <f t="shared" si="58"/>
        <v/>
      </c>
      <c r="AQ106" s="88" t="str">
        <f t="shared" si="59"/>
        <v/>
      </c>
      <c r="AR106" s="88" t="str">
        <f t="shared" si="60"/>
        <v/>
      </c>
      <c r="AS106" s="89" t="str">
        <f t="shared" si="61"/>
        <v>3 - 1</v>
      </c>
      <c r="AT106" s="90" t="str">
        <f t="shared" si="62"/>
        <v>-1,1,1,1</v>
      </c>
      <c r="AU106" s="87">
        <f t="shared" si="63"/>
        <v>1</v>
      </c>
      <c r="AV106" s="87">
        <f t="shared" si="64"/>
        <v>2</v>
      </c>
      <c r="AW106" s="88">
        <f t="shared" si="65"/>
        <v>1</v>
      </c>
      <c r="AX106" s="88">
        <f t="shared" si="66"/>
        <v>-1</v>
      </c>
      <c r="AY106" s="88">
        <f t="shared" si="67"/>
        <v>-1</v>
      </c>
      <c r="AZ106" s="88">
        <f t="shared" si="68"/>
        <v>-1</v>
      </c>
      <c r="BA106" s="88" t="str">
        <f t="shared" si="69"/>
        <v/>
      </c>
      <c r="BB106" s="88" t="str">
        <f t="shared" si="70"/>
        <v/>
      </c>
      <c r="BC106" s="88" t="str">
        <f t="shared" si="71"/>
        <v/>
      </c>
      <c r="BD106" s="89" t="str">
        <f t="shared" si="72"/>
        <v>1 - 3</v>
      </c>
      <c r="BE106" s="90" t="str">
        <f t="shared" si="73"/>
        <v>1,-1,-1,-1</v>
      </c>
      <c r="BF106" s="102"/>
      <c r="BG106" s="102"/>
      <c r="BH106" s="92">
        <f>SUMIF(B103:B106,D106,C103:C106)</f>
        <v>0</v>
      </c>
      <c r="BI106" s="93">
        <f>SUMIF(B103:B106,E106,C103:C106)</f>
        <v>0</v>
      </c>
      <c r="BJ106" s="57">
        <f t="shared" si="74"/>
        <v>2</v>
      </c>
      <c r="BK106" s="58">
        <f>1+BK105</f>
        <v>10</v>
      </c>
      <c r="BL106" s="350"/>
      <c r="BM106" s="352"/>
      <c r="BN106" s="332" t="s">
        <v>60</v>
      </c>
      <c r="BO106" s="332"/>
      <c r="BP106" s="412"/>
      <c r="BQ106" s="105">
        <f>IF(BM105=0,0,VLOOKUP(BM105,[3]Список!$A:P,8,FALSE))</f>
        <v>0</v>
      </c>
      <c r="BR106" s="354"/>
      <c r="BS106" s="423" t="str">
        <f>IF(AJ107&gt;AK107,BD107,IF(AK107&gt;AJ107,BE107," "))</f>
        <v>0 - 3</v>
      </c>
      <c r="BT106" s="404"/>
      <c r="BU106" s="404"/>
      <c r="BV106" s="356"/>
      <c r="BW106" s="357"/>
      <c r="BX106" s="358"/>
      <c r="BY106" s="404" t="str">
        <f>IF(AJ106&lt;AK106,AS106,IF(AK106&lt;AJ106,AT106," "))</f>
        <v>-1,1,1,1</v>
      </c>
      <c r="BZ106" s="404"/>
      <c r="CA106" s="404"/>
      <c r="CB106" s="403" t="str">
        <f>IF(AJ104&lt;AK104,AS104,IF(AK104&lt;AJ104,AT104," "))</f>
        <v>1,-1,1,1</v>
      </c>
      <c r="CC106" s="404"/>
      <c r="CD106" s="405"/>
      <c r="CE106" s="112"/>
      <c r="CF106" s="362"/>
      <c r="CG106" s="364"/>
      <c r="CH106" s="343"/>
      <c r="CL106" s="332"/>
      <c r="CM106" s="332"/>
      <c r="CN106" s="332"/>
      <c r="CO106" s="54"/>
    </row>
    <row r="107" spans="2:93" ht="24.95" customHeight="1" x14ac:dyDescent="0.25">
      <c r="B107" s="78">
        <v>5</v>
      </c>
      <c r="C107" s="113"/>
      <c r="D107" s="80">
        <v>1</v>
      </c>
      <c r="E107" s="80">
        <v>2</v>
      </c>
      <c r="F107" s="81">
        <v>2</v>
      </c>
      <c r="G107" s="82">
        <v>1</v>
      </c>
      <c r="H107" s="83">
        <v>2</v>
      </c>
      <c r="I107" s="84">
        <v>1</v>
      </c>
      <c r="J107" s="81">
        <v>2</v>
      </c>
      <c r="K107" s="82">
        <v>1</v>
      </c>
      <c r="L107" s="83"/>
      <c r="M107" s="84"/>
      <c r="N107" s="81"/>
      <c r="O107" s="82"/>
      <c r="P107" s="83"/>
      <c r="Q107" s="84"/>
      <c r="R107" s="81"/>
      <c r="S107" s="82"/>
      <c r="T107" s="85">
        <f t="shared" si="37"/>
        <v>1</v>
      </c>
      <c r="U107" s="85">
        <f t="shared" si="38"/>
        <v>0</v>
      </c>
      <c r="V107" s="85">
        <f t="shared" si="39"/>
        <v>1</v>
      </c>
      <c r="W107" s="85">
        <f t="shared" si="40"/>
        <v>0</v>
      </c>
      <c r="X107" s="85">
        <f t="shared" si="41"/>
        <v>1</v>
      </c>
      <c r="Y107" s="85">
        <f t="shared" si="42"/>
        <v>0</v>
      </c>
      <c r="Z107" s="85">
        <f t="shared" si="43"/>
        <v>0</v>
      </c>
      <c r="AA107" s="85">
        <f t="shared" si="44"/>
        <v>0</v>
      </c>
      <c r="AB107" s="85">
        <f t="shared" si="45"/>
        <v>0</v>
      </c>
      <c r="AC107" s="85">
        <f t="shared" si="46"/>
        <v>0</v>
      </c>
      <c r="AD107" s="85">
        <f t="shared" si="47"/>
        <v>0</v>
      </c>
      <c r="AE107" s="85">
        <f t="shared" si="48"/>
        <v>0</v>
      </c>
      <c r="AF107" s="85">
        <f t="shared" si="49"/>
        <v>0</v>
      </c>
      <c r="AG107" s="85">
        <f t="shared" si="50"/>
        <v>0</v>
      </c>
      <c r="AH107" s="86">
        <f t="shared" si="51"/>
        <v>3</v>
      </c>
      <c r="AI107" s="86">
        <f t="shared" si="51"/>
        <v>0</v>
      </c>
      <c r="AJ107" s="87">
        <f t="shared" si="52"/>
        <v>2</v>
      </c>
      <c r="AK107" s="87">
        <f t="shared" si="53"/>
        <v>1</v>
      </c>
      <c r="AL107" s="88">
        <f t="shared" si="54"/>
        <v>1</v>
      </c>
      <c r="AM107" s="88">
        <f t="shared" si="55"/>
        <v>1</v>
      </c>
      <c r="AN107" s="88">
        <f t="shared" si="56"/>
        <v>1</v>
      </c>
      <c r="AO107" s="88" t="str">
        <f t="shared" si="57"/>
        <v/>
      </c>
      <c r="AP107" s="88" t="str">
        <f t="shared" si="58"/>
        <v/>
      </c>
      <c r="AQ107" s="88" t="str">
        <f t="shared" si="59"/>
        <v/>
      </c>
      <c r="AR107" s="88" t="str">
        <f t="shared" si="60"/>
        <v/>
      </c>
      <c r="AS107" s="89" t="str">
        <f t="shared" si="61"/>
        <v>3 - 0</v>
      </c>
      <c r="AT107" s="90" t="str">
        <f t="shared" si="62"/>
        <v>1,1,1</v>
      </c>
      <c r="AU107" s="87">
        <f t="shared" si="63"/>
        <v>1</v>
      </c>
      <c r="AV107" s="87">
        <f t="shared" si="64"/>
        <v>2</v>
      </c>
      <c r="AW107" s="88">
        <f t="shared" si="65"/>
        <v>-1</v>
      </c>
      <c r="AX107" s="88">
        <f t="shared" si="66"/>
        <v>-1</v>
      </c>
      <c r="AY107" s="88">
        <f t="shared" si="67"/>
        <v>-1</v>
      </c>
      <c r="AZ107" s="88" t="str">
        <f t="shared" si="68"/>
        <v/>
      </c>
      <c r="BA107" s="88" t="str">
        <f t="shared" si="69"/>
        <v/>
      </c>
      <c r="BB107" s="88" t="str">
        <f t="shared" si="70"/>
        <v/>
      </c>
      <c r="BC107" s="88" t="str">
        <f t="shared" si="71"/>
        <v/>
      </c>
      <c r="BD107" s="89" t="str">
        <f t="shared" si="72"/>
        <v>0 - 3</v>
      </c>
      <c r="BE107" s="90" t="str">
        <f t="shared" si="73"/>
        <v>-1, -1, -1</v>
      </c>
      <c r="BF107" s="91">
        <f>SUMIF(D103:D110,3,AJ103:AJ110)+SUMIF(E103:E110,3,AK103:AK110)</f>
        <v>4</v>
      </c>
      <c r="BG107" s="91">
        <f>IF(BF107&lt;&gt;0,RANK(BF107,BF103:BF109),"")</f>
        <v>3</v>
      </c>
      <c r="BH107" s="92">
        <f>SUMIF(B103:B106,D107,C103:C106)</f>
        <v>0</v>
      </c>
      <c r="BI107" s="93">
        <f>SUMIF(B103:B106,E107,C103:C106)</f>
        <v>0</v>
      </c>
      <c r="BJ107" s="57">
        <f t="shared" si="74"/>
        <v>2</v>
      </c>
      <c r="BK107" s="58">
        <f>1+BK106</f>
        <v>11</v>
      </c>
      <c r="BL107" s="391">
        <v>3</v>
      </c>
      <c r="BM107" s="419">
        <f>C105</f>
        <v>0</v>
      </c>
      <c r="BN107" s="366" t="s">
        <v>77</v>
      </c>
      <c r="BO107" s="334"/>
      <c r="BP107" s="338"/>
      <c r="BQ107" s="95">
        <f>IF(BM107=0,0,VLOOKUP(BM107,[3]Список!$A:P,7,FALSE))</f>
        <v>0</v>
      </c>
      <c r="BR107" s="421">
        <f>IF(BM107=0,0,VLOOKUP(BM107,[3]Список!$A:$P,6,FALSE))</f>
        <v>0</v>
      </c>
      <c r="BS107" s="114"/>
      <c r="BT107" s="97">
        <f>IF(AH103&lt;AI103,AU103,IF(AI103&lt;AH103,AU103," "))</f>
        <v>1</v>
      </c>
      <c r="BU107" s="99"/>
      <c r="BV107" s="100"/>
      <c r="BW107" s="97">
        <f>IF(AH106&lt;AI106,AU106,IF(AI106&lt;AH106,AU106," "))</f>
        <v>1</v>
      </c>
      <c r="BX107" s="98"/>
      <c r="BY107" s="398"/>
      <c r="BZ107" s="398"/>
      <c r="CA107" s="398"/>
      <c r="CB107" s="96"/>
      <c r="CC107" s="97">
        <f>IF(AH108&lt;AI108,AJ108,IF(AI108&lt;AH108,AJ108," "))</f>
        <v>2</v>
      </c>
      <c r="CD107" s="98"/>
      <c r="CE107" s="101"/>
      <c r="CF107" s="383">
        <f>BF107</f>
        <v>4</v>
      </c>
      <c r="CG107" s="414"/>
      <c r="CH107" s="416">
        <f>IF(BG108="",BG107,BG108)</f>
        <v>3</v>
      </c>
      <c r="CL107" s="332"/>
      <c r="CM107" s="332"/>
      <c r="CN107" s="332"/>
      <c r="CO107" s="54"/>
    </row>
    <row r="108" spans="2:93" ht="24.95" customHeight="1" x14ac:dyDescent="0.25">
      <c r="B108" s="78">
        <v>6</v>
      </c>
      <c r="D108" s="80">
        <v>3</v>
      </c>
      <c r="E108" s="80">
        <v>4</v>
      </c>
      <c r="F108" s="81">
        <v>2</v>
      </c>
      <c r="G108" s="82">
        <v>1</v>
      </c>
      <c r="H108" s="83">
        <v>2</v>
      </c>
      <c r="I108" s="84">
        <v>1</v>
      </c>
      <c r="J108" s="81">
        <v>2</v>
      </c>
      <c r="K108" s="82">
        <v>1</v>
      </c>
      <c r="L108" s="83"/>
      <c r="M108" s="84"/>
      <c r="N108" s="81"/>
      <c r="O108" s="82"/>
      <c r="P108" s="83"/>
      <c r="Q108" s="84"/>
      <c r="R108" s="81"/>
      <c r="S108" s="82"/>
      <c r="T108" s="85">
        <f t="shared" si="37"/>
        <v>1</v>
      </c>
      <c r="U108" s="85">
        <f t="shared" si="38"/>
        <v>0</v>
      </c>
      <c r="V108" s="85">
        <f t="shared" si="39"/>
        <v>1</v>
      </c>
      <c r="W108" s="85">
        <f t="shared" si="40"/>
        <v>0</v>
      </c>
      <c r="X108" s="85">
        <f t="shared" si="41"/>
        <v>1</v>
      </c>
      <c r="Y108" s="85">
        <f t="shared" si="42"/>
        <v>0</v>
      </c>
      <c r="Z108" s="85">
        <f t="shared" si="43"/>
        <v>0</v>
      </c>
      <c r="AA108" s="85">
        <f t="shared" si="44"/>
        <v>0</v>
      </c>
      <c r="AB108" s="85">
        <f t="shared" si="45"/>
        <v>0</v>
      </c>
      <c r="AC108" s="85">
        <f t="shared" si="46"/>
        <v>0</v>
      </c>
      <c r="AD108" s="85">
        <f t="shared" si="47"/>
        <v>0</v>
      </c>
      <c r="AE108" s="85">
        <f t="shared" si="48"/>
        <v>0</v>
      </c>
      <c r="AF108" s="85">
        <f t="shared" si="49"/>
        <v>0</v>
      </c>
      <c r="AG108" s="85">
        <f t="shared" si="50"/>
        <v>0</v>
      </c>
      <c r="AH108" s="86">
        <f t="shared" si="51"/>
        <v>3</v>
      </c>
      <c r="AI108" s="86">
        <f t="shared" si="51"/>
        <v>0</v>
      </c>
      <c r="AJ108" s="87">
        <f t="shared" si="52"/>
        <v>2</v>
      </c>
      <c r="AK108" s="87">
        <f t="shared" si="53"/>
        <v>1</v>
      </c>
      <c r="AL108" s="88">
        <f t="shared" si="54"/>
        <v>1</v>
      </c>
      <c r="AM108" s="88">
        <f t="shared" si="55"/>
        <v>1</v>
      </c>
      <c r="AN108" s="88">
        <f t="shared" si="56"/>
        <v>1</v>
      </c>
      <c r="AO108" s="88" t="str">
        <f t="shared" si="57"/>
        <v/>
      </c>
      <c r="AP108" s="88" t="str">
        <f t="shared" si="58"/>
        <v/>
      </c>
      <c r="AQ108" s="88" t="str">
        <f t="shared" si="59"/>
        <v/>
      </c>
      <c r="AR108" s="88" t="str">
        <f t="shared" si="60"/>
        <v/>
      </c>
      <c r="AS108" s="89" t="str">
        <f t="shared" si="61"/>
        <v>3 - 0</v>
      </c>
      <c r="AT108" s="90" t="str">
        <f t="shared" si="62"/>
        <v>1,1,1</v>
      </c>
      <c r="AU108" s="87">
        <f t="shared" si="63"/>
        <v>1</v>
      </c>
      <c r="AV108" s="87">
        <f t="shared" si="64"/>
        <v>2</v>
      </c>
      <c r="AW108" s="88">
        <f t="shared" si="65"/>
        <v>-1</v>
      </c>
      <c r="AX108" s="88">
        <f t="shared" si="66"/>
        <v>-1</v>
      </c>
      <c r="AY108" s="88">
        <f t="shared" si="67"/>
        <v>-1</v>
      </c>
      <c r="AZ108" s="88" t="str">
        <f t="shared" si="68"/>
        <v/>
      </c>
      <c r="BA108" s="88" t="str">
        <f t="shared" si="69"/>
        <v/>
      </c>
      <c r="BB108" s="88" t="str">
        <f t="shared" si="70"/>
        <v/>
      </c>
      <c r="BC108" s="88" t="str">
        <f t="shared" si="71"/>
        <v/>
      </c>
      <c r="BD108" s="89" t="str">
        <f t="shared" si="72"/>
        <v>0 - 3</v>
      </c>
      <c r="BE108" s="90" t="str">
        <f t="shared" si="73"/>
        <v>-1, -1, -1</v>
      </c>
      <c r="BF108" s="102"/>
      <c r="BG108" s="102"/>
      <c r="BH108" s="92">
        <f>SUMIF(B103:B106,D108,C103:C106)</f>
        <v>0</v>
      </c>
      <c r="BI108" s="93">
        <f>SUMIF(B103:B106,E108,C103:C106)</f>
        <v>0</v>
      </c>
      <c r="BJ108" s="57">
        <f t="shared" si="74"/>
        <v>2</v>
      </c>
      <c r="BK108" s="58">
        <f>1+BK107</f>
        <v>12</v>
      </c>
      <c r="BL108" s="392"/>
      <c r="BM108" s="420"/>
      <c r="BN108" s="411"/>
      <c r="BO108" s="332"/>
      <c r="BP108" s="412"/>
      <c r="BQ108" s="103">
        <f>IF(BM107=0,0,VLOOKUP(BM107,[3]Список!$A:P,8,FALSE))</f>
        <v>0</v>
      </c>
      <c r="BR108" s="422"/>
      <c r="BS108" s="418" t="str">
        <f>IF(AJ103&gt;AK103,BD103,IF(AK103&gt;AJ103,BE103," "))</f>
        <v>0 - 3</v>
      </c>
      <c r="BT108" s="381"/>
      <c r="BU108" s="381"/>
      <c r="BV108" s="380" t="str">
        <f>IF(AJ106&gt;AK106,BD106,IF(AK106&gt;AJ106,BE106," "))</f>
        <v>1 - 3</v>
      </c>
      <c r="BW108" s="381"/>
      <c r="BX108" s="382"/>
      <c r="BY108" s="401"/>
      <c r="BZ108" s="401"/>
      <c r="CA108" s="401"/>
      <c r="CB108" s="380" t="str">
        <f>IF(AJ108&lt;AK108,AS108,IF(AK108&lt;AJ108,AT108," "))</f>
        <v>1,1,1</v>
      </c>
      <c r="CC108" s="381"/>
      <c r="CD108" s="382"/>
      <c r="CE108" s="104"/>
      <c r="CF108" s="384"/>
      <c r="CG108" s="415"/>
      <c r="CH108" s="417"/>
      <c r="CL108" s="120"/>
      <c r="CM108" s="120"/>
      <c r="CN108" s="120"/>
      <c r="CO108" s="54"/>
    </row>
    <row r="109" spans="2:93" ht="24.95" customHeight="1" x14ac:dyDescent="0.25"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56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W109" s="12"/>
      <c r="AX109" s="12"/>
      <c r="AY109" s="12"/>
      <c r="AZ109" s="12"/>
      <c r="BA109" s="12"/>
      <c r="BF109" s="91">
        <f>SUMIF(D103:D110,4,AJ103:AJ110)+SUMIF(E103:E110,4,AK103:AK110)</f>
        <v>3</v>
      </c>
      <c r="BG109" s="91">
        <f>IF(BF109&lt;&gt;0,RANK(BF109,BF103:BF109),"")</f>
        <v>4</v>
      </c>
      <c r="BH109" s="115"/>
      <c r="BI109" s="115"/>
      <c r="BL109" s="350">
        <v>4</v>
      </c>
      <c r="BM109" s="352">
        <f>C106</f>
        <v>0</v>
      </c>
      <c r="BN109" s="334" t="s">
        <v>64</v>
      </c>
      <c r="BO109" s="334"/>
      <c r="BP109" s="338"/>
      <c r="BQ109" s="105">
        <f>IF(BM109=0,0,VLOOKUP(BM109,[3]Список!$A:P,7,FALSE))</f>
        <v>0</v>
      </c>
      <c r="BR109" s="354">
        <f>IF(BM109=0,0,VLOOKUP(BM109,[3]Список!$A:$P,6,FALSE))</f>
        <v>0</v>
      </c>
      <c r="BS109" s="106"/>
      <c r="BT109" s="107">
        <f>IF(AH105&lt;AI105,AU105,IF(AI105&lt;AH105,AU105," "))</f>
        <v>1</v>
      </c>
      <c r="BU109" s="108"/>
      <c r="BV109" s="116"/>
      <c r="BW109" s="107">
        <f>IF(AH104&lt;AI104,AU104,IF(AI104&lt;AH104,AU104," "))</f>
        <v>1</v>
      </c>
      <c r="BX109" s="110"/>
      <c r="BY109" s="108"/>
      <c r="BZ109" s="107">
        <f>IF(AH108&lt;AI108,AU108,IF(AI108&lt;AH108,AU108," "))</f>
        <v>1</v>
      </c>
      <c r="CA109" s="108"/>
      <c r="CB109" s="356"/>
      <c r="CC109" s="357"/>
      <c r="CD109" s="358"/>
      <c r="CE109" s="111"/>
      <c r="CF109" s="362">
        <f>BF109</f>
        <v>3</v>
      </c>
      <c r="CG109" s="364"/>
      <c r="CH109" s="343">
        <f>IF(BG110="",BG109,BG110)</f>
        <v>4</v>
      </c>
      <c r="CL109" s="161"/>
      <c r="CM109" s="161"/>
      <c r="CN109" s="161"/>
      <c r="CO109" s="54"/>
    </row>
    <row r="110" spans="2:93" ht="24.95" customHeight="1" thickBot="1" x14ac:dyDescent="0.3"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56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W110" s="12"/>
      <c r="AX110" s="12"/>
      <c r="AY110" s="12"/>
      <c r="AZ110" s="12"/>
      <c r="BA110" s="12"/>
      <c r="BE110" s="56"/>
      <c r="BF110" s="102"/>
      <c r="BG110" s="102"/>
      <c r="BH110" s="115"/>
      <c r="BI110" s="115"/>
      <c r="BL110" s="351"/>
      <c r="BM110" s="353"/>
      <c r="BN110" s="336" t="s">
        <v>60</v>
      </c>
      <c r="BO110" s="336"/>
      <c r="BP110" s="339"/>
      <c r="BQ110" s="117">
        <f>IF(BM109=0,0,VLOOKUP(BM109,[3]Список!$A:P,8,FALSE))</f>
        <v>0</v>
      </c>
      <c r="BR110" s="355"/>
      <c r="BS110" s="413" t="str">
        <f>IF(AJ105&gt;AK105,BD105,IF(AK105&gt;AJ105,BE105," "))</f>
        <v>0 - 3</v>
      </c>
      <c r="BT110" s="376"/>
      <c r="BU110" s="376"/>
      <c r="BV110" s="375" t="str">
        <f>IF(AJ104&gt;AK104,BD104,IF(AK104&gt;AJ104,BE104," "))</f>
        <v>1 - 3</v>
      </c>
      <c r="BW110" s="376"/>
      <c r="BX110" s="377"/>
      <c r="BY110" s="376" t="str">
        <f>IF(AJ108&gt;AK108,BD108,IF(AK108&gt;AJ108,BE108," "))</f>
        <v>0 - 3</v>
      </c>
      <c r="BZ110" s="376"/>
      <c r="CA110" s="376"/>
      <c r="CB110" s="359"/>
      <c r="CC110" s="360"/>
      <c r="CD110" s="361"/>
      <c r="CE110" s="118"/>
      <c r="CF110" s="363"/>
      <c r="CG110" s="365"/>
      <c r="CH110" s="344"/>
      <c r="CL110" s="140"/>
      <c r="CM110" s="54"/>
      <c r="CN110" s="54"/>
      <c r="CO110" s="54"/>
    </row>
    <row r="111" spans="2:93" ht="24.95" customHeight="1" thickBot="1" x14ac:dyDescent="0.3">
      <c r="AA111" s="65"/>
      <c r="BL111" s="345" t="s">
        <v>67</v>
      </c>
      <c r="BM111" s="345"/>
      <c r="BN111" s="345"/>
      <c r="BO111" s="345"/>
      <c r="BP111" s="345"/>
      <c r="BQ111" s="345"/>
      <c r="BR111" s="345"/>
      <c r="BS111" s="345"/>
      <c r="BT111" s="345"/>
      <c r="BU111" s="345"/>
      <c r="BV111" s="345"/>
      <c r="BW111" s="345"/>
      <c r="BX111" s="345"/>
      <c r="BY111" s="345"/>
      <c r="BZ111" s="345"/>
      <c r="CA111" s="345"/>
      <c r="CB111" s="345"/>
      <c r="CC111" s="345"/>
      <c r="CD111" s="345"/>
      <c r="CE111" s="345"/>
      <c r="CF111" s="345"/>
      <c r="CG111" s="345"/>
      <c r="CH111" s="345"/>
      <c r="CL111" s="332"/>
      <c r="CM111" s="332"/>
      <c r="CN111" s="332"/>
      <c r="CO111" s="54"/>
    </row>
    <row r="112" spans="2:93" ht="24.95" customHeight="1" x14ac:dyDescent="0.25">
      <c r="B112" s="66">
        <f>1+B102</f>
        <v>3</v>
      </c>
      <c r="C112" s="67"/>
      <c r="D112" s="68" t="s">
        <v>67</v>
      </c>
      <c r="E112" s="68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70">
        <f>1+S102</f>
        <v>3</v>
      </c>
      <c r="AA112" s="65"/>
      <c r="AS112" s="71">
        <f>IF(C113=0,0,(IF(C114=0,1,IF(C115=0,2,IF(C116=0,3,IF(C116&gt;0,4))))))</f>
        <v>0</v>
      </c>
      <c r="BD112" s="71" t="b">
        <f>IF(BF112=15,3,IF(BF112&gt;15,4))</f>
        <v>0</v>
      </c>
      <c r="BF112" s="72">
        <f>SUM(BF113,BF115,BF117,BF119)</f>
        <v>9</v>
      </c>
      <c r="BG112" s="72">
        <f>SUM(BG113,BG115,BG117,BG119)</f>
        <v>6</v>
      </c>
      <c r="BL112" s="122" t="s">
        <v>58</v>
      </c>
      <c r="BM112" s="425" t="s">
        <v>7</v>
      </c>
      <c r="BN112" s="346"/>
      <c r="BO112" s="346"/>
      <c r="BP112" s="426"/>
      <c r="BQ112" s="347" t="s">
        <v>59</v>
      </c>
      <c r="BR112" s="427"/>
      <c r="BS112" s="342">
        <v>1</v>
      </c>
      <c r="BT112" s="342"/>
      <c r="BU112" s="342"/>
      <c r="BV112" s="348">
        <v>2</v>
      </c>
      <c r="BW112" s="342"/>
      <c r="BX112" s="349"/>
      <c r="BY112" s="342">
        <v>3</v>
      </c>
      <c r="BZ112" s="342"/>
      <c r="CA112" s="342"/>
      <c r="CB112" s="348">
        <v>4</v>
      </c>
      <c r="CC112" s="342"/>
      <c r="CD112" s="349"/>
      <c r="CE112" s="74"/>
      <c r="CF112" s="75" t="s">
        <v>0</v>
      </c>
      <c r="CG112" s="280" t="s">
        <v>3</v>
      </c>
      <c r="CH112" s="77" t="s">
        <v>1</v>
      </c>
      <c r="CL112" s="282"/>
      <c r="CM112" s="282"/>
      <c r="CN112" s="282"/>
      <c r="CO112" s="54"/>
    </row>
    <row r="113" spans="2:93" ht="24.95" customHeight="1" x14ac:dyDescent="0.25">
      <c r="B113" s="78">
        <v>1</v>
      </c>
      <c r="C113" s="79"/>
      <c r="D113" s="80">
        <v>1</v>
      </c>
      <c r="E113" s="80">
        <v>3</v>
      </c>
      <c r="F113" s="81">
        <v>2</v>
      </c>
      <c r="G113" s="82">
        <v>1</v>
      </c>
      <c r="H113" s="83">
        <v>2</v>
      </c>
      <c r="I113" s="84">
        <v>1</v>
      </c>
      <c r="J113" s="81">
        <v>2</v>
      </c>
      <c r="K113" s="82">
        <v>1</v>
      </c>
      <c r="L113" s="83"/>
      <c r="M113" s="84"/>
      <c r="N113" s="81"/>
      <c r="O113" s="82"/>
      <c r="P113" s="83"/>
      <c r="Q113" s="84"/>
      <c r="R113" s="81"/>
      <c r="S113" s="82"/>
      <c r="T113" s="85">
        <f t="shared" ref="T113:T118" si="75">IF(F113="wo",0,IF(G113="wo",1,IF(F113&gt;G113,1,0)))</f>
        <v>1</v>
      </c>
      <c r="U113" s="85">
        <f t="shared" ref="U113:U118" si="76">IF(F113="wo",1,IF(G113="wo",0,IF(G113&gt;F113,1,0)))</f>
        <v>0</v>
      </c>
      <c r="V113" s="85">
        <f t="shared" ref="V113:V118" si="77">IF(H113="wo",0,IF(I113="wo",1,IF(H113&gt;I113,1,0)))</f>
        <v>1</v>
      </c>
      <c r="W113" s="85">
        <f t="shared" ref="W113:W118" si="78">IF(H113="wo",1,IF(I113="wo",0,IF(I113&gt;H113,1,0)))</f>
        <v>0</v>
      </c>
      <c r="X113" s="85">
        <f t="shared" ref="X113:X118" si="79">IF(J113="wo",0,IF(K113="wo",1,IF(J113&gt;K113,1,0)))</f>
        <v>1</v>
      </c>
      <c r="Y113" s="85">
        <f t="shared" ref="Y113:Y118" si="80">IF(J113="wo",1,IF(K113="wo",0,IF(K113&gt;J113,1,0)))</f>
        <v>0</v>
      </c>
      <c r="Z113" s="85">
        <f t="shared" ref="Z113:Z118" si="81">IF(L113="wo",0,IF(M113="wo",1,IF(L113&gt;M113,1,0)))</f>
        <v>0</v>
      </c>
      <c r="AA113" s="85">
        <f t="shared" ref="AA113:AA118" si="82">IF(L113="wo",1,IF(M113="wo",0,IF(M113&gt;L113,1,0)))</f>
        <v>0</v>
      </c>
      <c r="AB113" s="85">
        <f t="shared" ref="AB113:AB118" si="83">IF(N113="wo",0,IF(O113="wo",1,IF(N113&gt;O113,1,0)))</f>
        <v>0</v>
      </c>
      <c r="AC113" s="85">
        <f t="shared" ref="AC113:AC118" si="84">IF(N113="wo",1,IF(O113="wo",0,IF(O113&gt;N113,1,0)))</f>
        <v>0</v>
      </c>
      <c r="AD113" s="85">
        <f t="shared" ref="AD113:AD118" si="85">IF(P113="wo",0,IF(Q113="wo",1,IF(P113&gt;Q113,1,0)))</f>
        <v>0</v>
      </c>
      <c r="AE113" s="85">
        <f t="shared" ref="AE113:AE118" si="86">IF(P113="wo",1,IF(Q113="wo",0,IF(Q113&gt;P113,1,0)))</f>
        <v>0</v>
      </c>
      <c r="AF113" s="85">
        <f t="shared" ref="AF113:AF118" si="87">IF(R113="wo",0,IF(S113="wo",1,IF(R113&gt;S113,1,0)))</f>
        <v>0</v>
      </c>
      <c r="AG113" s="85">
        <f t="shared" ref="AG113:AG118" si="88">IF(R113="wo",1,IF(S113="wo",0,IF(S113&gt;R113,1,0)))</f>
        <v>0</v>
      </c>
      <c r="AH113" s="86">
        <f t="shared" ref="AH113:AI118" si="89">IF(F113="wo","wo",+T113+V113+X113+Z113+AB113+AD113+AF113)</f>
        <v>3</v>
      </c>
      <c r="AI113" s="86">
        <f t="shared" si="89"/>
        <v>0</v>
      </c>
      <c r="AJ113" s="87">
        <f t="shared" ref="AJ113:AJ118" si="90">IF(F113="",0,IF(F113="wo",0,IF(G113="wo",2,IF(AH113=AI113,0,IF(AH113&gt;AI113,2,1)))))</f>
        <v>2</v>
      </c>
      <c r="AK113" s="87">
        <f t="shared" ref="AK113:AK118" si="91">IF(G113="",0,IF(G113="wo",0,IF(F113="wo",2,IF(AI113=AH113,0,IF(AI113&gt;AH113,2,1)))))</f>
        <v>1</v>
      </c>
      <c r="AL113" s="88">
        <f t="shared" ref="AL113:AL118" si="92">IF(F113="","",IF(F113="wo",0,IF(G113="wo",0,IF(F113=G113,"ERROR",IF(F113&gt;G113,G113,-1*F113)))))</f>
        <v>1</v>
      </c>
      <c r="AM113" s="88">
        <f t="shared" ref="AM113:AM118" si="93">IF(H113="","",IF(H113="wo",0,IF(I113="wo",0,IF(H113=I113,"ERROR",IF(H113&gt;I113,I113,-1*H113)))))</f>
        <v>1</v>
      </c>
      <c r="AN113" s="88">
        <f t="shared" ref="AN113:AN118" si="94">IF(J113="","",IF(J113="wo",0,IF(K113="wo",0,IF(J113=K113,"ERROR",IF(J113&gt;K113,K113,-1*J113)))))</f>
        <v>1</v>
      </c>
      <c r="AO113" s="88" t="str">
        <f t="shared" ref="AO113:AO118" si="95">IF(L113="","",IF(L113="wo",0,IF(M113="wo",0,IF(L113=M113,"ERROR",IF(L113&gt;M113,M113,-1*L113)))))</f>
        <v/>
      </c>
      <c r="AP113" s="88" t="str">
        <f t="shared" ref="AP113:AP118" si="96">IF(N113="","",IF(N113="wo",0,IF(O113="wo",0,IF(N113=O113,"ERROR",IF(N113&gt;O113,O113,-1*N113)))))</f>
        <v/>
      </c>
      <c r="AQ113" s="88" t="str">
        <f t="shared" ref="AQ113:AQ118" si="97">IF(P113="","",IF(P113="wo",0,IF(Q113="wo",0,IF(P113=Q113,"ERROR",IF(P113&gt;Q113,Q113,-1*P113)))))</f>
        <v/>
      </c>
      <c r="AR113" s="88" t="str">
        <f t="shared" ref="AR113:AR118" si="98">IF(R113="","",IF(R113="wo",0,IF(S113="wo",0,IF(R113=S113,"ERROR",IF(R113&gt;S113,S113,-1*R113)))))</f>
        <v/>
      </c>
      <c r="AS113" s="89" t="str">
        <f t="shared" ref="AS113:AS118" si="99">CONCATENATE(AH113," - ",AI113)</f>
        <v>3 - 0</v>
      </c>
      <c r="AT113" s="90" t="str">
        <f t="shared" ref="AT113:AT118" si="100">IF(F113="","",(IF(L113="",AL113&amp;","&amp;AM113&amp;","&amp;AN113,IF(N113="",AL113&amp;","&amp;AM113&amp;","&amp;AN113&amp;","&amp;AO113,IF(P113="",AL113&amp;","&amp;AM113&amp;","&amp;AN113&amp;","&amp;AO113&amp;","&amp;AP113,IF(R113="",AL113&amp;","&amp;AM113&amp;","&amp;AN113&amp;","&amp;AO113&amp;","&amp;AP113&amp;","&amp;AQ113,AL113&amp;","&amp;AM113&amp;","&amp;AN113&amp;","&amp;AO113&amp;","&amp;AP113&amp;","&amp;AQ113&amp;","&amp;AR113))))))</f>
        <v>1,1,1</v>
      </c>
      <c r="AU113" s="87">
        <f t="shared" ref="AU113:AU118" si="101">IF(G113="",0,IF(G113="wo",0,IF(F113="wo",2,IF(AI113=AH113,0,IF(AI113&gt;AH113,2,1)))))</f>
        <v>1</v>
      </c>
      <c r="AV113" s="87">
        <f t="shared" ref="AV113:AV118" si="102">IF(F113="",0,IF(F113="wo",0,IF(G113="wo",2,IF(AH113=AI113,0,IF(AH113&gt;AI113,2,1)))))</f>
        <v>2</v>
      </c>
      <c r="AW113" s="88">
        <f t="shared" ref="AW113:AW118" si="103">IF(G113="","",IF(G113="wo",0,IF(F113="wo",0,IF(G113=F113,"ERROR",IF(G113&gt;F113,F113,-1*G113)))))</f>
        <v>-1</v>
      </c>
      <c r="AX113" s="88">
        <f t="shared" ref="AX113:AX118" si="104">IF(I113="","",IF(I113="wo",0,IF(H113="wo",0,IF(I113=H113,"ERROR",IF(I113&gt;H113,H113,-1*I113)))))</f>
        <v>-1</v>
      </c>
      <c r="AY113" s="88">
        <f t="shared" ref="AY113:AY118" si="105">IF(K113="","",IF(K113="wo",0,IF(J113="wo",0,IF(K113=J113,"ERROR",IF(K113&gt;J113,J113,-1*K113)))))</f>
        <v>-1</v>
      </c>
      <c r="AZ113" s="88" t="str">
        <f t="shared" ref="AZ113:AZ118" si="106">IF(M113="","",IF(M113="wo",0,IF(L113="wo",0,IF(M113=L113,"ERROR",IF(M113&gt;L113,L113,-1*M113)))))</f>
        <v/>
      </c>
      <c r="BA113" s="88" t="str">
        <f t="shared" ref="BA113:BA118" si="107">IF(O113="","",IF(O113="wo",0,IF(N113="wo",0,IF(O113=N113,"ERROR",IF(O113&gt;N113,N113,-1*O113)))))</f>
        <v/>
      </c>
      <c r="BB113" s="88" t="str">
        <f t="shared" ref="BB113:BB118" si="108">IF(Q113="","",IF(Q113="wo",0,IF(P113="wo",0,IF(Q113=P113,"ERROR",IF(Q113&gt;P113,P113,-1*Q113)))))</f>
        <v/>
      </c>
      <c r="BC113" s="88" t="str">
        <f t="shared" ref="BC113:BC118" si="109">IF(S113="","",IF(S113="wo",0,IF(R113="wo",0,IF(S113=R113,"ERROR",IF(S113&gt;R113,R113,-1*S113)))))</f>
        <v/>
      </c>
      <c r="BD113" s="89" t="str">
        <f t="shared" ref="BD113:BD118" si="110">CONCATENATE(AI113," - ",AH113)</f>
        <v>0 - 3</v>
      </c>
      <c r="BE113" s="90" t="str">
        <f t="shared" ref="BE113:BE118" si="111">IF(F113="","",(IF(L113="",AW113&amp;", "&amp;AX113&amp;", "&amp;AY113,IF(N113="",AW113&amp;","&amp;AX113&amp;","&amp;AY113&amp;","&amp;AZ113,IF(P113="",AW113&amp;","&amp;AX113&amp;","&amp;AY113&amp;","&amp;AZ113&amp;","&amp;BA113,IF(R113="",AW113&amp;","&amp;AX113&amp;","&amp;AY113&amp;","&amp;AZ113&amp;","&amp;BA113&amp;","&amp;BB113,AW113&amp;","&amp;AX113&amp;","&amp;AY113&amp;","&amp;AZ113&amp;","&amp;BA113&amp;","&amp;BB113&amp;","&amp;BC113))))))</f>
        <v>-1, -1, -1</v>
      </c>
      <c r="BF113" s="91">
        <f>SUMIF(D113:D120,1,AJ113:AJ120)+SUMIF(E113:E120,1,AK113:AK120)</f>
        <v>3</v>
      </c>
      <c r="BG113" s="91">
        <f>IF(BF113&lt;&gt;0,RANK(BF113,BF113:BF119),"")</f>
        <v>2</v>
      </c>
      <c r="BH113" s="92">
        <f>SUMIF(B113:B116,D113,C113:C116)</f>
        <v>0</v>
      </c>
      <c r="BI113" s="93">
        <f>SUMIF(B113:B116,E113,C113:C116)</f>
        <v>0</v>
      </c>
      <c r="BJ113" s="57">
        <f t="shared" ref="BJ113:BJ118" si="112">1+BJ103</f>
        <v>3</v>
      </c>
      <c r="BK113" s="58">
        <f>1*BK108+1</f>
        <v>13</v>
      </c>
      <c r="BL113" s="406">
        <v>1</v>
      </c>
      <c r="BM113" s="419">
        <f>C113</f>
        <v>0</v>
      </c>
      <c r="BN113" s="333" t="s">
        <v>12</v>
      </c>
      <c r="BO113" s="333"/>
      <c r="BP113" s="333"/>
      <c r="BQ113" s="95">
        <f>IF(BM113=0,0,VLOOKUP(BM113,[3]Список!$A:P,7,FALSE))</f>
        <v>0</v>
      </c>
      <c r="BR113" s="421">
        <f>IF(BM113=0,0,VLOOKUP(BM113,[3]Список!$A:$P,6,FALSE))</f>
        <v>0</v>
      </c>
      <c r="BS113" s="398"/>
      <c r="BT113" s="398"/>
      <c r="BU113" s="398"/>
      <c r="BV113" s="96"/>
      <c r="BW113" s="97">
        <f>IF(AH117&lt;AI117,AJ117,IF(AI117&lt;AH117,AJ117," "))</f>
        <v>1</v>
      </c>
      <c r="BX113" s="98"/>
      <c r="BY113" s="99"/>
      <c r="BZ113" s="97">
        <f>IF(AH113&lt;AI113,AJ113,IF(AI113&lt;AH113,AJ113," "))</f>
        <v>2</v>
      </c>
      <c r="CA113" s="99"/>
      <c r="CB113" s="100"/>
      <c r="CC113" s="97" t="str">
        <f>IF(AH115&lt;AI115,AJ115,IF(AI115&lt;AH115,AJ115," "))</f>
        <v xml:space="preserve"> </v>
      </c>
      <c r="CD113" s="98"/>
      <c r="CE113" s="101"/>
      <c r="CF113" s="383">
        <f>BF113</f>
        <v>3</v>
      </c>
      <c r="CG113" s="414"/>
      <c r="CH113" s="416">
        <f>IF(BG114="",BG113,BG114)</f>
        <v>2</v>
      </c>
      <c r="CL113" s="332"/>
      <c r="CM113" s="332"/>
      <c r="CN113" s="332"/>
      <c r="CO113" s="54"/>
    </row>
    <row r="114" spans="2:93" ht="24.95" customHeight="1" x14ac:dyDescent="0.25">
      <c r="B114" s="78">
        <v>2</v>
      </c>
      <c r="C114" s="79"/>
      <c r="D114" s="80">
        <v>2</v>
      </c>
      <c r="E114" s="80">
        <v>4</v>
      </c>
      <c r="F114" s="81"/>
      <c r="G114" s="82"/>
      <c r="H114" s="83"/>
      <c r="I114" s="84"/>
      <c r="J114" s="81"/>
      <c r="K114" s="82"/>
      <c r="L114" s="83"/>
      <c r="M114" s="84"/>
      <c r="N114" s="81"/>
      <c r="O114" s="82"/>
      <c r="P114" s="83"/>
      <c r="Q114" s="84"/>
      <c r="R114" s="81"/>
      <c r="S114" s="82"/>
      <c r="T114" s="85">
        <f t="shared" si="75"/>
        <v>0</v>
      </c>
      <c r="U114" s="85">
        <f t="shared" si="76"/>
        <v>0</v>
      </c>
      <c r="V114" s="85">
        <f t="shared" si="77"/>
        <v>0</v>
      </c>
      <c r="W114" s="85">
        <f t="shared" si="78"/>
        <v>0</v>
      </c>
      <c r="X114" s="85">
        <f t="shared" si="79"/>
        <v>0</v>
      </c>
      <c r="Y114" s="85">
        <f t="shared" si="80"/>
        <v>0</v>
      </c>
      <c r="Z114" s="85">
        <f t="shared" si="81"/>
        <v>0</v>
      </c>
      <c r="AA114" s="85">
        <f t="shared" si="82"/>
        <v>0</v>
      </c>
      <c r="AB114" s="85">
        <f t="shared" si="83"/>
        <v>0</v>
      </c>
      <c r="AC114" s="85">
        <f t="shared" si="84"/>
        <v>0</v>
      </c>
      <c r="AD114" s="85">
        <f t="shared" si="85"/>
        <v>0</v>
      </c>
      <c r="AE114" s="85">
        <f t="shared" si="86"/>
        <v>0</v>
      </c>
      <c r="AF114" s="85">
        <f t="shared" si="87"/>
        <v>0</v>
      </c>
      <c r="AG114" s="85">
        <f t="shared" si="88"/>
        <v>0</v>
      </c>
      <c r="AH114" s="86">
        <f t="shared" si="89"/>
        <v>0</v>
      </c>
      <c r="AI114" s="86">
        <f t="shared" si="89"/>
        <v>0</v>
      </c>
      <c r="AJ114" s="87">
        <f t="shared" si="90"/>
        <v>0</v>
      </c>
      <c r="AK114" s="87">
        <f t="shared" si="91"/>
        <v>0</v>
      </c>
      <c r="AL114" s="88" t="str">
        <f t="shared" si="92"/>
        <v/>
      </c>
      <c r="AM114" s="88" t="str">
        <f t="shared" si="93"/>
        <v/>
      </c>
      <c r="AN114" s="88" t="str">
        <f t="shared" si="94"/>
        <v/>
      </c>
      <c r="AO114" s="88" t="str">
        <f t="shared" si="95"/>
        <v/>
      </c>
      <c r="AP114" s="88" t="str">
        <f t="shared" si="96"/>
        <v/>
      </c>
      <c r="AQ114" s="88" t="str">
        <f t="shared" si="97"/>
        <v/>
      </c>
      <c r="AR114" s="88" t="str">
        <f t="shared" si="98"/>
        <v/>
      </c>
      <c r="AS114" s="89" t="str">
        <f t="shared" si="99"/>
        <v>0 - 0</v>
      </c>
      <c r="AT114" s="90" t="str">
        <f t="shared" si="100"/>
        <v/>
      </c>
      <c r="AU114" s="87">
        <f t="shared" si="101"/>
        <v>0</v>
      </c>
      <c r="AV114" s="87">
        <f t="shared" si="102"/>
        <v>0</v>
      </c>
      <c r="AW114" s="88" t="str">
        <f t="shared" si="103"/>
        <v/>
      </c>
      <c r="AX114" s="88" t="str">
        <f t="shared" si="104"/>
        <v/>
      </c>
      <c r="AY114" s="88" t="str">
        <f t="shared" si="105"/>
        <v/>
      </c>
      <c r="AZ114" s="88" t="str">
        <f t="shared" si="106"/>
        <v/>
      </c>
      <c r="BA114" s="88" t="str">
        <f t="shared" si="107"/>
        <v/>
      </c>
      <c r="BB114" s="88" t="str">
        <f t="shared" si="108"/>
        <v/>
      </c>
      <c r="BC114" s="88" t="str">
        <f t="shared" si="109"/>
        <v/>
      </c>
      <c r="BD114" s="89" t="str">
        <f t="shared" si="110"/>
        <v>0 - 0</v>
      </c>
      <c r="BE114" s="90" t="str">
        <f t="shared" si="111"/>
        <v/>
      </c>
      <c r="BF114" s="102"/>
      <c r="BG114" s="102"/>
      <c r="BH114" s="92">
        <f>SUMIF(B113:B116,D114,C113:C116)</f>
        <v>0</v>
      </c>
      <c r="BI114" s="93">
        <f>SUMIF(B113:B116,E114,C113:C116)</f>
        <v>0</v>
      </c>
      <c r="BJ114" s="57">
        <f t="shared" si="112"/>
        <v>3</v>
      </c>
      <c r="BK114" s="58">
        <f>1+BK113</f>
        <v>14</v>
      </c>
      <c r="BL114" s="407"/>
      <c r="BM114" s="420"/>
      <c r="BN114" s="333"/>
      <c r="BO114" s="333"/>
      <c r="BP114" s="333"/>
      <c r="BQ114" s="103">
        <f>IF(BM113=0,0,VLOOKUP(BM113,[3]Список!$A:P,8,FALSE))</f>
        <v>0</v>
      </c>
      <c r="BR114" s="422"/>
      <c r="BS114" s="401"/>
      <c r="BT114" s="401"/>
      <c r="BU114" s="401"/>
      <c r="BV114" s="380" t="str">
        <f>IF(AJ117&lt;AK117,AS117,IF(AK117&lt;AJ117,AT117," "))</f>
        <v>2 - 3</v>
      </c>
      <c r="BW114" s="381"/>
      <c r="BX114" s="382"/>
      <c r="BY114" s="381" t="str">
        <f>IF(AJ113&lt;AK113,AS113,IF(AK113&lt;AJ113,AT113," "))</f>
        <v>1,1,1</v>
      </c>
      <c r="BZ114" s="381"/>
      <c r="CA114" s="381"/>
      <c r="CB114" s="380" t="str">
        <f>IF(AJ115&lt;AK115,AS115,IF(AK115&lt;AJ115,AT115," "))</f>
        <v xml:space="preserve"> </v>
      </c>
      <c r="CC114" s="381"/>
      <c r="CD114" s="382"/>
      <c r="CE114" s="104"/>
      <c r="CF114" s="384"/>
      <c r="CG114" s="415"/>
      <c r="CH114" s="417"/>
      <c r="CL114" s="332"/>
      <c r="CM114" s="332"/>
      <c r="CN114" s="332"/>
      <c r="CO114" s="54"/>
    </row>
    <row r="115" spans="2:93" ht="24.95" customHeight="1" x14ac:dyDescent="0.25">
      <c r="B115" s="78">
        <v>3</v>
      </c>
      <c r="C115" s="79"/>
      <c r="D115" s="80">
        <v>1</v>
      </c>
      <c r="E115" s="80">
        <v>4</v>
      </c>
      <c r="F115" s="81"/>
      <c r="G115" s="82"/>
      <c r="H115" s="83"/>
      <c r="I115" s="84"/>
      <c r="J115" s="81"/>
      <c r="K115" s="82"/>
      <c r="L115" s="83"/>
      <c r="M115" s="84"/>
      <c r="N115" s="81"/>
      <c r="O115" s="82"/>
      <c r="P115" s="83"/>
      <c r="Q115" s="84"/>
      <c r="R115" s="81"/>
      <c r="S115" s="82"/>
      <c r="T115" s="85">
        <f t="shared" si="75"/>
        <v>0</v>
      </c>
      <c r="U115" s="85">
        <f t="shared" si="76"/>
        <v>0</v>
      </c>
      <c r="V115" s="85">
        <f t="shared" si="77"/>
        <v>0</v>
      </c>
      <c r="W115" s="85">
        <f t="shared" si="78"/>
        <v>0</v>
      </c>
      <c r="X115" s="85">
        <f t="shared" si="79"/>
        <v>0</v>
      </c>
      <c r="Y115" s="85">
        <f t="shared" si="80"/>
        <v>0</v>
      </c>
      <c r="Z115" s="85">
        <f t="shared" si="81"/>
        <v>0</v>
      </c>
      <c r="AA115" s="85">
        <f t="shared" si="82"/>
        <v>0</v>
      </c>
      <c r="AB115" s="85">
        <f t="shared" si="83"/>
        <v>0</v>
      </c>
      <c r="AC115" s="85">
        <f t="shared" si="84"/>
        <v>0</v>
      </c>
      <c r="AD115" s="85">
        <f t="shared" si="85"/>
        <v>0</v>
      </c>
      <c r="AE115" s="85">
        <f t="shared" si="86"/>
        <v>0</v>
      </c>
      <c r="AF115" s="85">
        <f t="shared" si="87"/>
        <v>0</v>
      </c>
      <c r="AG115" s="85">
        <f t="shared" si="88"/>
        <v>0</v>
      </c>
      <c r="AH115" s="86">
        <f t="shared" si="89"/>
        <v>0</v>
      </c>
      <c r="AI115" s="86">
        <f t="shared" si="89"/>
        <v>0</v>
      </c>
      <c r="AJ115" s="87">
        <f t="shared" si="90"/>
        <v>0</v>
      </c>
      <c r="AK115" s="87">
        <f t="shared" si="91"/>
        <v>0</v>
      </c>
      <c r="AL115" s="88" t="str">
        <f t="shared" si="92"/>
        <v/>
      </c>
      <c r="AM115" s="88" t="str">
        <f t="shared" si="93"/>
        <v/>
      </c>
      <c r="AN115" s="88" t="str">
        <f t="shared" si="94"/>
        <v/>
      </c>
      <c r="AO115" s="88" t="str">
        <f t="shared" si="95"/>
        <v/>
      </c>
      <c r="AP115" s="88" t="str">
        <f t="shared" si="96"/>
        <v/>
      </c>
      <c r="AQ115" s="88" t="str">
        <f t="shared" si="97"/>
        <v/>
      </c>
      <c r="AR115" s="88" t="str">
        <f t="shared" si="98"/>
        <v/>
      </c>
      <c r="AS115" s="89" t="str">
        <f t="shared" si="99"/>
        <v>0 - 0</v>
      </c>
      <c r="AT115" s="90" t="str">
        <f t="shared" si="100"/>
        <v/>
      </c>
      <c r="AU115" s="87">
        <f t="shared" si="101"/>
        <v>0</v>
      </c>
      <c r="AV115" s="87">
        <f t="shared" si="102"/>
        <v>0</v>
      </c>
      <c r="AW115" s="88" t="str">
        <f t="shared" si="103"/>
        <v/>
      </c>
      <c r="AX115" s="88" t="str">
        <f t="shared" si="104"/>
        <v/>
      </c>
      <c r="AY115" s="88" t="str">
        <f t="shared" si="105"/>
        <v/>
      </c>
      <c r="AZ115" s="88" t="str">
        <f t="shared" si="106"/>
        <v/>
      </c>
      <c r="BA115" s="88" t="str">
        <f t="shared" si="107"/>
        <v/>
      </c>
      <c r="BB115" s="88" t="str">
        <f t="shared" si="108"/>
        <v/>
      </c>
      <c r="BC115" s="88" t="str">
        <f t="shared" si="109"/>
        <v/>
      </c>
      <c r="BD115" s="89" t="str">
        <f t="shared" si="110"/>
        <v>0 - 0</v>
      </c>
      <c r="BE115" s="90" t="str">
        <f t="shared" si="111"/>
        <v/>
      </c>
      <c r="BF115" s="91">
        <f>SUMIF(D113:D120,2,AJ113:AJ120)+SUMIF(E113:E120,2,AK113:AK120)</f>
        <v>4</v>
      </c>
      <c r="BG115" s="91">
        <f>IF(BF115&lt;&gt;0,RANK(BF115,BF113:BF119),"")</f>
        <v>1</v>
      </c>
      <c r="BH115" s="92">
        <f>SUMIF(B113:B116,D115,C113:C116)</f>
        <v>0</v>
      </c>
      <c r="BI115" s="93">
        <f>SUMIF(B113:B116,E115,C113:C116)</f>
        <v>0</v>
      </c>
      <c r="BJ115" s="57">
        <f t="shared" si="112"/>
        <v>3</v>
      </c>
      <c r="BK115" s="58">
        <f>1+BK114</f>
        <v>15</v>
      </c>
      <c r="BL115" s="350">
        <v>2</v>
      </c>
      <c r="BM115" s="352">
        <f>C114</f>
        <v>0</v>
      </c>
      <c r="BN115" s="333" t="s">
        <v>125</v>
      </c>
      <c r="BO115" s="333"/>
      <c r="BP115" s="333"/>
      <c r="BQ115" s="105">
        <f>IF(BM115=0,0,VLOOKUP(BM115,[3]Список!$A:P,7,FALSE))</f>
        <v>0</v>
      </c>
      <c r="BR115" s="354">
        <f>IF(BM115=0,0,VLOOKUP(BM115,[3]Список!$A:$P,6,FALSE))</f>
        <v>0</v>
      </c>
      <c r="BS115" s="106"/>
      <c r="BT115" s="107">
        <f>IF(AH117&lt;AI117,AU117,IF(AI117&lt;AH117,AU117," "))</f>
        <v>2</v>
      </c>
      <c r="BU115" s="108"/>
      <c r="BV115" s="356"/>
      <c r="BW115" s="357"/>
      <c r="BX115" s="358"/>
      <c r="BY115" s="108"/>
      <c r="BZ115" s="107">
        <f>IF(AH116&lt;AI116,AJ116,IF(AI116&lt;AH116,AJ116," "))</f>
        <v>2</v>
      </c>
      <c r="CA115" s="108"/>
      <c r="CB115" s="109"/>
      <c r="CC115" s="107" t="str">
        <f>IF(AH114&lt;AI114,AJ114,IF(AI114&lt;AH114,AJ114," "))</f>
        <v xml:space="preserve"> </v>
      </c>
      <c r="CD115" s="110"/>
      <c r="CE115" s="111"/>
      <c r="CF115" s="362">
        <f>BF115</f>
        <v>4</v>
      </c>
      <c r="CG115" s="364"/>
      <c r="CH115" s="343">
        <v>1</v>
      </c>
      <c r="CL115" s="332"/>
      <c r="CM115" s="332"/>
      <c r="CN115" s="332"/>
      <c r="CO115" s="54"/>
    </row>
    <row r="116" spans="2:93" ht="24.95" customHeight="1" x14ac:dyDescent="0.25">
      <c r="B116" s="78">
        <v>4</v>
      </c>
      <c r="C116" s="79"/>
      <c r="D116" s="80">
        <v>2</v>
      </c>
      <c r="E116" s="80">
        <v>3</v>
      </c>
      <c r="F116" s="81">
        <v>2</v>
      </c>
      <c r="G116" s="82">
        <v>1</v>
      </c>
      <c r="H116" s="83">
        <v>2</v>
      </c>
      <c r="I116" s="84">
        <v>1</v>
      </c>
      <c r="J116" s="81">
        <v>1</v>
      </c>
      <c r="K116" s="82">
        <v>2</v>
      </c>
      <c r="L116" s="83">
        <v>2</v>
      </c>
      <c r="M116" s="84">
        <v>1</v>
      </c>
      <c r="N116" s="81"/>
      <c r="O116" s="82"/>
      <c r="P116" s="83"/>
      <c r="Q116" s="84"/>
      <c r="R116" s="81"/>
      <c r="S116" s="82"/>
      <c r="T116" s="85">
        <f t="shared" si="75"/>
        <v>1</v>
      </c>
      <c r="U116" s="85">
        <f t="shared" si="76"/>
        <v>0</v>
      </c>
      <c r="V116" s="85">
        <f t="shared" si="77"/>
        <v>1</v>
      </c>
      <c r="W116" s="85">
        <f t="shared" si="78"/>
        <v>0</v>
      </c>
      <c r="X116" s="85">
        <f t="shared" si="79"/>
        <v>0</v>
      </c>
      <c r="Y116" s="85">
        <f t="shared" si="80"/>
        <v>1</v>
      </c>
      <c r="Z116" s="85">
        <f t="shared" si="81"/>
        <v>1</v>
      </c>
      <c r="AA116" s="85">
        <f t="shared" si="82"/>
        <v>0</v>
      </c>
      <c r="AB116" s="85">
        <f t="shared" si="83"/>
        <v>0</v>
      </c>
      <c r="AC116" s="85">
        <f t="shared" si="84"/>
        <v>0</v>
      </c>
      <c r="AD116" s="85">
        <f t="shared" si="85"/>
        <v>0</v>
      </c>
      <c r="AE116" s="85">
        <f t="shared" si="86"/>
        <v>0</v>
      </c>
      <c r="AF116" s="85">
        <f t="shared" si="87"/>
        <v>0</v>
      </c>
      <c r="AG116" s="85">
        <f t="shared" si="88"/>
        <v>0</v>
      </c>
      <c r="AH116" s="86">
        <f t="shared" si="89"/>
        <v>3</v>
      </c>
      <c r="AI116" s="86">
        <f t="shared" si="89"/>
        <v>1</v>
      </c>
      <c r="AJ116" s="87">
        <f t="shared" si="90"/>
        <v>2</v>
      </c>
      <c r="AK116" s="87">
        <f t="shared" si="91"/>
        <v>1</v>
      </c>
      <c r="AL116" s="88">
        <f t="shared" si="92"/>
        <v>1</v>
      </c>
      <c r="AM116" s="88">
        <f t="shared" si="93"/>
        <v>1</v>
      </c>
      <c r="AN116" s="88">
        <f t="shared" si="94"/>
        <v>-1</v>
      </c>
      <c r="AO116" s="88">
        <f t="shared" si="95"/>
        <v>1</v>
      </c>
      <c r="AP116" s="88" t="str">
        <f t="shared" si="96"/>
        <v/>
      </c>
      <c r="AQ116" s="88" t="str">
        <f t="shared" si="97"/>
        <v/>
      </c>
      <c r="AR116" s="88" t="str">
        <f t="shared" si="98"/>
        <v/>
      </c>
      <c r="AS116" s="89" t="str">
        <f t="shared" si="99"/>
        <v>3 - 1</v>
      </c>
      <c r="AT116" s="90" t="str">
        <f t="shared" si="100"/>
        <v>1,1,-1,1</v>
      </c>
      <c r="AU116" s="87">
        <f t="shared" si="101"/>
        <v>1</v>
      </c>
      <c r="AV116" s="87">
        <f t="shared" si="102"/>
        <v>2</v>
      </c>
      <c r="AW116" s="88">
        <f t="shared" si="103"/>
        <v>-1</v>
      </c>
      <c r="AX116" s="88">
        <f t="shared" si="104"/>
        <v>-1</v>
      </c>
      <c r="AY116" s="88">
        <f t="shared" si="105"/>
        <v>1</v>
      </c>
      <c r="AZ116" s="88">
        <f t="shared" si="106"/>
        <v>-1</v>
      </c>
      <c r="BA116" s="88" t="str">
        <f t="shared" si="107"/>
        <v/>
      </c>
      <c r="BB116" s="88" t="str">
        <f t="shared" si="108"/>
        <v/>
      </c>
      <c r="BC116" s="88" t="str">
        <f t="shared" si="109"/>
        <v/>
      </c>
      <c r="BD116" s="89" t="str">
        <f t="shared" si="110"/>
        <v>1 - 3</v>
      </c>
      <c r="BE116" s="90" t="str">
        <f t="shared" si="111"/>
        <v>-1,-1,1,-1</v>
      </c>
      <c r="BF116" s="102"/>
      <c r="BG116" s="102"/>
      <c r="BH116" s="92">
        <f>SUMIF(B113:B116,D116,C113:C116)</f>
        <v>0</v>
      </c>
      <c r="BI116" s="93">
        <f>SUMIF(B113:B116,E116,C113:C116)</f>
        <v>0</v>
      </c>
      <c r="BJ116" s="57">
        <f t="shared" si="112"/>
        <v>3</v>
      </c>
      <c r="BK116" s="58">
        <f>1+BK115</f>
        <v>16</v>
      </c>
      <c r="BL116" s="350"/>
      <c r="BM116" s="352"/>
      <c r="BN116" s="436"/>
      <c r="BO116" s="436"/>
      <c r="BP116" s="436"/>
      <c r="BQ116" s="105">
        <f>IF(BM115=0,0,VLOOKUP(BM115,[3]Список!$A:P,8,FALSE))</f>
        <v>0</v>
      </c>
      <c r="BR116" s="354"/>
      <c r="BS116" s="423" t="str">
        <f>IF(AJ117&gt;AK117,BD117,IF(AK117&gt;AJ117,BE117," "))</f>
        <v>1,-1,1,-1,1</v>
      </c>
      <c r="BT116" s="404"/>
      <c r="BU116" s="404"/>
      <c r="BV116" s="356"/>
      <c r="BW116" s="357"/>
      <c r="BX116" s="358"/>
      <c r="BY116" s="404" t="str">
        <f>IF(AJ116&lt;AK116,AS116,IF(AK116&lt;AJ116,AT116," "))</f>
        <v>1,1,-1,1</v>
      </c>
      <c r="BZ116" s="404"/>
      <c r="CA116" s="404"/>
      <c r="CB116" s="403" t="str">
        <f>IF(AJ114&lt;AK114,AS114,IF(AK114&lt;AJ114,AT114," "))</f>
        <v xml:space="preserve"> </v>
      </c>
      <c r="CC116" s="404"/>
      <c r="CD116" s="405"/>
      <c r="CE116" s="112"/>
      <c r="CF116" s="362"/>
      <c r="CG116" s="364"/>
      <c r="CH116" s="343"/>
      <c r="CL116" s="332"/>
      <c r="CM116" s="332"/>
      <c r="CN116" s="332"/>
      <c r="CO116" s="54"/>
    </row>
    <row r="117" spans="2:93" ht="24.95" customHeight="1" x14ac:dyDescent="0.25">
      <c r="B117" s="78">
        <v>5</v>
      </c>
      <c r="C117" s="113"/>
      <c r="D117" s="80">
        <v>1</v>
      </c>
      <c r="E117" s="80">
        <v>2</v>
      </c>
      <c r="F117" s="81">
        <v>1</v>
      </c>
      <c r="G117" s="82">
        <v>2</v>
      </c>
      <c r="H117" s="83">
        <v>2</v>
      </c>
      <c r="I117" s="84">
        <v>1</v>
      </c>
      <c r="J117" s="81">
        <v>1</v>
      </c>
      <c r="K117" s="82">
        <v>2</v>
      </c>
      <c r="L117" s="83">
        <v>2</v>
      </c>
      <c r="M117" s="84">
        <v>1</v>
      </c>
      <c r="N117" s="81">
        <v>1</v>
      </c>
      <c r="O117" s="82">
        <v>2</v>
      </c>
      <c r="P117" s="83"/>
      <c r="Q117" s="84"/>
      <c r="R117" s="81"/>
      <c r="S117" s="82"/>
      <c r="T117" s="85">
        <f t="shared" si="75"/>
        <v>0</v>
      </c>
      <c r="U117" s="85">
        <f t="shared" si="76"/>
        <v>1</v>
      </c>
      <c r="V117" s="85">
        <f t="shared" si="77"/>
        <v>1</v>
      </c>
      <c r="W117" s="85">
        <f t="shared" si="78"/>
        <v>0</v>
      </c>
      <c r="X117" s="85">
        <f t="shared" si="79"/>
        <v>0</v>
      </c>
      <c r="Y117" s="85">
        <f t="shared" si="80"/>
        <v>1</v>
      </c>
      <c r="Z117" s="85">
        <f t="shared" si="81"/>
        <v>1</v>
      </c>
      <c r="AA117" s="85">
        <f t="shared" si="82"/>
        <v>0</v>
      </c>
      <c r="AB117" s="85">
        <f t="shared" si="83"/>
        <v>0</v>
      </c>
      <c r="AC117" s="85">
        <f t="shared" si="84"/>
        <v>1</v>
      </c>
      <c r="AD117" s="85">
        <f t="shared" si="85"/>
        <v>0</v>
      </c>
      <c r="AE117" s="85">
        <f t="shared" si="86"/>
        <v>0</v>
      </c>
      <c r="AF117" s="85">
        <f t="shared" si="87"/>
        <v>0</v>
      </c>
      <c r="AG117" s="85">
        <f t="shared" si="88"/>
        <v>0</v>
      </c>
      <c r="AH117" s="86">
        <f t="shared" si="89"/>
        <v>2</v>
      </c>
      <c r="AI117" s="86">
        <f t="shared" si="89"/>
        <v>3</v>
      </c>
      <c r="AJ117" s="87">
        <f t="shared" si="90"/>
        <v>1</v>
      </c>
      <c r="AK117" s="87">
        <f t="shared" si="91"/>
        <v>2</v>
      </c>
      <c r="AL117" s="88">
        <f t="shared" si="92"/>
        <v>-1</v>
      </c>
      <c r="AM117" s="88">
        <f t="shared" si="93"/>
        <v>1</v>
      </c>
      <c r="AN117" s="88">
        <f t="shared" si="94"/>
        <v>-1</v>
      </c>
      <c r="AO117" s="88">
        <f t="shared" si="95"/>
        <v>1</v>
      </c>
      <c r="AP117" s="88">
        <f t="shared" si="96"/>
        <v>-1</v>
      </c>
      <c r="AQ117" s="88" t="str">
        <f t="shared" si="97"/>
        <v/>
      </c>
      <c r="AR117" s="88" t="str">
        <f t="shared" si="98"/>
        <v/>
      </c>
      <c r="AS117" s="89" t="str">
        <f t="shared" si="99"/>
        <v>2 - 3</v>
      </c>
      <c r="AT117" s="90" t="str">
        <f t="shared" si="100"/>
        <v>-1,1,-1,1,-1</v>
      </c>
      <c r="AU117" s="87">
        <f t="shared" si="101"/>
        <v>2</v>
      </c>
      <c r="AV117" s="87">
        <f t="shared" si="102"/>
        <v>1</v>
      </c>
      <c r="AW117" s="88">
        <f t="shared" si="103"/>
        <v>1</v>
      </c>
      <c r="AX117" s="88">
        <f t="shared" si="104"/>
        <v>-1</v>
      </c>
      <c r="AY117" s="88">
        <f t="shared" si="105"/>
        <v>1</v>
      </c>
      <c r="AZ117" s="88">
        <f t="shared" si="106"/>
        <v>-1</v>
      </c>
      <c r="BA117" s="88">
        <f t="shared" si="107"/>
        <v>1</v>
      </c>
      <c r="BB117" s="88" t="str">
        <f t="shared" si="108"/>
        <v/>
      </c>
      <c r="BC117" s="88" t="str">
        <f t="shared" si="109"/>
        <v/>
      </c>
      <c r="BD117" s="89" t="str">
        <f t="shared" si="110"/>
        <v>3 - 2</v>
      </c>
      <c r="BE117" s="90" t="str">
        <f t="shared" si="111"/>
        <v>1,-1,1,-1,1</v>
      </c>
      <c r="BF117" s="91">
        <f>SUMIF(D113:D120,3,AJ113:AJ120)+SUMIF(E113:E120,3,AK113:AK120)</f>
        <v>2</v>
      </c>
      <c r="BG117" s="91">
        <f>IF(BF117&lt;&gt;0,RANK(BF117,BF113:BF119),"")</f>
        <v>3</v>
      </c>
      <c r="BH117" s="92">
        <f>SUMIF(B113:B116,D117,C113:C116)</f>
        <v>0</v>
      </c>
      <c r="BI117" s="93">
        <f>SUMIF(B113:B116,E117,C113:C116)</f>
        <v>0</v>
      </c>
      <c r="BJ117" s="57">
        <f t="shared" si="112"/>
        <v>3</v>
      </c>
      <c r="BK117" s="58">
        <f>1+BK116</f>
        <v>17</v>
      </c>
      <c r="BL117" s="391">
        <v>3</v>
      </c>
      <c r="BM117" s="419">
        <f>C115</f>
        <v>0</v>
      </c>
      <c r="BN117" s="366" t="s">
        <v>124</v>
      </c>
      <c r="BO117" s="334"/>
      <c r="BP117" s="338"/>
      <c r="BQ117" s="95">
        <f>IF(BM117=0,0,VLOOKUP(BM117,[3]Список!$A:P,7,FALSE))</f>
        <v>0</v>
      </c>
      <c r="BR117" s="421">
        <f>IF(BM117=0,0,VLOOKUP(BM117,[3]Список!$A:$P,6,FALSE))</f>
        <v>0</v>
      </c>
      <c r="BS117" s="114"/>
      <c r="BT117" s="97">
        <f>IF(AH113&lt;AI113,AU113,IF(AI113&lt;AH113,AU113," "))</f>
        <v>1</v>
      </c>
      <c r="BU117" s="99"/>
      <c r="BV117" s="100"/>
      <c r="BW117" s="97">
        <f>IF(AH116&lt;AI116,AU116,IF(AI116&lt;AH116,AU116," "))</f>
        <v>1</v>
      </c>
      <c r="BX117" s="98"/>
      <c r="BY117" s="398"/>
      <c r="BZ117" s="398"/>
      <c r="CA117" s="398"/>
      <c r="CB117" s="96"/>
      <c r="CC117" s="97" t="str">
        <f>IF(AH118&lt;AI118,AJ118,IF(AI118&lt;AH118,AJ118," "))</f>
        <v xml:space="preserve"> </v>
      </c>
      <c r="CD117" s="98"/>
      <c r="CE117" s="101"/>
      <c r="CF117" s="383">
        <f>BF117</f>
        <v>2</v>
      </c>
      <c r="CG117" s="414"/>
      <c r="CH117" s="416">
        <v>3</v>
      </c>
      <c r="CL117" s="54"/>
      <c r="CM117" s="54"/>
      <c r="CN117" s="54"/>
      <c r="CO117" s="54"/>
    </row>
    <row r="118" spans="2:93" ht="24.95" customHeight="1" x14ac:dyDescent="0.25">
      <c r="B118" s="78">
        <v>6</v>
      </c>
      <c r="D118" s="80">
        <v>3</v>
      </c>
      <c r="E118" s="80">
        <v>4</v>
      </c>
      <c r="F118" s="81"/>
      <c r="G118" s="82"/>
      <c r="H118" s="83"/>
      <c r="I118" s="84"/>
      <c r="J118" s="81"/>
      <c r="K118" s="82"/>
      <c r="L118" s="83"/>
      <c r="M118" s="84"/>
      <c r="N118" s="81"/>
      <c r="O118" s="82"/>
      <c r="P118" s="83"/>
      <c r="Q118" s="84"/>
      <c r="R118" s="81"/>
      <c r="S118" s="82"/>
      <c r="T118" s="85">
        <f t="shared" si="75"/>
        <v>0</v>
      </c>
      <c r="U118" s="85">
        <f t="shared" si="76"/>
        <v>0</v>
      </c>
      <c r="V118" s="85">
        <f t="shared" si="77"/>
        <v>0</v>
      </c>
      <c r="W118" s="85">
        <f t="shared" si="78"/>
        <v>0</v>
      </c>
      <c r="X118" s="85">
        <f t="shared" si="79"/>
        <v>0</v>
      </c>
      <c r="Y118" s="85">
        <f t="shared" si="80"/>
        <v>0</v>
      </c>
      <c r="Z118" s="85">
        <f t="shared" si="81"/>
        <v>0</v>
      </c>
      <c r="AA118" s="85">
        <f t="shared" si="82"/>
        <v>0</v>
      </c>
      <c r="AB118" s="85">
        <f t="shared" si="83"/>
        <v>0</v>
      </c>
      <c r="AC118" s="85">
        <f t="shared" si="84"/>
        <v>0</v>
      </c>
      <c r="AD118" s="85">
        <f t="shared" si="85"/>
        <v>0</v>
      </c>
      <c r="AE118" s="85">
        <f t="shared" si="86"/>
        <v>0</v>
      </c>
      <c r="AF118" s="85">
        <f t="shared" si="87"/>
        <v>0</v>
      </c>
      <c r="AG118" s="85">
        <f t="shared" si="88"/>
        <v>0</v>
      </c>
      <c r="AH118" s="86">
        <f t="shared" si="89"/>
        <v>0</v>
      </c>
      <c r="AI118" s="86">
        <f t="shared" si="89"/>
        <v>0</v>
      </c>
      <c r="AJ118" s="87">
        <f t="shared" si="90"/>
        <v>0</v>
      </c>
      <c r="AK118" s="87">
        <f t="shared" si="91"/>
        <v>0</v>
      </c>
      <c r="AL118" s="88" t="str">
        <f t="shared" si="92"/>
        <v/>
      </c>
      <c r="AM118" s="88" t="str">
        <f t="shared" si="93"/>
        <v/>
      </c>
      <c r="AN118" s="88" t="str">
        <f t="shared" si="94"/>
        <v/>
      </c>
      <c r="AO118" s="88" t="str">
        <f t="shared" si="95"/>
        <v/>
      </c>
      <c r="AP118" s="88" t="str">
        <f t="shared" si="96"/>
        <v/>
      </c>
      <c r="AQ118" s="88" t="str">
        <f t="shared" si="97"/>
        <v/>
      </c>
      <c r="AR118" s="88" t="str">
        <f t="shared" si="98"/>
        <v/>
      </c>
      <c r="AS118" s="89" t="str">
        <f t="shared" si="99"/>
        <v>0 - 0</v>
      </c>
      <c r="AT118" s="90" t="str">
        <f t="shared" si="100"/>
        <v/>
      </c>
      <c r="AU118" s="87">
        <f t="shared" si="101"/>
        <v>0</v>
      </c>
      <c r="AV118" s="87">
        <f t="shared" si="102"/>
        <v>0</v>
      </c>
      <c r="AW118" s="88" t="str">
        <f t="shared" si="103"/>
        <v/>
      </c>
      <c r="AX118" s="88" t="str">
        <f t="shared" si="104"/>
        <v/>
      </c>
      <c r="AY118" s="88" t="str">
        <f t="shared" si="105"/>
        <v/>
      </c>
      <c r="AZ118" s="88" t="str">
        <f t="shared" si="106"/>
        <v/>
      </c>
      <c r="BA118" s="88" t="str">
        <f t="shared" si="107"/>
        <v/>
      </c>
      <c r="BB118" s="88" t="str">
        <f t="shared" si="108"/>
        <v/>
      </c>
      <c r="BC118" s="88" t="str">
        <f t="shared" si="109"/>
        <v/>
      </c>
      <c r="BD118" s="89" t="str">
        <f t="shared" si="110"/>
        <v>0 - 0</v>
      </c>
      <c r="BE118" s="90" t="str">
        <f t="shared" si="111"/>
        <v/>
      </c>
      <c r="BF118" s="102"/>
      <c r="BG118" s="102"/>
      <c r="BH118" s="92">
        <f>SUMIF(B113:B116,D118,C113:C116)</f>
        <v>0</v>
      </c>
      <c r="BI118" s="93">
        <f>SUMIF(B113:B116,E118,C113:C116)</f>
        <v>0</v>
      </c>
      <c r="BJ118" s="57">
        <f t="shared" si="112"/>
        <v>3</v>
      </c>
      <c r="BK118" s="58">
        <f>1+BK117</f>
        <v>18</v>
      </c>
      <c r="BL118" s="392"/>
      <c r="BM118" s="420"/>
      <c r="BN118" s="435" t="s">
        <v>60</v>
      </c>
      <c r="BO118" s="336"/>
      <c r="BP118" s="339"/>
      <c r="BQ118" s="103">
        <f>IF(BM117=0,0,VLOOKUP(BM117,[3]Список!$A:P,8,FALSE))</f>
        <v>0</v>
      </c>
      <c r="BR118" s="422"/>
      <c r="BS118" s="418" t="str">
        <f>IF(AJ113&gt;AK113,BD113,IF(AK113&gt;AJ113,BE113," "))</f>
        <v>0 - 3</v>
      </c>
      <c r="BT118" s="381"/>
      <c r="BU118" s="381"/>
      <c r="BV118" s="380" t="str">
        <f>IF(AJ116&gt;AK116,BD116,IF(AK116&gt;AJ116,BE116," "))</f>
        <v>1 - 3</v>
      </c>
      <c r="BW118" s="381"/>
      <c r="BX118" s="382"/>
      <c r="BY118" s="401"/>
      <c r="BZ118" s="401"/>
      <c r="CA118" s="401"/>
      <c r="CB118" s="380" t="str">
        <f>IF(AJ118&lt;AK118,AS118,IF(AK118&lt;AJ118,AT118," "))</f>
        <v xml:space="preserve"> </v>
      </c>
      <c r="CC118" s="381"/>
      <c r="CD118" s="382"/>
      <c r="CE118" s="104"/>
      <c r="CF118" s="384"/>
      <c r="CG118" s="415"/>
      <c r="CH118" s="417"/>
      <c r="CL118" s="332"/>
      <c r="CM118" s="332"/>
      <c r="CN118" s="332"/>
      <c r="CO118" s="54"/>
    </row>
    <row r="119" spans="2:93" ht="24.95" customHeight="1" x14ac:dyDescent="0.25"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W119" s="12"/>
      <c r="AX119" s="12"/>
      <c r="AY119" s="12"/>
      <c r="AZ119" s="12"/>
      <c r="BA119" s="12"/>
      <c r="BF119" s="91">
        <f>SUMIF(D113:D120,4,AJ113:AJ120)+SUMIF(E113:E120,4,AK113:AK120)</f>
        <v>0</v>
      </c>
      <c r="BG119" s="91" t="str">
        <f>IF(BF119&lt;&gt;0,RANK(BF119,BF113:BF119),"")</f>
        <v/>
      </c>
      <c r="BH119" s="115"/>
      <c r="BI119" s="115"/>
      <c r="BL119" s="350">
        <v>4</v>
      </c>
      <c r="BM119" s="352">
        <f>C116</f>
        <v>0</v>
      </c>
      <c r="BN119" s="366"/>
      <c r="BO119" s="334"/>
      <c r="BP119" s="338"/>
      <c r="BQ119" s="105">
        <f>IF(BM119=0,0,VLOOKUP(BM119,[3]Список!$A:P,7,FALSE))</f>
        <v>0</v>
      </c>
      <c r="BR119" s="354">
        <f>IF(BM119=0,0,VLOOKUP(BM119,[3]Список!$A:$P,6,FALSE))</f>
        <v>0</v>
      </c>
      <c r="BS119" s="106"/>
      <c r="BT119" s="107" t="str">
        <f>IF(AH115&lt;AI115,AU115,IF(AI115&lt;AH115,AU115," "))</f>
        <v xml:space="preserve"> </v>
      </c>
      <c r="BU119" s="108"/>
      <c r="BV119" s="116"/>
      <c r="BW119" s="107" t="str">
        <f>IF(AH114&lt;AI114,AU114,IF(AI114&lt;AH114,AU114," "))</f>
        <v xml:space="preserve"> </v>
      </c>
      <c r="BX119" s="110"/>
      <c r="BY119" s="108"/>
      <c r="BZ119" s="107" t="str">
        <f>IF(AH118&lt;AI118,AU118,IF(AI118&lt;AH118,AU118," "))</f>
        <v xml:space="preserve"> </v>
      </c>
      <c r="CA119" s="108"/>
      <c r="CB119" s="356"/>
      <c r="CC119" s="357"/>
      <c r="CD119" s="358"/>
      <c r="CE119" s="111"/>
      <c r="CF119" s="362">
        <f>BF119</f>
        <v>0</v>
      </c>
      <c r="CG119" s="364"/>
      <c r="CH119" s="343" t="str">
        <f>IF(BG120="",BG119,BG120)</f>
        <v/>
      </c>
      <c r="CL119" s="332"/>
      <c r="CM119" s="332"/>
      <c r="CN119" s="332"/>
      <c r="CO119" s="54"/>
    </row>
    <row r="120" spans="2:93" ht="24.95" customHeight="1" thickBot="1" x14ac:dyDescent="0.3"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W120" s="12"/>
      <c r="AX120" s="12"/>
      <c r="AY120" s="12"/>
      <c r="AZ120" s="12"/>
      <c r="BA120" s="12"/>
      <c r="BF120" s="102"/>
      <c r="BG120" s="102"/>
      <c r="BH120" s="115"/>
      <c r="BI120" s="115"/>
      <c r="BL120" s="351"/>
      <c r="BM120" s="353"/>
      <c r="BN120" s="435"/>
      <c r="BO120" s="336"/>
      <c r="BP120" s="339"/>
      <c r="BQ120" s="117">
        <f>IF(BM119=0,0,VLOOKUP(BM119,[3]Список!$A:P,8,FALSE))</f>
        <v>0</v>
      </c>
      <c r="BR120" s="355"/>
      <c r="BS120" s="413" t="str">
        <f>IF(AJ115&gt;AK115,BD115,IF(AK115&gt;AJ115,BE115," "))</f>
        <v xml:space="preserve"> </v>
      </c>
      <c r="BT120" s="376"/>
      <c r="BU120" s="376"/>
      <c r="BV120" s="375" t="str">
        <f>IF(AJ114&gt;AK114,BD114,IF(AK114&gt;AJ114,BE114," "))</f>
        <v xml:space="preserve"> </v>
      </c>
      <c r="BW120" s="376"/>
      <c r="BX120" s="377"/>
      <c r="BY120" s="376" t="str">
        <f>IF(AJ118&gt;AK118,BD118,IF(AK118&gt;AJ118,BE118," "))</f>
        <v xml:space="preserve"> </v>
      </c>
      <c r="BZ120" s="376"/>
      <c r="CA120" s="376"/>
      <c r="CB120" s="359"/>
      <c r="CC120" s="360"/>
      <c r="CD120" s="361"/>
      <c r="CE120" s="118"/>
      <c r="CF120" s="363"/>
      <c r="CG120" s="365"/>
      <c r="CH120" s="344"/>
      <c r="CL120" s="332"/>
      <c r="CM120" s="332"/>
      <c r="CN120" s="332"/>
      <c r="CO120" s="54"/>
    </row>
    <row r="121" spans="2:93" ht="24.95" customHeight="1" thickBot="1" x14ac:dyDescent="0.3">
      <c r="AA121" s="65"/>
      <c r="BL121" s="345"/>
      <c r="BM121" s="345"/>
      <c r="BN121" s="345"/>
      <c r="BO121" s="345"/>
      <c r="BP121" s="345"/>
      <c r="BQ121" s="345"/>
      <c r="BR121" s="345"/>
      <c r="BS121" s="345"/>
      <c r="BT121" s="345"/>
      <c r="BU121" s="345"/>
      <c r="BV121" s="345"/>
      <c r="BW121" s="345"/>
      <c r="BX121" s="345"/>
      <c r="BY121" s="345"/>
      <c r="BZ121" s="345"/>
      <c r="CA121" s="345"/>
      <c r="CB121" s="345"/>
      <c r="CC121" s="345"/>
      <c r="CD121" s="345"/>
      <c r="CE121" s="345"/>
      <c r="CF121" s="345"/>
      <c r="CG121" s="345"/>
      <c r="CH121" s="345"/>
      <c r="CL121" s="332"/>
      <c r="CM121" s="332"/>
      <c r="CN121" s="332"/>
      <c r="CO121" s="54"/>
    </row>
    <row r="122" spans="2:93" ht="24.95" customHeight="1" x14ac:dyDescent="0.25">
      <c r="B122" s="66">
        <f>1+B112</f>
        <v>4</v>
      </c>
      <c r="C122" s="67"/>
      <c r="D122" s="68" t="s">
        <v>68</v>
      </c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70">
        <f>1+S112</f>
        <v>4</v>
      </c>
      <c r="AA122" s="65"/>
      <c r="AS122" s="71">
        <f>IF(C123=0,0,(IF(C124=0,1,IF(C125=0,2,IF(C126=0,3,IF(C126&gt;0,4))))))</f>
        <v>0</v>
      </c>
      <c r="BD122" s="71" t="b">
        <f>IF(BF122=15,3,IF(BF122&gt;15,4))</f>
        <v>0</v>
      </c>
      <c r="BF122" s="72">
        <f>SUM(BF123,BF125,BF127,BF129)</f>
        <v>0</v>
      </c>
      <c r="BG122" s="72">
        <f>SUM(BG123,BG125,BG127,BG129)</f>
        <v>0</v>
      </c>
      <c r="BL122" s="119" t="s">
        <v>58</v>
      </c>
      <c r="BM122" s="346" t="s">
        <v>7</v>
      </c>
      <c r="BN122" s="346"/>
      <c r="BO122" s="346"/>
      <c r="BP122" s="346"/>
      <c r="BQ122" s="347" t="s">
        <v>59</v>
      </c>
      <c r="BR122" s="347"/>
      <c r="BS122" s="348">
        <v>1</v>
      </c>
      <c r="BT122" s="342"/>
      <c r="BU122" s="349"/>
      <c r="BV122" s="342">
        <v>2</v>
      </c>
      <c r="BW122" s="342"/>
      <c r="BX122" s="342"/>
      <c r="BY122" s="348">
        <v>3</v>
      </c>
      <c r="BZ122" s="342"/>
      <c r="CA122" s="349"/>
      <c r="CB122" s="342">
        <v>4</v>
      </c>
      <c r="CC122" s="342"/>
      <c r="CD122" s="342"/>
      <c r="CE122" s="124"/>
      <c r="CF122" s="280" t="s">
        <v>0</v>
      </c>
      <c r="CG122" s="75" t="s">
        <v>3</v>
      </c>
      <c r="CH122" s="125" t="s">
        <v>1</v>
      </c>
      <c r="CL122" s="332"/>
      <c r="CM122" s="332"/>
      <c r="CN122" s="332"/>
      <c r="CO122" s="54"/>
    </row>
    <row r="123" spans="2:93" ht="24.95" customHeight="1" x14ac:dyDescent="0.25">
      <c r="B123" s="78">
        <v>1</v>
      </c>
      <c r="C123" s="79"/>
      <c r="D123" s="80">
        <v>1</v>
      </c>
      <c r="E123" s="80">
        <v>3</v>
      </c>
      <c r="F123" s="81"/>
      <c r="G123" s="82"/>
      <c r="H123" s="83"/>
      <c r="I123" s="84"/>
      <c r="J123" s="81"/>
      <c r="K123" s="82"/>
      <c r="L123" s="83"/>
      <c r="M123" s="84"/>
      <c r="N123" s="81"/>
      <c r="O123" s="82"/>
      <c r="P123" s="83"/>
      <c r="Q123" s="84"/>
      <c r="R123" s="81"/>
      <c r="S123" s="82"/>
      <c r="T123" s="85">
        <f t="shared" ref="T123:T128" si="113">IF(F123="wo",0,IF(G123="wo",1,IF(F123&gt;G123,1,0)))</f>
        <v>0</v>
      </c>
      <c r="U123" s="85">
        <f t="shared" ref="U123:U128" si="114">IF(F123="wo",1,IF(G123="wo",0,IF(G123&gt;F123,1,0)))</f>
        <v>0</v>
      </c>
      <c r="V123" s="85">
        <f t="shared" ref="V123:V128" si="115">IF(H123="wo",0,IF(I123="wo",1,IF(H123&gt;I123,1,0)))</f>
        <v>0</v>
      </c>
      <c r="W123" s="85">
        <f t="shared" ref="W123:W128" si="116">IF(H123="wo",1,IF(I123="wo",0,IF(I123&gt;H123,1,0)))</f>
        <v>0</v>
      </c>
      <c r="X123" s="85">
        <f t="shared" ref="X123:X128" si="117">IF(J123="wo",0,IF(K123="wo",1,IF(J123&gt;K123,1,0)))</f>
        <v>0</v>
      </c>
      <c r="Y123" s="85">
        <f t="shared" ref="Y123:Y128" si="118">IF(J123="wo",1,IF(K123="wo",0,IF(K123&gt;J123,1,0)))</f>
        <v>0</v>
      </c>
      <c r="Z123" s="85">
        <f t="shared" ref="Z123:Z128" si="119">IF(L123="wo",0,IF(M123="wo",1,IF(L123&gt;M123,1,0)))</f>
        <v>0</v>
      </c>
      <c r="AA123" s="85">
        <f t="shared" ref="AA123:AA128" si="120">IF(L123="wo",1,IF(M123="wo",0,IF(M123&gt;L123,1,0)))</f>
        <v>0</v>
      </c>
      <c r="AB123" s="85">
        <f t="shared" ref="AB123:AB128" si="121">IF(N123="wo",0,IF(O123="wo",1,IF(N123&gt;O123,1,0)))</f>
        <v>0</v>
      </c>
      <c r="AC123" s="85">
        <f t="shared" ref="AC123:AC128" si="122">IF(N123="wo",1,IF(O123="wo",0,IF(O123&gt;N123,1,0)))</f>
        <v>0</v>
      </c>
      <c r="AD123" s="85">
        <f t="shared" ref="AD123:AD128" si="123">IF(P123="wo",0,IF(Q123="wo",1,IF(P123&gt;Q123,1,0)))</f>
        <v>0</v>
      </c>
      <c r="AE123" s="85">
        <f t="shared" ref="AE123:AE128" si="124">IF(P123="wo",1,IF(Q123="wo",0,IF(Q123&gt;P123,1,0)))</f>
        <v>0</v>
      </c>
      <c r="AF123" s="85">
        <f t="shared" ref="AF123:AF128" si="125">IF(R123="wo",0,IF(S123="wo",1,IF(R123&gt;S123,1,0)))</f>
        <v>0</v>
      </c>
      <c r="AG123" s="85">
        <f t="shared" ref="AG123:AG128" si="126">IF(R123="wo",1,IF(S123="wo",0,IF(S123&gt;R123,1,0)))</f>
        <v>0</v>
      </c>
      <c r="AH123" s="86">
        <f t="shared" ref="AH123:AI128" si="127">IF(F123="wo","wo",+T123+V123+X123+Z123+AB123+AD123+AF123)</f>
        <v>0</v>
      </c>
      <c r="AI123" s="86">
        <f t="shared" si="127"/>
        <v>0</v>
      </c>
      <c r="AJ123" s="87">
        <f t="shared" ref="AJ123:AJ128" si="128">IF(F123="",0,IF(F123="wo",0,IF(G123="wo",2,IF(AH123=AI123,0,IF(AH123&gt;AI123,2,1)))))</f>
        <v>0</v>
      </c>
      <c r="AK123" s="87">
        <f t="shared" ref="AK123:AK128" si="129">IF(G123="",0,IF(G123="wo",0,IF(F123="wo",2,IF(AI123=AH123,0,IF(AI123&gt;AH123,2,1)))))</f>
        <v>0</v>
      </c>
      <c r="AL123" s="88" t="str">
        <f t="shared" ref="AL123:AL128" si="130">IF(F123="","",IF(F123="wo",0,IF(G123="wo",0,IF(F123=G123,"ERROR",IF(F123&gt;G123,G123,-1*F123)))))</f>
        <v/>
      </c>
      <c r="AM123" s="88" t="str">
        <f t="shared" ref="AM123:AM128" si="131">IF(H123="","",IF(H123="wo",0,IF(I123="wo",0,IF(H123=I123,"ERROR",IF(H123&gt;I123,I123,-1*H123)))))</f>
        <v/>
      </c>
      <c r="AN123" s="88" t="str">
        <f t="shared" ref="AN123:AN128" si="132">IF(J123="","",IF(J123="wo",0,IF(K123="wo",0,IF(J123=K123,"ERROR",IF(J123&gt;K123,K123,-1*J123)))))</f>
        <v/>
      </c>
      <c r="AO123" s="88" t="str">
        <f t="shared" ref="AO123:AO128" si="133">IF(L123="","",IF(L123="wo",0,IF(M123="wo",0,IF(L123=M123,"ERROR",IF(L123&gt;M123,M123,-1*L123)))))</f>
        <v/>
      </c>
      <c r="AP123" s="88" t="str">
        <f t="shared" ref="AP123:AP128" si="134">IF(N123="","",IF(N123="wo",0,IF(O123="wo",0,IF(N123=O123,"ERROR",IF(N123&gt;O123,O123,-1*N123)))))</f>
        <v/>
      </c>
      <c r="AQ123" s="88" t="str">
        <f t="shared" ref="AQ123:AQ128" si="135">IF(P123="","",IF(P123="wo",0,IF(Q123="wo",0,IF(P123=Q123,"ERROR",IF(P123&gt;Q123,Q123,-1*P123)))))</f>
        <v/>
      </c>
      <c r="AR123" s="88" t="str">
        <f t="shared" ref="AR123:AR128" si="136">IF(R123="","",IF(R123="wo",0,IF(S123="wo",0,IF(R123=S123,"ERROR",IF(R123&gt;S123,S123,-1*R123)))))</f>
        <v/>
      </c>
      <c r="AS123" s="89" t="str">
        <f t="shared" ref="AS123:AS128" si="137">CONCATENATE(AH123," - ",AI123)</f>
        <v>0 - 0</v>
      </c>
      <c r="AT123" s="90" t="str">
        <f t="shared" ref="AT123:AT128" si="138">IF(F123="","",(IF(L123="",AL123&amp;","&amp;AM123&amp;","&amp;AN123,IF(N123="",AL123&amp;","&amp;AM123&amp;","&amp;AN123&amp;","&amp;AO123,IF(P123="",AL123&amp;","&amp;AM123&amp;","&amp;AN123&amp;","&amp;AO123&amp;","&amp;AP123,IF(R123="",AL123&amp;","&amp;AM123&amp;","&amp;AN123&amp;","&amp;AO123&amp;","&amp;AP123&amp;","&amp;AQ123,AL123&amp;","&amp;AM123&amp;","&amp;AN123&amp;","&amp;AO123&amp;","&amp;AP123&amp;","&amp;AQ123&amp;","&amp;AR123))))))</f>
        <v/>
      </c>
      <c r="AU123" s="87">
        <f t="shared" ref="AU123:AU128" si="139">IF(G123="",0,IF(G123="wo",0,IF(F123="wo",2,IF(AI123=AH123,0,IF(AI123&gt;AH123,2,1)))))</f>
        <v>0</v>
      </c>
      <c r="AV123" s="87">
        <f t="shared" ref="AV123:AV128" si="140">IF(F123="",0,IF(F123="wo",0,IF(G123="wo",2,IF(AH123=AI123,0,IF(AH123&gt;AI123,2,1)))))</f>
        <v>0</v>
      </c>
      <c r="AW123" s="88" t="str">
        <f t="shared" ref="AW123:AW128" si="141">IF(G123="","",IF(G123="wo",0,IF(F123="wo",0,IF(G123=F123,"ERROR",IF(G123&gt;F123,F123,-1*G123)))))</f>
        <v/>
      </c>
      <c r="AX123" s="88" t="str">
        <f t="shared" ref="AX123:AX128" si="142">IF(I123="","",IF(I123="wo",0,IF(H123="wo",0,IF(I123=H123,"ERROR",IF(I123&gt;H123,H123,-1*I123)))))</f>
        <v/>
      </c>
      <c r="AY123" s="88" t="str">
        <f t="shared" ref="AY123:AY128" si="143">IF(K123="","",IF(K123="wo",0,IF(J123="wo",0,IF(K123=J123,"ERROR",IF(K123&gt;J123,J123,-1*K123)))))</f>
        <v/>
      </c>
      <c r="AZ123" s="88" t="str">
        <f t="shared" ref="AZ123:AZ128" si="144">IF(M123="","",IF(M123="wo",0,IF(L123="wo",0,IF(M123=L123,"ERROR",IF(M123&gt;L123,L123,-1*M123)))))</f>
        <v/>
      </c>
      <c r="BA123" s="88" t="str">
        <f t="shared" ref="BA123:BA128" si="145">IF(O123="","",IF(O123="wo",0,IF(N123="wo",0,IF(O123=N123,"ERROR",IF(O123&gt;N123,N123,-1*O123)))))</f>
        <v/>
      </c>
      <c r="BB123" s="88" t="str">
        <f t="shared" ref="BB123:BB128" si="146">IF(Q123="","",IF(Q123="wo",0,IF(P123="wo",0,IF(Q123=P123,"ERROR",IF(Q123&gt;P123,P123,-1*Q123)))))</f>
        <v/>
      </c>
      <c r="BC123" s="88" t="str">
        <f t="shared" ref="BC123:BC128" si="147">IF(S123="","",IF(S123="wo",0,IF(R123="wo",0,IF(S123=R123,"ERROR",IF(S123&gt;R123,R123,-1*S123)))))</f>
        <v/>
      </c>
      <c r="BD123" s="89" t="str">
        <f t="shared" ref="BD123:BD128" si="148">CONCATENATE(AI123," - ",AH123)</f>
        <v>0 - 0</v>
      </c>
      <c r="BE123" s="90" t="str">
        <f t="shared" ref="BE123:BE128" si="149">IF(F123="","",(IF(L123="",AW123&amp;", "&amp;AX123&amp;", "&amp;AY123,IF(N123="",AW123&amp;","&amp;AX123&amp;","&amp;AY123&amp;","&amp;AZ123,IF(P123="",AW123&amp;","&amp;AX123&amp;","&amp;AY123&amp;","&amp;AZ123&amp;","&amp;BA123,IF(R123="",AW123&amp;","&amp;AX123&amp;","&amp;AY123&amp;","&amp;AZ123&amp;","&amp;BA123&amp;","&amp;BB123,AW123&amp;","&amp;AX123&amp;","&amp;AY123&amp;","&amp;AZ123&amp;","&amp;BA123&amp;","&amp;BB123&amp;","&amp;BC123))))))</f>
        <v/>
      </c>
      <c r="BF123" s="91">
        <f>SUMIF(D123:D130,1,AJ123:AJ130)+SUMIF(E123:E130,1,AK123:AK130)</f>
        <v>0</v>
      </c>
      <c r="BG123" s="91" t="str">
        <f>IF(BF123&lt;&gt;0,RANK(BF123,BF123:BF129),"")</f>
        <v/>
      </c>
      <c r="BH123" s="92">
        <f>SUMIF(B123:B126,D123,C123:C126)</f>
        <v>0</v>
      </c>
      <c r="BI123" s="93">
        <f>SUMIF(B123:B126,E123,C123:C126)</f>
        <v>0</v>
      </c>
      <c r="BJ123" s="57">
        <f t="shared" ref="BJ123:BJ128" si="150">1+BJ113</f>
        <v>4</v>
      </c>
      <c r="BK123" s="58">
        <f>1*BK118+1</f>
        <v>19</v>
      </c>
      <c r="BL123" s="406">
        <v>1</v>
      </c>
      <c r="BM123" s="393">
        <f>C123</f>
        <v>0</v>
      </c>
      <c r="BN123" s="334"/>
      <c r="BO123" s="334"/>
      <c r="BP123" s="334"/>
      <c r="BQ123" s="95">
        <f>IF(BM123=0,0,VLOOKUP(BM123,[3]Список!$A:P,7,FALSE))</f>
        <v>0</v>
      </c>
      <c r="BR123" s="395">
        <f>IF(BM123=0,0,VLOOKUP(BM123,[3]Список!$A:$P,6,FALSE))</f>
        <v>0</v>
      </c>
      <c r="BS123" s="397"/>
      <c r="BT123" s="398"/>
      <c r="BU123" s="399"/>
      <c r="BV123" s="126"/>
      <c r="BW123" s="97" t="str">
        <f>IF(AH127&lt;AI127,AJ127,IF(AI127&lt;AH127,AJ127," "))</f>
        <v xml:space="preserve"> </v>
      </c>
      <c r="BX123" s="99"/>
      <c r="BY123" s="100"/>
      <c r="BZ123" s="97" t="str">
        <f>IF(AH123&lt;AI123,AJ123,IF(AI123&lt;AH123,AJ123," "))</f>
        <v xml:space="preserve"> </v>
      </c>
      <c r="CA123" s="98"/>
      <c r="CB123" s="99"/>
      <c r="CC123" s="97" t="str">
        <f>IF(AH125&lt;AI125,AJ125,IF(AI125&lt;AH125,AJ125," "))</f>
        <v xml:space="preserve"> </v>
      </c>
      <c r="CD123" s="99"/>
      <c r="CE123" s="127"/>
      <c r="CF123" s="431">
        <f>BF123</f>
        <v>0</v>
      </c>
      <c r="CG123" s="433"/>
      <c r="CH123" s="378" t="str">
        <f>IF(BG124="",BG123,BG124)</f>
        <v/>
      </c>
      <c r="CL123" s="332"/>
      <c r="CM123" s="332"/>
      <c r="CN123" s="332"/>
      <c r="CO123" s="54"/>
    </row>
    <row r="124" spans="2:93" ht="24.95" customHeight="1" x14ac:dyDescent="0.25">
      <c r="B124" s="78">
        <v>2</v>
      </c>
      <c r="C124" s="79"/>
      <c r="D124" s="80">
        <v>2</v>
      </c>
      <c r="E124" s="80">
        <v>4</v>
      </c>
      <c r="F124" s="81"/>
      <c r="G124" s="82"/>
      <c r="H124" s="83"/>
      <c r="I124" s="84"/>
      <c r="J124" s="81"/>
      <c r="K124" s="82"/>
      <c r="L124" s="83"/>
      <c r="M124" s="84"/>
      <c r="N124" s="81"/>
      <c r="O124" s="82"/>
      <c r="P124" s="83"/>
      <c r="Q124" s="84"/>
      <c r="R124" s="81"/>
      <c r="S124" s="82"/>
      <c r="T124" s="85">
        <f t="shared" si="113"/>
        <v>0</v>
      </c>
      <c r="U124" s="85">
        <f t="shared" si="114"/>
        <v>0</v>
      </c>
      <c r="V124" s="85">
        <f t="shared" si="115"/>
        <v>0</v>
      </c>
      <c r="W124" s="85">
        <f t="shared" si="116"/>
        <v>0</v>
      </c>
      <c r="X124" s="85">
        <f t="shared" si="117"/>
        <v>0</v>
      </c>
      <c r="Y124" s="85">
        <f t="shared" si="118"/>
        <v>0</v>
      </c>
      <c r="Z124" s="85">
        <f t="shared" si="119"/>
        <v>0</v>
      </c>
      <c r="AA124" s="85">
        <f t="shared" si="120"/>
        <v>0</v>
      </c>
      <c r="AB124" s="85">
        <f t="shared" si="121"/>
        <v>0</v>
      </c>
      <c r="AC124" s="85">
        <f t="shared" si="122"/>
        <v>0</v>
      </c>
      <c r="AD124" s="85">
        <f t="shared" si="123"/>
        <v>0</v>
      </c>
      <c r="AE124" s="85">
        <f t="shared" si="124"/>
        <v>0</v>
      </c>
      <c r="AF124" s="85">
        <f t="shared" si="125"/>
        <v>0</v>
      </c>
      <c r="AG124" s="85">
        <f t="shared" si="126"/>
        <v>0</v>
      </c>
      <c r="AH124" s="86">
        <f t="shared" si="127"/>
        <v>0</v>
      </c>
      <c r="AI124" s="86">
        <f t="shared" si="127"/>
        <v>0</v>
      </c>
      <c r="AJ124" s="87">
        <f t="shared" si="128"/>
        <v>0</v>
      </c>
      <c r="AK124" s="87">
        <f t="shared" si="129"/>
        <v>0</v>
      </c>
      <c r="AL124" s="88" t="str">
        <f t="shared" si="130"/>
        <v/>
      </c>
      <c r="AM124" s="88" t="str">
        <f t="shared" si="131"/>
        <v/>
      </c>
      <c r="AN124" s="88" t="str">
        <f t="shared" si="132"/>
        <v/>
      </c>
      <c r="AO124" s="88" t="str">
        <f t="shared" si="133"/>
        <v/>
      </c>
      <c r="AP124" s="88" t="str">
        <f t="shared" si="134"/>
        <v/>
      </c>
      <c r="AQ124" s="88" t="str">
        <f t="shared" si="135"/>
        <v/>
      </c>
      <c r="AR124" s="88" t="str">
        <f t="shared" si="136"/>
        <v/>
      </c>
      <c r="AS124" s="89" t="str">
        <f t="shared" si="137"/>
        <v>0 - 0</v>
      </c>
      <c r="AT124" s="90" t="str">
        <f t="shared" si="138"/>
        <v/>
      </c>
      <c r="AU124" s="87">
        <f t="shared" si="139"/>
        <v>0</v>
      </c>
      <c r="AV124" s="87">
        <f t="shared" si="140"/>
        <v>0</v>
      </c>
      <c r="AW124" s="88" t="str">
        <f t="shared" si="141"/>
        <v/>
      </c>
      <c r="AX124" s="88" t="str">
        <f t="shared" si="142"/>
        <v/>
      </c>
      <c r="AY124" s="88" t="str">
        <f t="shared" si="143"/>
        <v/>
      </c>
      <c r="AZ124" s="88" t="str">
        <f t="shared" si="144"/>
        <v/>
      </c>
      <c r="BA124" s="88" t="str">
        <f t="shared" si="145"/>
        <v/>
      </c>
      <c r="BB124" s="88" t="str">
        <f t="shared" si="146"/>
        <v/>
      </c>
      <c r="BC124" s="88" t="str">
        <f t="shared" si="147"/>
        <v/>
      </c>
      <c r="BD124" s="89" t="str">
        <f t="shared" si="148"/>
        <v>0 - 0</v>
      </c>
      <c r="BE124" s="90" t="str">
        <f t="shared" si="149"/>
        <v/>
      </c>
      <c r="BF124" s="102"/>
      <c r="BG124" s="102"/>
      <c r="BH124" s="92">
        <f>SUMIF(B123:B126,D124,C123:C126)</f>
        <v>0</v>
      </c>
      <c r="BI124" s="93">
        <f>SUMIF(B123:B126,E124,C123:C126)</f>
        <v>0</v>
      </c>
      <c r="BJ124" s="57">
        <f t="shared" si="150"/>
        <v>4</v>
      </c>
      <c r="BK124" s="58">
        <f>1+BK123</f>
        <v>20</v>
      </c>
      <c r="BL124" s="407"/>
      <c r="BM124" s="394"/>
      <c r="BN124" s="336"/>
      <c r="BO124" s="336"/>
      <c r="BP124" s="336"/>
      <c r="BQ124" s="103">
        <f>IF(BM123=0,0,VLOOKUP(BM123,[3]Список!$A:P,8,FALSE))</f>
        <v>0</v>
      </c>
      <c r="BR124" s="396"/>
      <c r="BS124" s="400"/>
      <c r="BT124" s="401"/>
      <c r="BU124" s="402"/>
      <c r="BV124" s="381" t="str">
        <f>IF(AJ127&lt;AK127,AS127,IF(AK127&lt;AJ127,AT127," "))</f>
        <v xml:space="preserve"> </v>
      </c>
      <c r="BW124" s="381"/>
      <c r="BX124" s="381"/>
      <c r="BY124" s="380" t="str">
        <f>IF(AJ123&lt;AK123,AS123,IF(AK123&lt;AJ123,AT123," "))</f>
        <v xml:space="preserve"> </v>
      </c>
      <c r="BZ124" s="381"/>
      <c r="CA124" s="382"/>
      <c r="CB124" s="381" t="str">
        <f>IF(AJ125&lt;AK125,AS125,IF(AK125&lt;AJ125,AT125," "))</f>
        <v xml:space="preserve"> </v>
      </c>
      <c r="CC124" s="381"/>
      <c r="CD124" s="381"/>
      <c r="CE124" s="128"/>
      <c r="CF124" s="432"/>
      <c r="CG124" s="434"/>
      <c r="CH124" s="379"/>
      <c r="CL124" s="332"/>
      <c r="CM124" s="332"/>
      <c r="CN124" s="332"/>
      <c r="CO124" s="54"/>
    </row>
    <row r="125" spans="2:93" ht="24.95" customHeight="1" x14ac:dyDescent="0.25">
      <c r="B125" s="78">
        <v>3</v>
      </c>
      <c r="C125" s="79"/>
      <c r="D125" s="80">
        <v>1</v>
      </c>
      <c r="E125" s="80">
        <v>4</v>
      </c>
      <c r="F125" s="81"/>
      <c r="G125" s="82"/>
      <c r="H125" s="83"/>
      <c r="I125" s="84"/>
      <c r="J125" s="81"/>
      <c r="K125" s="82"/>
      <c r="L125" s="83"/>
      <c r="M125" s="84"/>
      <c r="N125" s="81"/>
      <c r="O125" s="82"/>
      <c r="P125" s="83"/>
      <c r="Q125" s="84"/>
      <c r="R125" s="81"/>
      <c r="S125" s="82"/>
      <c r="T125" s="85">
        <f t="shared" si="113"/>
        <v>0</v>
      </c>
      <c r="U125" s="85">
        <f t="shared" si="114"/>
        <v>0</v>
      </c>
      <c r="V125" s="85">
        <f t="shared" si="115"/>
        <v>0</v>
      </c>
      <c r="W125" s="85">
        <f t="shared" si="116"/>
        <v>0</v>
      </c>
      <c r="X125" s="85">
        <f t="shared" si="117"/>
        <v>0</v>
      </c>
      <c r="Y125" s="85">
        <f t="shared" si="118"/>
        <v>0</v>
      </c>
      <c r="Z125" s="85">
        <f t="shared" si="119"/>
        <v>0</v>
      </c>
      <c r="AA125" s="85">
        <f t="shared" si="120"/>
        <v>0</v>
      </c>
      <c r="AB125" s="85">
        <f t="shared" si="121"/>
        <v>0</v>
      </c>
      <c r="AC125" s="85">
        <f t="shared" si="122"/>
        <v>0</v>
      </c>
      <c r="AD125" s="85">
        <f t="shared" si="123"/>
        <v>0</v>
      </c>
      <c r="AE125" s="85">
        <f t="shared" si="124"/>
        <v>0</v>
      </c>
      <c r="AF125" s="85">
        <f t="shared" si="125"/>
        <v>0</v>
      </c>
      <c r="AG125" s="85">
        <f t="shared" si="126"/>
        <v>0</v>
      </c>
      <c r="AH125" s="86">
        <f t="shared" si="127"/>
        <v>0</v>
      </c>
      <c r="AI125" s="86">
        <f t="shared" si="127"/>
        <v>0</v>
      </c>
      <c r="AJ125" s="87">
        <f t="shared" si="128"/>
        <v>0</v>
      </c>
      <c r="AK125" s="87">
        <f t="shared" si="129"/>
        <v>0</v>
      </c>
      <c r="AL125" s="88" t="str">
        <f t="shared" si="130"/>
        <v/>
      </c>
      <c r="AM125" s="88" t="str">
        <f t="shared" si="131"/>
        <v/>
      </c>
      <c r="AN125" s="88" t="str">
        <f t="shared" si="132"/>
        <v/>
      </c>
      <c r="AO125" s="88" t="str">
        <f t="shared" si="133"/>
        <v/>
      </c>
      <c r="AP125" s="88" t="str">
        <f t="shared" si="134"/>
        <v/>
      </c>
      <c r="AQ125" s="88" t="str">
        <f t="shared" si="135"/>
        <v/>
      </c>
      <c r="AR125" s="88" t="str">
        <f t="shared" si="136"/>
        <v/>
      </c>
      <c r="AS125" s="89" t="str">
        <f t="shared" si="137"/>
        <v>0 - 0</v>
      </c>
      <c r="AT125" s="90" t="str">
        <f t="shared" si="138"/>
        <v/>
      </c>
      <c r="AU125" s="87">
        <f t="shared" si="139"/>
        <v>0</v>
      </c>
      <c r="AV125" s="87">
        <f t="shared" si="140"/>
        <v>0</v>
      </c>
      <c r="AW125" s="88" t="str">
        <f t="shared" si="141"/>
        <v/>
      </c>
      <c r="AX125" s="88" t="str">
        <f t="shared" si="142"/>
        <v/>
      </c>
      <c r="AY125" s="88" t="str">
        <f t="shared" si="143"/>
        <v/>
      </c>
      <c r="AZ125" s="88" t="str">
        <f t="shared" si="144"/>
        <v/>
      </c>
      <c r="BA125" s="88" t="str">
        <f t="shared" si="145"/>
        <v/>
      </c>
      <c r="BB125" s="88" t="str">
        <f t="shared" si="146"/>
        <v/>
      </c>
      <c r="BC125" s="88" t="str">
        <f t="shared" si="147"/>
        <v/>
      </c>
      <c r="BD125" s="89" t="str">
        <f t="shared" si="148"/>
        <v>0 - 0</v>
      </c>
      <c r="BE125" s="90" t="str">
        <f t="shared" si="149"/>
        <v/>
      </c>
      <c r="BF125" s="91">
        <f>SUMIF(D123:D130,2,AJ123:AJ130)+SUMIF(E123:E130,2,AK123:AK130)</f>
        <v>0</v>
      </c>
      <c r="BG125" s="91" t="str">
        <f>IF(BF125&lt;&gt;0,RANK(BF125,BF123:BF129),"")</f>
        <v/>
      </c>
      <c r="BH125" s="92">
        <f>SUMIF(B123:B126,D125,C123:C126)</f>
        <v>0</v>
      </c>
      <c r="BI125" s="93">
        <f>SUMIF(B123:B126,E125,C123:C126)</f>
        <v>0</v>
      </c>
      <c r="BJ125" s="57">
        <f t="shared" si="150"/>
        <v>4</v>
      </c>
      <c r="BK125" s="58">
        <f>1+BK124</f>
        <v>21</v>
      </c>
      <c r="BL125" s="350">
        <v>2</v>
      </c>
      <c r="BM125" s="387">
        <f>C124</f>
        <v>0</v>
      </c>
      <c r="BN125" s="334"/>
      <c r="BO125" s="334"/>
      <c r="BP125" s="334"/>
      <c r="BQ125" s="105">
        <f>IF(BM125=0,0,VLOOKUP(BM125,[3]Список!$A:P,7,FALSE))</f>
        <v>0</v>
      </c>
      <c r="BR125" s="389">
        <f>IF(BM125=0,0,VLOOKUP(BM125,[3]Список!$A:$P,6,FALSE))</f>
        <v>0</v>
      </c>
      <c r="BS125" s="129"/>
      <c r="BT125" s="107" t="str">
        <f>IF(AH127&lt;AI127,AU127,IF(AI127&lt;AH127,AU127," "))</f>
        <v xml:space="preserve"> </v>
      </c>
      <c r="BU125" s="110"/>
      <c r="BV125" s="357"/>
      <c r="BW125" s="357"/>
      <c r="BX125" s="357"/>
      <c r="BY125" s="116"/>
      <c r="BZ125" s="107" t="str">
        <f>IF(AH126&lt;AI126,AJ126,IF(AI126&lt;AH126,AJ126," "))</f>
        <v xml:space="preserve"> </v>
      </c>
      <c r="CA125" s="110"/>
      <c r="CB125" s="130"/>
      <c r="CC125" s="107" t="str">
        <f>IF(AH124&lt;AI124,AJ124,IF(AI124&lt;AH124,AJ124," "))</f>
        <v xml:space="preserve"> </v>
      </c>
      <c r="CD125" s="108"/>
      <c r="CE125" s="131"/>
      <c r="CF125" s="428">
        <f>BF125</f>
        <v>0</v>
      </c>
      <c r="CG125" s="340"/>
      <c r="CH125" s="341" t="str">
        <f>IF(BG126="",BG125,BG126)</f>
        <v/>
      </c>
      <c r="CL125" s="282"/>
      <c r="CM125" s="282"/>
      <c r="CN125" s="282"/>
      <c r="CO125" s="54"/>
    </row>
    <row r="126" spans="2:93" ht="24.95" customHeight="1" x14ac:dyDescent="0.25">
      <c r="B126" s="78">
        <v>4</v>
      </c>
      <c r="C126" s="79"/>
      <c r="D126" s="80">
        <v>2</v>
      </c>
      <c r="E126" s="80">
        <v>3</v>
      </c>
      <c r="F126" s="81"/>
      <c r="G126" s="82"/>
      <c r="H126" s="83"/>
      <c r="I126" s="84"/>
      <c r="J126" s="81"/>
      <c r="K126" s="82"/>
      <c r="L126" s="83"/>
      <c r="M126" s="84"/>
      <c r="N126" s="81"/>
      <c r="O126" s="82"/>
      <c r="P126" s="83"/>
      <c r="Q126" s="84"/>
      <c r="R126" s="81"/>
      <c r="S126" s="82"/>
      <c r="T126" s="85">
        <f t="shared" si="113"/>
        <v>0</v>
      </c>
      <c r="U126" s="85">
        <f t="shared" si="114"/>
        <v>0</v>
      </c>
      <c r="V126" s="85">
        <f t="shared" si="115"/>
        <v>0</v>
      </c>
      <c r="W126" s="85">
        <f t="shared" si="116"/>
        <v>0</v>
      </c>
      <c r="X126" s="85">
        <f t="shared" si="117"/>
        <v>0</v>
      </c>
      <c r="Y126" s="85">
        <f t="shared" si="118"/>
        <v>0</v>
      </c>
      <c r="Z126" s="85">
        <f t="shared" si="119"/>
        <v>0</v>
      </c>
      <c r="AA126" s="85">
        <f t="shared" si="120"/>
        <v>0</v>
      </c>
      <c r="AB126" s="85">
        <f t="shared" si="121"/>
        <v>0</v>
      </c>
      <c r="AC126" s="85">
        <f t="shared" si="122"/>
        <v>0</v>
      </c>
      <c r="AD126" s="85">
        <f t="shared" si="123"/>
        <v>0</v>
      </c>
      <c r="AE126" s="85">
        <f t="shared" si="124"/>
        <v>0</v>
      </c>
      <c r="AF126" s="85">
        <f t="shared" si="125"/>
        <v>0</v>
      </c>
      <c r="AG126" s="85">
        <f t="shared" si="126"/>
        <v>0</v>
      </c>
      <c r="AH126" s="86">
        <f t="shared" si="127"/>
        <v>0</v>
      </c>
      <c r="AI126" s="86">
        <f t="shared" si="127"/>
        <v>0</v>
      </c>
      <c r="AJ126" s="87">
        <f t="shared" si="128"/>
        <v>0</v>
      </c>
      <c r="AK126" s="87">
        <f t="shared" si="129"/>
        <v>0</v>
      </c>
      <c r="AL126" s="88" t="str">
        <f t="shared" si="130"/>
        <v/>
      </c>
      <c r="AM126" s="88" t="str">
        <f t="shared" si="131"/>
        <v/>
      </c>
      <c r="AN126" s="88" t="str">
        <f t="shared" si="132"/>
        <v/>
      </c>
      <c r="AO126" s="88" t="str">
        <f t="shared" si="133"/>
        <v/>
      </c>
      <c r="AP126" s="88" t="str">
        <f t="shared" si="134"/>
        <v/>
      </c>
      <c r="AQ126" s="88" t="str">
        <f t="shared" si="135"/>
        <v/>
      </c>
      <c r="AR126" s="88" t="str">
        <f t="shared" si="136"/>
        <v/>
      </c>
      <c r="AS126" s="89" t="str">
        <f t="shared" si="137"/>
        <v>0 - 0</v>
      </c>
      <c r="AT126" s="90" t="str">
        <f t="shared" si="138"/>
        <v/>
      </c>
      <c r="AU126" s="87">
        <f t="shared" si="139"/>
        <v>0</v>
      </c>
      <c r="AV126" s="87">
        <f t="shared" si="140"/>
        <v>0</v>
      </c>
      <c r="AW126" s="88" t="str">
        <f t="shared" si="141"/>
        <v/>
      </c>
      <c r="AX126" s="88" t="str">
        <f t="shared" si="142"/>
        <v/>
      </c>
      <c r="AY126" s="88" t="str">
        <f t="shared" si="143"/>
        <v/>
      </c>
      <c r="AZ126" s="88" t="str">
        <f t="shared" si="144"/>
        <v/>
      </c>
      <c r="BA126" s="88" t="str">
        <f t="shared" si="145"/>
        <v/>
      </c>
      <c r="BB126" s="88" t="str">
        <f t="shared" si="146"/>
        <v/>
      </c>
      <c r="BC126" s="88" t="str">
        <f t="shared" si="147"/>
        <v/>
      </c>
      <c r="BD126" s="89" t="str">
        <f t="shared" si="148"/>
        <v>0 - 0</v>
      </c>
      <c r="BE126" s="90" t="str">
        <f t="shared" si="149"/>
        <v/>
      </c>
      <c r="BF126" s="102"/>
      <c r="BG126" s="102"/>
      <c r="BH126" s="92">
        <f>SUMIF(B123:B126,D126,C123:C126)</f>
        <v>0</v>
      </c>
      <c r="BI126" s="93">
        <f>SUMIF(B123:B126,E126,C123:C126)</f>
        <v>0</v>
      </c>
      <c r="BJ126" s="57">
        <f t="shared" si="150"/>
        <v>4</v>
      </c>
      <c r="BK126" s="58">
        <f>1+BK125</f>
        <v>22</v>
      </c>
      <c r="BL126" s="350"/>
      <c r="BM126" s="387"/>
      <c r="BN126" s="336"/>
      <c r="BO126" s="336"/>
      <c r="BP126" s="336"/>
      <c r="BQ126" s="105">
        <f>IF(BM125=0,0,VLOOKUP(BM125,[3]Список!$A:P,8,FALSE))</f>
        <v>0</v>
      </c>
      <c r="BR126" s="389"/>
      <c r="BS126" s="403" t="str">
        <f>IF(AJ127&gt;AK127,BD127,IF(AK127&gt;AJ127,BE127," "))</f>
        <v xml:space="preserve"> </v>
      </c>
      <c r="BT126" s="404"/>
      <c r="BU126" s="405"/>
      <c r="BV126" s="357"/>
      <c r="BW126" s="357"/>
      <c r="BX126" s="357"/>
      <c r="BY126" s="403" t="str">
        <f>IF(AJ126&lt;AK126,AS126,IF(AK126&lt;AJ126,AT126," "))</f>
        <v xml:space="preserve"> </v>
      </c>
      <c r="BZ126" s="404"/>
      <c r="CA126" s="405"/>
      <c r="CB126" s="404" t="str">
        <f>IF(AJ124&lt;AK124,AS124,IF(AK124&lt;AJ124,AT124," "))</f>
        <v xml:space="preserve"> </v>
      </c>
      <c r="CC126" s="404"/>
      <c r="CD126" s="404"/>
      <c r="CE126" s="132"/>
      <c r="CF126" s="428"/>
      <c r="CG126" s="340"/>
      <c r="CH126" s="341"/>
      <c r="CL126" s="140"/>
      <c r="CM126" s="54"/>
      <c r="CN126" s="54"/>
      <c r="CO126" s="54"/>
    </row>
    <row r="127" spans="2:93" ht="24.95" customHeight="1" x14ac:dyDescent="0.25">
      <c r="B127" s="78">
        <v>5</v>
      </c>
      <c r="C127" s="113"/>
      <c r="D127" s="80">
        <v>1</v>
      </c>
      <c r="E127" s="80">
        <v>2</v>
      </c>
      <c r="F127" s="81"/>
      <c r="G127" s="82"/>
      <c r="H127" s="83"/>
      <c r="I127" s="84"/>
      <c r="J127" s="81"/>
      <c r="K127" s="82"/>
      <c r="L127" s="83"/>
      <c r="M127" s="84"/>
      <c r="N127" s="81"/>
      <c r="O127" s="82"/>
      <c r="P127" s="83"/>
      <c r="Q127" s="84"/>
      <c r="R127" s="81"/>
      <c r="S127" s="82"/>
      <c r="T127" s="85">
        <f t="shared" si="113"/>
        <v>0</v>
      </c>
      <c r="U127" s="85">
        <f t="shared" si="114"/>
        <v>0</v>
      </c>
      <c r="V127" s="85">
        <f t="shared" si="115"/>
        <v>0</v>
      </c>
      <c r="W127" s="85">
        <f t="shared" si="116"/>
        <v>0</v>
      </c>
      <c r="X127" s="85">
        <f t="shared" si="117"/>
        <v>0</v>
      </c>
      <c r="Y127" s="85">
        <f t="shared" si="118"/>
        <v>0</v>
      </c>
      <c r="Z127" s="85">
        <f t="shared" si="119"/>
        <v>0</v>
      </c>
      <c r="AA127" s="85">
        <f t="shared" si="120"/>
        <v>0</v>
      </c>
      <c r="AB127" s="85">
        <f t="shared" si="121"/>
        <v>0</v>
      </c>
      <c r="AC127" s="85">
        <f t="shared" si="122"/>
        <v>0</v>
      </c>
      <c r="AD127" s="85">
        <f t="shared" si="123"/>
        <v>0</v>
      </c>
      <c r="AE127" s="85">
        <f t="shared" si="124"/>
        <v>0</v>
      </c>
      <c r="AF127" s="85">
        <f t="shared" si="125"/>
        <v>0</v>
      </c>
      <c r="AG127" s="85">
        <f t="shared" si="126"/>
        <v>0</v>
      </c>
      <c r="AH127" s="86">
        <f t="shared" si="127"/>
        <v>0</v>
      </c>
      <c r="AI127" s="86">
        <f t="shared" si="127"/>
        <v>0</v>
      </c>
      <c r="AJ127" s="87">
        <f t="shared" si="128"/>
        <v>0</v>
      </c>
      <c r="AK127" s="87">
        <f t="shared" si="129"/>
        <v>0</v>
      </c>
      <c r="AL127" s="88" t="str">
        <f t="shared" si="130"/>
        <v/>
      </c>
      <c r="AM127" s="88" t="str">
        <f t="shared" si="131"/>
        <v/>
      </c>
      <c r="AN127" s="88" t="str">
        <f t="shared" si="132"/>
        <v/>
      </c>
      <c r="AO127" s="88" t="str">
        <f t="shared" si="133"/>
        <v/>
      </c>
      <c r="AP127" s="88" t="str">
        <f t="shared" si="134"/>
        <v/>
      </c>
      <c r="AQ127" s="88" t="str">
        <f t="shared" si="135"/>
        <v/>
      </c>
      <c r="AR127" s="88" t="str">
        <f t="shared" si="136"/>
        <v/>
      </c>
      <c r="AS127" s="89" t="str">
        <f t="shared" si="137"/>
        <v>0 - 0</v>
      </c>
      <c r="AT127" s="90" t="str">
        <f t="shared" si="138"/>
        <v/>
      </c>
      <c r="AU127" s="87">
        <f t="shared" si="139"/>
        <v>0</v>
      </c>
      <c r="AV127" s="87">
        <f t="shared" si="140"/>
        <v>0</v>
      </c>
      <c r="AW127" s="88" t="str">
        <f t="shared" si="141"/>
        <v/>
      </c>
      <c r="AX127" s="88" t="str">
        <f t="shared" si="142"/>
        <v/>
      </c>
      <c r="AY127" s="88" t="str">
        <f t="shared" si="143"/>
        <v/>
      </c>
      <c r="AZ127" s="88" t="str">
        <f t="shared" si="144"/>
        <v/>
      </c>
      <c r="BA127" s="88" t="str">
        <f t="shared" si="145"/>
        <v/>
      </c>
      <c r="BB127" s="88" t="str">
        <f t="shared" si="146"/>
        <v/>
      </c>
      <c r="BC127" s="88" t="str">
        <f t="shared" si="147"/>
        <v/>
      </c>
      <c r="BD127" s="89" t="str">
        <f t="shared" si="148"/>
        <v>0 - 0</v>
      </c>
      <c r="BE127" s="90" t="str">
        <f t="shared" si="149"/>
        <v/>
      </c>
      <c r="BF127" s="91">
        <f>SUMIF(D123:D130,3,AJ123:AJ130)+SUMIF(E123:E130,3,AK123:AK130)</f>
        <v>0</v>
      </c>
      <c r="BG127" s="91" t="str">
        <f>IF(BF127&lt;&gt;0,RANK(BF127,BF123:BF129),"")</f>
        <v/>
      </c>
      <c r="BH127" s="92">
        <f>SUMIF(B123:B126,D127,C123:C126)</f>
        <v>0</v>
      </c>
      <c r="BI127" s="93">
        <f>SUMIF(B123:B126,E127,C123:C126)</f>
        <v>0</v>
      </c>
      <c r="BJ127" s="57">
        <f t="shared" si="150"/>
        <v>4</v>
      </c>
      <c r="BK127" s="58">
        <f>1+BK126</f>
        <v>23</v>
      </c>
      <c r="BL127" s="391">
        <v>3</v>
      </c>
      <c r="BM127" s="393">
        <f>C125</f>
        <v>0</v>
      </c>
      <c r="BN127" s="334"/>
      <c r="BO127" s="334"/>
      <c r="BP127" s="334"/>
      <c r="BQ127" s="95">
        <f>IF(BM127=0,0,VLOOKUP(BM127,[3]Список!$A:P,7,FALSE))</f>
        <v>0</v>
      </c>
      <c r="BR127" s="395">
        <f>IF(BM127=0,0,VLOOKUP(BM127,[3]Список!$A:$P,6,FALSE))</f>
        <v>0</v>
      </c>
      <c r="BS127" s="133"/>
      <c r="BT127" s="97" t="str">
        <f>IF(AH123&lt;AI123,AU123,IF(AI123&lt;AH123,AU123," "))</f>
        <v xml:space="preserve"> </v>
      </c>
      <c r="BU127" s="98"/>
      <c r="BV127" s="99"/>
      <c r="BW127" s="97" t="str">
        <f>IF(AH126&lt;AI126,AU126,IF(AI126&lt;AH126,AU126," "))</f>
        <v xml:space="preserve"> </v>
      </c>
      <c r="BX127" s="99"/>
      <c r="BY127" s="397"/>
      <c r="BZ127" s="398"/>
      <c r="CA127" s="399"/>
      <c r="CB127" s="126"/>
      <c r="CC127" s="97" t="str">
        <f>IF(AH128&lt;AI128,AJ128,IF(AI128&lt;AH128,AJ128," "))</f>
        <v xml:space="preserve"> </v>
      </c>
      <c r="CD127" s="99"/>
      <c r="CE127" s="127"/>
      <c r="CF127" s="431">
        <f>BF127</f>
        <v>0</v>
      </c>
      <c r="CG127" s="433"/>
      <c r="CH127" s="378" t="str">
        <f>IF(BG128="",BG127,BG128)</f>
        <v/>
      </c>
      <c r="CL127" s="140"/>
      <c r="CM127" s="54"/>
      <c r="CN127" s="54"/>
      <c r="CO127" s="54"/>
    </row>
    <row r="128" spans="2:93" ht="24.95" customHeight="1" x14ac:dyDescent="0.25">
      <c r="B128" s="78">
        <v>6</v>
      </c>
      <c r="D128" s="80">
        <v>3</v>
      </c>
      <c r="E128" s="80">
        <v>4</v>
      </c>
      <c r="F128" s="81"/>
      <c r="G128" s="82"/>
      <c r="H128" s="83"/>
      <c r="I128" s="84"/>
      <c r="J128" s="81"/>
      <c r="K128" s="82"/>
      <c r="L128" s="83"/>
      <c r="M128" s="84"/>
      <c r="N128" s="81"/>
      <c r="O128" s="82"/>
      <c r="P128" s="83"/>
      <c r="Q128" s="84"/>
      <c r="R128" s="81"/>
      <c r="S128" s="82"/>
      <c r="T128" s="85">
        <f t="shared" si="113"/>
        <v>0</v>
      </c>
      <c r="U128" s="85">
        <f t="shared" si="114"/>
        <v>0</v>
      </c>
      <c r="V128" s="85">
        <f t="shared" si="115"/>
        <v>0</v>
      </c>
      <c r="W128" s="85">
        <f t="shared" si="116"/>
        <v>0</v>
      </c>
      <c r="X128" s="85">
        <f t="shared" si="117"/>
        <v>0</v>
      </c>
      <c r="Y128" s="85">
        <f t="shared" si="118"/>
        <v>0</v>
      </c>
      <c r="Z128" s="85">
        <f t="shared" si="119"/>
        <v>0</v>
      </c>
      <c r="AA128" s="85">
        <f t="shared" si="120"/>
        <v>0</v>
      </c>
      <c r="AB128" s="85">
        <f t="shared" si="121"/>
        <v>0</v>
      </c>
      <c r="AC128" s="85">
        <f t="shared" si="122"/>
        <v>0</v>
      </c>
      <c r="AD128" s="85">
        <f t="shared" si="123"/>
        <v>0</v>
      </c>
      <c r="AE128" s="85">
        <f t="shared" si="124"/>
        <v>0</v>
      </c>
      <c r="AF128" s="85">
        <f t="shared" si="125"/>
        <v>0</v>
      </c>
      <c r="AG128" s="85">
        <f t="shared" si="126"/>
        <v>0</v>
      </c>
      <c r="AH128" s="86">
        <f t="shared" si="127"/>
        <v>0</v>
      </c>
      <c r="AI128" s="86">
        <f t="shared" si="127"/>
        <v>0</v>
      </c>
      <c r="AJ128" s="87">
        <f t="shared" si="128"/>
        <v>0</v>
      </c>
      <c r="AK128" s="87">
        <f t="shared" si="129"/>
        <v>0</v>
      </c>
      <c r="AL128" s="88" t="str">
        <f t="shared" si="130"/>
        <v/>
      </c>
      <c r="AM128" s="88" t="str">
        <f t="shared" si="131"/>
        <v/>
      </c>
      <c r="AN128" s="88" t="str">
        <f t="shared" si="132"/>
        <v/>
      </c>
      <c r="AO128" s="88" t="str">
        <f t="shared" si="133"/>
        <v/>
      </c>
      <c r="AP128" s="88" t="str">
        <f t="shared" si="134"/>
        <v/>
      </c>
      <c r="AQ128" s="88" t="str">
        <f t="shared" si="135"/>
        <v/>
      </c>
      <c r="AR128" s="88" t="str">
        <f t="shared" si="136"/>
        <v/>
      </c>
      <c r="AS128" s="89" t="str">
        <f t="shared" si="137"/>
        <v>0 - 0</v>
      </c>
      <c r="AT128" s="90" t="str">
        <f t="shared" si="138"/>
        <v/>
      </c>
      <c r="AU128" s="87">
        <f t="shared" si="139"/>
        <v>0</v>
      </c>
      <c r="AV128" s="87">
        <f t="shared" si="140"/>
        <v>0</v>
      </c>
      <c r="AW128" s="88" t="str">
        <f t="shared" si="141"/>
        <v/>
      </c>
      <c r="AX128" s="88" t="str">
        <f t="shared" si="142"/>
        <v/>
      </c>
      <c r="AY128" s="88" t="str">
        <f t="shared" si="143"/>
        <v/>
      </c>
      <c r="AZ128" s="88" t="str">
        <f t="shared" si="144"/>
        <v/>
      </c>
      <c r="BA128" s="88" t="str">
        <f t="shared" si="145"/>
        <v/>
      </c>
      <c r="BB128" s="88" t="str">
        <f t="shared" si="146"/>
        <v/>
      </c>
      <c r="BC128" s="88" t="str">
        <f t="shared" si="147"/>
        <v/>
      </c>
      <c r="BD128" s="89" t="str">
        <f t="shared" si="148"/>
        <v>0 - 0</v>
      </c>
      <c r="BE128" s="90" t="str">
        <f t="shared" si="149"/>
        <v/>
      </c>
      <c r="BF128" s="102"/>
      <c r="BG128" s="102"/>
      <c r="BH128" s="92">
        <f>SUMIF(B123:B126,D128,C123:C126)</f>
        <v>0</v>
      </c>
      <c r="BI128" s="93">
        <f>SUMIF(B123:B126,E128,C123:C126)</f>
        <v>0</v>
      </c>
      <c r="BJ128" s="57">
        <f t="shared" si="150"/>
        <v>4</v>
      </c>
      <c r="BK128" s="58">
        <f>1+BK127</f>
        <v>24</v>
      </c>
      <c r="BL128" s="392"/>
      <c r="BM128" s="394"/>
      <c r="BN128" s="336"/>
      <c r="BO128" s="336"/>
      <c r="BP128" s="336"/>
      <c r="BQ128" s="103">
        <f>IF(BM127=0,0,VLOOKUP(BM127,[3]Список!$A:P,8,FALSE))</f>
        <v>0</v>
      </c>
      <c r="BR128" s="396"/>
      <c r="BS128" s="380" t="str">
        <f>IF(AJ123&gt;AK123,BD123,IF(AK123&gt;AJ123,BE123," "))</f>
        <v xml:space="preserve"> </v>
      </c>
      <c r="BT128" s="381"/>
      <c r="BU128" s="382"/>
      <c r="BV128" s="381" t="str">
        <f>IF(AJ126&gt;AK126,BD126,IF(AK126&gt;AJ126,BE126," "))</f>
        <v xml:space="preserve"> </v>
      </c>
      <c r="BW128" s="381"/>
      <c r="BX128" s="381"/>
      <c r="BY128" s="400"/>
      <c r="BZ128" s="401"/>
      <c r="CA128" s="402"/>
      <c r="CB128" s="381" t="str">
        <f>IF(AJ128&lt;AK128,AS128,IF(AK128&lt;AJ128,AT128," "))</f>
        <v xml:space="preserve"> </v>
      </c>
      <c r="CC128" s="381"/>
      <c r="CD128" s="381"/>
      <c r="CE128" s="128"/>
      <c r="CF128" s="432"/>
      <c r="CG128" s="434"/>
      <c r="CH128" s="379"/>
      <c r="CL128" s="140"/>
      <c r="CM128" s="54"/>
      <c r="CN128" s="54"/>
      <c r="CO128" s="54"/>
    </row>
    <row r="129" spans="2:93" ht="24.95" customHeight="1" x14ac:dyDescent="0.25"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W129" s="12"/>
      <c r="AX129" s="12"/>
      <c r="AY129" s="12"/>
      <c r="AZ129" s="12"/>
      <c r="BA129" s="12"/>
      <c r="BF129" s="91">
        <f>SUMIF(D123:D130,4,AJ123:AJ130)+SUMIF(E123:E130,4,AK123:AK130)</f>
        <v>0</v>
      </c>
      <c r="BG129" s="91" t="str">
        <f>IF(BF129&lt;&gt;0,RANK(BF129,BF123:BF129),"")</f>
        <v/>
      </c>
      <c r="BH129" s="115"/>
      <c r="BI129" s="115"/>
      <c r="BL129" s="350">
        <v>4</v>
      </c>
      <c r="BM129" s="387">
        <f>C126</f>
        <v>0</v>
      </c>
      <c r="BN129" s="332"/>
      <c r="BO129" s="332"/>
      <c r="BP129" s="412"/>
      <c r="BQ129" s="105">
        <f>IF(BM129=0,0,VLOOKUP(BM129,[3]Список!$A:P,7,FALSE))</f>
        <v>0</v>
      </c>
      <c r="BR129" s="389">
        <f>IF(BM129=0,0,VLOOKUP(BM129,[3]Список!$A:$P,6,FALSE))</f>
        <v>0</v>
      </c>
      <c r="BS129" s="129"/>
      <c r="BT129" s="107" t="str">
        <f>IF(AH125&lt;AI125,AU125,IF(AI125&lt;AH125,AU125," "))</f>
        <v xml:space="preserve"> </v>
      </c>
      <c r="BU129" s="110"/>
      <c r="BV129" s="108"/>
      <c r="BW129" s="107" t="str">
        <f>IF(AH124&lt;AI124,AU124,IF(AI124&lt;AH124,AU124," "))</f>
        <v xml:space="preserve"> </v>
      </c>
      <c r="BX129" s="108"/>
      <c r="BY129" s="116"/>
      <c r="BZ129" s="107" t="str">
        <f>IF(AH128&lt;AI128,AU128,IF(AI128&lt;AH128,AU128," "))</f>
        <v xml:space="preserve"> </v>
      </c>
      <c r="CA129" s="110"/>
      <c r="CB129" s="357"/>
      <c r="CC129" s="357"/>
      <c r="CD129" s="357"/>
      <c r="CE129" s="131"/>
      <c r="CF129" s="428">
        <f>BF129</f>
        <v>0</v>
      </c>
      <c r="CG129" s="340"/>
      <c r="CH129" s="341" t="str">
        <f>IF(BG130="",BG129,BG130)</f>
        <v/>
      </c>
      <c r="CL129" s="140"/>
      <c r="CM129" s="54"/>
      <c r="CN129" s="54"/>
      <c r="CO129" s="54"/>
    </row>
    <row r="130" spans="2:93" ht="24.95" customHeight="1" thickBot="1" x14ac:dyDescent="0.3"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W130" s="12"/>
      <c r="AX130" s="12"/>
      <c r="AY130" s="12"/>
      <c r="AZ130" s="12"/>
      <c r="BA130" s="12"/>
      <c r="BF130" s="102"/>
      <c r="BG130" s="102"/>
      <c r="BH130" s="115"/>
      <c r="BI130" s="115"/>
      <c r="BL130" s="351"/>
      <c r="BM130" s="388"/>
      <c r="BN130" s="332"/>
      <c r="BO130" s="332"/>
      <c r="BP130" s="412"/>
      <c r="BQ130" s="117">
        <f>IF(BM129=0,0,VLOOKUP(BM129,[3]Список!$A:P,8,FALSE))</f>
        <v>0</v>
      </c>
      <c r="BR130" s="390"/>
      <c r="BS130" s="375" t="str">
        <f>IF(AJ125&gt;AK125,BD125,IF(AK125&gt;AJ125,BE125," "))</f>
        <v xml:space="preserve"> </v>
      </c>
      <c r="BT130" s="376"/>
      <c r="BU130" s="377"/>
      <c r="BV130" s="376" t="str">
        <f>IF(AJ124&gt;AK124,BD124,IF(AK124&gt;AJ124,BE124," "))</f>
        <v xml:space="preserve"> </v>
      </c>
      <c r="BW130" s="376"/>
      <c r="BX130" s="376"/>
      <c r="BY130" s="375" t="str">
        <f>IF(AJ128&gt;AK128,BD128,IF(AK128&gt;AJ128,BE128," "))</f>
        <v xml:space="preserve"> </v>
      </c>
      <c r="BZ130" s="376"/>
      <c r="CA130" s="377"/>
      <c r="CB130" s="360"/>
      <c r="CC130" s="360"/>
      <c r="CD130" s="360"/>
      <c r="CE130" s="134"/>
      <c r="CF130" s="429"/>
      <c r="CG130" s="430"/>
      <c r="CH130" s="374"/>
      <c r="CL130" s="140"/>
      <c r="CM130" s="54"/>
      <c r="CN130" s="54"/>
      <c r="CO130" s="54"/>
    </row>
    <row r="131" spans="2:93" ht="24.95" customHeight="1" x14ac:dyDescent="0.25"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W131" s="12"/>
      <c r="AX131" s="12"/>
      <c r="AY131" s="12"/>
      <c r="AZ131" s="12"/>
      <c r="BA131" s="12"/>
      <c r="BF131" s="102"/>
      <c r="BG131" s="102"/>
      <c r="BH131" s="115"/>
      <c r="BI131" s="115"/>
      <c r="BL131" s="135"/>
      <c r="BM131" s="285"/>
      <c r="BN131" s="424" t="s">
        <v>74</v>
      </c>
      <c r="BO131" s="424"/>
      <c r="BP131" s="424"/>
      <c r="BQ131" s="424"/>
      <c r="BR131" s="424"/>
      <c r="BS131" s="424"/>
      <c r="BT131" s="424"/>
      <c r="BU131" s="424"/>
      <c r="BV131" s="424"/>
      <c r="BW131" s="424"/>
      <c r="BX131" s="424"/>
      <c r="BY131" s="424"/>
      <c r="BZ131" s="424"/>
      <c r="CA131" s="424"/>
      <c r="CB131" s="424"/>
      <c r="CC131" s="424"/>
      <c r="CD131" s="424"/>
      <c r="CE131" s="424"/>
      <c r="CF131" s="424"/>
      <c r="CG131" s="424"/>
      <c r="CH131" s="137"/>
      <c r="CL131" s="140"/>
      <c r="CM131" s="54"/>
      <c r="CN131" s="54"/>
      <c r="CO131" s="54"/>
    </row>
    <row r="132" spans="2:93" ht="24.95" customHeight="1" x14ac:dyDescent="0.25"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W132" s="12"/>
      <c r="AX132" s="12"/>
      <c r="AY132" s="12"/>
      <c r="AZ132" s="12"/>
      <c r="BA132" s="12"/>
      <c r="BF132" s="102"/>
      <c r="BG132" s="102"/>
      <c r="BH132" s="115"/>
      <c r="BI132" s="115"/>
      <c r="BK132" s="138"/>
      <c r="BL132" s="135"/>
      <c r="BM132" s="285"/>
      <c r="BN132" s="371" t="s">
        <v>78</v>
      </c>
      <c r="BO132" s="371"/>
      <c r="BP132" s="371"/>
      <c r="BQ132" s="371"/>
      <c r="BR132" s="371"/>
      <c r="BS132" s="371"/>
      <c r="BT132" s="371"/>
      <c r="BU132" s="371"/>
      <c r="BV132" s="371"/>
      <c r="BW132" s="371"/>
      <c r="BX132" s="371"/>
      <c r="BY132" s="371"/>
      <c r="BZ132" s="371"/>
      <c r="CA132" s="371"/>
      <c r="CB132" s="371"/>
      <c r="CC132" s="371"/>
      <c r="CD132" s="371"/>
      <c r="CE132" s="371"/>
      <c r="CF132" s="371"/>
      <c r="CG132" s="371"/>
      <c r="CH132" s="137"/>
      <c r="CI132" s="54"/>
      <c r="CL132" s="140"/>
      <c r="CM132" s="54"/>
      <c r="CN132" s="54"/>
      <c r="CO132" s="54"/>
    </row>
    <row r="133" spans="2:93" ht="24.95" customHeight="1" x14ac:dyDescent="0.25"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W133" s="12"/>
      <c r="AX133" s="12"/>
      <c r="AY133" s="12"/>
      <c r="AZ133" s="12"/>
      <c r="BA133" s="12"/>
      <c r="BF133" s="102"/>
      <c r="BG133" s="102"/>
      <c r="BH133" s="115"/>
      <c r="BI133" s="115"/>
      <c r="BK133" s="138"/>
      <c r="BL133" s="135"/>
      <c r="BM133" s="285"/>
      <c r="BN133" s="288"/>
      <c r="BO133" s="288"/>
      <c r="BP133" s="288"/>
      <c r="BQ133" s="288"/>
      <c r="BR133" s="288"/>
      <c r="BS133" s="288"/>
      <c r="BT133" s="288"/>
      <c r="BU133" s="288"/>
      <c r="BV133" s="288"/>
      <c r="BW133" s="288"/>
      <c r="BX133" s="288"/>
      <c r="BY133" s="288"/>
      <c r="BZ133" s="288"/>
      <c r="CA133" s="288"/>
      <c r="CB133" s="288"/>
      <c r="CC133" s="288"/>
      <c r="CD133" s="288"/>
      <c r="CE133" s="288"/>
      <c r="CF133" s="288"/>
      <c r="CG133" s="288"/>
      <c r="CH133" s="137"/>
      <c r="CI133" s="54"/>
      <c r="CL133" s="140"/>
      <c r="CM133" s="54"/>
      <c r="CN133" s="54"/>
      <c r="CO133" s="54"/>
    </row>
    <row r="134" spans="2:93" ht="24.95" customHeight="1" x14ac:dyDescent="0.25"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W134" s="12"/>
      <c r="AX134" s="12"/>
      <c r="AY134" s="12"/>
      <c r="AZ134" s="12"/>
      <c r="BA134" s="12"/>
      <c r="BF134" s="102"/>
      <c r="BG134" s="102"/>
      <c r="BH134" s="115"/>
      <c r="BI134" s="115"/>
      <c r="BK134" s="138"/>
      <c r="BL134" s="135"/>
      <c r="BM134" s="285"/>
      <c r="BN134" s="367" t="s">
        <v>76</v>
      </c>
      <c r="BO134" s="367"/>
      <c r="BP134" s="367"/>
      <c r="BQ134" s="367"/>
      <c r="BR134" s="367"/>
      <c r="BS134" s="367"/>
      <c r="BT134" s="367"/>
      <c r="BU134" s="367"/>
      <c r="BV134" s="367"/>
      <c r="BW134" s="367"/>
      <c r="BX134" s="367"/>
      <c r="BY134" s="367"/>
      <c r="BZ134" s="367"/>
      <c r="CA134" s="367"/>
      <c r="CB134" s="367"/>
      <c r="CC134" s="367"/>
      <c r="CD134" s="367"/>
      <c r="CE134" s="367"/>
      <c r="CF134" s="367"/>
      <c r="CG134" s="367"/>
      <c r="CH134" s="137"/>
      <c r="CI134" s="54"/>
      <c r="CL134" s="140"/>
      <c r="CM134" s="54"/>
      <c r="CN134" s="54"/>
      <c r="CO134" s="54"/>
    </row>
    <row r="135" spans="2:93" ht="24.95" customHeight="1" x14ac:dyDescent="0.25"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W135" s="12"/>
      <c r="AX135" s="12"/>
      <c r="AY135" s="12"/>
      <c r="AZ135" s="12"/>
      <c r="BA135" s="12"/>
      <c r="BF135" s="102"/>
      <c r="BG135" s="102"/>
      <c r="BH135" s="115"/>
      <c r="BI135" s="115"/>
      <c r="BK135" s="138"/>
      <c r="BL135" s="135"/>
      <c r="BM135" s="285"/>
      <c r="BN135" s="368" t="s">
        <v>126</v>
      </c>
      <c r="BO135" s="368"/>
      <c r="BP135" s="368"/>
      <c r="BQ135" s="368"/>
      <c r="BR135" s="368"/>
      <c r="BS135" s="368"/>
      <c r="BT135" s="368"/>
      <c r="BU135" s="368"/>
      <c r="BV135" s="368"/>
      <c r="BW135" s="368"/>
      <c r="BX135" s="368"/>
      <c r="BY135" s="368"/>
      <c r="BZ135" s="368"/>
      <c r="CA135" s="368"/>
      <c r="CB135" s="368"/>
      <c r="CC135" s="368"/>
      <c r="CD135" s="368"/>
      <c r="CE135" s="368"/>
      <c r="CF135" s="368"/>
      <c r="CG135" s="368"/>
      <c r="CH135" s="137"/>
      <c r="CI135" s="54"/>
      <c r="CL135" s="140"/>
      <c r="CM135" s="54"/>
      <c r="CN135" s="54"/>
      <c r="CO135" s="54"/>
    </row>
    <row r="136" spans="2:93" ht="24.95" customHeight="1" x14ac:dyDescent="0.25"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W136" s="12"/>
      <c r="AX136" s="12"/>
      <c r="AY136" s="12"/>
      <c r="AZ136" s="12"/>
      <c r="BA136" s="12"/>
      <c r="BF136" s="102"/>
      <c r="BG136" s="102"/>
      <c r="BH136" s="115"/>
      <c r="BI136" s="115"/>
      <c r="BK136" s="138"/>
      <c r="BL136" s="135"/>
      <c r="BM136" s="285"/>
      <c r="BN136" s="20"/>
      <c r="BO136" s="1"/>
      <c r="BP136" s="369" t="s">
        <v>79</v>
      </c>
      <c r="BQ136" s="369"/>
      <c r="BR136" s="369"/>
      <c r="BS136" s="369"/>
      <c r="BT136" s="369"/>
      <c r="BU136" s="369"/>
      <c r="BV136" s="369"/>
      <c r="BW136" s="369"/>
      <c r="BX136" s="369"/>
      <c r="BY136" s="369"/>
      <c r="BZ136" s="369"/>
      <c r="CA136" s="369"/>
      <c r="CB136" s="369"/>
      <c r="CC136" s="369"/>
      <c r="CD136" s="369"/>
      <c r="CE136" s="369"/>
      <c r="CF136" s="64"/>
      <c r="CG136" s="21"/>
      <c r="CH136" s="137"/>
      <c r="CI136" s="54"/>
      <c r="CL136" s="140"/>
      <c r="CM136" s="54"/>
      <c r="CN136" s="54"/>
      <c r="CO136" s="54"/>
    </row>
    <row r="137" spans="2:93" ht="24.95" customHeight="1" thickBot="1" x14ac:dyDescent="0.3">
      <c r="AA137" s="65"/>
      <c r="BL137" s="345"/>
      <c r="BM137" s="345"/>
      <c r="BN137" s="345"/>
      <c r="BO137" s="345"/>
      <c r="BP137" s="345"/>
      <c r="BQ137" s="345"/>
      <c r="BR137" s="345"/>
      <c r="BS137" s="345"/>
      <c r="BT137" s="345"/>
      <c r="BU137" s="345"/>
      <c r="BV137" s="345"/>
      <c r="BW137" s="345"/>
      <c r="BX137" s="345"/>
      <c r="BY137" s="345"/>
      <c r="BZ137" s="345"/>
      <c r="CA137" s="345"/>
      <c r="CB137" s="345"/>
      <c r="CC137" s="345"/>
      <c r="CD137" s="345"/>
      <c r="CE137" s="345"/>
      <c r="CF137" s="345"/>
      <c r="CG137" s="345"/>
      <c r="CH137" s="345"/>
      <c r="CL137" s="140"/>
      <c r="CM137" s="54"/>
      <c r="CN137" s="54"/>
      <c r="CO137" s="54"/>
    </row>
    <row r="138" spans="2:93" ht="24.95" customHeight="1" x14ac:dyDescent="0.25">
      <c r="B138" s="66">
        <v>1</v>
      </c>
      <c r="C138" s="67"/>
      <c r="D138" s="68" t="s">
        <v>70</v>
      </c>
      <c r="E138" s="68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70">
        <v>1</v>
      </c>
      <c r="AA138" s="65"/>
      <c r="AS138" s="71">
        <f>IF(C139=0,0,(IF(C140=0,1,IF(C141=0,2,IF(C142=0,3,IF(C142&gt;0,4))))))</f>
        <v>0</v>
      </c>
      <c r="BD138" s="71" t="b">
        <f>IF(BF138=15,3,IF(BF138&gt;15,4))</f>
        <v>0</v>
      </c>
      <c r="BF138" s="72">
        <f>SUM(BF139,BF141,BF143,BF145)</f>
        <v>9</v>
      </c>
      <c r="BG138" s="72">
        <f>SUM(BG139,BG141,BG143,BG145)</f>
        <v>6</v>
      </c>
      <c r="BL138" s="119" t="s">
        <v>58</v>
      </c>
      <c r="BM138" s="425" t="s">
        <v>7</v>
      </c>
      <c r="BN138" s="346"/>
      <c r="BO138" s="346"/>
      <c r="BP138" s="426"/>
      <c r="BQ138" s="347" t="s">
        <v>59</v>
      </c>
      <c r="BR138" s="427"/>
      <c r="BS138" s="342">
        <v>1</v>
      </c>
      <c r="BT138" s="342"/>
      <c r="BU138" s="342"/>
      <c r="BV138" s="348">
        <v>2</v>
      </c>
      <c r="BW138" s="342"/>
      <c r="BX138" s="349"/>
      <c r="BY138" s="342">
        <v>3</v>
      </c>
      <c r="BZ138" s="342"/>
      <c r="CA138" s="342"/>
      <c r="CB138" s="348">
        <v>4</v>
      </c>
      <c r="CC138" s="342"/>
      <c r="CD138" s="349"/>
      <c r="CE138" s="74"/>
      <c r="CF138" s="75" t="s">
        <v>0</v>
      </c>
      <c r="CG138" s="280" t="s">
        <v>3</v>
      </c>
      <c r="CH138" s="77" t="s">
        <v>1</v>
      </c>
      <c r="CL138" s="140"/>
      <c r="CM138" s="54"/>
      <c r="CN138" s="54"/>
      <c r="CO138" s="54"/>
    </row>
    <row r="139" spans="2:93" ht="24.95" customHeight="1" x14ac:dyDescent="0.25">
      <c r="B139" s="78">
        <v>1</v>
      </c>
      <c r="C139" s="79"/>
      <c r="D139" s="80">
        <v>1</v>
      </c>
      <c r="E139" s="80">
        <v>3</v>
      </c>
      <c r="F139" s="81">
        <v>2</v>
      </c>
      <c r="G139" s="82">
        <v>1</v>
      </c>
      <c r="H139" s="83">
        <v>2</v>
      </c>
      <c r="I139" s="84">
        <v>1</v>
      </c>
      <c r="J139" s="81">
        <v>2</v>
      </c>
      <c r="K139" s="82">
        <v>1</v>
      </c>
      <c r="L139" s="83"/>
      <c r="M139" s="84"/>
      <c r="N139" s="81"/>
      <c r="O139" s="82"/>
      <c r="P139" s="83"/>
      <c r="Q139" s="84"/>
      <c r="R139" s="81"/>
      <c r="S139" s="82"/>
      <c r="T139" s="85">
        <f t="shared" ref="T139:T144" si="151">IF(F139="wo",0,IF(G139="wo",1,IF(F139&gt;G139,1,0)))</f>
        <v>1</v>
      </c>
      <c r="U139" s="85">
        <f t="shared" ref="U139:U144" si="152">IF(F139="wo",1,IF(G139="wo",0,IF(G139&gt;F139,1,0)))</f>
        <v>0</v>
      </c>
      <c r="V139" s="85">
        <f t="shared" ref="V139:V144" si="153">IF(H139="wo",0,IF(I139="wo",1,IF(H139&gt;I139,1,0)))</f>
        <v>1</v>
      </c>
      <c r="W139" s="85">
        <f t="shared" ref="W139:W144" si="154">IF(H139="wo",1,IF(I139="wo",0,IF(I139&gt;H139,1,0)))</f>
        <v>0</v>
      </c>
      <c r="X139" s="85">
        <f t="shared" ref="X139:X144" si="155">IF(J139="wo",0,IF(K139="wo",1,IF(J139&gt;K139,1,0)))</f>
        <v>1</v>
      </c>
      <c r="Y139" s="85">
        <f t="shared" ref="Y139:Y144" si="156">IF(J139="wo",1,IF(K139="wo",0,IF(K139&gt;J139,1,0)))</f>
        <v>0</v>
      </c>
      <c r="Z139" s="85">
        <f t="shared" ref="Z139:Z144" si="157">IF(L139="wo",0,IF(M139="wo",1,IF(L139&gt;M139,1,0)))</f>
        <v>0</v>
      </c>
      <c r="AA139" s="85">
        <f t="shared" ref="AA139:AA144" si="158">IF(L139="wo",1,IF(M139="wo",0,IF(M139&gt;L139,1,0)))</f>
        <v>0</v>
      </c>
      <c r="AB139" s="85">
        <f t="shared" ref="AB139:AB144" si="159">IF(N139="wo",0,IF(O139="wo",1,IF(N139&gt;O139,1,0)))</f>
        <v>0</v>
      </c>
      <c r="AC139" s="85">
        <f t="shared" ref="AC139:AC144" si="160">IF(N139="wo",1,IF(O139="wo",0,IF(O139&gt;N139,1,0)))</f>
        <v>0</v>
      </c>
      <c r="AD139" s="85">
        <f t="shared" ref="AD139:AD144" si="161">IF(P139="wo",0,IF(Q139="wo",1,IF(P139&gt;Q139,1,0)))</f>
        <v>0</v>
      </c>
      <c r="AE139" s="85">
        <f t="shared" ref="AE139:AE144" si="162">IF(P139="wo",1,IF(Q139="wo",0,IF(Q139&gt;P139,1,0)))</f>
        <v>0</v>
      </c>
      <c r="AF139" s="85">
        <f t="shared" ref="AF139:AF144" si="163">IF(R139="wo",0,IF(S139="wo",1,IF(R139&gt;S139,1,0)))</f>
        <v>0</v>
      </c>
      <c r="AG139" s="85">
        <f t="shared" ref="AG139:AG144" si="164">IF(R139="wo",1,IF(S139="wo",0,IF(S139&gt;R139,1,0)))</f>
        <v>0</v>
      </c>
      <c r="AH139" s="86">
        <f t="shared" ref="AH139:AI144" si="165">IF(F139="wo","wo",+T139+V139+X139+Z139+AB139+AD139+AF139)</f>
        <v>3</v>
      </c>
      <c r="AI139" s="86">
        <f t="shared" si="165"/>
        <v>0</v>
      </c>
      <c r="AJ139" s="87">
        <f t="shared" ref="AJ139:AJ144" si="166">IF(F139="",0,IF(F139="wo",0,IF(G139="wo",2,IF(AH139=AI139,0,IF(AH139&gt;AI139,2,1)))))</f>
        <v>2</v>
      </c>
      <c r="AK139" s="87">
        <f t="shared" ref="AK139:AK144" si="167">IF(G139="",0,IF(G139="wo",0,IF(F139="wo",2,IF(AI139=AH139,0,IF(AI139&gt;AH139,2,1)))))</f>
        <v>1</v>
      </c>
      <c r="AL139" s="88">
        <f t="shared" ref="AL139:AL144" si="168">IF(F139="","",IF(F139="wo",0,IF(G139="wo",0,IF(F139=G139,"ERROR",IF(F139&gt;G139,G139,-1*F139)))))</f>
        <v>1</v>
      </c>
      <c r="AM139" s="88">
        <f t="shared" ref="AM139:AM144" si="169">IF(H139="","",IF(H139="wo",0,IF(I139="wo",0,IF(H139=I139,"ERROR",IF(H139&gt;I139,I139,-1*H139)))))</f>
        <v>1</v>
      </c>
      <c r="AN139" s="88">
        <f t="shared" ref="AN139:AN144" si="170">IF(J139="","",IF(J139="wo",0,IF(K139="wo",0,IF(J139=K139,"ERROR",IF(J139&gt;K139,K139,-1*J139)))))</f>
        <v>1</v>
      </c>
      <c r="AO139" s="88" t="str">
        <f t="shared" ref="AO139:AO144" si="171">IF(L139="","",IF(L139="wo",0,IF(M139="wo",0,IF(L139=M139,"ERROR",IF(L139&gt;M139,M139,-1*L139)))))</f>
        <v/>
      </c>
      <c r="AP139" s="88" t="str">
        <f t="shared" ref="AP139:AP144" si="172">IF(N139="","",IF(N139="wo",0,IF(O139="wo",0,IF(N139=O139,"ERROR",IF(N139&gt;O139,O139,-1*N139)))))</f>
        <v/>
      </c>
      <c r="AQ139" s="88" t="str">
        <f t="shared" ref="AQ139:AQ144" si="173">IF(P139="","",IF(P139="wo",0,IF(Q139="wo",0,IF(P139=Q139,"ERROR",IF(P139&gt;Q139,Q139,-1*P139)))))</f>
        <v/>
      </c>
      <c r="AR139" s="88" t="str">
        <f t="shared" ref="AR139:AR144" si="174">IF(R139="","",IF(R139="wo",0,IF(S139="wo",0,IF(R139=S139,"ERROR",IF(R139&gt;S139,S139,-1*R139)))))</f>
        <v/>
      </c>
      <c r="AS139" s="89" t="str">
        <f t="shared" ref="AS139:AS144" si="175">CONCATENATE(AH139," - ",AI139)</f>
        <v>3 - 0</v>
      </c>
      <c r="AT139" s="90" t="str">
        <f t="shared" ref="AT139:AT144" si="176">IF(F139="","",(IF(L139="",AL139&amp;","&amp;AM139&amp;","&amp;AN139,IF(N139="",AL139&amp;","&amp;AM139&amp;","&amp;AN139&amp;","&amp;AO139,IF(P139="",AL139&amp;","&amp;AM139&amp;","&amp;AN139&amp;","&amp;AO139&amp;","&amp;AP139,IF(R139="",AL139&amp;","&amp;AM139&amp;","&amp;AN139&amp;","&amp;AO139&amp;","&amp;AP139&amp;","&amp;AQ139,AL139&amp;","&amp;AM139&amp;","&amp;AN139&amp;","&amp;AO139&amp;","&amp;AP139&amp;","&amp;AQ139&amp;","&amp;AR139))))))</f>
        <v>1,1,1</v>
      </c>
      <c r="AU139" s="87">
        <f t="shared" ref="AU139:AU144" si="177">IF(G139="",0,IF(G139="wo",0,IF(F139="wo",2,IF(AI139=AH139,0,IF(AI139&gt;AH139,2,1)))))</f>
        <v>1</v>
      </c>
      <c r="AV139" s="87">
        <f t="shared" ref="AV139:AV144" si="178">IF(F139="",0,IF(F139="wo",0,IF(G139="wo",2,IF(AH139=AI139,0,IF(AH139&gt;AI139,2,1)))))</f>
        <v>2</v>
      </c>
      <c r="AW139" s="88">
        <f t="shared" ref="AW139:AW144" si="179">IF(G139="","",IF(G139="wo",0,IF(F139="wo",0,IF(G139=F139,"ERROR",IF(G139&gt;F139,F139,-1*G139)))))</f>
        <v>-1</v>
      </c>
      <c r="AX139" s="88">
        <f t="shared" ref="AX139:AX144" si="180">IF(I139="","",IF(I139="wo",0,IF(H139="wo",0,IF(I139=H139,"ERROR",IF(I139&gt;H139,H139,-1*I139)))))</f>
        <v>-1</v>
      </c>
      <c r="AY139" s="88">
        <f t="shared" ref="AY139:AY144" si="181">IF(K139="","",IF(K139="wo",0,IF(J139="wo",0,IF(K139=J139,"ERROR",IF(K139&gt;J139,J139,-1*K139)))))</f>
        <v>-1</v>
      </c>
      <c r="AZ139" s="88" t="str">
        <f t="shared" ref="AZ139:AZ144" si="182">IF(M139="","",IF(M139="wo",0,IF(L139="wo",0,IF(M139=L139,"ERROR",IF(M139&gt;L139,L139,-1*M139)))))</f>
        <v/>
      </c>
      <c r="BA139" s="88" t="str">
        <f t="shared" ref="BA139:BA144" si="183">IF(O139="","",IF(O139="wo",0,IF(N139="wo",0,IF(O139=N139,"ERROR",IF(O139&gt;N139,N139,-1*O139)))))</f>
        <v/>
      </c>
      <c r="BB139" s="88" t="str">
        <f t="shared" ref="BB139:BB144" si="184">IF(Q139="","",IF(Q139="wo",0,IF(P139="wo",0,IF(Q139=P139,"ERROR",IF(Q139&gt;P139,P139,-1*Q139)))))</f>
        <v/>
      </c>
      <c r="BC139" s="88" t="str">
        <f t="shared" ref="BC139:BC144" si="185">IF(S139="","",IF(S139="wo",0,IF(R139="wo",0,IF(S139=R139,"ERROR",IF(S139&gt;R139,R139,-1*S139)))))</f>
        <v/>
      </c>
      <c r="BD139" s="89" t="str">
        <f t="shared" ref="BD139:BD144" si="186">CONCATENATE(AI139," - ",AH139)</f>
        <v>0 - 3</v>
      </c>
      <c r="BE139" s="90" t="str">
        <f t="shared" ref="BE139:BE144" si="187">IF(F139="","",(IF(L139="",AW139&amp;", "&amp;AX139&amp;", "&amp;AY139,IF(N139="",AW139&amp;","&amp;AX139&amp;","&amp;AY139&amp;","&amp;AZ139,IF(P139="",AW139&amp;","&amp;AX139&amp;","&amp;AY139&amp;","&amp;AZ139&amp;","&amp;BA139,IF(R139="",AW139&amp;","&amp;AX139&amp;","&amp;AY139&amp;","&amp;AZ139&amp;","&amp;BA139&amp;","&amp;BB139,AW139&amp;","&amp;AX139&amp;","&amp;AY139&amp;","&amp;AZ139&amp;","&amp;BA139&amp;","&amp;BB139&amp;","&amp;BC139))))))</f>
        <v>-1, -1, -1</v>
      </c>
      <c r="BF139" s="91">
        <f>SUMIF(D139:D146,1,AJ139:AJ146)+SUMIF(E139:E146,1,AK139:AK146)</f>
        <v>4</v>
      </c>
      <c r="BG139" s="91">
        <f>IF(BF139&lt;&gt;0,RANK(BF139,BF139:BF145),"")</f>
        <v>1</v>
      </c>
      <c r="BH139" s="92">
        <f>SUMIF(B139:B142,D139,C139:C142)</f>
        <v>0</v>
      </c>
      <c r="BI139" s="93">
        <f>SUMIF(B139:B142,E139,C139:C142)</f>
        <v>0</v>
      </c>
      <c r="BJ139" s="57">
        <v>1</v>
      </c>
      <c r="BK139" s="58">
        <f>1*BK128+1</f>
        <v>25</v>
      </c>
      <c r="BL139" s="406">
        <v>1</v>
      </c>
      <c r="BM139" s="419">
        <f>C139</f>
        <v>0</v>
      </c>
      <c r="BN139" s="333" t="s">
        <v>40</v>
      </c>
      <c r="BO139" s="333"/>
      <c r="BP139" s="333"/>
      <c r="BQ139" s="95">
        <f>IF(BM139=0,0,VLOOKUP(BM139,[3]Список!$A:P,7,FALSE))</f>
        <v>0</v>
      </c>
      <c r="BR139" s="421">
        <f>IF(BM139=0,0,VLOOKUP(BM139,[3]Список!$A:$P,6,FALSE))</f>
        <v>0</v>
      </c>
      <c r="BS139" s="398"/>
      <c r="BT139" s="398"/>
      <c r="BU139" s="398"/>
      <c r="BV139" s="96"/>
      <c r="BW139" s="97">
        <f>IF(AH143&lt;AI143,AJ143,IF(AI143&lt;AH143,AJ143," "))</f>
        <v>2</v>
      </c>
      <c r="BX139" s="98"/>
      <c r="BY139" s="99"/>
      <c r="BZ139" s="97">
        <f>IF(AH139&lt;AI139,AJ139,IF(AI139&lt;AH139,AJ139," "))</f>
        <v>2</v>
      </c>
      <c r="CA139" s="99"/>
      <c r="CB139" s="100"/>
      <c r="CC139" s="97" t="str">
        <f>IF(AH141&lt;AI141,AJ141,IF(AI141&lt;AH141,AJ141," "))</f>
        <v xml:space="preserve"> </v>
      </c>
      <c r="CD139" s="98"/>
      <c r="CE139" s="101"/>
      <c r="CF139" s="383">
        <f>BF139</f>
        <v>4</v>
      </c>
      <c r="CG139" s="414"/>
      <c r="CH139" s="416">
        <f>IF(BG140="",BG139,BG140)</f>
        <v>1</v>
      </c>
      <c r="CL139" s="332"/>
      <c r="CM139" s="332"/>
      <c r="CN139" s="332"/>
      <c r="CO139" s="54"/>
    </row>
    <row r="140" spans="2:93" ht="24.95" customHeight="1" x14ac:dyDescent="0.25">
      <c r="B140" s="78">
        <v>2</v>
      </c>
      <c r="C140" s="79"/>
      <c r="D140" s="80">
        <v>2</v>
      </c>
      <c r="E140" s="80">
        <v>4</v>
      </c>
      <c r="F140" s="81"/>
      <c r="G140" s="82"/>
      <c r="H140" s="83"/>
      <c r="I140" s="84"/>
      <c r="J140" s="81"/>
      <c r="K140" s="82"/>
      <c r="L140" s="83"/>
      <c r="M140" s="84"/>
      <c r="N140" s="81"/>
      <c r="O140" s="82"/>
      <c r="P140" s="83"/>
      <c r="Q140" s="84"/>
      <c r="R140" s="81"/>
      <c r="S140" s="82"/>
      <c r="T140" s="85">
        <f t="shared" si="151"/>
        <v>0</v>
      </c>
      <c r="U140" s="85">
        <f t="shared" si="152"/>
        <v>0</v>
      </c>
      <c r="V140" s="85">
        <f t="shared" si="153"/>
        <v>0</v>
      </c>
      <c r="W140" s="85">
        <f t="shared" si="154"/>
        <v>0</v>
      </c>
      <c r="X140" s="85">
        <f t="shared" si="155"/>
        <v>0</v>
      </c>
      <c r="Y140" s="85">
        <f t="shared" si="156"/>
        <v>0</v>
      </c>
      <c r="Z140" s="85">
        <f t="shared" si="157"/>
        <v>0</v>
      </c>
      <c r="AA140" s="85">
        <f t="shared" si="158"/>
        <v>0</v>
      </c>
      <c r="AB140" s="85">
        <f t="shared" si="159"/>
        <v>0</v>
      </c>
      <c r="AC140" s="85">
        <f t="shared" si="160"/>
        <v>0</v>
      </c>
      <c r="AD140" s="85">
        <f t="shared" si="161"/>
        <v>0</v>
      </c>
      <c r="AE140" s="85">
        <f t="shared" si="162"/>
        <v>0</v>
      </c>
      <c r="AF140" s="85">
        <f t="shared" si="163"/>
        <v>0</v>
      </c>
      <c r="AG140" s="85">
        <f t="shared" si="164"/>
        <v>0</v>
      </c>
      <c r="AH140" s="86">
        <f t="shared" si="165"/>
        <v>0</v>
      </c>
      <c r="AI140" s="86">
        <f t="shared" si="165"/>
        <v>0</v>
      </c>
      <c r="AJ140" s="87">
        <f t="shared" si="166"/>
        <v>0</v>
      </c>
      <c r="AK140" s="87">
        <f t="shared" si="167"/>
        <v>0</v>
      </c>
      <c r="AL140" s="88" t="str">
        <f t="shared" si="168"/>
        <v/>
      </c>
      <c r="AM140" s="88" t="str">
        <f t="shared" si="169"/>
        <v/>
      </c>
      <c r="AN140" s="88" t="str">
        <f t="shared" si="170"/>
        <v/>
      </c>
      <c r="AO140" s="88" t="str">
        <f t="shared" si="171"/>
        <v/>
      </c>
      <c r="AP140" s="88" t="str">
        <f t="shared" si="172"/>
        <v/>
      </c>
      <c r="AQ140" s="88" t="str">
        <f t="shared" si="173"/>
        <v/>
      </c>
      <c r="AR140" s="88" t="str">
        <f t="shared" si="174"/>
        <v/>
      </c>
      <c r="AS140" s="89" t="str">
        <f t="shared" si="175"/>
        <v>0 - 0</v>
      </c>
      <c r="AT140" s="90" t="str">
        <f t="shared" si="176"/>
        <v/>
      </c>
      <c r="AU140" s="87">
        <f t="shared" si="177"/>
        <v>0</v>
      </c>
      <c r="AV140" s="87">
        <f t="shared" si="178"/>
        <v>0</v>
      </c>
      <c r="AW140" s="88" t="str">
        <f t="shared" si="179"/>
        <v/>
      </c>
      <c r="AX140" s="88" t="str">
        <f t="shared" si="180"/>
        <v/>
      </c>
      <c r="AY140" s="88" t="str">
        <f t="shared" si="181"/>
        <v/>
      </c>
      <c r="AZ140" s="88" t="str">
        <f t="shared" si="182"/>
        <v/>
      </c>
      <c r="BA140" s="88" t="str">
        <f t="shared" si="183"/>
        <v/>
      </c>
      <c r="BB140" s="88" t="str">
        <f t="shared" si="184"/>
        <v/>
      </c>
      <c r="BC140" s="88" t="str">
        <f t="shared" si="185"/>
        <v/>
      </c>
      <c r="BD140" s="89" t="str">
        <f t="shared" si="186"/>
        <v>0 - 0</v>
      </c>
      <c r="BE140" s="90" t="str">
        <f t="shared" si="187"/>
        <v/>
      </c>
      <c r="BF140" s="102"/>
      <c r="BG140" s="102"/>
      <c r="BH140" s="92">
        <f>SUMIF(B139:B142,D140,C139:C142)</f>
        <v>0</v>
      </c>
      <c r="BI140" s="93">
        <f>SUMIF(B139:B142,E140,C139:C142)</f>
        <v>0</v>
      </c>
      <c r="BJ140" s="57">
        <v>1</v>
      </c>
      <c r="BK140" s="58">
        <f>1+BK139</f>
        <v>26</v>
      </c>
      <c r="BL140" s="407"/>
      <c r="BM140" s="420"/>
      <c r="BN140" s="333"/>
      <c r="BO140" s="333"/>
      <c r="BP140" s="333"/>
      <c r="BQ140" s="103">
        <f>IF(BM139=0,0,VLOOKUP(BM139,[3]Список!$A:P,8,FALSE))</f>
        <v>0</v>
      </c>
      <c r="BR140" s="422"/>
      <c r="BS140" s="401"/>
      <c r="BT140" s="401"/>
      <c r="BU140" s="401"/>
      <c r="BV140" s="380" t="str">
        <f>IF(AJ143&lt;AK143,AS143,IF(AK143&lt;AJ143,AT143," "))</f>
        <v>1,1,1</v>
      </c>
      <c r="BW140" s="381"/>
      <c r="BX140" s="382"/>
      <c r="BY140" s="381" t="str">
        <f>IF(AJ139&lt;AK139,AS139,IF(AK139&lt;AJ139,AT139," "))</f>
        <v>1,1,1</v>
      </c>
      <c r="BZ140" s="381"/>
      <c r="CA140" s="381"/>
      <c r="CB140" s="380" t="str">
        <f>IF(AJ141&lt;AK141,AS141,IF(AK141&lt;AJ141,AT141," "))</f>
        <v xml:space="preserve"> </v>
      </c>
      <c r="CC140" s="381"/>
      <c r="CD140" s="382"/>
      <c r="CE140" s="104"/>
      <c r="CF140" s="384"/>
      <c r="CG140" s="415"/>
      <c r="CH140" s="417"/>
      <c r="CL140" s="332"/>
      <c r="CM140" s="332"/>
      <c r="CN140" s="332"/>
      <c r="CO140" s="54"/>
    </row>
    <row r="141" spans="2:93" ht="24.95" customHeight="1" x14ac:dyDescent="0.25">
      <c r="B141" s="78">
        <v>3</v>
      </c>
      <c r="C141" s="79"/>
      <c r="D141" s="80">
        <v>1</v>
      </c>
      <c r="E141" s="80">
        <v>4</v>
      </c>
      <c r="F141" s="81"/>
      <c r="G141" s="82"/>
      <c r="H141" s="83"/>
      <c r="I141" s="84"/>
      <c r="J141" s="81"/>
      <c r="K141" s="82"/>
      <c r="L141" s="83"/>
      <c r="M141" s="84"/>
      <c r="N141" s="81"/>
      <c r="O141" s="82"/>
      <c r="P141" s="83"/>
      <c r="Q141" s="84"/>
      <c r="R141" s="81"/>
      <c r="S141" s="82"/>
      <c r="T141" s="85">
        <f t="shared" si="151"/>
        <v>0</v>
      </c>
      <c r="U141" s="85">
        <f t="shared" si="152"/>
        <v>0</v>
      </c>
      <c r="V141" s="85">
        <f t="shared" si="153"/>
        <v>0</v>
      </c>
      <c r="W141" s="85">
        <f t="shared" si="154"/>
        <v>0</v>
      </c>
      <c r="X141" s="85">
        <f t="shared" si="155"/>
        <v>0</v>
      </c>
      <c r="Y141" s="85">
        <f t="shared" si="156"/>
        <v>0</v>
      </c>
      <c r="Z141" s="85">
        <f t="shared" si="157"/>
        <v>0</v>
      </c>
      <c r="AA141" s="85">
        <f t="shared" si="158"/>
        <v>0</v>
      </c>
      <c r="AB141" s="85">
        <f t="shared" si="159"/>
        <v>0</v>
      </c>
      <c r="AC141" s="85">
        <f t="shared" si="160"/>
        <v>0</v>
      </c>
      <c r="AD141" s="85">
        <f t="shared" si="161"/>
        <v>0</v>
      </c>
      <c r="AE141" s="85">
        <f t="shared" si="162"/>
        <v>0</v>
      </c>
      <c r="AF141" s="85">
        <f t="shared" si="163"/>
        <v>0</v>
      </c>
      <c r="AG141" s="85">
        <f t="shared" si="164"/>
        <v>0</v>
      </c>
      <c r="AH141" s="86">
        <f t="shared" si="165"/>
        <v>0</v>
      </c>
      <c r="AI141" s="86">
        <f t="shared" si="165"/>
        <v>0</v>
      </c>
      <c r="AJ141" s="87">
        <f t="shared" si="166"/>
        <v>0</v>
      </c>
      <c r="AK141" s="87">
        <f t="shared" si="167"/>
        <v>0</v>
      </c>
      <c r="AL141" s="88" t="str">
        <f t="shared" si="168"/>
        <v/>
      </c>
      <c r="AM141" s="88" t="str">
        <f t="shared" si="169"/>
        <v/>
      </c>
      <c r="AN141" s="88" t="str">
        <f t="shared" si="170"/>
        <v/>
      </c>
      <c r="AO141" s="88" t="str">
        <f t="shared" si="171"/>
        <v/>
      </c>
      <c r="AP141" s="88" t="str">
        <f t="shared" si="172"/>
        <v/>
      </c>
      <c r="AQ141" s="88" t="str">
        <f t="shared" si="173"/>
        <v/>
      </c>
      <c r="AR141" s="88" t="str">
        <f t="shared" si="174"/>
        <v/>
      </c>
      <c r="AS141" s="89" t="str">
        <f t="shared" si="175"/>
        <v>0 - 0</v>
      </c>
      <c r="AT141" s="90" t="str">
        <f t="shared" si="176"/>
        <v/>
      </c>
      <c r="AU141" s="87">
        <f t="shared" si="177"/>
        <v>0</v>
      </c>
      <c r="AV141" s="87">
        <f t="shared" si="178"/>
        <v>0</v>
      </c>
      <c r="AW141" s="88" t="str">
        <f t="shared" si="179"/>
        <v/>
      </c>
      <c r="AX141" s="88" t="str">
        <f t="shared" si="180"/>
        <v/>
      </c>
      <c r="AY141" s="88" t="str">
        <f t="shared" si="181"/>
        <v/>
      </c>
      <c r="AZ141" s="88" t="str">
        <f t="shared" si="182"/>
        <v/>
      </c>
      <c r="BA141" s="88" t="str">
        <f t="shared" si="183"/>
        <v/>
      </c>
      <c r="BB141" s="88" t="str">
        <f t="shared" si="184"/>
        <v/>
      </c>
      <c r="BC141" s="88" t="str">
        <f t="shared" si="185"/>
        <v/>
      </c>
      <c r="BD141" s="89" t="str">
        <f t="shared" si="186"/>
        <v>0 - 0</v>
      </c>
      <c r="BE141" s="90" t="str">
        <f t="shared" si="187"/>
        <v/>
      </c>
      <c r="BF141" s="91">
        <f>SUMIF(D139:D146,2,AJ139:AJ146)+SUMIF(E139:E146,2,AK139:AK146)</f>
        <v>2</v>
      </c>
      <c r="BG141" s="91">
        <f>IF(BF141&lt;&gt;0,RANK(BF141,BF139:BF145),"")</f>
        <v>3</v>
      </c>
      <c r="BH141" s="92">
        <f>SUMIF(B139:B142,D141,C139:C142)</f>
        <v>0</v>
      </c>
      <c r="BI141" s="93">
        <f>SUMIF(B139:B142,E141,C139:C142)</f>
        <v>0</v>
      </c>
      <c r="BJ141" s="57">
        <v>1</v>
      </c>
      <c r="BK141" s="58">
        <f>1+BK140</f>
        <v>27</v>
      </c>
      <c r="BL141" s="350">
        <v>2</v>
      </c>
      <c r="BM141" s="352">
        <f>C140</f>
        <v>0</v>
      </c>
      <c r="BN141" s="332" t="s">
        <v>66</v>
      </c>
      <c r="BO141" s="332"/>
      <c r="BP141" s="412"/>
      <c r="BQ141" s="105">
        <f>IF(BM141=0,0,VLOOKUP(BM141,[3]Список!$A:P,7,FALSE))</f>
        <v>0</v>
      </c>
      <c r="BR141" s="354">
        <f>IF(BM141=0,0,VLOOKUP(BM141,[3]Список!$A:$P,6,FALSE))</f>
        <v>0</v>
      </c>
      <c r="BS141" s="106"/>
      <c r="BT141" s="107">
        <f>IF(AH143&lt;AI143,AU143,IF(AI143&lt;AH143,AU143," "))</f>
        <v>1</v>
      </c>
      <c r="BU141" s="108"/>
      <c r="BV141" s="356"/>
      <c r="BW141" s="357"/>
      <c r="BX141" s="358"/>
      <c r="BY141" s="108"/>
      <c r="BZ141" s="107">
        <f>IF(AH142&lt;AI142,AJ142,IF(AI142&lt;AH142,AJ142," "))</f>
        <v>1</v>
      </c>
      <c r="CA141" s="108"/>
      <c r="CB141" s="109"/>
      <c r="CC141" s="107" t="str">
        <f>IF(AH140&lt;AI140,AJ140,IF(AI140&lt;AH140,AJ140," "))</f>
        <v xml:space="preserve"> </v>
      </c>
      <c r="CD141" s="110"/>
      <c r="CE141" s="111"/>
      <c r="CF141" s="362">
        <f>BF141</f>
        <v>2</v>
      </c>
      <c r="CG141" s="364"/>
      <c r="CH141" s="343">
        <f>IF(BG142="",BG141,BG142)</f>
        <v>3</v>
      </c>
      <c r="CL141" s="332"/>
      <c r="CM141" s="332"/>
      <c r="CN141" s="332"/>
      <c r="CO141" s="54"/>
    </row>
    <row r="142" spans="2:93" ht="24.95" customHeight="1" x14ac:dyDescent="0.25">
      <c r="B142" s="78">
        <v>4</v>
      </c>
      <c r="C142" s="79"/>
      <c r="D142" s="80">
        <v>2</v>
      </c>
      <c r="E142" s="80">
        <v>3</v>
      </c>
      <c r="F142" s="81">
        <v>1</v>
      </c>
      <c r="G142" s="82">
        <v>2</v>
      </c>
      <c r="H142" s="83">
        <v>1</v>
      </c>
      <c r="I142" s="84">
        <v>2</v>
      </c>
      <c r="J142" s="81">
        <v>1</v>
      </c>
      <c r="K142" s="82">
        <v>2</v>
      </c>
      <c r="L142" s="83"/>
      <c r="M142" s="84"/>
      <c r="N142" s="81"/>
      <c r="O142" s="82"/>
      <c r="P142" s="83"/>
      <c r="Q142" s="84"/>
      <c r="R142" s="81"/>
      <c r="S142" s="82"/>
      <c r="T142" s="85">
        <f t="shared" si="151"/>
        <v>0</v>
      </c>
      <c r="U142" s="85">
        <f t="shared" si="152"/>
        <v>1</v>
      </c>
      <c r="V142" s="85">
        <f t="shared" si="153"/>
        <v>0</v>
      </c>
      <c r="W142" s="85">
        <f t="shared" si="154"/>
        <v>1</v>
      </c>
      <c r="X142" s="85">
        <f t="shared" si="155"/>
        <v>0</v>
      </c>
      <c r="Y142" s="85">
        <f t="shared" si="156"/>
        <v>1</v>
      </c>
      <c r="Z142" s="85">
        <f t="shared" si="157"/>
        <v>0</v>
      </c>
      <c r="AA142" s="85">
        <f t="shared" si="158"/>
        <v>0</v>
      </c>
      <c r="AB142" s="85">
        <f t="shared" si="159"/>
        <v>0</v>
      </c>
      <c r="AC142" s="85">
        <f t="shared" si="160"/>
        <v>0</v>
      </c>
      <c r="AD142" s="85">
        <f t="shared" si="161"/>
        <v>0</v>
      </c>
      <c r="AE142" s="85">
        <f t="shared" si="162"/>
        <v>0</v>
      </c>
      <c r="AF142" s="85">
        <f t="shared" si="163"/>
        <v>0</v>
      </c>
      <c r="AG142" s="85">
        <f t="shared" si="164"/>
        <v>0</v>
      </c>
      <c r="AH142" s="86">
        <f t="shared" si="165"/>
        <v>0</v>
      </c>
      <c r="AI142" s="86">
        <f t="shared" si="165"/>
        <v>3</v>
      </c>
      <c r="AJ142" s="87">
        <f t="shared" si="166"/>
        <v>1</v>
      </c>
      <c r="AK142" s="87">
        <f t="shared" si="167"/>
        <v>2</v>
      </c>
      <c r="AL142" s="88">
        <f t="shared" si="168"/>
        <v>-1</v>
      </c>
      <c r="AM142" s="88">
        <f t="shared" si="169"/>
        <v>-1</v>
      </c>
      <c r="AN142" s="88">
        <f t="shared" si="170"/>
        <v>-1</v>
      </c>
      <c r="AO142" s="88" t="str">
        <f t="shared" si="171"/>
        <v/>
      </c>
      <c r="AP142" s="88" t="str">
        <f t="shared" si="172"/>
        <v/>
      </c>
      <c r="AQ142" s="88" t="str">
        <f t="shared" si="173"/>
        <v/>
      </c>
      <c r="AR142" s="88" t="str">
        <f t="shared" si="174"/>
        <v/>
      </c>
      <c r="AS142" s="89" t="str">
        <f t="shared" si="175"/>
        <v>0 - 3</v>
      </c>
      <c r="AT142" s="90" t="str">
        <f t="shared" si="176"/>
        <v>-1,-1,-1</v>
      </c>
      <c r="AU142" s="87">
        <f t="shared" si="177"/>
        <v>2</v>
      </c>
      <c r="AV142" s="87">
        <f t="shared" si="178"/>
        <v>1</v>
      </c>
      <c r="AW142" s="88">
        <f t="shared" si="179"/>
        <v>1</v>
      </c>
      <c r="AX142" s="88">
        <f t="shared" si="180"/>
        <v>1</v>
      </c>
      <c r="AY142" s="88">
        <f t="shared" si="181"/>
        <v>1</v>
      </c>
      <c r="AZ142" s="88" t="str">
        <f t="shared" si="182"/>
        <v/>
      </c>
      <c r="BA142" s="88" t="str">
        <f t="shared" si="183"/>
        <v/>
      </c>
      <c r="BB142" s="88" t="str">
        <f t="shared" si="184"/>
        <v/>
      </c>
      <c r="BC142" s="88" t="str">
        <f t="shared" si="185"/>
        <v/>
      </c>
      <c r="BD142" s="89" t="str">
        <f t="shared" si="186"/>
        <v>3 - 0</v>
      </c>
      <c r="BE142" s="90" t="str">
        <f t="shared" si="187"/>
        <v>1, 1, 1</v>
      </c>
      <c r="BF142" s="102"/>
      <c r="BG142" s="102"/>
      <c r="BH142" s="92">
        <f>SUMIF(B139:B142,D142,C139:C142)</f>
        <v>0</v>
      </c>
      <c r="BI142" s="93">
        <f>SUMIF(B139:B142,E142,C139:C142)</f>
        <v>0</v>
      </c>
      <c r="BJ142" s="57">
        <v>1</v>
      </c>
      <c r="BK142" s="58">
        <f>1+BK141</f>
        <v>28</v>
      </c>
      <c r="BL142" s="350"/>
      <c r="BM142" s="352"/>
      <c r="BN142" s="332" t="s">
        <v>60</v>
      </c>
      <c r="BO142" s="332"/>
      <c r="BP142" s="412"/>
      <c r="BQ142" s="105">
        <f>IF(BM141=0,0,VLOOKUP(BM141,[3]Список!$A:P,8,FALSE))</f>
        <v>0</v>
      </c>
      <c r="BR142" s="354"/>
      <c r="BS142" s="423" t="str">
        <f>IF(AJ143&gt;AK143,BD143,IF(AK143&gt;AJ143,BE143," "))</f>
        <v>0 - 3</v>
      </c>
      <c r="BT142" s="404"/>
      <c r="BU142" s="404"/>
      <c r="BV142" s="356"/>
      <c r="BW142" s="357"/>
      <c r="BX142" s="358"/>
      <c r="BY142" s="404" t="str">
        <f>IF(AJ142&lt;AK142,AS142,IF(AK142&lt;AJ142,AT142," "))</f>
        <v>0 - 3</v>
      </c>
      <c r="BZ142" s="404"/>
      <c r="CA142" s="404"/>
      <c r="CB142" s="403" t="str">
        <f>IF(AJ140&lt;AK140,AS140,IF(AK140&lt;AJ140,AT140," "))</f>
        <v xml:space="preserve"> </v>
      </c>
      <c r="CC142" s="404"/>
      <c r="CD142" s="405"/>
      <c r="CE142" s="112"/>
      <c r="CF142" s="362"/>
      <c r="CG142" s="364"/>
      <c r="CH142" s="343"/>
      <c r="CL142" s="332"/>
      <c r="CM142" s="332"/>
      <c r="CN142" s="332"/>
      <c r="CO142" s="54"/>
    </row>
    <row r="143" spans="2:93" ht="24.95" customHeight="1" x14ac:dyDescent="0.25">
      <c r="B143" s="78">
        <v>5</v>
      </c>
      <c r="C143" s="113"/>
      <c r="D143" s="80">
        <v>1</v>
      </c>
      <c r="E143" s="80">
        <v>2</v>
      </c>
      <c r="F143" s="81">
        <v>2</v>
      </c>
      <c r="G143" s="82">
        <v>1</v>
      </c>
      <c r="H143" s="83">
        <v>2</v>
      </c>
      <c r="I143" s="84">
        <v>1</v>
      </c>
      <c r="J143" s="81">
        <v>2</v>
      </c>
      <c r="K143" s="82">
        <v>1</v>
      </c>
      <c r="L143" s="83"/>
      <c r="M143" s="84"/>
      <c r="N143" s="81"/>
      <c r="O143" s="82"/>
      <c r="P143" s="83"/>
      <c r="Q143" s="84"/>
      <c r="R143" s="81"/>
      <c r="S143" s="82"/>
      <c r="T143" s="85">
        <f t="shared" si="151"/>
        <v>1</v>
      </c>
      <c r="U143" s="85">
        <f t="shared" si="152"/>
        <v>0</v>
      </c>
      <c r="V143" s="85">
        <f t="shared" si="153"/>
        <v>1</v>
      </c>
      <c r="W143" s="85">
        <f t="shared" si="154"/>
        <v>0</v>
      </c>
      <c r="X143" s="85">
        <f t="shared" si="155"/>
        <v>1</v>
      </c>
      <c r="Y143" s="85">
        <f t="shared" si="156"/>
        <v>0</v>
      </c>
      <c r="Z143" s="85">
        <f t="shared" si="157"/>
        <v>0</v>
      </c>
      <c r="AA143" s="85">
        <f t="shared" si="158"/>
        <v>0</v>
      </c>
      <c r="AB143" s="85">
        <f t="shared" si="159"/>
        <v>0</v>
      </c>
      <c r="AC143" s="85">
        <f t="shared" si="160"/>
        <v>0</v>
      </c>
      <c r="AD143" s="85">
        <f t="shared" si="161"/>
        <v>0</v>
      </c>
      <c r="AE143" s="85">
        <f t="shared" si="162"/>
        <v>0</v>
      </c>
      <c r="AF143" s="85">
        <f t="shared" si="163"/>
        <v>0</v>
      </c>
      <c r="AG143" s="85">
        <f t="shared" si="164"/>
        <v>0</v>
      </c>
      <c r="AH143" s="86">
        <f t="shared" si="165"/>
        <v>3</v>
      </c>
      <c r="AI143" s="86">
        <f t="shared" si="165"/>
        <v>0</v>
      </c>
      <c r="AJ143" s="87">
        <f t="shared" si="166"/>
        <v>2</v>
      </c>
      <c r="AK143" s="87">
        <f t="shared" si="167"/>
        <v>1</v>
      </c>
      <c r="AL143" s="88">
        <f t="shared" si="168"/>
        <v>1</v>
      </c>
      <c r="AM143" s="88">
        <f t="shared" si="169"/>
        <v>1</v>
      </c>
      <c r="AN143" s="88">
        <f t="shared" si="170"/>
        <v>1</v>
      </c>
      <c r="AO143" s="88" t="str">
        <f t="shared" si="171"/>
        <v/>
      </c>
      <c r="AP143" s="88" t="str">
        <f t="shared" si="172"/>
        <v/>
      </c>
      <c r="AQ143" s="88" t="str">
        <f t="shared" si="173"/>
        <v/>
      </c>
      <c r="AR143" s="88" t="str">
        <f t="shared" si="174"/>
        <v/>
      </c>
      <c r="AS143" s="89" t="str">
        <f t="shared" si="175"/>
        <v>3 - 0</v>
      </c>
      <c r="AT143" s="90" t="str">
        <f t="shared" si="176"/>
        <v>1,1,1</v>
      </c>
      <c r="AU143" s="87">
        <f t="shared" si="177"/>
        <v>1</v>
      </c>
      <c r="AV143" s="87">
        <f t="shared" si="178"/>
        <v>2</v>
      </c>
      <c r="AW143" s="88">
        <f t="shared" si="179"/>
        <v>-1</v>
      </c>
      <c r="AX143" s="88">
        <f t="shared" si="180"/>
        <v>-1</v>
      </c>
      <c r="AY143" s="88">
        <f t="shared" si="181"/>
        <v>-1</v>
      </c>
      <c r="AZ143" s="88" t="str">
        <f t="shared" si="182"/>
        <v/>
      </c>
      <c r="BA143" s="88" t="str">
        <f t="shared" si="183"/>
        <v/>
      </c>
      <c r="BB143" s="88" t="str">
        <f t="shared" si="184"/>
        <v/>
      </c>
      <c r="BC143" s="88" t="str">
        <f t="shared" si="185"/>
        <v/>
      </c>
      <c r="BD143" s="89" t="str">
        <f t="shared" si="186"/>
        <v>0 - 3</v>
      </c>
      <c r="BE143" s="90" t="str">
        <f t="shared" si="187"/>
        <v>-1, -1, -1</v>
      </c>
      <c r="BF143" s="91">
        <f>SUMIF(D139:D146,3,AJ139:AJ146)+SUMIF(E139:E146,3,AK139:AK146)</f>
        <v>3</v>
      </c>
      <c r="BG143" s="91">
        <f>IF(BF143&lt;&gt;0,RANK(BF143,BF139:BF145),"")</f>
        <v>2</v>
      </c>
      <c r="BH143" s="92">
        <f>SUMIF(B139:B142,D143,C139:C142)</f>
        <v>0</v>
      </c>
      <c r="BI143" s="93">
        <f>SUMIF(B139:B142,E143,C139:C142)</f>
        <v>0</v>
      </c>
      <c r="BJ143" s="57">
        <v>1</v>
      </c>
      <c r="BK143" s="58">
        <f>1+BK142</f>
        <v>29</v>
      </c>
      <c r="BL143" s="391">
        <v>3</v>
      </c>
      <c r="BM143" s="419">
        <f>C141</f>
        <v>0</v>
      </c>
      <c r="BN143" s="334" t="s">
        <v>12</v>
      </c>
      <c r="BO143" s="334"/>
      <c r="BP143" s="338"/>
      <c r="BQ143" s="95">
        <f>IF(BM143=0,0,VLOOKUP(BM143,[3]Список!$A:P,7,FALSE))</f>
        <v>0</v>
      </c>
      <c r="BR143" s="421">
        <f>IF(BM143=0,0,VLOOKUP(BM143,[3]Список!$A:$P,6,FALSE))</f>
        <v>0</v>
      </c>
      <c r="BS143" s="114"/>
      <c r="BT143" s="97">
        <f>IF(AH139&lt;AI139,AU139,IF(AI139&lt;AH139,AU139," "))</f>
        <v>1</v>
      </c>
      <c r="BU143" s="99"/>
      <c r="BV143" s="100"/>
      <c r="BW143" s="97">
        <f>IF(AH142&lt;AI142,AU142,IF(AI142&lt;AH142,AU142," "))</f>
        <v>2</v>
      </c>
      <c r="BX143" s="98"/>
      <c r="BY143" s="398"/>
      <c r="BZ143" s="398"/>
      <c r="CA143" s="398"/>
      <c r="CB143" s="96"/>
      <c r="CC143" s="97" t="str">
        <f>IF(AH144&lt;AI144,AJ144,IF(AI144&lt;AH144,AJ144," "))</f>
        <v xml:space="preserve"> </v>
      </c>
      <c r="CD143" s="98"/>
      <c r="CE143" s="101"/>
      <c r="CF143" s="383">
        <f>BF143</f>
        <v>3</v>
      </c>
      <c r="CG143" s="414"/>
      <c r="CH143" s="416">
        <f>IF(BG144="",BG143,BG144)</f>
        <v>2</v>
      </c>
      <c r="CL143" s="332"/>
      <c r="CM143" s="332"/>
      <c r="CN143" s="332"/>
      <c r="CO143" s="54"/>
    </row>
    <row r="144" spans="2:93" ht="24.95" customHeight="1" x14ac:dyDescent="0.25">
      <c r="B144" s="78">
        <v>6</v>
      </c>
      <c r="D144" s="80">
        <v>3</v>
      </c>
      <c r="E144" s="80">
        <v>4</v>
      </c>
      <c r="F144" s="81"/>
      <c r="G144" s="82"/>
      <c r="H144" s="83"/>
      <c r="I144" s="84"/>
      <c r="J144" s="81"/>
      <c r="K144" s="82"/>
      <c r="L144" s="83"/>
      <c r="M144" s="84"/>
      <c r="N144" s="81"/>
      <c r="O144" s="82"/>
      <c r="P144" s="83"/>
      <c r="Q144" s="84"/>
      <c r="R144" s="81"/>
      <c r="S144" s="82"/>
      <c r="T144" s="85">
        <f t="shared" si="151"/>
        <v>0</v>
      </c>
      <c r="U144" s="85">
        <f t="shared" si="152"/>
        <v>0</v>
      </c>
      <c r="V144" s="85">
        <f t="shared" si="153"/>
        <v>0</v>
      </c>
      <c r="W144" s="85">
        <f t="shared" si="154"/>
        <v>0</v>
      </c>
      <c r="X144" s="85">
        <f t="shared" si="155"/>
        <v>0</v>
      </c>
      <c r="Y144" s="85">
        <f t="shared" si="156"/>
        <v>0</v>
      </c>
      <c r="Z144" s="85">
        <f t="shared" si="157"/>
        <v>0</v>
      </c>
      <c r="AA144" s="85">
        <f t="shared" si="158"/>
        <v>0</v>
      </c>
      <c r="AB144" s="85">
        <f t="shared" si="159"/>
        <v>0</v>
      </c>
      <c r="AC144" s="85">
        <f t="shared" si="160"/>
        <v>0</v>
      </c>
      <c r="AD144" s="85">
        <f t="shared" si="161"/>
        <v>0</v>
      </c>
      <c r="AE144" s="85">
        <f t="shared" si="162"/>
        <v>0</v>
      </c>
      <c r="AF144" s="85">
        <f t="shared" si="163"/>
        <v>0</v>
      </c>
      <c r="AG144" s="85">
        <f t="shared" si="164"/>
        <v>0</v>
      </c>
      <c r="AH144" s="86">
        <f t="shared" si="165"/>
        <v>0</v>
      </c>
      <c r="AI144" s="86">
        <f t="shared" si="165"/>
        <v>0</v>
      </c>
      <c r="AJ144" s="87">
        <f t="shared" si="166"/>
        <v>0</v>
      </c>
      <c r="AK144" s="87">
        <f t="shared" si="167"/>
        <v>0</v>
      </c>
      <c r="AL144" s="88" t="str">
        <f t="shared" si="168"/>
        <v/>
      </c>
      <c r="AM144" s="88" t="str">
        <f t="shared" si="169"/>
        <v/>
      </c>
      <c r="AN144" s="88" t="str">
        <f t="shared" si="170"/>
        <v/>
      </c>
      <c r="AO144" s="88" t="str">
        <f t="shared" si="171"/>
        <v/>
      </c>
      <c r="AP144" s="88" t="str">
        <f t="shared" si="172"/>
        <v/>
      </c>
      <c r="AQ144" s="88" t="str">
        <f t="shared" si="173"/>
        <v/>
      </c>
      <c r="AR144" s="88" t="str">
        <f t="shared" si="174"/>
        <v/>
      </c>
      <c r="AS144" s="89" t="str">
        <f t="shared" si="175"/>
        <v>0 - 0</v>
      </c>
      <c r="AT144" s="90" t="str">
        <f t="shared" si="176"/>
        <v/>
      </c>
      <c r="AU144" s="87">
        <f t="shared" si="177"/>
        <v>0</v>
      </c>
      <c r="AV144" s="87">
        <f t="shared" si="178"/>
        <v>0</v>
      </c>
      <c r="AW144" s="88" t="str">
        <f t="shared" si="179"/>
        <v/>
      </c>
      <c r="AX144" s="88" t="str">
        <f t="shared" si="180"/>
        <v/>
      </c>
      <c r="AY144" s="88" t="str">
        <f t="shared" si="181"/>
        <v/>
      </c>
      <c r="AZ144" s="88" t="str">
        <f t="shared" si="182"/>
        <v/>
      </c>
      <c r="BA144" s="88" t="str">
        <f t="shared" si="183"/>
        <v/>
      </c>
      <c r="BB144" s="88" t="str">
        <f t="shared" si="184"/>
        <v/>
      </c>
      <c r="BC144" s="88" t="str">
        <f t="shared" si="185"/>
        <v/>
      </c>
      <c r="BD144" s="89" t="str">
        <f t="shared" si="186"/>
        <v>0 - 0</v>
      </c>
      <c r="BE144" s="90" t="str">
        <f t="shared" si="187"/>
        <v/>
      </c>
      <c r="BF144" s="102"/>
      <c r="BG144" s="102"/>
      <c r="BH144" s="92">
        <f>SUMIF(B139:B142,D144,C139:C142)</f>
        <v>0</v>
      </c>
      <c r="BI144" s="93">
        <f>SUMIF(B139:B142,E144,C139:C142)</f>
        <v>0</v>
      </c>
      <c r="BJ144" s="57">
        <v>1</v>
      </c>
      <c r="BK144" s="58">
        <f>1+BK143</f>
        <v>30</v>
      </c>
      <c r="BL144" s="392"/>
      <c r="BM144" s="420"/>
      <c r="BN144" s="336"/>
      <c r="BO144" s="336"/>
      <c r="BP144" s="339"/>
      <c r="BQ144" s="103">
        <f>IF(BM143=0,0,VLOOKUP(BM143,[3]Список!$A:P,8,FALSE))</f>
        <v>0</v>
      </c>
      <c r="BR144" s="422"/>
      <c r="BS144" s="418" t="str">
        <f>IF(AJ139&gt;AK139,BD139,IF(AK139&gt;AJ139,BE139," "))</f>
        <v>0 - 3</v>
      </c>
      <c r="BT144" s="381"/>
      <c r="BU144" s="381"/>
      <c r="BV144" s="380" t="str">
        <f>IF(AJ142&gt;AK142,BD142,IF(AK142&gt;AJ142,BE142," "))</f>
        <v>1, 1, 1</v>
      </c>
      <c r="BW144" s="381"/>
      <c r="BX144" s="382"/>
      <c r="BY144" s="401"/>
      <c r="BZ144" s="401"/>
      <c r="CA144" s="401"/>
      <c r="CB144" s="380" t="str">
        <f>IF(AJ144&lt;AK144,AS144,IF(AK144&lt;AJ144,AT144," "))</f>
        <v xml:space="preserve"> </v>
      </c>
      <c r="CC144" s="381"/>
      <c r="CD144" s="382"/>
      <c r="CE144" s="104"/>
      <c r="CF144" s="384"/>
      <c r="CG144" s="415"/>
      <c r="CH144" s="417"/>
      <c r="CL144" s="332"/>
      <c r="CM144" s="332"/>
      <c r="CN144" s="332"/>
      <c r="CO144" s="54"/>
    </row>
    <row r="145" spans="2:93" ht="24.95" customHeight="1" x14ac:dyDescent="0.25"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W145" s="12"/>
      <c r="AX145" s="12"/>
      <c r="AY145" s="12"/>
      <c r="AZ145" s="12"/>
      <c r="BA145" s="12"/>
      <c r="BF145" s="91">
        <f>SUMIF(D139:D146,4,AJ139:AJ146)+SUMIF(E139:E146,4,AK139:AK146)</f>
        <v>0</v>
      </c>
      <c r="BG145" s="91" t="str">
        <f>IF(BF145&lt;&gt;0,RANK(BF145,BF139:BF145),"")</f>
        <v/>
      </c>
      <c r="BH145" s="115"/>
      <c r="BI145" s="115"/>
      <c r="BL145" s="350">
        <v>4</v>
      </c>
      <c r="BM145" s="352">
        <f>C142</f>
        <v>0</v>
      </c>
      <c r="BN145" s="120"/>
      <c r="BO145" s="120"/>
      <c r="BP145" s="121"/>
      <c r="BQ145" s="105">
        <f>IF(BM145=0,0,VLOOKUP(BM145,[3]Список!$A:P,7,FALSE))</f>
        <v>0</v>
      </c>
      <c r="BR145" s="354">
        <f>IF(BM145=0,0,VLOOKUP(BM145,[3]Список!$A:$P,6,FALSE))</f>
        <v>0</v>
      </c>
      <c r="BS145" s="106"/>
      <c r="BT145" s="107" t="str">
        <f>IF(AH141&lt;AI141,AU141,IF(AI141&lt;AH141,AU141," "))</f>
        <v xml:space="preserve"> </v>
      </c>
      <c r="BU145" s="108"/>
      <c r="BV145" s="116"/>
      <c r="BW145" s="107" t="str">
        <f>IF(AH140&lt;AI140,AU140,IF(AI140&lt;AH140,AU140," "))</f>
        <v xml:space="preserve"> </v>
      </c>
      <c r="BX145" s="110"/>
      <c r="BY145" s="108"/>
      <c r="BZ145" s="107" t="str">
        <f>IF(AH144&lt;AI144,AU144,IF(AI144&lt;AH144,AU144," "))</f>
        <v xml:space="preserve"> </v>
      </c>
      <c r="CA145" s="108"/>
      <c r="CB145" s="356"/>
      <c r="CC145" s="357"/>
      <c r="CD145" s="358"/>
      <c r="CE145" s="111"/>
      <c r="CF145" s="362">
        <f>BF145</f>
        <v>0</v>
      </c>
      <c r="CG145" s="364"/>
      <c r="CH145" s="343" t="str">
        <f>IF(BG146="",BG145,BG146)</f>
        <v/>
      </c>
      <c r="CL145" s="337"/>
      <c r="CM145" s="337"/>
      <c r="CN145" s="337"/>
      <c r="CO145" s="54"/>
    </row>
    <row r="146" spans="2:93" ht="24.95" customHeight="1" thickBot="1" x14ac:dyDescent="0.3"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W146" s="12"/>
      <c r="AX146" s="12"/>
      <c r="AY146" s="12"/>
      <c r="AZ146" s="12"/>
      <c r="BA146" s="12"/>
      <c r="BF146" s="102"/>
      <c r="BG146" s="102"/>
      <c r="BH146" s="115"/>
      <c r="BI146" s="115"/>
      <c r="BL146" s="351"/>
      <c r="BM146" s="353"/>
      <c r="BN146" s="141"/>
      <c r="BO146" s="141"/>
      <c r="BP146" s="142"/>
      <c r="BQ146" s="117">
        <f>IF(BM145=0,0,VLOOKUP(BM145,[3]Список!$A:P,8,FALSE))</f>
        <v>0</v>
      </c>
      <c r="BR146" s="355"/>
      <c r="BS146" s="413" t="str">
        <f>IF(AJ141&gt;AK141,BD141,IF(AK141&gt;AJ141,BE141," "))</f>
        <v xml:space="preserve"> </v>
      </c>
      <c r="BT146" s="376"/>
      <c r="BU146" s="376"/>
      <c r="BV146" s="375" t="str">
        <f>IF(AJ140&gt;AK140,BD140,IF(AK140&gt;AJ140,BE140," "))</f>
        <v xml:space="preserve"> </v>
      </c>
      <c r="BW146" s="376"/>
      <c r="BX146" s="377"/>
      <c r="BY146" s="376" t="str">
        <f>IF(AJ144&gt;AK144,BD144,IF(AK144&gt;AJ144,BE144," "))</f>
        <v xml:space="preserve"> </v>
      </c>
      <c r="BZ146" s="376"/>
      <c r="CA146" s="376"/>
      <c r="CB146" s="359"/>
      <c r="CC146" s="360"/>
      <c r="CD146" s="361"/>
      <c r="CE146" s="118"/>
      <c r="CF146" s="363"/>
      <c r="CG146" s="365"/>
      <c r="CH146" s="344"/>
      <c r="CL146" s="337"/>
      <c r="CM146" s="337"/>
      <c r="CN146" s="337"/>
      <c r="CO146" s="54"/>
    </row>
    <row r="147" spans="2:93" ht="24.95" customHeight="1" thickBot="1" x14ac:dyDescent="0.3">
      <c r="AA147" s="65"/>
      <c r="BL147" s="345"/>
      <c r="BM147" s="345"/>
      <c r="BN147" s="345"/>
      <c r="BO147" s="345"/>
      <c r="BP147" s="345"/>
      <c r="BQ147" s="345"/>
      <c r="BR147" s="345"/>
      <c r="BS147" s="345"/>
      <c r="BT147" s="345"/>
      <c r="BU147" s="345"/>
      <c r="BV147" s="345"/>
      <c r="BW147" s="345"/>
      <c r="BX147" s="345"/>
      <c r="BY147" s="345"/>
      <c r="BZ147" s="345"/>
      <c r="CA147" s="345"/>
      <c r="CB147" s="345"/>
      <c r="CC147" s="345"/>
      <c r="CD147" s="345"/>
      <c r="CE147" s="345"/>
      <c r="CF147" s="345"/>
      <c r="CG147" s="345"/>
      <c r="CH147" s="345"/>
      <c r="CL147" s="140"/>
      <c r="CM147" s="54"/>
      <c r="CN147" s="54"/>
      <c r="CO147" s="54"/>
    </row>
    <row r="148" spans="2:93" ht="24.95" customHeight="1" x14ac:dyDescent="0.25">
      <c r="B148" s="66">
        <f>1+B138</f>
        <v>2</v>
      </c>
      <c r="C148" s="67"/>
      <c r="D148" s="68" t="s">
        <v>71</v>
      </c>
      <c r="E148" s="68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70">
        <f>1+S138</f>
        <v>2</v>
      </c>
      <c r="AA148" s="65"/>
      <c r="AS148" s="71">
        <f>IF(C149=0,0,(IF(C150=0,1,IF(C151=0,2,IF(C152=0,3,IF(C152&gt;0,4))))))</f>
        <v>0</v>
      </c>
      <c r="BD148" s="71" t="b">
        <f>IF(BF148=15,3,IF(BF148&gt;15,4))</f>
        <v>0</v>
      </c>
      <c r="BF148" s="72">
        <f>SUM(BF149,BF151,BF153,BF155)</f>
        <v>9</v>
      </c>
      <c r="BG148" s="72">
        <f>SUM(BG149,BG151,BG153,BG155)</f>
        <v>6</v>
      </c>
      <c r="BL148" s="119" t="s">
        <v>58</v>
      </c>
      <c r="BM148" s="408" t="s">
        <v>7</v>
      </c>
      <c r="BN148" s="409"/>
      <c r="BO148" s="409"/>
      <c r="BP148" s="409"/>
      <c r="BQ148" s="347" t="s">
        <v>59</v>
      </c>
      <c r="BR148" s="347"/>
      <c r="BS148" s="348">
        <v>1</v>
      </c>
      <c r="BT148" s="342"/>
      <c r="BU148" s="349"/>
      <c r="BV148" s="342">
        <v>2</v>
      </c>
      <c r="BW148" s="342"/>
      <c r="BX148" s="342"/>
      <c r="BY148" s="348">
        <v>3</v>
      </c>
      <c r="BZ148" s="342"/>
      <c r="CA148" s="349"/>
      <c r="CB148" s="342">
        <v>4</v>
      </c>
      <c r="CC148" s="342"/>
      <c r="CD148" s="342"/>
      <c r="CE148" s="143"/>
      <c r="CF148" s="75" t="s">
        <v>0</v>
      </c>
      <c r="CG148" s="281" t="s">
        <v>3</v>
      </c>
      <c r="CH148" s="125" t="s">
        <v>1</v>
      </c>
      <c r="CL148" s="332"/>
      <c r="CM148" s="332"/>
      <c r="CN148" s="332"/>
      <c r="CO148" s="54"/>
    </row>
    <row r="149" spans="2:93" ht="24.95" customHeight="1" x14ac:dyDescent="0.25">
      <c r="B149" s="78">
        <v>1</v>
      </c>
      <c r="C149" s="79"/>
      <c r="D149" s="80">
        <v>1</v>
      </c>
      <c r="E149" s="80">
        <v>3</v>
      </c>
      <c r="F149" s="81">
        <v>2</v>
      </c>
      <c r="G149" s="82">
        <v>1</v>
      </c>
      <c r="H149" s="83">
        <v>2</v>
      </c>
      <c r="I149" s="84">
        <v>1</v>
      </c>
      <c r="J149" s="81">
        <v>2</v>
      </c>
      <c r="K149" s="82">
        <v>1</v>
      </c>
      <c r="L149" s="83"/>
      <c r="M149" s="84"/>
      <c r="N149" s="81"/>
      <c r="O149" s="82"/>
      <c r="P149" s="83"/>
      <c r="Q149" s="84"/>
      <c r="R149" s="81"/>
      <c r="S149" s="82"/>
      <c r="T149" s="85">
        <f t="shared" ref="T149:T154" si="188">IF(F149="wo",0,IF(G149="wo",1,IF(F149&gt;G149,1,0)))</f>
        <v>1</v>
      </c>
      <c r="U149" s="85">
        <f t="shared" ref="U149:U154" si="189">IF(F149="wo",1,IF(G149="wo",0,IF(G149&gt;F149,1,0)))</f>
        <v>0</v>
      </c>
      <c r="V149" s="85">
        <f t="shared" ref="V149:V154" si="190">IF(H149="wo",0,IF(I149="wo",1,IF(H149&gt;I149,1,0)))</f>
        <v>1</v>
      </c>
      <c r="W149" s="85">
        <f t="shared" ref="W149:W154" si="191">IF(H149="wo",1,IF(I149="wo",0,IF(I149&gt;H149,1,0)))</f>
        <v>0</v>
      </c>
      <c r="X149" s="85">
        <f t="shared" ref="X149:X154" si="192">IF(J149="wo",0,IF(K149="wo",1,IF(J149&gt;K149,1,0)))</f>
        <v>1</v>
      </c>
      <c r="Y149" s="85">
        <f t="shared" ref="Y149:Y154" si="193">IF(J149="wo",1,IF(K149="wo",0,IF(K149&gt;J149,1,0)))</f>
        <v>0</v>
      </c>
      <c r="Z149" s="85">
        <f t="shared" ref="Z149:Z154" si="194">IF(L149="wo",0,IF(M149="wo",1,IF(L149&gt;M149,1,0)))</f>
        <v>0</v>
      </c>
      <c r="AA149" s="85">
        <f t="shared" ref="AA149:AA154" si="195">IF(L149="wo",1,IF(M149="wo",0,IF(M149&gt;L149,1,0)))</f>
        <v>0</v>
      </c>
      <c r="AB149" s="85">
        <f t="shared" ref="AB149:AB154" si="196">IF(N149="wo",0,IF(O149="wo",1,IF(N149&gt;O149,1,0)))</f>
        <v>0</v>
      </c>
      <c r="AC149" s="85">
        <f t="shared" ref="AC149:AC154" si="197">IF(N149="wo",1,IF(O149="wo",0,IF(O149&gt;N149,1,0)))</f>
        <v>0</v>
      </c>
      <c r="AD149" s="85">
        <f t="shared" ref="AD149:AD154" si="198">IF(P149="wo",0,IF(Q149="wo",1,IF(P149&gt;Q149,1,0)))</f>
        <v>0</v>
      </c>
      <c r="AE149" s="85">
        <f t="shared" ref="AE149:AE154" si="199">IF(P149="wo",1,IF(Q149="wo",0,IF(Q149&gt;P149,1,0)))</f>
        <v>0</v>
      </c>
      <c r="AF149" s="85">
        <f t="shared" ref="AF149:AF154" si="200">IF(R149="wo",0,IF(S149="wo",1,IF(R149&gt;S149,1,0)))</f>
        <v>0</v>
      </c>
      <c r="AG149" s="85">
        <f t="shared" ref="AG149:AG154" si="201">IF(R149="wo",1,IF(S149="wo",0,IF(S149&gt;R149,1,0)))</f>
        <v>0</v>
      </c>
      <c r="AH149" s="86">
        <f t="shared" ref="AH149:AI154" si="202">IF(F149="wo","wo",+T149+V149+X149+Z149+AB149+AD149+AF149)</f>
        <v>3</v>
      </c>
      <c r="AI149" s="86">
        <f t="shared" si="202"/>
        <v>0</v>
      </c>
      <c r="AJ149" s="87">
        <f t="shared" ref="AJ149:AJ154" si="203">IF(F149="",0,IF(F149="wo",0,IF(G149="wo",2,IF(AH149=AI149,0,IF(AH149&gt;AI149,2,1)))))</f>
        <v>2</v>
      </c>
      <c r="AK149" s="87">
        <f t="shared" ref="AK149:AK154" si="204">IF(G149="",0,IF(G149="wo",0,IF(F149="wo",2,IF(AI149=AH149,0,IF(AI149&gt;AH149,2,1)))))</f>
        <v>1</v>
      </c>
      <c r="AL149" s="88">
        <f>IF(F149="","",IF(F149="wo",0,IF(G149="wo",0,IF(F149=G149,"ERROR",IF(F149&gt;G149,G149,-1*F149)))))</f>
        <v>1</v>
      </c>
      <c r="AM149" s="88">
        <f t="shared" ref="AM149:AM154" si="205">IF(H149="","",IF(H149="wo",0,IF(I149="wo",0,IF(H149=I149,"ERROR",IF(H149&gt;I149,I149,-1*H149)))))</f>
        <v>1</v>
      </c>
      <c r="AN149" s="88">
        <f t="shared" ref="AN149:AN154" si="206">IF(J149="","",IF(J149="wo",0,IF(K149="wo",0,IF(J149=K149,"ERROR",IF(J149&gt;K149,K149,-1*J149)))))</f>
        <v>1</v>
      </c>
      <c r="AO149" s="88" t="str">
        <f t="shared" ref="AO149:AO154" si="207">IF(L149="","",IF(L149="wo",0,IF(M149="wo",0,IF(L149=M149,"ERROR",IF(L149&gt;M149,M149,-1*L149)))))</f>
        <v/>
      </c>
      <c r="AP149" s="88" t="str">
        <f t="shared" ref="AP149:AP154" si="208">IF(N149="","",IF(N149="wo",0,IF(O149="wo",0,IF(N149=O149,"ERROR",IF(N149&gt;O149,O149,-1*N149)))))</f>
        <v/>
      </c>
      <c r="AQ149" s="88" t="str">
        <f t="shared" ref="AQ149:AQ154" si="209">IF(P149="","",IF(P149="wo",0,IF(Q149="wo",0,IF(P149=Q149,"ERROR",IF(P149&gt;Q149,Q149,-1*P149)))))</f>
        <v/>
      </c>
      <c r="AR149" s="88" t="str">
        <f t="shared" ref="AR149:AR154" si="210">IF(R149="","",IF(R149="wo",0,IF(S149="wo",0,IF(R149=S149,"ERROR",IF(R149&gt;S149,S149,-1*R149)))))</f>
        <v/>
      </c>
      <c r="AS149" s="89" t="str">
        <f t="shared" ref="AS149:AS154" si="211">CONCATENATE(AH149," - ",AI149)</f>
        <v>3 - 0</v>
      </c>
      <c r="AT149" s="90" t="str">
        <f t="shared" ref="AT149:AT154" si="212">IF(F149="","",(IF(L149="",AL149&amp;","&amp;AM149&amp;","&amp;AN149,IF(N149="",AL149&amp;","&amp;AM149&amp;","&amp;AN149&amp;","&amp;AO149,IF(P149="",AL149&amp;","&amp;AM149&amp;","&amp;AN149&amp;","&amp;AO149&amp;","&amp;AP149,IF(R149="",AL149&amp;","&amp;AM149&amp;","&amp;AN149&amp;","&amp;AO149&amp;","&amp;AP149&amp;","&amp;AQ149,AL149&amp;","&amp;AM149&amp;","&amp;AN149&amp;","&amp;AO149&amp;","&amp;AP149&amp;","&amp;AQ149&amp;","&amp;AR149))))))</f>
        <v>1,1,1</v>
      </c>
      <c r="AU149" s="87">
        <f t="shared" ref="AU149:AU154" si="213">IF(G149="",0,IF(G149="wo",0,IF(F149="wo",2,IF(AI149=AH149,0,IF(AI149&gt;AH149,2,1)))))</f>
        <v>1</v>
      </c>
      <c r="AV149" s="87">
        <f t="shared" ref="AV149:AV154" si="214">IF(F149="",0,IF(F149="wo",0,IF(G149="wo",2,IF(AH149=AI149,0,IF(AH149&gt;AI149,2,1)))))</f>
        <v>2</v>
      </c>
      <c r="AW149" s="88">
        <f>IF(G149="","",IF(G149="wo",0,IF(F149="wo",0,IF(G149=F149,"ERROR",IF(G149&gt;F149,F149,-1*G149)))))</f>
        <v>-1</v>
      </c>
      <c r="AX149" s="88">
        <f t="shared" ref="AX149:AX154" si="215">IF(I149="","",IF(I149="wo",0,IF(H149="wo",0,IF(I149=H149,"ERROR",IF(I149&gt;H149,H149,-1*I149)))))</f>
        <v>-1</v>
      </c>
      <c r="AY149" s="88">
        <f t="shared" ref="AY149:AY154" si="216">IF(K149="","",IF(K149="wo",0,IF(J149="wo",0,IF(K149=J149,"ERROR",IF(K149&gt;J149,J149,-1*K149)))))</f>
        <v>-1</v>
      </c>
      <c r="AZ149" s="88" t="str">
        <f t="shared" ref="AZ149:AZ154" si="217">IF(M149="","",IF(M149="wo",0,IF(L149="wo",0,IF(M149=L149,"ERROR",IF(M149&gt;L149,L149,-1*M149)))))</f>
        <v/>
      </c>
      <c r="BA149" s="88" t="str">
        <f t="shared" ref="BA149:BA154" si="218">IF(O149="","",IF(O149="wo",0,IF(N149="wo",0,IF(O149=N149,"ERROR",IF(O149&gt;N149,N149,-1*O149)))))</f>
        <v/>
      </c>
      <c r="BB149" s="88" t="str">
        <f t="shared" ref="BB149:BB154" si="219">IF(Q149="","",IF(Q149="wo",0,IF(P149="wo",0,IF(Q149=P149,"ERROR",IF(Q149&gt;P149,P149,-1*Q149)))))</f>
        <v/>
      </c>
      <c r="BC149" s="88" t="str">
        <f t="shared" ref="BC149:BC154" si="220">IF(S149="","",IF(S149="wo",0,IF(R149="wo",0,IF(S149=R149,"ERROR",IF(S149&gt;R149,R149,-1*S149)))))</f>
        <v/>
      </c>
      <c r="BD149" s="89" t="str">
        <f t="shared" ref="BD149:BD154" si="221">CONCATENATE(AI149," - ",AH149)</f>
        <v>0 - 3</v>
      </c>
      <c r="BE149" s="90" t="str">
        <f t="shared" ref="BE149:BE154" si="222">IF(F149="","",(IF(L149="",AW149&amp;", "&amp;AX149&amp;", "&amp;AY149,IF(N149="",AW149&amp;","&amp;AX149&amp;","&amp;AY149&amp;","&amp;AZ149,IF(P149="",AW149&amp;","&amp;AX149&amp;","&amp;AY149&amp;","&amp;AZ149&amp;","&amp;BA149,IF(R149="",AW149&amp;","&amp;AX149&amp;","&amp;AY149&amp;","&amp;AZ149&amp;","&amp;BA149&amp;","&amp;BB149,AW149&amp;","&amp;AX149&amp;","&amp;AY149&amp;","&amp;AZ149&amp;","&amp;BA149&amp;","&amp;BB149&amp;","&amp;BC149))))))</f>
        <v>-1, -1, -1</v>
      </c>
      <c r="BF149" s="91">
        <f>SUMIF(D149:D156,1,AJ149:AJ156)+SUMIF(E149:E156,1,AK149:AK156)</f>
        <v>4</v>
      </c>
      <c r="BG149" s="91">
        <f>IF(BF149&lt;&gt;0,RANK(BF149,BF149:BF155),"")</f>
        <v>1</v>
      </c>
      <c r="BH149" s="92">
        <f>SUMIF(B149:B152,D149,C149:C152)</f>
        <v>0</v>
      </c>
      <c r="BI149" s="93">
        <f>SUMIF(B149:B152,E149,C149:C152)</f>
        <v>0</v>
      </c>
      <c r="BJ149" s="57">
        <f t="shared" ref="BJ149:BJ154" si="223">1+BJ139</f>
        <v>2</v>
      </c>
      <c r="BK149" s="58">
        <f>1*BK144+1</f>
        <v>31</v>
      </c>
      <c r="BL149" s="406">
        <v>1</v>
      </c>
      <c r="BM149" s="387">
        <f>C149</f>
        <v>0</v>
      </c>
      <c r="BN149" s="332" t="s">
        <v>16</v>
      </c>
      <c r="BO149" s="332"/>
      <c r="BP149" s="332"/>
      <c r="BQ149" s="95">
        <f>IF(BM149=0,0,VLOOKUP(BM149,[3]Список!$A:P,7,FALSE))</f>
        <v>0</v>
      </c>
      <c r="BR149" s="395">
        <f>IF(BM149=0,0,VLOOKUP(BM149,[3]Список!$A:$P,6,FALSE))</f>
        <v>0</v>
      </c>
      <c r="BS149" s="397"/>
      <c r="BT149" s="398"/>
      <c r="BU149" s="399"/>
      <c r="BV149" s="126"/>
      <c r="BW149" s="97">
        <f>IF(AH153&lt;AI153,AJ153,IF(AI153&lt;AH153,AJ153," "))</f>
        <v>2</v>
      </c>
      <c r="BX149" s="99"/>
      <c r="BY149" s="100"/>
      <c r="BZ149" s="97">
        <f>IF(AH149&lt;AI149,AJ149,IF(AI149&lt;AH149,AJ149," "))</f>
        <v>2</v>
      </c>
      <c r="CA149" s="98"/>
      <c r="CB149" s="99"/>
      <c r="CC149" s="97" t="str">
        <f>IF(AH151&lt;AI151,AJ151,IF(AI151&lt;AH151,AJ151," "))</f>
        <v xml:space="preserve"> </v>
      </c>
      <c r="CD149" s="99"/>
      <c r="CE149" s="145"/>
      <c r="CF149" s="383">
        <f>BF149</f>
        <v>4</v>
      </c>
      <c r="CG149" s="385"/>
      <c r="CH149" s="378">
        <f>IF(BG150="",BG149,BG150)</f>
        <v>1</v>
      </c>
      <c r="CL149" s="332"/>
      <c r="CM149" s="332"/>
      <c r="CN149" s="332"/>
      <c r="CO149" s="54"/>
    </row>
    <row r="150" spans="2:93" ht="15.95" customHeight="1" x14ac:dyDescent="0.25">
      <c r="B150" s="78">
        <v>2</v>
      </c>
      <c r="C150" s="79"/>
      <c r="D150" s="80">
        <v>2</v>
      </c>
      <c r="E150" s="80">
        <v>4</v>
      </c>
      <c r="F150" s="81"/>
      <c r="G150" s="82"/>
      <c r="H150" s="83"/>
      <c r="I150" s="84"/>
      <c r="J150" s="81"/>
      <c r="K150" s="82"/>
      <c r="L150" s="83"/>
      <c r="M150" s="84"/>
      <c r="N150" s="81"/>
      <c r="O150" s="82"/>
      <c r="P150" s="83"/>
      <c r="Q150" s="84"/>
      <c r="R150" s="81"/>
      <c r="S150" s="82"/>
      <c r="T150" s="85">
        <f t="shared" si="188"/>
        <v>0</v>
      </c>
      <c r="U150" s="85">
        <f t="shared" si="189"/>
        <v>0</v>
      </c>
      <c r="V150" s="85">
        <f t="shared" si="190"/>
        <v>0</v>
      </c>
      <c r="W150" s="85">
        <f t="shared" si="191"/>
        <v>0</v>
      </c>
      <c r="X150" s="85">
        <f t="shared" si="192"/>
        <v>0</v>
      </c>
      <c r="Y150" s="85">
        <f t="shared" si="193"/>
        <v>0</v>
      </c>
      <c r="Z150" s="85">
        <f t="shared" si="194"/>
        <v>0</v>
      </c>
      <c r="AA150" s="85">
        <f t="shared" si="195"/>
        <v>0</v>
      </c>
      <c r="AB150" s="85">
        <f t="shared" si="196"/>
        <v>0</v>
      </c>
      <c r="AC150" s="85">
        <f t="shared" si="197"/>
        <v>0</v>
      </c>
      <c r="AD150" s="85">
        <f t="shared" si="198"/>
        <v>0</v>
      </c>
      <c r="AE150" s="85">
        <f t="shared" si="199"/>
        <v>0</v>
      </c>
      <c r="AF150" s="85">
        <f t="shared" si="200"/>
        <v>0</v>
      </c>
      <c r="AG150" s="85">
        <f t="shared" si="201"/>
        <v>0</v>
      </c>
      <c r="AH150" s="86">
        <f t="shared" si="202"/>
        <v>0</v>
      </c>
      <c r="AI150" s="86">
        <f t="shared" si="202"/>
        <v>0</v>
      </c>
      <c r="AJ150" s="87">
        <f t="shared" si="203"/>
        <v>0</v>
      </c>
      <c r="AK150" s="87">
        <f t="shared" si="204"/>
        <v>0</v>
      </c>
      <c r="AL150" s="88" t="str">
        <f>IF(F150="","",IF(F150="wo",0,IF(G150="wo",0,IF(F150=G150,"ERROR",IF(F150&gt;G150,G150,-1*F150)))))</f>
        <v/>
      </c>
      <c r="AM150" s="88" t="str">
        <f t="shared" si="205"/>
        <v/>
      </c>
      <c r="AN150" s="88" t="str">
        <f t="shared" si="206"/>
        <v/>
      </c>
      <c r="AO150" s="88" t="str">
        <f t="shared" si="207"/>
        <v/>
      </c>
      <c r="AP150" s="88" t="str">
        <f t="shared" si="208"/>
        <v/>
      </c>
      <c r="AQ150" s="88" t="str">
        <f t="shared" si="209"/>
        <v/>
      </c>
      <c r="AR150" s="88" t="str">
        <f t="shared" si="210"/>
        <v/>
      </c>
      <c r="AS150" s="89" t="str">
        <f t="shared" si="211"/>
        <v>0 - 0</v>
      </c>
      <c r="AT150" s="90" t="str">
        <f t="shared" si="212"/>
        <v/>
      </c>
      <c r="AU150" s="87">
        <f t="shared" si="213"/>
        <v>0</v>
      </c>
      <c r="AV150" s="87">
        <f t="shared" si="214"/>
        <v>0</v>
      </c>
      <c r="AW150" s="88" t="str">
        <f>IF(G150="","",IF(G150="wo",0,IF(F150="wo",0,IF(G150=F150,"ERROR",IF(G150&gt;F150,F150,-1*G150)))))</f>
        <v/>
      </c>
      <c r="AX150" s="88" t="str">
        <f t="shared" si="215"/>
        <v/>
      </c>
      <c r="AY150" s="88" t="str">
        <f t="shared" si="216"/>
        <v/>
      </c>
      <c r="AZ150" s="88" t="str">
        <f t="shared" si="217"/>
        <v/>
      </c>
      <c r="BA150" s="88" t="str">
        <f t="shared" si="218"/>
        <v/>
      </c>
      <c r="BB150" s="88" t="str">
        <f t="shared" si="219"/>
        <v/>
      </c>
      <c r="BC150" s="88" t="str">
        <f t="shared" si="220"/>
        <v/>
      </c>
      <c r="BD150" s="89" t="str">
        <f t="shared" si="221"/>
        <v>0 - 0</v>
      </c>
      <c r="BE150" s="90" t="str">
        <f t="shared" si="222"/>
        <v/>
      </c>
      <c r="BF150" s="102"/>
      <c r="BG150" s="102"/>
      <c r="BH150" s="92">
        <f>SUMIF(B149:B152,D150,C149:C152)</f>
        <v>0</v>
      </c>
      <c r="BI150" s="93">
        <f>SUMIF(B149:B152,E150,C149:C152)</f>
        <v>0</v>
      </c>
      <c r="BJ150" s="57">
        <f t="shared" si="223"/>
        <v>2</v>
      </c>
      <c r="BK150" s="58">
        <f>1+BK149</f>
        <v>32</v>
      </c>
      <c r="BL150" s="407"/>
      <c r="BM150" s="394"/>
      <c r="BN150" s="332"/>
      <c r="BO150" s="332"/>
      <c r="BP150" s="332"/>
      <c r="BQ150" s="103">
        <f>IF(BM149=0,0,VLOOKUP(BM149,[3]Список!$A:P,8,FALSE))</f>
        <v>0</v>
      </c>
      <c r="BR150" s="396"/>
      <c r="BS150" s="400"/>
      <c r="BT150" s="401"/>
      <c r="BU150" s="402"/>
      <c r="BV150" s="381" t="str">
        <f>IF(AJ153&lt;AK153,AS153,IF(AK153&lt;AJ153,AT153," "))</f>
        <v>1,1,1</v>
      </c>
      <c r="BW150" s="381"/>
      <c r="BX150" s="381"/>
      <c r="BY150" s="380" t="str">
        <f>IF(AJ149&lt;AK149,AS149,IF(AK149&lt;AJ149,AT149," "))</f>
        <v>1,1,1</v>
      </c>
      <c r="BZ150" s="381"/>
      <c r="CA150" s="382"/>
      <c r="CB150" s="381" t="str">
        <f>IF(AJ151&lt;AK151,AS151,IF(AK151&lt;AJ151,AT151," "))</f>
        <v xml:space="preserve"> </v>
      </c>
      <c r="CC150" s="381"/>
      <c r="CD150" s="381"/>
      <c r="CE150" s="146"/>
      <c r="CF150" s="384"/>
      <c r="CG150" s="386"/>
      <c r="CH150" s="379"/>
      <c r="CL150" s="332"/>
      <c r="CM150" s="332"/>
      <c r="CN150" s="332"/>
      <c r="CO150" s="54"/>
    </row>
    <row r="151" spans="2:93" ht="15.95" customHeight="1" x14ac:dyDescent="0.25">
      <c r="B151" s="78">
        <v>3</v>
      </c>
      <c r="C151" s="79"/>
      <c r="D151" s="80">
        <v>1</v>
      </c>
      <c r="E151" s="80">
        <v>4</v>
      </c>
      <c r="F151" s="81"/>
      <c r="G151" s="82"/>
      <c r="H151" s="83"/>
      <c r="I151" s="84"/>
      <c r="J151" s="81"/>
      <c r="K151" s="82"/>
      <c r="L151" s="83"/>
      <c r="M151" s="84"/>
      <c r="N151" s="81"/>
      <c r="O151" s="82"/>
      <c r="P151" s="83"/>
      <c r="Q151" s="84"/>
      <c r="R151" s="81"/>
      <c r="S151" s="82"/>
      <c r="T151" s="85">
        <f t="shared" si="188"/>
        <v>0</v>
      </c>
      <c r="U151" s="85">
        <f t="shared" si="189"/>
        <v>0</v>
      </c>
      <c r="V151" s="85">
        <f t="shared" si="190"/>
        <v>0</v>
      </c>
      <c r="W151" s="85">
        <f t="shared" si="191"/>
        <v>0</v>
      </c>
      <c r="X151" s="85">
        <f t="shared" si="192"/>
        <v>0</v>
      </c>
      <c r="Y151" s="85">
        <f t="shared" si="193"/>
        <v>0</v>
      </c>
      <c r="Z151" s="85">
        <f t="shared" si="194"/>
        <v>0</v>
      </c>
      <c r="AA151" s="85">
        <f t="shared" si="195"/>
        <v>0</v>
      </c>
      <c r="AB151" s="85">
        <f t="shared" si="196"/>
        <v>0</v>
      </c>
      <c r="AC151" s="85">
        <f t="shared" si="197"/>
        <v>0</v>
      </c>
      <c r="AD151" s="85">
        <f t="shared" si="198"/>
        <v>0</v>
      </c>
      <c r="AE151" s="85">
        <f t="shared" si="199"/>
        <v>0</v>
      </c>
      <c r="AF151" s="85">
        <f t="shared" si="200"/>
        <v>0</v>
      </c>
      <c r="AG151" s="85">
        <f t="shared" si="201"/>
        <v>0</v>
      </c>
      <c r="AH151" s="86">
        <f t="shared" si="202"/>
        <v>0</v>
      </c>
      <c r="AI151" s="86">
        <f t="shared" si="202"/>
        <v>0</v>
      </c>
      <c r="AJ151" s="87">
        <f t="shared" si="203"/>
        <v>0</v>
      </c>
      <c r="AK151" s="87">
        <f t="shared" si="204"/>
        <v>0</v>
      </c>
      <c r="AL151" s="88" t="str">
        <f>IF(F151="","",IF(F151="wo",0,IF(G151="wo",0,IF(F151=G151,"ERROR",IF(F151&gt;G151,G151,-1*F151)))))</f>
        <v/>
      </c>
      <c r="AM151" s="88" t="str">
        <f t="shared" si="205"/>
        <v/>
      </c>
      <c r="AN151" s="88" t="str">
        <f t="shared" si="206"/>
        <v/>
      </c>
      <c r="AO151" s="88" t="str">
        <f t="shared" si="207"/>
        <v/>
      </c>
      <c r="AP151" s="88" t="str">
        <f t="shared" si="208"/>
        <v/>
      </c>
      <c r="AQ151" s="88" t="str">
        <f t="shared" si="209"/>
        <v/>
      </c>
      <c r="AR151" s="88" t="str">
        <f t="shared" si="210"/>
        <v/>
      </c>
      <c r="AS151" s="89" t="str">
        <f t="shared" si="211"/>
        <v>0 - 0</v>
      </c>
      <c r="AT151" s="90" t="str">
        <f t="shared" si="212"/>
        <v/>
      </c>
      <c r="AU151" s="87">
        <f t="shared" si="213"/>
        <v>0</v>
      </c>
      <c r="AV151" s="87">
        <f t="shared" si="214"/>
        <v>0</v>
      </c>
      <c r="AW151" s="88" t="str">
        <f>IF(G151="","",IF(G151="wo",0,IF(F151="wo",0,IF(G151=F151,"ERROR",IF(G151&gt;F151,F151,-1*G151)))))</f>
        <v/>
      </c>
      <c r="AX151" s="88" t="str">
        <f t="shared" si="215"/>
        <v/>
      </c>
      <c r="AY151" s="88" t="str">
        <f t="shared" si="216"/>
        <v/>
      </c>
      <c r="AZ151" s="88" t="str">
        <f t="shared" si="217"/>
        <v/>
      </c>
      <c r="BA151" s="88" t="str">
        <f t="shared" si="218"/>
        <v/>
      </c>
      <c r="BB151" s="88" t="str">
        <f t="shared" si="219"/>
        <v/>
      </c>
      <c r="BC151" s="88" t="str">
        <f t="shared" si="220"/>
        <v/>
      </c>
      <c r="BD151" s="89" t="str">
        <f t="shared" si="221"/>
        <v>0 - 0</v>
      </c>
      <c r="BE151" s="90" t="str">
        <f t="shared" si="222"/>
        <v/>
      </c>
      <c r="BF151" s="91">
        <f>SUMIF(D149:D156,2,AJ149:AJ156)+SUMIF(E149:E156,2,AK149:AK156)</f>
        <v>2</v>
      </c>
      <c r="BG151" s="91">
        <f>IF(BF151&lt;&gt;0,RANK(BF151,BF149:BF155),"")</f>
        <v>3</v>
      </c>
      <c r="BH151" s="92">
        <f>SUMIF(B149:B152,D151,C149:C152)</f>
        <v>0</v>
      </c>
      <c r="BI151" s="93">
        <f>SUMIF(B149:B152,E151,C149:C152)</f>
        <v>0</v>
      </c>
      <c r="BJ151" s="57">
        <f t="shared" si="223"/>
        <v>2</v>
      </c>
      <c r="BK151" s="58">
        <f>1+BK150</f>
        <v>33</v>
      </c>
      <c r="BL151" s="350">
        <v>2</v>
      </c>
      <c r="BM151" s="387">
        <f>C150</f>
        <v>0</v>
      </c>
      <c r="BN151" s="334" t="s">
        <v>62</v>
      </c>
      <c r="BO151" s="334"/>
      <c r="BP151" s="338"/>
      <c r="BQ151" s="105">
        <f>IF(BM151=0,0,VLOOKUP(BM151,[3]Список!$A:P,7,FALSE))</f>
        <v>0</v>
      </c>
      <c r="BR151" s="389">
        <f>IF(BM151=0,0,VLOOKUP(BM151,[3]Список!$A:$P,6,FALSE))</f>
        <v>0</v>
      </c>
      <c r="BS151" s="129"/>
      <c r="BT151" s="107">
        <f>IF(AH153&lt;AI153,AU153,IF(AI153&lt;AH153,AU153," "))</f>
        <v>1</v>
      </c>
      <c r="BU151" s="110"/>
      <c r="BV151" s="357"/>
      <c r="BW151" s="357"/>
      <c r="BX151" s="357"/>
      <c r="BY151" s="116"/>
      <c r="BZ151" s="107">
        <f>IF(AH152&lt;AI152,AJ152,IF(AI152&lt;AH152,AJ152," "))</f>
        <v>1</v>
      </c>
      <c r="CA151" s="110"/>
      <c r="CB151" s="130"/>
      <c r="CC151" s="107" t="str">
        <f>IF(AH150&lt;AI150,AJ150,IF(AI150&lt;AH150,AJ150," "))</f>
        <v xml:space="preserve"> </v>
      </c>
      <c r="CD151" s="108"/>
      <c r="CE151" s="147"/>
      <c r="CF151" s="362">
        <f>BF151</f>
        <v>2</v>
      </c>
      <c r="CG151" s="372"/>
      <c r="CH151" s="341">
        <f>IF(BG152="",BG151,BG152)</f>
        <v>3</v>
      </c>
      <c r="CL151" s="332"/>
      <c r="CM151" s="332"/>
      <c r="CN151" s="332"/>
      <c r="CO151" s="54"/>
    </row>
    <row r="152" spans="2:93" ht="15.95" customHeight="1" x14ac:dyDescent="0.25">
      <c r="B152" s="78">
        <v>4</v>
      </c>
      <c r="C152" s="79"/>
      <c r="D152" s="80">
        <v>2</v>
      </c>
      <c r="E152" s="80">
        <v>3</v>
      </c>
      <c r="F152" s="81">
        <v>1</v>
      </c>
      <c r="G152" s="82">
        <v>3</v>
      </c>
      <c r="H152" s="83">
        <v>1</v>
      </c>
      <c r="I152" s="84">
        <v>2</v>
      </c>
      <c r="J152" s="81">
        <v>1</v>
      </c>
      <c r="K152" s="82">
        <v>2</v>
      </c>
      <c r="L152" s="83"/>
      <c r="M152" s="84"/>
      <c r="N152" s="81"/>
      <c r="O152" s="82"/>
      <c r="P152" s="83"/>
      <c r="Q152" s="84"/>
      <c r="R152" s="81"/>
      <c r="S152" s="82"/>
      <c r="T152" s="85">
        <f t="shared" si="188"/>
        <v>0</v>
      </c>
      <c r="U152" s="85">
        <f t="shared" si="189"/>
        <v>1</v>
      </c>
      <c r="V152" s="85">
        <f t="shared" si="190"/>
        <v>0</v>
      </c>
      <c r="W152" s="85">
        <f t="shared" si="191"/>
        <v>1</v>
      </c>
      <c r="X152" s="85">
        <f t="shared" si="192"/>
        <v>0</v>
      </c>
      <c r="Y152" s="85">
        <f t="shared" si="193"/>
        <v>1</v>
      </c>
      <c r="Z152" s="85">
        <f t="shared" si="194"/>
        <v>0</v>
      </c>
      <c r="AA152" s="85">
        <f t="shared" si="195"/>
        <v>0</v>
      </c>
      <c r="AB152" s="85">
        <f t="shared" si="196"/>
        <v>0</v>
      </c>
      <c r="AC152" s="85">
        <f t="shared" si="197"/>
        <v>0</v>
      </c>
      <c r="AD152" s="85">
        <f t="shared" si="198"/>
        <v>0</v>
      </c>
      <c r="AE152" s="85">
        <f t="shared" si="199"/>
        <v>0</v>
      </c>
      <c r="AF152" s="85">
        <f t="shared" si="200"/>
        <v>0</v>
      </c>
      <c r="AG152" s="85">
        <f t="shared" si="201"/>
        <v>0</v>
      </c>
      <c r="AH152" s="86">
        <f t="shared" si="202"/>
        <v>0</v>
      </c>
      <c r="AI152" s="86">
        <f t="shared" si="202"/>
        <v>3</v>
      </c>
      <c r="AJ152" s="87">
        <f t="shared" si="203"/>
        <v>1</v>
      </c>
      <c r="AK152" s="87">
        <f t="shared" si="204"/>
        <v>2</v>
      </c>
      <c r="AL152" s="88">
        <f>IF(F152="","",IF(F152="wo",0,IF(G152="wo",0,IF(F152=G152,"ERROR",IF(F152&gt;G152,G152,-1*F152)))))</f>
        <v>-1</v>
      </c>
      <c r="AM152" s="88">
        <f t="shared" si="205"/>
        <v>-1</v>
      </c>
      <c r="AN152" s="88">
        <f t="shared" si="206"/>
        <v>-1</v>
      </c>
      <c r="AO152" s="88" t="str">
        <f t="shared" si="207"/>
        <v/>
      </c>
      <c r="AP152" s="88" t="str">
        <f t="shared" si="208"/>
        <v/>
      </c>
      <c r="AQ152" s="88" t="str">
        <f t="shared" si="209"/>
        <v/>
      </c>
      <c r="AR152" s="88" t="str">
        <f t="shared" si="210"/>
        <v/>
      </c>
      <c r="AS152" s="89" t="str">
        <f t="shared" si="211"/>
        <v>0 - 3</v>
      </c>
      <c r="AT152" s="90" t="str">
        <f t="shared" si="212"/>
        <v>-1,-1,-1</v>
      </c>
      <c r="AU152" s="87">
        <f t="shared" si="213"/>
        <v>2</v>
      </c>
      <c r="AV152" s="87">
        <f t="shared" si="214"/>
        <v>1</v>
      </c>
      <c r="AW152" s="88">
        <f>IF(G152="","",IF(G152="wo",0,IF(F152="wo",0,IF(G152=F152,"ERROR",IF(G152&gt;F152,F152,-1*G152)))))</f>
        <v>1</v>
      </c>
      <c r="AX152" s="88">
        <f t="shared" si="215"/>
        <v>1</v>
      </c>
      <c r="AY152" s="88">
        <f t="shared" si="216"/>
        <v>1</v>
      </c>
      <c r="AZ152" s="88" t="str">
        <f t="shared" si="217"/>
        <v/>
      </c>
      <c r="BA152" s="88" t="str">
        <f t="shared" si="218"/>
        <v/>
      </c>
      <c r="BB152" s="88" t="str">
        <f t="shared" si="219"/>
        <v/>
      </c>
      <c r="BC152" s="88" t="str">
        <f t="shared" si="220"/>
        <v/>
      </c>
      <c r="BD152" s="89" t="str">
        <f t="shared" si="221"/>
        <v>3 - 0</v>
      </c>
      <c r="BE152" s="90" t="str">
        <f t="shared" si="222"/>
        <v>1, 1, 1</v>
      </c>
      <c r="BF152" s="102"/>
      <c r="BG152" s="102"/>
      <c r="BH152" s="92">
        <f>SUMIF(B149:B152,D152,C149:C152)</f>
        <v>0</v>
      </c>
      <c r="BI152" s="93">
        <f>SUMIF(B149:B152,E152,C149:C152)</f>
        <v>0</v>
      </c>
      <c r="BJ152" s="57">
        <f t="shared" si="223"/>
        <v>2</v>
      </c>
      <c r="BK152" s="58">
        <f>1+BK151</f>
        <v>34</v>
      </c>
      <c r="BL152" s="350"/>
      <c r="BM152" s="387"/>
      <c r="BN152" s="336" t="s">
        <v>60</v>
      </c>
      <c r="BO152" s="336"/>
      <c r="BP152" s="339"/>
      <c r="BQ152" s="105">
        <f>IF(BM151=0,0,VLOOKUP(BM151,[3]Список!$A:P,8,FALSE))</f>
        <v>0</v>
      </c>
      <c r="BR152" s="389"/>
      <c r="BS152" s="403" t="str">
        <f>IF(AJ153&gt;AK153,BD153,IF(AK153&gt;AJ153,BE153," "))</f>
        <v>0 - 3</v>
      </c>
      <c r="BT152" s="404"/>
      <c r="BU152" s="405"/>
      <c r="BV152" s="357"/>
      <c r="BW152" s="357"/>
      <c r="BX152" s="357"/>
      <c r="BY152" s="403" t="str">
        <f>IF(AJ152&lt;AK152,AS152,IF(AK152&lt;AJ152,AT152," "))</f>
        <v>0 - 3</v>
      </c>
      <c r="BZ152" s="404"/>
      <c r="CA152" s="405"/>
      <c r="CB152" s="404" t="str">
        <f>IF(AJ150&lt;AK150,AS150,IF(AK150&lt;AJ150,AT150," "))</f>
        <v xml:space="preserve"> </v>
      </c>
      <c r="CC152" s="404"/>
      <c r="CD152" s="404"/>
      <c r="CE152" s="148"/>
      <c r="CF152" s="362"/>
      <c r="CG152" s="372"/>
      <c r="CH152" s="341"/>
      <c r="CL152" s="332"/>
      <c r="CM152" s="332"/>
      <c r="CN152" s="332"/>
      <c r="CO152" s="54"/>
    </row>
    <row r="153" spans="2:93" ht="15.95" customHeight="1" x14ac:dyDescent="0.25">
      <c r="B153" s="78">
        <v>5</v>
      </c>
      <c r="C153" s="113"/>
      <c r="D153" s="80">
        <v>1</v>
      </c>
      <c r="E153" s="80">
        <v>2</v>
      </c>
      <c r="F153" s="81">
        <v>2</v>
      </c>
      <c r="G153" s="82">
        <v>1</v>
      </c>
      <c r="H153" s="83">
        <v>2</v>
      </c>
      <c r="I153" s="84">
        <v>1</v>
      </c>
      <c r="J153" s="81">
        <v>2</v>
      </c>
      <c r="K153" s="82">
        <v>1</v>
      </c>
      <c r="L153" s="83"/>
      <c r="M153" s="84"/>
      <c r="N153" s="81"/>
      <c r="O153" s="82"/>
      <c r="P153" s="83"/>
      <c r="Q153" s="84"/>
      <c r="R153" s="81"/>
      <c r="S153" s="82"/>
      <c r="T153" s="85">
        <f t="shared" si="188"/>
        <v>1</v>
      </c>
      <c r="U153" s="85">
        <f t="shared" si="189"/>
        <v>0</v>
      </c>
      <c r="V153" s="85">
        <f t="shared" si="190"/>
        <v>1</v>
      </c>
      <c r="W153" s="85">
        <f t="shared" si="191"/>
        <v>0</v>
      </c>
      <c r="X153" s="85">
        <f t="shared" si="192"/>
        <v>1</v>
      </c>
      <c r="Y153" s="85">
        <f t="shared" si="193"/>
        <v>0</v>
      </c>
      <c r="Z153" s="85">
        <f t="shared" si="194"/>
        <v>0</v>
      </c>
      <c r="AA153" s="85">
        <f t="shared" si="195"/>
        <v>0</v>
      </c>
      <c r="AB153" s="85">
        <f t="shared" si="196"/>
        <v>0</v>
      </c>
      <c r="AC153" s="85">
        <f t="shared" si="197"/>
        <v>0</v>
      </c>
      <c r="AD153" s="85">
        <f t="shared" si="198"/>
        <v>0</v>
      </c>
      <c r="AE153" s="85">
        <f t="shared" si="199"/>
        <v>0</v>
      </c>
      <c r="AF153" s="85">
        <f t="shared" si="200"/>
        <v>0</v>
      </c>
      <c r="AG153" s="85">
        <f t="shared" si="201"/>
        <v>0</v>
      </c>
      <c r="AH153" s="86">
        <f t="shared" si="202"/>
        <v>3</v>
      </c>
      <c r="AI153" s="86">
        <f t="shared" si="202"/>
        <v>0</v>
      </c>
      <c r="AJ153" s="87">
        <f t="shared" si="203"/>
        <v>2</v>
      </c>
      <c r="AK153" s="87">
        <f t="shared" si="204"/>
        <v>1</v>
      </c>
      <c r="AL153" s="88">
        <f>IF(F153="","",IF(F153="wo",0,IF(G153="wo",0,IF(F153=G153,"ERROR",IF(F153&gt;G153,G153,-1*F153)))))</f>
        <v>1</v>
      </c>
      <c r="AM153" s="88">
        <f t="shared" si="205"/>
        <v>1</v>
      </c>
      <c r="AN153" s="88">
        <f t="shared" si="206"/>
        <v>1</v>
      </c>
      <c r="AO153" s="88" t="str">
        <f t="shared" si="207"/>
        <v/>
      </c>
      <c r="AP153" s="88" t="str">
        <f t="shared" si="208"/>
        <v/>
      </c>
      <c r="AQ153" s="88" t="str">
        <f t="shared" si="209"/>
        <v/>
      </c>
      <c r="AR153" s="88" t="str">
        <f t="shared" si="210"/>
        <v/>
      </c>
      <c r="AS153" s="89" t="str">
        <f t="shared" si="211"/>
        <v>3 - 0</v>
      </c>
      <c r="AT153" s="90" t="str">
        <f t="shared" si="212"/>
        <v>1,1,1</v>
      </c>
      <c r="AU153" s="87">
        <f t="shared" si="213"/>
        <v>1</v>
      </c>
      <c r="AV153" s="87">
        <f t="shared" si="214"/>
        <v>2</v>
      </c>
      <c r="AW153" s="88">
        <f>IF(G153="","",IF(G153="wo",0,IF(F153="wo",0,IF(G153=F153,"ERROR",IF(G153&gt;F153,F153,-1*G153)))))</f>
        <v>-1</v>
      </c>
      <c r="AX153" s="88">
        <f t="shared" si="215"/>
        <v>-1</v>
      </c>
      <c r="AY153" s="88">
        <f t="shared" si="216"/>
        <v>-1</v>
      </c>
      <c r="AZ153" s="88" t="str">
        <f t="shared" si="217"/>
        <v/>
      </c>
      <c r="BA153" s="88" t="str">
        <f t="shared" si="218"/>
        <v/>
      </c>
      <c r="BB153" s="88" t="str">
        <f t="shared" si="219"/>
        <v/>
      </c>
      <c r="BC153" s="88" t="str">
        <f t="shared" si="220"/>
        <v/>
      </c>
      <c r="BD153" s="89" t="str">
        <f t="shared" si="221"/>
        <v>0 - 3</v>
      </c>
      <c r="BE153" s="90" t="str">
        <f t="shared" si="222"/>
        <v>-1, -1, -1</v>
      </c>
      <c r="BF153" s="91">
        <f>SUMIF(D149:D156,3,AJ149:AJ156)+SUMIF(E149:E156,3,AK149:AK156)</f>
        <v>3</v>
      </c>
      <c r="BG153" s="91">
        <f>IF(BF153&lt;&gt;0,RANK(BF153,BF149:BF155),"")</f>
        <v>2</v>
      </c>
      <c r="BH153" s="92">
        <f>SUMIF(B149:B152,D153,C149:C152)</f>
        <v>0</v>
      </c>
      <c r="BI153" s="93">
        <f>SUMIF(B149:B152,E153,C149:C152)</f>
        <v>0</v>
      </c>
      <c r="BJ153" s="57">
        <f t="shared" si="223"/>
        <v>2</v>
      </c>
      <c r="BK153" s="58">
        <f>1+BK152</f>
        <v>35</v>
      </c>
      <c r="BL153" s="391">
        <v>3</v>
      </c>
      <c r="BM153" s="393">
        <f>C151</f>
        <v>0</v>
      </c>
      <c r="BN153" s="334" t="s">
        <v>124</v>
      </c>
      <c r="BO153" s="334"/>
      <c r="BP153" s="338"/>
      <c r="BQ153" s="95">
        <f>IF(BM153=0,0,VLOOKUP(BM153,[3]Список!$A:P,7,FALSE))</f>
        <v>0</v>
      </c>
      <c r="BR153" s="395">
        <f>IF(BM153=0,0,VLOOKUP(BM153,[3]Список!$A:$P,6,FALSE))</f>
        <v>0</v>
      </c>
      <c r="BS153" s="133"/>
      <c r="BT153" s="97">
        <f>IF(AH149&lt;AI149,AU149,IF(AI149&lt;AH149,AU149," "))</f>
        <v>1</v>
      </c>
      <c r="BU153" s="98"/>
      <c r="BV153" s="99"/>
      <c r="BW153" s="97">
        <f>IF(AH152&lt;AI152,AU152,IF(AI152&lt;AH152,AU152," "))</f>
        <v>2</v>
      </c>
      <c r="BX153" s="99"/>
      <c r="BY153" s="397"/>
      <c r="BZ153" s="398"/>
      <c r="CA153" s="399"/>
      <c r="CB153" s="126"/>
      <c r="CC153" s="97" t="str">
        <f>IF(AH154&lt;AI154,AJ154,IF(AI154&lt;AH154,AJ154," "))</f>
        <v xml:space="preserve"> </v>
      </c>
      <c r="CD153" s="99"/>
      <c r="CE153" s="145"/>
      <c r="CF153" s="383">
        <f>BF153</f>
        <v>3</v>
      </c>
      <c r="CG153" s="385"/>
      <c r="CH153" s="378">
        <v>2</v>
      </c>
      <c r="CL153" s="332"/>
      <c r="CM153" s="332"/>
      <c r="CN153" s="332"/>
      <c r="CO153" s="54"/>
    </row>
    <row r="154" spans="2:93" ht="15.95" customHeight="1" x14ac:dyDescent="0.25">
      <c r="B154" s="78">
        <v>6</v>
      </c>
      <c r="D154" s="80">
        <v>3</v>
      </c>
      <c r="E154" s="80">
        <v>4</v>
      </c>
      <c r="F154" s="81"/>
      <c r="G154" s="82"/>
      <c r="H154" s="83"/>
      <c r="I154" s="84"/>
      <c r="J154" s="81"/>
      <c r="K154" s="82"/>
      <c r="L154" s="83"/>
      <c r="M154" s="84"/>
      <c r="N154" s="81"/>
      <c r="O154" s="82"/>
      <c r="P154" s="83"/>
      <c r="Q154" s="84"/>
      <c r="R154" s="81"/>
      <c r="S154" s="82"/>
      <c r="T154" s="85">
        <f t="shared" si="188"/>
        <v>0</v>
      </c>
      <c r="U154" s="85">
        <f t="shared" si="189"/>
        <v>0</v>
      </c>
      <c r="V154" s="85">
        <f t="shared" si="190"/>
        <v>0</v>
      </c>
      <c r="W154" s="85">
        <f t="shared" si="191"/>
        <v>0</v>
      </c>
      <c r="X154" s="85">
        <f t="shared" si="192"/>
        <v>0</v>
      </c>
      <c r="Y154" s="85">
        <f t="shared" si="193"/>
        <v>0</v>
      </c>
      <c r="Z154" s="85">
        <f t="shared" si="194"/>
        <v>0</v>
      </c>
      <c r="AA154" s="85">
        <f t="shared" si="195"/>
        <v>0</v>
      </c>
      <c r="AB154" s="85">
        <f t="shared" si="196"/>
        <v>0</v>
      </c>
      <c r="AC154" s="85">
        <f t="shared" si="197"/>
        <v>0</v>
      </c>
      <c r="AD154" s="85">
        <f t="shared" si="198"/>
        <v>0</v>
      </c>
      <c r="AE154" s="85">
        <f t="shared" si="199"/>
        <v>0</v>
      </c>
      <c r="AF154" s="85">
        <f t="shared" si="200"/>
        <v>0</v>
      </c>
      <c r="AG154" s="85">
        <f t="shared" si="201"/>
        <v>0</v>
      </c>
      <c r="AH154" s="86">
        <f t="shared" si="202"/>
        <v>0</v>
      </c>
      <c r="AI154" s="86">
        <f t="shared" si="202"/>
        <v>0</v>
      </c>
      <c r="AJ154" s="87">
        <f t="shared" si="203"/>
        <v>0</v>
      </c>
      <c r="AK154" s="87">
        <f t="shared" si="204"/>
        <v>0</v>
      </c>
      <c r="AL154" s="88" t="str">
        <f>IF(F154="","",IF(F154="wo",0,IF(G154="wo",0,IF(F154=G154,"ERROR",IF(F154&gt;G154,"1",-1*F154)))))</f>
        <v/>
      </c>
      <c r="AM154" s="88" t="str">
        <f t="shared" si="205"/>
        <v/>
      </c>
      <c r="AN154" s="88" t="str">
        <f t="shared" si="206"/>
        <v/>
      </c>
      <c r="AO154" s="88" t="str">
        <f t="shared" si="207"/>
        <v/>
      </c>
      <c r="AP154" s="88" t="str">
        <f t="shared" si="208"/>
        <v/>
      </c>
      <c r="AQ154" s="88" t="str">
        <f t="shared" si="209"/>
        <v/>
      </c>
      <c r="AR154" s="88" t="str">
        <f t="shared" si="210"/>
        <v/>
      </c>
      <c r="AS154" s="89" t="str">
        <f t="shared" si="211"/>
        <v>0 - 0</v>
      </c>
      <c r="AT154" s="90" t="str">
        <f t="shared" si="212"/>
        <v/>
      </c>
      <c r="AU154" s="87">
        <f t="shared" si="213"/>
        <v>0</v>
      </c>
      <c r="AV154" s="87">
        <f t="shared" si="214"/>
        <v>0</v>
      </c>
      <c r="AW154" s="88" t="str">
        <f>IF(G154="","",IF(G154="wo",0,IF(F154="wo",0,IF(G154=F154,"ERROR",IF(G154&gt;F154,"1","-1")))))</f>
        <v/>
      </c>
      <c r="AX154" s="88" t="str">
        <f t="shared" si="215"/>
        <v/>
      </c>
      <c r="AY154" s="88" t="str">
        <f t="shared" si="216"/>
        <v/>
      </c>
      <c r="AZ154" s="88" t="str">
        <f t="shared" si="217"/>
        <v/>
      </c>
      <c r="BA154" s="88" t="str">
        <f t="shared" si="218"/>
        <v/>
      </c>
      <c r="BB154" s="88" t="str">
        <f t="shared" si="219"/>
        <v/>
      </c>
      <c r="BC154" s="88" t="str">
        <f t="shared" si="220"/>
        <v/>
      </c>
      <c r="BD154" s="89" t="str">
        <f t="shared" si="221"/>
        <v>0 - 0</v>
      </c>
      <c r="BE154" s="90" t="str">
        <f t="shared" si="222"/>
        <v/>
      </c>
      <c r="BF154" s="102"/>
      <c r="BG154" s="102"/>
      <c r="BH154" s="92">
        <f>SUMIF(B149:B152,D154,C149:C152)</f>
        <v>0</v>
      </c>
      <c r="BI154" s="93">
        <f>SUMIF(B149:B152,E154,C149:C152)</f>
        <v>0</v>
      </c>
      <c r="BJ154" s="57">
        <f t="shared" si="223"/>
        <v>2</v>
      </c>
      <c r="BK154" s="58">
        <f>1+BK153</f>
        <v>36</v>
      </c>
      <c r="BL154" s="392"/>
      <c r="BM154" s="394"/>
      <c r="BN154" s="336" t="s">
        <v>60</v>
      </c>
      <c r="BO154" s="336"/>
      <c r="BP154" s="339"/>
      <c r="BQ154" s="103">
        <f>IF(BM153=0,0,VLOOKUP(BM153,[3]Список!$A:P,8,FALSE))</f>
        <v>0</v>
      </c>
      <c r="BR154" s="396"/>
      <c r="BS154" s="380" t="str">
        <f>IF(AJ149&gt;AK149,BD149,IF(AK149&gt;AJ149,BE149," "))</f>
        <v>0 - 3</v>
      </c>
      <c r="BT154" s="381"/>
      <c r="BU154" s="382"/>
      <c r="BV154" s="381" t="str">
        <f>IF(AJ152&gt;AK152,BD152,IF(AK152&gt;AJ152,BE152," "))</f>
        <v>1, 1, 1</v>
      </c>
      <c r="BW154" s="381"/>
      <c r="BX154" s="381"/>
      <c r="BY154" s="400"/>
      <c r="BZ154" s="401"/>
      <c r="CA154" s="402"/>
      <c r="CB154" s="381" t="str">
        <f>IF(AJ154&lt;AK154,AS154,IF(AK154&lt;AJ154,AT154," "))</f>
        <v xml:space="preserve"> </v>
      </c>
      <c r="CC154" s="381"/>
      <c r="CD154" s="381"/>
      <c r="CE154" s="146"/>
      <c r="CF154" s="384"/>
      <c r="CG154" s="386"/>
      <c r="CH154" s="379"/>
      <c r="CL154" s="120"/>
      <c r="CM154" s="120"/>
      <c r="CN154" s="120"/>
      <c r="CO154" s="54"/>
    </row>
    <row r="155" spans="2:93" ht="15.95" customHeight="1" x14ac:dyDescent="0.25"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W155" s="12"/>
      <c r="AX155" s="12"/>
      <c r="AY155" s="12"/>
      <c r="AZ155" s="12"/>
      <c r="BA155" s="12"/>
      <c r="BF155" s="91">
        <f>SUMIF(D149:D156,4,AJ149:AJ156)+SUMIF(E149:E156,4,AK149:AK156)</f>
        <v>0</v>
      </c>
      <c r="BG155" s="91" t="str">
        <f>IF(BF155&lt;&gt;0,RANK(BF155,BF149:BF155),"")</f>
        <v/>
      </c>
      <c r="BH155" s="115"/>
      <c r="BI155" s="115"/>
      <c r="BL155" s="350">
        <v>4</v>
      </c>
      <c r="BM155" s="387">
        <f>C152</f>
        <v>0</v>
      </c>
      <c r="BN155" s="334"/>
      <c r="BO155" s="334"/>
      <c r="BP155" s="334"/>
      <c r="BQ155" s="105">
        <f>IF(BM155=0,0,VLOOKUP(BM155,[3]Список!$A:P,7,FALSE))</f>
        <v>0</v>
      </c>
      <c r="BR155" s="389">
        <f>IF(BM155=0,0,VLOOKUP(BM155,[3]Список!$A:$P,6,FALSE))</f>
        <v>0</v>
      </c>
      <c r="BS155" s="129"/>
      <c r="BT155" s="107" t="str">
        <f>IF(AH151&lt;AI151,AU151,IF(AI151&lt;AH151,AU151," "))</f>
        <v xml:space="preserve"> </v>
      </c>
      <c r="BU155" s="110"/>
      <c r="BV155" s="108"/>
      <c r="BW155" s="107" t="str">
        <f>IF(AH150&lt;AI150,AU150,IF(AI150&lt;AH150,AU150," "))</f>
        <v xml:space="preserve"> </v>
      </c>
      <c r="BX155" s="108"/>
      <c r="BY155" s="116"/>
      <c r="BZ155" s="107" t="str">
        <f>IF(AH154&lt;AI154,AU154,IF(AI154&lt;AH154,AU154," "))</f>
        <v xml:space="preserve"> </v>
      </c>
      <c r="CA155" s="110"/>
      <c r="CB155" s="357"/>
      <c r="CC155" s="357"/>
      <c r="CD155" s="357"/>
      <c r="CE155" s="147"/>
      <c r="CF155" s="362">
        <f>BF155</f>
        <v>0</v>
      </c>
      <c r="CG155" s="372"/>
      <c r="CH155" s="341"/>
      <c r="CL155" s="161"/>
      <c r="CM155" s="161"/>
      <c r="CN155" s="161"/>
      <c r="CO155" s="54"/>
    </row>
    <row r="156" spans="2:93" ht="15.95" customHeight="1" thickBot="1" x14ac:dyDescent="0.3"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W156" s="12"/>
      <c r="AX156" s="12"/>
      <c r="AY156" s="12"/>
      <c r="AZ156" s="12"/>
      <c r="BA156" s="12"/>
      <c r="BF156" s="102"/>
      <c r="BG156" s="102"/>
      <c r="BH156" s="115"/>
      <c r="BI156" s="115"/>
      <c r="BL156" s="351"/>
      <c r="BM156" s="388"/>
      <c r="BN156" s="335"/>
      <c r="BO156" s="335"/>
      <c r="BP156" s="335"/>
      <c r="BQ156" s="117">
        <f>IF(BM155=0,0,VLOOKUP(BM155,[3]Список!$A:P,8,FALSE))</f>
        <v>0</v>
      </c>
      <c r="BR156" s="390"/>
      <c r="BS156" s="375" t="str">
        <f>IF(AJ151&gt;AK151,BD151,IF(AK151&gt;AJ151,BE151," "))</f>
        <v xml:space="preserve"> </v>
      </c>
      <c r="BT156" s="376"/>
      <c r="BU156" s="377"/>
      <c r="BV156" s="376" t="str">
        <f>IF(AJ150&gt;AK150,BD150,IF(AK150&gt;AJ150,BE150," "))</f>
        <v xml:space="preserve"> </v>
      </c>
      <c r="BW156" s="376"/>
      <c r="BX156" s="376"/>
      <c r="BY156" s="375" t="str">
        <f>IF(AJ154&gt;AK154,BD154,IF(AK154&gt;AJ154,BE154," "))</f>
        <v xml:space="preserve"> </v>
      </c>
      <c r="BZ156" s="376"/>
      <c r="CA156" s="377"/>
      <c r="CB156" s="360"/>
      <c r="CC156" s="360"/>
      <c r="CD156" s="360"/>
      <c r="CE156" s="149"/>
      <c r="CF156" s="363"/>
      <c r="CG156" s="373"/>
      <c r="CH156" s="374"/>
      <c r="CL156" s="140"/>
      <c r="CM156" s="54"/>
      <c r="CN156" s="54"/>
      <c r="CO156" s="54"/>
    </row>
    <row r="157" spans="2:93" ht="15.95" customHeight="1" thickBot="1" x14ac:dyDescent="0.3">
      <c r="AA157" s="65"/>
      <c r="BL157" s="345"/>
      <c r="BM157" s="345"/>
      <c r="BN157" s="345"/>
      <c r="BO157" s="345"/>
      <c r="BP157" s="345"/>
      <c r="BQ157" s="345"/>
      <c r="BR157" s="345"/>
      <c r="BS157" s="345"/>
      <c r="BT157" s="345"/>
      <c r="BU157" s="345"/>
      <c r="BV157" s="345"/>
      <c r="BW157" s="345"/>
      <c r="BX157" s="345"/>
      <c r="BY157" s="345"/>
      <c r="BZ157" s="345"/>
      <c r="CA157" s="345"/>
      <c r="CB157" s="345"/>
      <c r="CC157" s="345"/>
      <c r="CD157" s="345"/>
      <c r="CE157" s="345"/>
      <c r="CF157" s="345"/>
      <c r="CG157" s="345"/>
      <c r="CH157" s="345"/>
      <c r="CL157" s="332"/>
      <c r="CM157" s="332"/>
      <c r="CN157" s="332"/>
      <c r="CO157" s="54"/>
    </row>
    <row r="158" spans="2:93" ht="15.95" customHeight="1" x14ac:dyDescent="0.25">
      <c r="B158" s="66">
        <f>1+B148</f>
        <v>3</v>
      </c>
      <c r="C158" s="67"/>
      <c r="D158" s="68" t="s">
        <v>72</v>
      </c>
      <c r="E158" s="68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70">
        <f>1+S148</f>
        <v>3</v>
      </c>
      <c r="AA158" s="65"/>
      <c r="AS158" s="71">
        <f>IF(C159=0,0,(IF(C160=0,1,IF(C161=0,2,IF(C162=0,3,IF(C162&gt;0,4))))))</f>
        <v>0</v>
      </c>
      <c r="BD158" s="71" t="b">
        <f>IF(BF158=15,3,IF(BF158&gt;15,4))</f>
        <v>0</v>
      </c>
      <c r="BF158" s="72">
        <f>SUM(BF159,BF161,BF163,BF165)</f>
        <v>9</v>
      </c>
      <c r="BG158" s="72">
        <f>SUM(BG159,BG161,BG163,BG165)</f>
        <v>6</v>
      </c>
      <c r="BL158" s="119" t="s">
        <v>58</v>
      </c>
      <c r="BM158" s="346" t="s">
        <v>7</v>
      </c>
      <c r="BN158" s="346"/>
      <c r="BO158" s="346"/>
      <c r="BP158" s="346"/>
      <c r="BQ158" s="347" t="s">
        <v>59</v>
      </c>
      <c r="BR158" s="347"/>
      <c r="BS158" s="348">
        <v>1</v>
      </c>
      <c r="BT158" s="342"/>
      <c r="BU158" s="349"/>
      <c r="BV158" s="342">
        <v>2</v>
      </c>
      <c r="BW158" s="342"/>
      <c r="BX158" s="342"/>
      <c r="BY158" s="348">
        <v>3</v>
      </c>
      <c r="BZ158" s="342"/>
      <c r="CA158" s="349"/>
      <c r="CB158" s="342">
        <v>4</v>
      </c>
      <c r="CC158" s="342"/>
      <c r="CD158" s="342"/>
      <c r="CE158" s="143"/>
      <c r="CF158" s="75" t="s">
        <v>0</v>
      </c>
      <c r="CG158" s="281" t="s">
        <v>3</v>
      </c>
      <c r="CH158" s="125" t="s">
        <v>1</v>
      </c>
      <c r="CL158" s="282"/>
      <c r="CM158" s="282"/>
      <c r="CN158" s="282"/>
      <c r="CO158" s="54"/>
    </row>
    <row r="159" spans="2:93" ht="15.95" customHeight="1" x14ac:dyDescent="0.25">
      <c r="B159" s="78">
        <v>1</v>
      </c>
      <c r="C159" s="79"/>
      <c r="D159" s="80">
        <v>1</v>
      </c>
      <c r="E159" s="80">
        <v>3</v>
      </c>
      <c r="F159" s="81">
        <v>2</v>
      </c>
      <c r="G159" s="82">
        <v>1</v>
      </c>
      <c r="H159" s="83">
        <v>2</v>
      </c>
      <c r="I159" s="84">
        <v>1</v>
      </c>
      <c r="J159" s="81">
        <v>2</v>
      </c>
      <c r="K159" s="82">
        <v>1</v>
      </c>
      <c r="L159" s="83"/>
      <c r="M159" s="84"/>
      <c r="N159" s="81"/>
      <c r="O159" s="82"/>
      <c r="P159" s="83"/>
      <c r="Q159" s="84"/>
      <c r="R159" s="81"/>
      <c r="S159" s="82"/>
      <c r="T159" s="85">
        <f t="shared" ref="T159:T164" si="224">IF(F159="wo",0,IF(G159="wo",1,IF(F159&gt;G159,1,0)))</f>
        <v>1</v>
      </c>
      <c r="U159" s="85">
        <f t="shared" ref="U159:U164" si="225">IF(F159="wo",1,IF(G159="wo",0,IF(G159&gt;F159,1,0)))</f>
        <v>0</v>
      </c>
      <c r="V159" s="85">
        <f t="shared" ref="V159:V164" si="226">IF(H159="wo",0,IF(I159="wo",1,IF(H159&gt;I159,1,0)))</f>
        <v>1</v>
      </c>
      <c r="W159" s="85">
        <f t="shared" ref="W159:W164" si="227">IF(H159="wo",1,IF(I159="wo",0,IF(I159&gt;H159,1,0)))</f>
        <v>0</v>
      </c>
      <c r="X159" s="85">
        <f t="shared" ref="X159:X164" si="228">IF(J159="wo",0,IF(K159="wo",1,IF(J159&gt;K159,1,0)))</f>
        <v>1</v>
      </c>
      <c r="Y159" s="85">
        <f t="shared" ref="Y159:Y164" si="229">IF(J159="wo",1,IF(K159="wo",0,IF(K159&gt;J159,1,0)))</f>
        <v>0</v>
      </c>
      <c r="Z159" s="85">
        <f t="shared" ref="Z159:Z164" si="230">IF(L159="wo",0,IF(M159="wo",1,IF(L159&gt;M159,1,0)))</f>
        <v>0</v>
      </c>
      <c r="AA159" s="85">
        <f t="shared" ref="AA159:AA164" si="231">IF(L159="wo",1,IF(M159="wo",0,IF(M159&gt;L159,1,0)))</f>
        <v>0</v>
      </c>
      <c r="AB159" s="85">
        <f t="shared" ref="AB159:AB164" si="232">IF(N159="wo",0,IF(O159="wo",1,IF(N159&gt;O159,1,0)))</f>
        <v>0</v>
      </c>
      <c r="AC159" s="85">
        <f t="shared" ref="AC159:AC164" si="233">IF(N159="wo",1,IF(O159="wo",0,IF(O159&gt;N159,1,0)))</f>
        <v>0</v>
      </c>
      <c r="AD159" s="85">
        <f t="shared" ref="AD159:AD164" si="234">IF(P159="wo",0,IF(Q159="wo",1,IF(P159&gt;Q159,1,0)))</f>
        <v>0</v>
      </c>
      <c r="AE159" s="85">
        <f t="shared" ref="AE159:AE164" si="235">IF(P159="wo",1,IF(Q159="wo",0,IF(Q159&gt;P159,1,0)))</f>
        <v>0</v>
      </c>
      <c r="AF159" s="85">
        <f t="shared" ref="AF159:AF164" si="236">IF(R159="wo",0,IF(S159="wo",1,IF(R159&gt;S159,1,0)))</f>
        <v>0</v>
      </c>
      <c r="AG159" s="85">
        <f t="shared" ref="AG159:AG164" si="237">IF(R159="wo",1,IF(S159="wo",0,IF(S159&gt;R159,1,0)))</f>
        <v>0</v>
      </c>
      <c r="AH159" s="86">
        <f t="shared" ref="AH159:AI164" si="238">IF(F159="wo","wo",+T159+V159+X159+Z159+AB159+AD159+AF159)</f>
        <v>3</v>
      </c>
      <c r="AI159" s="86">
        <f t="shared" si="238"/>
        <v>0</v>
      </c>
      <c r="AJ159" s="87">
        <f t="shared" ref="AJ159:AJ164" si="239">IF(F159="",0,IF(F159="wo",0,IF(G159="wo",2,IF(AH159=AI159,0,IF(AH159&gt;AI159,2,1)))))</f>
        <v>2</v>
      </c>
      <c r="AK159" s="87">
        <f t="shared" ref="AK159:AK164" si="240">IF(G159="",0,IF(G159="wo",0,IF(F159="wo",2,IF(AI159=AH159,0,IF(AI159&gt;AH159,2,1)))))</f>
        <v>1</v>
      </c>
      <c r="AL159" s="88">
        <f t="shared" ref="AL159:AL164" si="241">IF(F159="","",IF(F159="wo",0,IF(G159="wo",0,IF(F159=G159,"ERROR",IF(F159&gt;G159,G159,-1*F159)))))</f>
        <v>1</v>
      </c>
      <c r="AM159" s="88">
        <f t="shared" ref="AM159:AM164" si="242">IF(H159="","",IF(H159="wo",0,IF(I159="wo",0,IF(H159=I159,"ERROR",IF(H159&gt;I159,I159,-1*H159)))))</f>
        <v>1</v>
      </c>
      <c r="AN159" s="88">
        <f t="shared" ref="AN159:AN164" si="243">IF(J159="","",IF(J159="wo",0,IF(K159="wo",0,IF(J159=K159,"ERROR",IF(J159&gt;K159,K159,-1*J159)))))</f>
        <v>1</v>
      </c>
      <c r="AO159" s="88" t="str">
        <f t="shared" ref="AO159:AO164" si="244">IF(L159="","",IF(L159="wo",0,IF(M159="wo",0,IF(L159=M159,"ERROR",IF(L159&gt;M159,M159,-1*L159)))))</f>
        <v/>
      </c>
      <c r="AP159" s="88" t="str">
        <f t="shared" ref="AP159:AP164" si="245">IF(N159="","",IF(N159="wo",0,IF(O159="wo",0,IF(N159=O159,"ERROR",IF(N159&gt;O159,O159,-1*N159)))))</f>
        <v/>
      </c>
      <c r="AQ159" s="88" t="str">
        <f t="shared" ref="AQ159:AQ163" si="246">IF(P159="","",IF(P159="wo",0,IF(Q159="wo",0,IF(P159=Q159,"ERROR",IF(P159&gt;Q159,Q159,-1*P159)))))</f>
        <v/>
      </c>
      <c r="AR159" s="88" t="str">
        <f t="shared" ref="AR159:AR163" si="247">IF(R159="","",IF(R159="wo",0,IF(S159="wo",0,IF(R159=S159,"ERROR",IF(R159&gt;S159,S159,-1*R159)))))</f>
        <v/>
      </c>
      <c r="AS159" s="89" t="str">
        <f t="shared" ref="AS159:AS164" si="248">CONCATENATE(AH159," - ",AI159)</f>
        <v>3 - 0</v>
      </c>
      <c r="AT159" s="90" t="str">
        <f t="shared" ref="AT159:AT164" si="249">IF(F159="","",(IF(L159="",AL159&amp;","&amp;AM159&amp;","&amp;AN159,IF(N159="",AL159&amp;","&amp;AM159&amp;","&amp;AN159&amp;","&amp;AO159,IF(P159="",AL159&amp;","&amp;AM159&amp;","&amp;AN159&amp;","&amp;AO159&amp;","&amp;AP159,IF(R159="",AL159&amp;","&amp;AM159&amp;","&amp;AN159&amp;","&amp;AO159&amp;","&amp;AP159&amp;","&amp;AQ159,AL159&amp;","&amp;AM159&amp;","&amp;AN159&amp;","&amp;AO159&amp;","&amp;AP159&amp;","&amp;AQ159&amp;","&amp;AR159))))))</f>
        <v>1,1,1</v>
      </c>
      <c r="AU159" s="87">
        <f t="shared" ref="AU159:AU164" si="250">IF(G159="",0,IF(G159="wo",0,IF(F159="wo",2,IF(AI159=AH159,0,IF(AI159&gt;AH159,2,1)))))</f>
        <v>1</v>
      </c>
      <c r="AV159" s="87">
        <f t="shared" ref="AV159:AV164" si="251">IF(F159="",0,IF(F159="wo",0,IF(G159="wo",2,IF(AH159=AI159,0,IF(AH159&gt;AI159,2,1)))))</f>
        <v>2</v>
      </c>
      <c r="AW159" s="88">
        <f t="shared" ref="AW159:AW164" si="252">IF(G159="","",IF(G159="wo",0,IF(F159="wo",0,IF(G159=F159,"ERROR",IF(G159&gt;F159,F159,-1*G159)))))</f>
        <v>-1</v>
      </c>
      <c r="AX159" s="88">
        <f t="shared" ref="AX159:AX164" si="253">IF(I159="","",IF(I159="wo",0,IF(H159="wo",0,IF(I159=H159,"ERROR",IF(I159&gt;H159,H159,-1*I159)))))</f>
        <v>-1</v>
      </c>
      <c r="AY159" s="88">
        <f t="shared" ref="AY159:AY164" si="254">IF(K159="","",IF(K159="wo",0,IF(J159="wo",0,IF(K159=J159,"ERROR",IF(K159&gt;J159,J159,-1*K159)))))</f>
        <v>-1</v>
      </c>
      <c r="AZ159" s="88" t="str">
        <f t="shared" ref="AZ159:AZ164" si="255">IF(M159="","",IF(M159="wo",0,IF(L159="wo",0,IF(M159=L159,"ERROR",IF(M159&gt;L159,L159,-1*M159)))))</f>
        <v/>
      </c>
      <c r="BA159" s="88" t="str">
        <f t="shared" ref="BA159:BA164" si="256">IF(O159="","",IF(O159="wo",0,IF(N159="wo",0,IF(O159=N159,"ERROR",IF(O159&gt;N159,N159,-1*O159)))))</f>
        <v/>
      </c>
      <c r="BB159" s="88" t="str">
        <f t="shared" ref="BB159:BB164" si="257">IF(Q159="","",IF(Q159="wo",0,IF(P159="wo",0,IF(Q159=P159,"ERROR",IF(Q159&gt;P159,P159,-1*Q159)))))</f>
        <v/>
      </c>
      <c r="BC159" s="88" t="str">
        <f t="shared" ref="BC159:BC164" si="258">IF(S159="","",IF(S159="wo",0,IF(R159="wo",0,IF(S159=R159,"ERROR",IF(S159&gt;R159,R159,-1*S159)))))</f>
        <v/>
      </c>
      <c r="BD159" s="89" t="str">
        <f t="shared" ref="BD159:BD164" si="259">CONCATENATE(AI159," - ",AH159)</f>
        <v>0 - 3</v>
      </c>
      <c r="BE159" s="90" t="str">
        <f t="shared" ref="BE159:BE164" si="260">IF(F159="","",(IF(L159="",AW159&amp;", "&amp;AX159&amp;", "&amp;AY159,IF(N159="",AW159&amp;","&amp;AX159&amp;","&amp;AY159&amp;","&amp;AZ159,IF(P159="",AW159&amp;","&amp;AX159&amp;","&amp;AY159&amp;","&amp;AZ159&amp;","&amp;BA159,IF(R159="",AW159&amp;","&amp;AX159&amp;","&amp;AY159&amp;","&amp;AZ159&amp;","&amp;BA159&amp;","&amp;BB159,AW159&amp;","&amp;AX159&amp;","&amp;AY159&amp;","&amp;AZ159&amp;","&amp;BA159&amp;","&amp;BB159&amp;","&amp;BC159))))))</f>
        <v>-1, -1, -1</v>
      </c>
      <c r="BF159" s="91">
        <f>SUMIF(D159:D166,1,AJ159:AJ166)+SUMIF(E159:E166,1,AK159:AK166)</f>
        <v>4</v>
      </c>
      <c r="BG159" s="91">
        <f>IF(BF159&lt;&gt;0,RANK(BF159,BF159:BF165),"")</f>
        <v>1</v>
      </c>
      <c r="BH159" s="92">
        <f>SUMIF(B159:B162,D159,C159:C162)</f>
        <v>0</v>
      </c>
      <c r="BI159" s="93">
        <f>SUMIF(B159:B162,E159,C159:C162)</f>
        <v>0</v>
      </c>
      <c r="BJ159" s="57">
        <f t="shared" ref="BJ159:BJ164" si="261">1+BJ149</f>
        <v>3</v>
      </c>
      <c r="BK159" s="58">
        <f>1*BK154+1</f>
        <v>37</v>
      </c>
      <c r="BL159" s="406">
        <v>1</v>
      </c>
      <c r="BM159" s="393">
        <f>C159</f>
        <v>0</v>
      </c>
      <c r="BN159" s="334" t="s">
        <v>77</v>
      </c>
      <c r="BO159" s="334"/>
      <c r="BP159" s="334"/>
      <c r="BQ159" s="95">
        <f>IF(BM159=0,0,VLOOKUP(BM159,[3]Список!$A:P,7,FALSE))</f>
        <v>0</v>
      </c>
      <c r="BR159" s="395">
        <f>IF(BM159=0,0,VLOOKUP(BM159,[3]Список!$A:$P,6,FALSE))</f>
        <v>0</v>
      </c>
      <c r="BS159" s="397"/>
      <c r="BT159" s="398"/>
      <c r="BU159" s="399"/>
      <c r="BV159" s="126"/>
      <c r="BW159" s="97">
        <f>IF(AH163&lt;AI163,AJ163,IF(AI163&lt;AH163,AJ163," "))</f>
        <v>2</v>
      </c>
      <c r="BX159" s="99"/>
      <c r="BY159" s="100"/>
      <c r="BZ159" s="97">
        <f>IF(AH159&lt;AI159,AJ159,IF(AI159&lt;AH159,AJ159," "))</f>
        <v>2</v>
      </c>
      <c r="CA159" s="98"/>
      <c r="CB159" s="99"/>
      <c r="CC159" s="97" t="str">
        <f>IF(AH161&lt;AI161,AJ161,IF(AI161&lt;AH161,AJ161," "))</f>
        <v xml:space="preserve"> </v>
      </c>
      <c r="CD159" s="99"/>
      <c r="CE159" s="145"/>
      <c r="CF159" s="383">
        <f>BF159</f>
        <v>4</v>
      </c>
      <c r="CG159" s="385"/>
      <c r="CH159" s="378">
        <f>IF(BG160="",BG159,BG160)</f>
        <v>1</v>
      </c>
      <c r="CL159" s="332"/>
      <c r="CM159" s="332"/>
      <c r="CN159" s="332"/>
      <c r="CO159" s="54"/>
    </row>
    <row r="160" spans="2:93" ht="15.95" customHeight="1" x14ac:dyDescent="0.25">
      <c r="B160" s="78">
        <v>2</v>
      </c>
      <c r="C160" s="79"/>
      <c r="D160" s="80">
        <v>2</v>
      </c>
      <c r="E160" s="80">
        <v>4</v>
      </c>
      <c r="F160" s="81"/>
      <c r="G160" s="82"/>
      <c r="H160" s="83"/>
      <c r="I160" s="84"/>
      <c r="J160" s="81"/>
      <c r="K160" s="82"/>
      <c r="L160" s="83"/>
      <c r="M160" s="84"/>
      <c r="N160" s="81"/>
      <c r="O160" s="82"/>
      <c r="P160" s="83"/>
      <c r="Q160" s="84"/>
      <c r="R160" s="81"/>
      <c r="S160" s="82"/>
      <c r="T160" s="85">
        <f t="shared" si="224"/>
        <v>0</v>
      </c>
      <c r="U160" s="85">
        <f t="shared" si="225"/>
        <v>0</v>
      </c>
      <c r="V160" s="85">
        <f t="shared" si="226"/>
        <v>0</v>
      </c>
      <c r="W160" s="85">
        <f t="shared" si="227"/>
        <v>0</v>
      </c>
      <c r="X160" s="85">
        <f t="shared" si="228"/>
        <v>0</v>
      </c>
      <c r="Y160" s="85">
        <f t="shared" si="229"/>
        <v>0</v>
      </c>
      <c r="Z160" s="85">
        <f t="shared" si="230"/>
        <v>0</v>
      </c>
      <c r="AA160" s="85">
        <f t="shared" si="231"/>
        <v>0</v>
      </c>
      <c r="AB160" s="85">
        <f t="shared" si="232"/>
        <v>0</v>
      </c>
      <c r="AC160" s="85">
        <f t="shared" si="233"/>
        <v>0</v>
      </c>
      <c r="AD160" s="85">
        <f t="shared" si="234"/>
        <v>0</v>
      </c>
      <c r="AE160" s="85">
        <f t="shared" si="235"/>
        <v>0</v>
      </c>
      <c r="AF160" s="85">
        <f t="shared" si="236"/>
        <v>0</v>
      </c>
      <c r="AG160" s="85">
        <f t="shared" si="237"/>
        <v>0</v>
      </c>
      <c r="AH160" s="86">
        <f t="shared" si="238"/>
        <v>0</v>
      </c>
      <c r="AI160" s="86">
        <f t="shared" si="238"/>
        <v>0</v>
      </c>
      <c r="AJ160" s="87">
        <f t="shared" si="239"/>
        <v>0</v>
      </c>
      <c r="AK160" s="87">
        <f t="shared" si="240"/>
        <v>0</v>
      </c>
      <c r="AL160" s="88" t="str">
        <f t="shared" si="241"/>
        <v/>
      </c>
      <c r="AM160" s="88" t="str">
        <f t="shared" si="242"/>
        <v/>
      </c>
      <c r="AN160" s="88" t="str">
        <f t="shared" si="243"/>
        <v/>
      </c>
      <c r="AO160" s="88" t="str">
        <f t="shared" si="244"/>
        <v/>
      </c>
      <c r="AP160" s="88" t="str">
        <f t="shared" si="245"/>
        <v/>
      </c>
      <c r="AQ160" s="88" t="str">
        <f t="shared" si="246"/>
        <v/>
      </c>
      <c r="AR160" s="88" t="str">
        <f t="shared" si="247"/>
        <v/>
      </c>
      <c r="AS160" s="89" t="str">
        <f t="shared" si="248"/>
        <v>0 - 0</v>
      </c>
      <c r="AT160" s="90" t="str">
        <f t="shared" si="249"/>
        <v/>
      </c>
      <c r="AU160" s="87">
        <f t="shared" si="250"/>
        <v>0</v>
      </c>
      <c r="AV160" s="87">
        <f t="shared" si="251"/>
        <v>0</v>
      </c>
      <c r="AW160" s="88" t="str">
        <f t="shared" si="252"/>
        <v/>
      </c>
      <c r="AX160" s="88" t="str">
        <f t="shared" si="253"/>
        <v/>
      </c>
      <c r="AY160" s="88" t="str">
        <f t="shared" si="254"/>
        <v/>
      </c>
      <c r="AZ160" s="88" t="str">
        <f t="shared" si="255"/>
        <v/>
      </c>
      <c r="BA160" s="88" t="str">
        <f t="shared" si="256"/>
        <v/>
      </c>
      <c r="BB160" s="88" t="str">
        <f t="shared" si="257"/>
        <v/>
      </c>
      <c r="BC160" s="88" t="str">
        <f t="shared" si="258"/>
        <v/>
      </c>
      <c r="BD160" s="89" t="str">
        <f t="shared" si="259"/>
        <v>0 - 0</v>
      </c>
      <c r="BE160" s="90" t="str">
        <f t="shared" si="260"/>
        <v/>
      </c>
      <c r="BF160" s="102"/>
      <c r="BG160" s="102"/>
      <c r="BH160" s="92">
        <f>SUMIF(B159:B162,D160,C159:C162)</f>
        <v>0</v>
      </c>
      <c r="BI160" s="93">
        <f>SUMIF(B159:B162,E160,C159:C162)</f>
        <v>0</v>
      </c>
      <c r="BJ160" s="57">
        <f t="shared" si="261"/>
        <v>3</v>
      </c>
      <c r="BK160" s="58">
        <f>1+BK159</f>
        <v>38</v>
      </c>
      <c r="BL160" s="407"/>
      <c r="BM160" s="394"/>
      <c r="BN160" s="336"/>
      <c r="BO160" s="336"/>
      <c r="BP160" s="336"/>
      <c r="BQ160" s="103">
        <f>IF(BM159=0,0,VLOOKUP(BM159,[3]Список!$A:P,8,FALSE))</f>
        <v>0</v>
      </c>
      <c r="BR160" s="396"/>
      <c r="BS160" s="400"/>
      <c r="BT160" s="401"/>
      <c r="BU160" s="402"/>
      <c r="BV160" s="381" t="str">
        <f>IF(AJ163&lt;AK163,AS163,IF(AK163&lt;AJ163,AT163," "))</f>
        <v>1,1,1</v>
      </c>
      <c r="BW160" s="381"/>
      <c r="BX160" s="381"/>
      <c r="BY160" s="380" t="str">
        <f>IF(AJ159&lt;AK159,AS159,IF(AK159&lt;AJ159,AT159," "))</f>
        <v>1,1,1</v>
      </c>
      <c r="BZ160" s="381"/>
      <c r="CA160" s="382"/>
      <c r="CB160" s="381" t="str">
        <f>IF(AJ161&lt;AK161,AS161,IF(AK161&lt;AJ161,AT161," "))</f>
        <v xml:space="preserve"> </v>
      </c>
      <c r="CC160" s="381"/>
      <c r="CD160" s="381"/>
      <c r="CE160" s="146"/>
      <c r="CF160" s="384"/>
      <c r="CG160" s="386"/>
      <c r="CH160" s="379"/>
      <c r="CL160" s="332"/>
      <c r="CM160" s="332"/>
      <c r="CN160" s="332"/>
      <c r="CO160" s="54"/>
    </row>
    <row r="161" spans="2:93" ht="15.95" customHeight="1" x14ac:dyDescent="0.25">
      <c r="B161" s="78">
        <v>3</v>
      </c>
      <c r="C161" s="79"/>
      <c r="D161" s="80">
        <v>1</v>
      </c>
      <c r="E161" s="80">
        <v>4</v>
      </c>
      <c r="F161" s="81"/>
      <c r="G161" s="82"/>
      <c r="H161" s="83"/>
      <c r="I161" s="84"/>
      <c r="J161" s="81"/>
      <c r="K161" s="82"/>
      <c r="L161" s="83"/>
      <c r="M161" s="84"/>
      <c r="N161" s="81"/>
      <c r="O161" s="82"/>
      <c r="P161" s="83"/>
      <c r="Q161" s="84"/>
      <c r="R161" s="81"/>
      <c r="S161" s="82"/>
      <c r="T161" s="85">
        <f t="shared" si="224"/>
        <v>0</v>
      </c>
      <c r="U161" s="85">
        <f t="shared" si="225"/>
        <v>0</v>
      </c>
      <c r="V161" s="85">
        <f t="shared" si="226"/>
        <v>0</v>
      </c>
      <c r="W161" s="85">
        <f t="shared" si="227"/>
        <v>0</v>
      </c>
      <c r="X161" s="85">
        <f t="shared" si="228"/>
        <v>0</v>
      </c>
      <c r="Y161" s="85">
        <f t="shared" si="229"/>
        <v>0</v>
      </c>
      <c r="Z161" s="85">
        <f t="shared" si="230"/>
        <v>0</v>
      </c>
      <c r="AA161" s="85">
        <f t="shared" si="231"/>
        <v>0</v>
      </c>
      <c r="AB161" s="85">
        <f t="shared" si="232"/>
        <v>0</v>
      </c>
      <c r="AC161" s="85">
        <f t="shared" si="233"/>
        <v>0</v>
      </c>
      <c r="AD161" s="85">
        <f t="shared" si="234"/>
        <v>0</v>
      </c>
      <c r="AE161" s="85">
        <f t="shared" si="235"/>
        <v>0</v>
      </c>
      <c r="AF161" s="85">
        <f t="shared" si="236"/>
        <v>0</v>
      </c>
      <c r="AG161" s="85">
        <f t="shared" si="237"/>
        <v>0</v>
      </c>
      <c r="AH161" s="86">
        <f t="shared" si="238"/>
        <v>0</v>
      </c>
      <c r="AI161" s="86">
        <f t="shared" si="238"/>
        <v>0</v>
      </c>
      <c r="AJ161" s="87">
        <f t="shared" si="239"/>
        <v>0</v>
      </c>
      <c r="AK161" s="87">
        <f t="shared" si="240"/>
        <v>0</v>
      </c>
      <c r="AL161" s="88" t="str">
        <f t="shared" si="241"/>
        <v/>
      </c>
      <c r="AM161" s="88" t="str">
        <f t="shared" si="242"/>
        <v/>
      </c>
      <c r="AN161" s="88" t="str">
        <f t="shared" si="243"/>
        <v/>
      </c>
      <c r="AO161" s="88" t="str">
        <f t="shared" si="244"/>
        <v/>
      </c>
      <c r="AP161" s="88" t="str">
        <f t="shared" si="245"/>
        <v/>
      </c>
      <c r="AQ161" s="88" t="str">
        <f t="shared" si="246"/>
        <v/>
      </c>
      <c r="AR161" s="88" t="str">
        <f t="shared" si="247"/>
        <v/>
      </c>
      <c r="AS161" s="89" t="str">
        <f t="shared" si="248"/>
        <v>0 - 0</v>
      </c>
      <c r="AT161" s="90" t="str">
        <f t="shared" si="249"/>
        <v/>
      </c>
      <c r="AU161" s="87">
        <f t="shared" si="250"/>
        <v>0</v>
      </c>
      <c r="AV161" s="87">
        <f t="shared" si="251"/>
        <v>0</v>
      </c>
      <c r="AW161" s="88" t="str">
        <f t="shared" si="252"/>
        <v/>
      </c>
      <c r="AX161" s="88" t="str">
        <f t="shared" si="253"/>
        <v/>
      </c>
      <c r="AY161" s="88" t="str">
        <f t="shared" si="254"/>
        <v/>
      </c>
      <c r="AZ161" s="88" t="str">
        <f t="shared" si="255"/>
        <v/>
      </c>
      <c r="BA161" s="88" t="str">
        <f t="shared" si="256"/>
        <v/>
      </c>
      <c r="BB161" s="88" t="str">
        <f t="shared" si="257"/>
        <v/>
      </c>
      <c r="BC161" s="88" t="str">
        <f t="shared" si="258"/>
        <v/>
      </c>
      <c r="BD161" s="89" t="str">
        <f t="shared" si="259"/>
        <v>0 - 0</v>
      </c>
      <c r="BE161" s="90" t="str">
        <f t="shared" si="260"/>
        <v/>
      </c>
      <c r="BF161" s="91">
        <f>SUMIF(D159:D166,2,AJ159:AJ166)+SUMIF(E159:E166,2,AK159:AK166)</f>
        <v>3</v>
      </c>
      <c r="BG161" s="91">
        <f>IF(BF161&lt;&gt;0,RANK(BF161,BF159:BF165),"")</f>
        <v>2</v>
      </c>
      <c r="BH161" s="92">
        <f>SUMIF(B159:B162,D161,C159:C162)</f>
        <v>0</v>
      </c>
      <c r="BI161" s="93">
        <f>SUMIF(B159:B162,E161,C159:C162)</f>
        <v>0</v>
      </c>
      <c r="BJ161" s="57">
        <f t="shared" si="261"/>
        <v>3</v>
      </c>
      <c r="BK161" s="58">
        <f>1+BK160</f>
        <v>39</v>
      </c>
      <c r="BL161" s="350">
        <v>2</v>
      </c>
      <c r="BM161" s="387">
        <f>C160</f>
        <v>0</v>
      </c>
      <c r="BN161" s="334" t="s">
        <v>125</v>
      </c>
      <c r="BO161" s="334"/>
      <c r="BP161" s="338"/>
      <c r="BQ161" s="105">
        <f>IF(BM161=0,0,VLOOKUP(BM161,[3]Список!$A:P,7,FALSE))</f>
        <v>0</v>
      </c>
      <c r="BR161" s="389">
        <f>IF(BM161=0,0,VLOOKUP(BM161,[3]Список!$A:$P,6,FALSE))</f>
        <v>0</v>
      </c>
      <c r="BS161" s="129"/>
      <c r="BT161" s="107">
        <f>IF(AH163&lt;AI163,AU163,IF(AI163&lt;AH163,AU163," "))</f>
        <v>1</v>
      </c>
      <c r="BU161" s="110"/>
      <c r="BV161" s="357"/>
      <c r="BW161" s="357"/>
      <c r="BX161" s="357"/>
      <c r="BY161" s="116"/>
      <c r="BZ161" s="107">
        <f>IF(AH162&lt;AI162,AJ162,IF(AI162&lt;AH162,AJ162," "))</f>
        <v>2</v>
      </c>
      <c r="CA161" s="110"/>
      <c r="CB161" s="130"/>
      <c r="CC161" s="107" t="str">
        <f>IF(AH160&lt;AI160,AJ160,IF(AI160&lt;AH160,AJ160," "))</f>
        <v xml:space="preserve"> </v>
      </c>
      <c r="CD161" s="108"/>
      <c r="CE161" s="147"/>
      <c r="CF161" s="362">
        <f>BF161</f>
        <v>3</v>
      </c>
      <c r="CG161" s="372"/>
      <c r="CH161" s="341">
        <v>2</v>
      </c>
      <c r="CL161" s="332"/>
      <c r="CM161" s="332"/>
      <c r="CN161" s="332"/>
      <c r="CO161" s="54"/>
    </row>
    <row r="162" spans="2:93" ht="15.95" customHeight="1" x14ac:dyDescent="0.25">
      <c r="B162" s="78">
        <v>4</v>
      </c>
      <c r="C162" s="79"/>
      <c r="D162" s="80">
        <v>2</v>
      </c>
      <c r="E162" s="80">
        <v>3</v>
      </c>
      <c r="F162" s="81">
        <v>2</v>
      </c>
      <c r="G162" s="82">
        <v>1</v>
      </c>
      <c r="H162" s="83">
        <v>2</v>
      </c>
      <c r="I162" s="84">
        <v>1</v>
      </c>
      <c r="J162" s="81">
        <v>2</v>
      </c>
      <c r="K162" s="82">
        <v>1</v>
      </c>
      <c r="L162" s="83"/>
      <c r="M162" s="84"/>
      <c r="N162" s="81"/>
      <c r="O162" s="82"/>
      <c r="P162" s="83"/>
      <c r="Q162" s="84"/>
      <c r="R162" s="81"/>
      <c r="S162" s="82"/>
      <c r="T162" s="85">
        <f t="shared" si="224"/>
        <v>1</v>
      </c>
      <c r="U162" s="85">
        <f t="shared" si="225"/>
        <v>0</v>
      </c>
      <c r="V162" s="85">
        <f t="shared" si="226"/>
        <v>1</v>
      </c>
      <c r="W162" s="85">
        <f t="shared" si="227"/>
        <v>0</v>
      </c>
      <c r="X162" s="85">
        <f t="shared" si="228"/>
        <v>1</v>
      </c>
      <c r="Y162" s="85">
        <f t="shared" si="229"/>
        <v>0</v>
      </c>
      <c r="Z162" s="85">
        <f t="shared" si="230"/>
        <v>0</v>
      </c>
      <c r="AA162" s="85">
        <f t="shared" si="231"/>
        <v>0</v>
      </c>
      <c r="AB162" s="85">
        <f t="shared" si="232"/>
        <v>0</v>
      </c>
      <c r="AC162" s="85">
        <f t="shared" si="233"/>
        <v>0</v>
      </c>
      <c r="AD162" s="85">
        <f t="shared" si="234"/>
        <v>0</v>
      </c>
      <c r="AE162" s="85">
        <f t="shared" si="235"/>
        <v>0</v>
      </c>
      <c r="AF162" s="85">
        <f t="shared" si="236"/>
        <v>0</v>
      </c>
      <c r="AG162" s="85">
        <f t="shared" si="237"/>
        <v>0</v>
      </c>
      <c r="AH162" s="86">
        <f t="shared" si="238"/>
        <v>3</v>
      </c>
      <c r="AI162" s="86">
        <f t="shared" si="238"/>
        <v>0</v>
      </c>
      <c r="AJ162" s="87">
        <f t="shared" si="239"/>
        <v>2</v>
      </c>
      <c r="AK162" s="87">
        <f t="shared" si="240"/>
        <v>1</v>
      </c>
      <c r="AL162" s="88">
        <f t="shared" si="241"/>
        <v>1</v>
      </c>
      <c r="AM162" s="88">
        <f t="shared" si="242"/>
        <v>1</v>
      </c>
      <c r="AN162" s="88">
        <f t="shared" si="243"/>
        <v>1</v>
      </c>
      <c r="AO162" s="88" t="str">
        <f t="shared" si="244"/>
        <v/>
      </c>
      <c r="AP162" s="88" t="str">
        <f t="shared" si="245"/>
        <v/>
      </c>
      <c r="AQ162" s="88" t="str">
        <f t="shared" si="246"/>
        <v/>
      </c>
      <c r="AR162" s="88" t="str">
        <f t="shared" si="247"/>
        <v/>
      </c>
      <c r="AS162" s="89" t="str">
        <f t="shared" si="248"/>
        <v>3 - 0</v>
      </c>
      <c r="AT162" s="90" t="str">
        <f t="shared" si="249"/>
        <v>1,1,1</v>
      </c>
      <c r="AU162" s="87">
        <f t="shared" si="250"/>
        <v>1</v>
      </c>
      <c r="AV162" s="87">
        <f t="shared" si="251"/>
        <v>2</v>
      </c>
      <c r="AW162" s="88">
        <f t="shared" si="252"/>
        <v>-1</v>
      </c>
      <c r="AX162" s="88">
        <f t="shared" si="253"/>
        <v>-1</v>
      </c>
      <c r="AY162" s="88">
        <f t="shared" si="254"/>
        <v>-1</v>
      </c>
      <c r="AZ162" s="88" t="str">
        <f t="shared" si="255"/>
        <v/>
      </c>
      <c r="BA162" s="88" t="str">
        <f t="shared" si="256"/>
        <v/>
      </c>
      <c r="BB162" s="88" t="str">
        <f t="shared" si="257"/>
        <v/>
      </c>
      <c r="BC162" s="88" t="str">
        <f t="shared" si="258"/>
        <v/>
      </c>
      <c r="BD162" s="89" t="str">
        <f t="shared" si="259"/>
        <v>0 - 3</v>
      </c>
      <c r="BE162" s="90" t="str">
        <f t="shared" si="260"/>
        <v>-1, -1, -1</v>
      </c>
      <c r="BF162" s="102"/>
      <c r="BG162" s="102"/>
      <c r="BH162" s="92">
        <f>SUMIF(B159:B162,D162,C159:C162)</f>
        <v>0</v>
      </c>
      <c r="BI162" s="93">
        <f>SUMIF(B159:B162,E162,C159:C162)</f>
        <v>0</v>
      </c>
      <c r="BJ162" s="57">
        <f t="shared" si="261"/>
        <v>3</v>
      </c>
      <c r="BK162" s="58">
        <f>1+BK161</f>
        <v>40</v>
      </c>
      <c r="BL162" s="350"/>
      <c r="BM162" s="387"/>
      <c r="BN162" s="336"/>
      <c r="BO162" s="336"/>
      <c r="BP162" s="339"/>
      <c r="BQ162" s="105">
        <f>IF(BM161=0,0,VLOOKUP(BM161,[3]Список!$A:P,8,FALSE))</f>
        <v>0</v>
      </c>
      <c r="BR162" s="389"/>
      <c r="BS162" s="403" t="str">
        <f>IF(AJ163&gt;AK163,BD163,IF(AK163&gt;AJ163,BE163," "))</f>
        <v>0 - 3</v>
      </c>
      <c r="BT162" s="404"/>
      <c r="BU162" s="405"/>
      <c r="BV162" s="357"/>
      <c r="BW162" s="357"/>
      <c r="BX162" s="357"/>
      <c r="BY162" s="403" t="str">
        <f>IF(AJ162&lt;AK162,AS162,IF(AK162&lt;AJ162,AT162," "))</f>
        <v>1,1,1</v>
      </c>
      <c r="BZ162" s="404"/>
      <c r="CA162" s="405"/>
      <c r="CB162" s="404" t="str">
        <f>IF(AJ160&lt;AK160,AS160,IF(AK160&lt;AJ160,AT160," "))</f>
        <v xml:space="preserve"> </v>
      </c>
      <c r="CC162" s="404"/>
      <c r="CD162" s="404"/>
      <c r="CE162" s="148"/>
      <c r="CF162" s="362"/>
      <c r="CG162" s="372"/>
      <c r="CH162" s="341"/>
      <c r="CL162" s="332"/>
      <c r="CM162" s="332"/>
      <c r="CN162" s="332"/>
      <c r="CO162" s="54"/>
    </row>
    <row r="163" spans="2:93" ht="15.95" customHeight="1" x14ac:dyDescent="0.25">
      <c r="B163" s="78">
        <v>5</v>
      </c>
      <c r="C163" s="113"/>
      <c r="D163" s="80">
        <v>1</v>
      </c>
      <c r="E163" s="80">
        <v>2</v>
      </c>
      <c r="F163" s="81">
        <v>2</v>
      </c>
      <c r="G163" s="82">
        <v>1</v>
      </c>
      <c r="H163" s="83">
        <v>2</v>
      </c>
      <c r="I163" s="84">
        <v>1</v>
      </c>
      <c r="J163" s="81">
        <v>2</v>
      </c>
      <c r="K163" s="82">
        <v>1</v>
      </c>
      <c r="L163" s="83"/>
      <c r="M163" s="84"/>
      <c r="N163" s="81"/>
      <c r="O163" s="82"/>
      <c r="P163" s="83"/>
      <c r="Q163" s="84"/>
      <c r="R163" s="81"/>
      <c r="S163" s="82"/>
      <c r="T163" s="85">
        <f t="shared" si="224"/>
        <v>1</v>
      </c>
      <c r="U163" s="85">
        <f t="shared" si="225"/>
        <v>0</v>
      </c>
      <c r="V163" s="85">
        <f t="shared" si="226"/>
        <v>1</v>
      </c>
      <c r="W163" s="85">
        <f t="shared" si="227"/>
        <v>0</v>
      </c>
      <c r="X163" s="85">
        <f t="shared" si="228"/>
        <v>1</v>
      </c>
      <c r="Y163" s="85">
        <f t="shared" si="229"/>
        <v>0</v>
      </c>
      <c r="Z163" s="85">
        <f t="shared" si="230"/>
        <v>0</v>
      </c>
      <c r="AA163" s="85">
        <f t="shared" si="231"/>
        <v>0</v>
      </c>
      <c r="AB163" s="85">
        <f t="shared" si="232"/>
        <v>0</v>
      </c>
      <c r="AC163" s="85">
        <f t="shared" si="233"/>
        <v>0</v>
      </c>
      <c r="AD163" s="85">
        <f t="shared" si="234"/>
        <v>0</v>
      </c>
      <c r="AE163" s="85">
        <f t="shared" si="235"/>
        <v>0</v>
      </c>
      <c r="AF163" s="85">
        <f t="shared" si="236"/>
        <v>0</v>
      </c>
      <c r="AG163" s="85">
        <f t="shared" si="237"/>
        <v>0</v>
      </c>
      <c r="AH163" s="86">
        <f t="shared" si="238"/>
        <v>3</v>
      </c>
      <c r="AI163" s="86">
        <f t="shared" si="238"/>
        <v>0</v>
      </c>
      <c r="AJ163" s="87">
        <f t="shared" si="239"/>
        <v>2</v>
      </c>
      <c r="AK163" s="87">
        <f t="shared" si="240"/>
        <v>1</v>
      </c>
      <c r="AL163" s="88">
        <f t="shared" si="241"/>
        <v>1</v>
      </c>
      <c r="AM163" s="88">
        <f t="shared" si="242"/>
        <v>1</v>
      </c>
      <c r="AN163" s="88">
        <f t="shared" si="243"/>
        <v>1</v>
      </c>
      <c r="AO163" s="88" t="str">
        <f t="shared" si="244"/>
        <v/>
      </c>
      <c r="AP163" s="88" t="str">
        <f t="shared" si="245"/>
        <v/>
      </c>
      <c r="AQ163" s="88" t="str">
        <f t="shared" si="246"/>
        <v/>
      </c>
      <c r="AR163" s="88" t="str">
        <f t="shared" si="247"/>
        <v/>
      </c>
      <c r="AS163" s="89" t="str">
        <f t="shared" si="248"/>
        <v>3 - 0</v>
      </c>
      <c r="AT163" s="90" t="str">
        <f t="shared" si="249"/>
        <v>1,1,1</v>
      </c>
      <c r="AU163" s="87">
        <f t="shared" si="250"/>
        <v>1</v>
      </c>
      <c r="AV163" s="87">
        <f t="shared" si="251"/>
        <v>2</v>
      </c>
      <c r="AW163" s="88">
        <f t="shared" si="252"/>
        <v>-1</v>
      </c>
      <c r="AX163" s="88">
        <f t="shared" si="253"/>
        <v>-1</v>
      </c>
      <c r="AY163" s="88">
        <f t="shared" si="254"/>
        <v>-1</v>
      </c>
      <c r="AZ163" s="88" t="str">
        <f t="shared" si="255"/>
        <v/>
      </c>
      <c r="BA163" s="88" t="str">
        <f t="shared" si="256"/>
        <v/>
      </c>
      <c r="BB163" s="88" t="str">
        <f t="shared" si="257"/>
        <v/>
      </c>
      <c r="BC163" s="88" t="str">
        <f t="shared" si="258"/>
        <v/>
      </c>
      <c r="BD163" s="89" t="str">
        <f t="shared" si="259"/>
        <v>0 - 3</v>
      </c>
      <c r="BE163" s="90" t="str">
        <f t="shared" si="260"/>
        <v>-1, -1, -1</v>
      </c>
      <c r="BF163" s="91">
        <f>SUMIF(D159:D166,3,AJ159:AJ166)+SUMIF(E159:E166,3,AK159:AK166)</f>
        <v>2</v>
      </c>
      <c r="BG163" s="91">
        <f>IF(BF163&lt;&gt;0,RANK(BF163,BF159:BF165),"")</f>
        <v>3</v>
      </c>
      <c r="BH163" s="92">
        <f>SUMIF(B159:B162,D163,C159:C162)</f>
        <v>0</v>
      </c>
      <c r="BI163" s="93">
        <f>SUMIF(B159:B162,E163,C159:C162)</f>
        <v>0</v>
      </c>
      <c r="BJ163" s="57">
        <f t="shared" si="261"/>
        <v>3</v>
      </c>
      <c r="BK163" s="58">
        <f>1+BK162</f>
        <v>41</v>
      </c>
      <c r="BL163" s="391">
        <v>3</v>
      </c>
      <c r="BM163" s="393">
        <f>C161</f>
        <v>0</v>
      </c>
      <c r="BN163" s="366" t="s">
        <v>65</v>
      </c>
      <c r="BO163" s="334"/>
      <c r="BP163" s="338"/>
      <c r="BQ163" s="95">
        <f>IF(BM163=0,0,VLOOKUP(BM163,[3]Список!$A:P,7,FALSE))</f>
        <v>0</v>
      </c>
      <c r="BR163" s="395">
        <f>IF(BM163=0,0,VLOOKUP(BM163,[3]Список!$A:$P,6,FALSE))</f>
        <v>0</v>
      </c>
      <c r="BS163" s="133"/>
      <c r="BT163" s="97">
        <f>IF(AH159&lt;AI159,AU159,IF(AI159&lt;AH159,AU159," "))</f>
        <v>1</v>
      </c>
      <c r="BU163" s="98"/>
      <c r="BV163" s="99"/>
      <c r="BW163" s="97">
        <f>IF(AH162&lt;AI162,AU162,IF(AI162&lt;AH162,AU162," "))</f>
        <v>1</v>
      </c>
      <c r="BX163" s="99"/>
      <c r="BY163" s="397"/>
      <c r="BZ163" s="398"/>
      <c r="CA163" s="399"/>
      <c r="CB163" s="126"/>
      <c r="CC163" s="97" t="str">
        <f>IF(AH164&lt;AI164,AJ164,IF(AI164&lt;AH164,AJ164," "))</f>
        <v xml:space="preserve"> </v>
      </c>
      <c r="CD163" s="99"/>
      <c r="CE163" s="145"/>
      <c r="CF163" s="383">
        <f>BF163</f>
        <v>2</v>
      </c>
      <c r="CG163" s="385"/>
      <c r="CH163" s="378">
        <v>3</v>
      </c>
      <c r="CL163" s="54"/>
      <c r="CM163" s="54"/>
      <c r="CN163" s="54"/>
      <c r="CO163" s="54"/>
    </row>
    <row r="164" spans="2:93" ht="15.95" customHeight="1" x14ac:dyDescent="0.25">
      <c r="B164" s="78">
        <v>6</v>
      </c>
      <c r="D164" s="80">
        <v>3</v>
      </c>
      <c r="E164" s="80">
        <v>4</v>
      </c>
      <c r="F164" s="81"/>
      <c r="G164" s="82"/>
      <c r="H164" s="83"/>
      <c r="I164" s="84"/>
      <c r="J164" s="81"/>
      <c r="K164" s="82"/>
      <c r="L164" s="83"/>
      <c r="M164" s="84"/>
      <c r="N164" s="81"/>
      <c r="O164" s="82"/>
      <c r="P164" s="83"/>
      <c r="Q164" s="84"/>
      <c r="R164" s="81"/>
      <c r="S164" s="82"/>
      <c r="T164" s="85">
        <f t="shared" si="224"/>
        <v>0</v>
      </c>
      <c r="U164" s="85">
        <f t="shared" si="225"/>
        <v>0</v>
      </c>
      <c r="V164" s="85">
        <f t="shared" si="226"/>
        <v>0</v>
      </c>
      <c r="W164" s="85">
        <f t="shared" si="227"/>
        <v>0</v>
      </c>
      <c r="X164" s="85">
        <f t="shared" si="228"/>
        <v>0</v>
      </c>
      <c r="Y164" s="85">
        <f t="shared" si="229"/>
        <v>0</v>
      </c>
      <c r="Z164" s="85">
        <f t="shared" si="230"/>
        <v>0</v>
      </c>
      <c r="AA164" s="85">
        <f t="shared" si="231"/>
        <v>0</v>
      </c>
      <c r="AB164" s="85">
        <f t="shared" si="232"/>
        <v>0</v>
      </c>
      <c r="AC164" s="85">
        <f t="shared" si="233"/>
        <v>0</v>
      </c>
      <c r="AD164" s="85">
        <f t="shared" si="234"/>
        <v>0</v>
      </c>
      <c r="AE164" s="85">
        <f t="shared" si="235"/>
        <v>0</v>
      </c>
      <c r="AF164" s="85">
        <f t="shared" si="236"/>
        <v>0</v>
      </c>
      <c r="AG164" s="85">
        <f t="shared" si="237"/>
        <v>0</v>
      </c>
      <c r="AH164" s="86">
        <f t="shared" si="238"/>
        <v>0</v>
      </c>
      <c r="AI164" s="86">
        <f t="shared" si="238"/>
        <v>0</v>
      </c>
      <c r="AJ164" s="87">
        <f t="shared" si="239"/>
        <v>0</v>
      </c>
      <c r="AK164" s="87">
        <f t="shared" si="240"/>
        <v>0</v>
      </c>
      <c r="AL164" s="88" t="str">
        <f t="shared" si="241"/>
        <v/>
      </c>
      <c r="AM164" s="88" t="str">
        <f t="shared" si="242"/>
        <v/>
      </c>
      <c r="AN164" s="88" t="str">
        <f t="shared" si="243"/>
        <v/>
      </c>
      <c r="AO164" s="88" t="str">
        <f t="shared" si="244"/>
        <v/>
      </c>
      <c r="AP164" s="88" t="str">
        <f t="shared" si="245"/>
        <v/>
      </c>
      <c r="AQ164" s="88" t="str">
        <f>IF(P164="","",IF(P164="wo",0,IF(Q164="wo",0,IF(P164=Q164,"ERROR",IF(P164&gt;Q164,Q164,-1*P164)))))</f>
        <v/>
      </c>
      <c r="AR164" s="88" t="str">
        <f>IF(R164="","",IF(R164="wo",0,IF(S164="wo",0,IF(R164=S164,"ERROR",IF(R164&gt;S164,S164,-1*R164)))))</f>
        <v/>
      </c>
      <c r="AS164" s="89" t="str">
        <f t="shared" si="248"/>
        <v>0 - 0</v>
      </c>
      <c r="AT164" s="90" t="str">
        <f t="shared" si="249"/>
        <v/>
      </c>
      <c r="AU164" s="87">
        <f t="shared" si="250"/>
        <v>0</v>
      </c>
      <c r="AV164" s="87">
        <f t="shared" si="251"/>
        <v>0</v>
      </c>
      <c r="AW164" s="88" t="str">
        <f t="shared" si="252"/>
        <v/>
      </c>
      <c r="AX164" s="88" t="str">
        <f t="shared" si="253"/>
        <v/>
      </c>
      <c r="AY164" s="88" t="str">
        <f t="shared" si="254"/>
        <v/>
      </c>
      <c r="AZ164" s="88" t="str">
        <f t="shared" si="255"/>
        <v/>
      </c>
      <c r="BA164" s="88" t="str">
        <f t="shared" si="256"/>
        <v/>
      </c>
      <c r="BB164" s="88" t="str">
        <f t="shared" si="257"/>
        <v/>
      </c>
      <c r="BC164" s="88" t="str">
        <f t="shared" si="258"/>
        <v/>
      </c>
      <c r="BD164" s="89" t="str">
        <f t="shared" si="259"/>
        <v>0 - 0</v>
      </c>
      <c r="BE164" s="90" t="str">
        <f t="shared" si="260"/>
        <v/>
      </c>
      <c r="BF164" s="102"/>
      <c r="BG164" s="102"/>
      <c r="BH164" s="92">
        <f>SUMIF(B159:B162,D164,C159:C162)</f>
        <v>0</v>
      </c>
      <c r="BI164" s="93">
        <f>SUMIF(B159:B162,E164,C159:C162)</f>
        <v>0</v>
      </c>
      <c r="BJ164" s="57">
        <f t="shared" si="261"/>
        <v>3</v>
      </c>
      <c r="BK164" s="58">
        <f>1+BK163</f>
        <v>42</v>
      </c>
      <c r="BL164" s="392"/>
      <c r="BM164" s="394"/>
      <c r="BN164" s="411" t="s">
        <v>60</v>
      </c>
      <c r="BO164" s="332"/>
      <c r="BP164" s="412"/>
      <c r="BQ164" s="103">
        <f>IF(BM163=0,0,VLOOKUP(BM163,[3]Список!$A:P,8,FALSE))</f>
        <v>0</v>
      </c>
      <c r="BR164" s="396"/>
      <c r="BS164" s="380" t="str">
        <f>IF(AJ159&gt;AK159,BD159,IF(AK159&gt;AJ159,BE159," "))</f>
        <v>0 - 3</v>
      </c>
      <c r="BT164" s="381"/>
      <c r="BU164" s="382"/>
      <c r="BV164" s="381" t="str">
        <f>IF(AJ162&gt;AK162,BD162,IF(AK162&gt;AJ162,BE162," "))</f>
        <v>0 - 3</v>
      </c>
      <c r="BW164" s="381"/>
      <c r="BX164" s="381"/>
      <c r="BY164" s="400"/>
      <c r="BZ164" s="401"/>
      <c r="CA164" s="402"/>
      <c r="CB164" s="381" t="str">
        <f>IF(AJ164&lt;AK164,AS164,IF(AK164&lt;AJ164,AT164," "))</f>
        <v xml:space="preserve"> </v>
      </c>
      <c r="CC164" s="381"/>
      <c r="CD164" s="381"/>
      <c r="CE164" s="146"/>
      <c r="CF164" s="384"/>
      <c r="CG164" s="386"/>
      <c r="CH164" s="379"/>
      <c r="CL164" s="332"/>
      <c r="CM164" s="332"/>
      <c r="CN164" s="332"/>
      <c r="CO164" s="54"/>
    </row>
    <row r="165" spans="2:93" ht="15.95" customHeight="1" x14ac:dyDescent="0.25"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W165" s="12"/>
      <c r="AX165" s="12"/>
      <c r="AY165" s="12"/>
      <c r="AZ165" s="12"/>
      <c r="BA165" s="12"/>
      <c r="BF165" s="91">
        <f>SUMIF(D159:D166,4,AJ159:AJ166)+SUMIF(E159:E166,4,AK159:AK166)</f>
        <v>0</v>
      </c>
      <c r="BG165" s="91" t="str">
        <f>IF(BF165&lt;&gt;0,RANK(BF165,BF159:BF165),"")</f>
        <v/>
      </c>
      <c r="BH165" s="115"/>
      <c r="BI165" s="115"/>
      <c r="BL165" s="350">
        <v>4</v>
      </c>
      <c r="BM165" s="387">
        <f>C162</f>
        <v>0</v>
      </c>
      <c r="BN165" s="334"/>
      <c r="BO165" s="334"/>
      <c r="BP165" s="338"/>
      <c r="BQ165" s="105">
        <f>IF(BM165=0,0,VLOOKUP(BM165,[3]Список!$A:P,7,FALSE))</f>
        <v>0</v>
      </c>
      <c r="BR165" s="389">
        <f>IF(BM165=0,0,VLOOKUP(BM165,[3]Список!$A:$P,6,FALSE))</f>
        <v>0</v>
      </c>
      <c r="BS165" s="129"/>
      <c r="BT165" s="107" t="str">
        <f>IF(AH161&lt;AI161,AU161,IF(AI161&lt;AH161,AU161," "))</f>
        <v xml:space="preserve"> </v>
      </c>
      <c r="BU165" s="110"/>
      <c r="BV165" s="108"/>
      <c r="BW165" s="107" t="str">
        <f>IF(AH160&lt;AI160,AU160,IF(AI160&lt;AH160,AU160," "))</f>
        <v xml:space="preserve"> </v>
      </c>
      <c r="BX165" s="108"/>
      <c r="BY165" s="116"/>
      <c r="BZ165" s="107" t="str">
        <f>IF(AH164&lt;AI164,AU164,IF(AI164&lt;AH164,AU164," "))</f>
        <v xml:space="preserve"> </v>
      </c>
      <c r="CA165" s="110"/>
      <c r="CB165" s="357"/>
      <c r="CC165" s="357"/>
      <c r="CD165" s="357"/>
      <c r="CE165" s="147"/>
      <c r="CF165" s="362">
        <f>BF165</f>
        <v>0</v>
      </c>
      <c r="CG165" s="372"/>
      <c r="CH165" s="341"/>
      <c r="CL165" s="332"/>
      <c r="CM165" s="332"/>
      <c r="CN165" s="332"/>
      <c r="CO165" s="54"/>
    </row>
    <row r="166" spans="2:93" ht="15.95" customHeight="1" thickBot="1" x14ac:dyDescent="0.3"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W166" s="12"/>
      <c r="AX166" s="12"/>
      <c r="AY166" s="12"/>
      <c r="AZ166" s="12"/>
      <c r="BA166" s="12"/>
      <c r="BF166" s="102"/>
      <c r="BG166" s="102"/>
      <c r="BH166" s="115"/>
      <c r="BI166" s="115"/>
      <c r="BL166" s="351"/>
      <c r="BM166" s="388"/>
      <c r="BN166" s="335"/>
      <c r="BO166" s="335"/>
      <c r="BP166" s="410"/>
      <c r="BQ166" s="117">
        <f>IF(BM165=0,0,VLOOKUP(BM165,[3]Список!$A:P,8,FALSE))</f>
        <v>0</v>
      </c>
      <c r="BR166" s="390"/>
      <c r="BS166" s="375" t="str">
        <f>IF(AJ161&gt;AK161,BD161,IF(AK161&gt;AJ161,BE161," "))</f>
        <v xml:space="preserve"> </v>
      </c>
      <c r="BT166" s="376"/>
      <c r="BU166" s="377"/>
      <c r="BV166" s="376" t="str">
        <f>IF(AJ160&gt;AK160,BD160,IF(AK160&gt;AJ160,BE160," "))</f>
        <v xml:space="preserve"> </v>
      </c>
      <c r="BW166" s="376"/>
      <c r="BX166" s="376"/>
      <c r="BY166" s="375" t="str">
        <f>IF(AJ164&gt;AK164,BD164,IF(AK164&gt;AJ164,BE164," "))</f>
        <v xml:space="preserve"> </v>
      </c>
      <c r="BZ166" s="376"/>
      <c r="CA166" s="377"/>
      <c r="CB166" s="360"/>
      <c r="CC166" s="360"/>
      <c r="CD166" s="360"/>
      <c r="CE166" s="149"/>
      <c r="CF166" s="363"/>
      <c r="CG166" s="373"/>
      <c r="CH166" s="374"/>
      <c r="CL166" s="332"/>
      <c r="CM166" s="332"/>
      <c r="CN166" s="332"/>
      <c r="CO166" s="54"/>
    </row>
    <row r="167" spans="2:93" ht="15.95" customHeight="1" thickBot="1" x14ac:dyDescent="0.3">
      <c r="AA167" s="65"/>
      <c r="BL167" s="345"/>
      <c r="BM167" s="345"/>
      <c r="BN167" s="345"/>
      <c r="BO167" s="345"/>
      <c r="BP167" s="345"/>
      <c r="BQ167" s="345"/>
      <c r="BR167" s="345"/>
      <c r="BS167" s="345"/>
      <c r="BT167" s="345"/>
      <c r="BU167" s="345"/>
      <c r="BV167" s="345"/>
      <c r="BW167" s="345"/>
      <c r="BX167" s="345"/>
      <c r="BY167" s="345"/>
      <c r="BZ167" s="345"/>
      <c r="CA167" s="345"/>
      <c r="CB167" s="345"/>
      <c r="CC167" s="345"/>
      <c r="CD167" s="345"/>
      <c r="CE167" s="345"/>
      <c r="CF167" s="345"/>
      <c r="CG167" s="345"/>
      <c r="CH167" s="345"/>
      <c r="CL167" s="332"/>
      <c r="CM167" s="332"/>
      <c r="CN167" s="332"/>
      <c r="CO167" s="54"/>
    </row>
    <row r="168" spans="2:93" ht="15.95" customHeight="1" x14ac:dyDescent="0.25">
      <c r="B168" s="66">
        <f>1+B158</f>
        <v>4</v>
      </c>
      <c r="C168" s="67"/>
      <c r="D168" s="68" t="s">
        <v>73</v>
      </c>
      <c r="E168" s="68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70">
        <f>1+S158</f>
        <v>4</v>
      </c>
      <c r="AA168" s="65"/>
      <c r="AS168" s="71">
        <f>IF(C169=0,0,(IF(C170=0,1,IF(C171=0,2,IF(C172=0,3,IF(C172&gt;0,4))))))</f>
        <v>0</v>
      </c>
      <c r="BD168" s="71" t="b">
        <f>IF(BF168=15,3,IF(BF168&gt;15,4))</f>
        <v>0</v>
      </c>
      <c r="BF168" s="72">
        <f>SUM(BF169,BF171,BF173,BF175)</f>
        <v>9</v>
      </c>
      <c r="BG168" s="72">
        <f>SUM(BG169,BG171,BG173,BG175)</f>
        <v>6</v>
      </c>
      <c r="BL168" s="119" t="s">
        <v>58</v>
      </c>
      <c r="BM168" s="408" t="s">
        <v>7</v>
      </c>
      <c r="BN168" s="409"/>
      <c r="BO168" s="409"/>
      <c r="BP168" s="409"/>
      <c r="BQ168" s="347" t="s">
        <v>59</v>
      </c>
      <c r="BR168" s="347"/>
      <c r="BS168" s="348">
        <v>1</v>
      </c>
      <c r="BT168" s="342"/>
      <c r="BU168" s="349"/>
      <c r="BV168" s="342">
        <v>2</v>
      </c>
      <c r="BW168" s="342"/>
      <c r="BX168" s="342"/>
      <c r="BY168" s="348">
        <v>3</v>
      </c>
      <c r="BZ168" s="342"/>
      <c r="CA168" s="349"/>
      <c r="CB168" s="342">
        <v>4</v>
      </c>
      <c r="CC168" s="342"/>
      <c r="CD168" s="342"/>
      <c r="CE168" s="143"/>
      <c r="CF168" s="75" t="s">
        <v>0</v>
      </c>
      <c r="CG168" s="281" t="s">
        <v>3</v>
      </c>
      <c r="CH168" s="125" t="s">
        <v>1</v>
      </c>
      <c r="CL168" s="332"/>
      <c r="CM168" s="332"/>
      <c r="CN168" s="332"/>
      <c r="CO168" s="54"/>
    </row>
    <row r="169" spans="2:93" ht="15.95" customHeight="1" x14ac:dyDescent="0.25">
      <c r="B169" s="78">
        <v>1</v>
      </c>
      <c r="C169" s="79"/>
      <c r="D169" s="80">
        <v>1</v>
      </c>
      <c r="E169" s="80">
        <v>3</v>
      </c>
      <c r="F169" s="81">
        <v>2</v>
      </c>
      <c r="G169" s="82">
        <v>1</v>
      </c>
      <c r="H169" s="83">
        <v>2</v>
      </c>
      <c r="I169" s="84">
        <v>1</v>
      </c>
      <c r="J169" s="81">
        <v>2</v>
      </c>
      <c r="K169" s="82">
        <v>1</v>
      </c>
      <c r="L169" s="83"/>
      <c r="M169" s="84"/>
      <c r="N169" s="81"/>
      <c r="O169" s="82"/>
      <c r="P169" s="83"/>
      <c r="Q169" s="84"/>
      <c r="R169" s="81"/>
      <c r="S169" s="82"/>
      <c r="T169" s="85">
        <f t="shared" ref="T169:T174" si="262">IF(F169="wo",0,IF(G169="wo",1,IF(F169&gt;G169,1,0)))</f>
        <v>1</v>
      </c>
      <c r="U169" s="85">
        <f t="shared" ref="U169:U174" si="263">IF(F169="wo",1,IF(G169="wo",0,IF(G169&gt;F169,1,0)))</f>
        <v>0</v>
      </c>
      <c r="V169" s="85">
        <f t="shared" ref="V169:V174" si="264">IF(H169="wo",0,IF(I169="wo",1,IF(H169&gt;I169,1,0)))</f>
        <v>1</v>
      </c>
      <c r="W169" s="85">
        <f t="shared" ref="W169:W174" si="265">IF(H169="wo",1,IF(I169="wo",0,IF(I169&gt;H169,1,0)))</f>
        <v>0</v>
      </c>
      <c r="X169" s="85">
        <f t="shared" ref="X169:X174" si="266">IF(J169="wo",0,IF(K169="wo",1,IF(J169&gt;K169,1,0)))</f>
        <v>1</v>
      </c>
      <c r="Y169" s="85">
        <f t="shared" ref="Y169:Y174" si="267">IF(J169="wo",1,IF(K169="wo",0,IF(K169&gt;J169,1,0)))</f>
        <v>0</v>
      </c>
      <c r="Z169" s="85">
        <f t="shared" ref="Z169:Z174" si="268">IF(L169="wo",0,IF(M169="wo",1,IF(L169&gt;M169,1,0)))</f>
        <v>0</v>
      </c>
      <c r="AA169" s="85">
        <f t="shared" ref="AA169:AA174" si="269">IF(L169="wo",1,IF(M169="wo",0,IF(M169&gt;L169,1,0)))</f>
        <v>0</v>
      </c>
      <c r="AB169" s="85">
        <f t="shared" ref="AB169:AB174" si="270">IF(N169="wo",0,IF(O169="wo",1,IF(N169&gt;O169,1,0)))</f>
        <v>0</v>
      </c>
      <c r="AC169" s="85">
        <f t="shared" ref="AC169:AC174" si="271">IF(N169="wo",1,IF(O169="wo",0,IF(O169&gt;N169,1,0)))</f>
        <v>0</v>
      </c>
      <c r="AD169" s="85">
        <f t="shared" ref="AD169:AD174" si="272">IF(P169="wo",0,IF(Q169="wo",1,IF(P169&gt;Q169,1,0)))</f>
        <v>0</v>
      </c>
      <c r="AE169" s="85">
        <f t="shared" ref="AE169:AE174" si="273">IF(P169="wo",1,IF(Q169="wo",0,IF(Q169&gt;P169,1,0)))</f>
        <v>0</v>
      </c>
      <c r="AF169" s="85">
        <f t="shared" ref="AF169:AF174" si="274">IF(R169="wo",0,IF(S169="wo",1,IF(R169&gt;S169,1,0)))</f>
        <v>0</v>
      </c>
      <c r="AG169" s="85">
        <f t="shared" ref="AG169:AG174" si="275">IF(R169="wo",1,IF(S169="wo",0,IF(S169&gt;R169,1,0)))</f>
        <v>0</v>
      </c>
      <c r="AH169" s="86">
        <f t="shared" ref="AH169:AI174" si="276">IF(F169="wo","wo",+T169+V169+X169+Z169+AB169+AD169+AF169)</f>
        <v>3</v>
      </c>
      <c r="AI169" s="86">
        <f t="shared" si="276"/>
        <v>0</v>
      </c>
      <c r="AJ169" s="87">
        <f t="shared" ref="AJ169:AJ174" si="277">IF(F169="",0,IF(F169="wo",0,IF(G169="wo",2,IF(AH169=AI169,0,IF(AH169&gt;AI169,2,1)))))</f>
        <v>2</v>
      </c>
      <c r="AK169" s="87">
        <f t="shared" ref="AK169:AK174" si="278">IF(G169="",0,IF(G169="wo",0,IF(F169="wo",2,IF(AI169=AH169,0,IF(AI169&gt;AH169,2,1)))))</f>
        <v>1</v>
      </c>
      <c r="AL169" s="88">
        <f t="shared" ref="AL169:AL174" si="279">IF(F169="","",IF(F169="wo",0,IF(G169="wo",0,IF(F169=G169,"ERROR",IF(F169&gt;G169,G169,-1*F169)))))</f>
        <v>1</v>
      </c>
      <c r="AM169" s="88">
        <f t="shared" ref="AM169:AM174" si="280">IF(H169="","",IF(H169="wo",0,IF(I169="wo",0,IF(H169=I169,"ERROR",IF(H169&gt;I169,I169,-1*H169)))))</f>
        <v>1</v>
      </c>
      <c r="AN169" s="88">
        <f t="shared" ref="AN169:AN174" si="281">IF(J169="","",IF(J169="wo",0,IF(K169="wo",0,IF(J169=K169,"ERROR",IF(J169&gt;K169,K169,-1*J169)))))</f>
        <v>1</v>
      </c>
      <c r="AO169" s="88" t="str">
        <f t="shared" ref="AO169:AO174" si="282">IF(L169="","",IF(L169="wo",0,IF(M169="wo",0,IF(L169=M169,"ERROR",IF(L169&gt;M169,M169,-1*L169)))))</f>
        <v/>
      </c>
      <c r="AP169" s="88" t="str">
        <f t="shared" ref="AP169:AP174" si="283">IF(N169="","",IF(N169="wo",0,IF(O169="wo",0,IF(N169=O169,"ERROR",IF(N169&gt;O169,O169,-1*N169)))))</f>
        <v/>
      </c>
      <c r="AQ169" s="88" t="str">
        <f t="shared" ref="AQ169:AQ174" si="284">IF(P169="","",IF(P169="wo",0,IF(Q169="wo",0,IF(P169=Q169,"ERROR",IF(P169&gt;Q169,Q169,-1*P169)))))</f>
        <v/>
      </c>
      <c r="AR169" s="88" t="str">
        <f t="shared" ref="AR169:AR174" si="285">IF(R169="","",IF(R169="wo",0,IF(S169="wo",0,IF(R169=S169,"ERROR",IF(R169&gt;S169,S169,-1*R169)))))</f>
        <v/>
      </c>
      <c r="AS169" s="89" t="str">
        <f t="shared" ref="AS169:AS174" si="286">CONCATENATE(AH169," - ",AI169)</f>
        <v>3 - 0</v>
      </c>
      <c r="AT169" s="90" t="str">
        <f t="shared" ref="AT169:AT174" si="287">IF(F169="","",(IF(L169="",AL169&amp;","&amp;AM169&amp;","&amp;AN169,IF(N169="",AL169&amp;","&amp;AM169&amp;","&amp;AN169&amp;","&amp;AO169,IF(P169="",AL169&amp;","&amp;AM169&amp;","&amp;AN169&amp;","&amp;AO169&amp;","&amp;AP169,IF(R169="",AL169&amp;","&amp;AM169&amp;","&amp;AN169&amp;","&amp;AO169&amp;","&amp;AP169&amp;","&amp;AQ169,AL169&amp;","&amp;AM169&amp;","&amp;AN169&amp;","&amp;AO169&amp;","&amp;AP169&amp;","&amp;AQ169&amp;","&amp;AR169))))))</f>
        <v>1,1,1</v>
      </c>
      <c r="AU169" s="87">
        <f t="shared" ref="AU169:AU174" si="288">IF(G169="",0,IF(G169="wo",0,IF(F169="wo",2,IF(AI169=AH169,0,IF(AI169&gt;AH169,2,1)))))</f>
        <v>1</v>
      </c>
      <c r="AV169" s="87">
        <f t="shared" ref="AV169:AV174" si="289">IF(F169="",0,IF(F169="wo",0,IF(G169="wo",2,IF(AH169=AI169,0,IF(AH169&gt;AI169,2,1)))))</f>
        <v>2</v>
      </c>
      <c r="AW169" s="88">
        <f t="shared" ref="AW169:AW174" si="290">IF(G169="","",IF(G169="wo",0,IF(F169="wo",0,IF(G169=F169,"ERROR",IF(G169&gt;F169,F169,-1*G169)))))</f>
        <v>-1</v>
      </c>
      <c r="AX169" s="88">
        <f t="shared" ref="AX169:AX174" si="291">IF(I169="","",IF(I169="wo",0,IF(H169="wo",0,IF(I169=H169,"ERROR",IF(I169&gt;H169,H169,-1*I169)))))</f>
        <v>-1</v>
      </c>
      <c r="AY169" s="88">
        <f t="shared" ref="AY169:AY174" si="292">IF(K169="","",IF(K169="wo",0,IF(J169="wo",0,IF(K169=J169,"ERROR",IF(K169&gt;J169,J169,-1*K169)))))</f>
        <v>-1</v>
      </c>
      <c r="AZ169" s="88" t="str">
        <f t="shared" ref="AZ169:AZ174" si="293">IF(M169="","",IF(M169="wo",0,IF(L169="wo",0,IF(M169=L169,"ERROR",IF(M169&gt;L169,L169,-1*M169)))))</f>
        <v/>
      </c>
      <c r="BA169" s="88" t="str">
        <f t="shared" ref="BA169:BA174" si="294">IF(O169="","",IF(O169="wo",0,IF(N169="wo",0,IF(O169=N169,"ERROR",IF(O169&gt;N169,N169,-1*O169)))))</f>
        <v/>
      </c>
      <c r="BB169" s="88" t="str">
        <f t="shared" ref="BB169:BB174" si="295">IF(Q169="","",IF(Q169="wo",0,IF(P169="wo",0,IF(Q169=P169,"ERROR",IF(Q169&gt;P169,P169,-1*Q169)))))</f>
        <v/>
      </c>
      <c r="BC169" s="88" t="str">
        <f t="shared" ref="BC169:BC174" si="296">IF(S169="","",IF(S169="wo",0,IF(R169="wo",0,IF(S169=R169,"ERROR",IF(S169&gt;R169,R169,-1*S169)))))</f>
        <v/>
      </c>
      <c r="BD169" s="89" t="str">
        <f t="shared" ref="BD169:BD174" si="297">CONCATENATE(AI169," - ",AH169)</f>
        <v>0 - 3</v>
      </c>
      <c r="BE169" s="90" t="str">
        <f t="shared" ref="BE169:BE174" si="298">IF(F169="","",(IF(L169="",AW169&amp;", "&amp;AX169&amp;", "&amp;AY169,IF(N169="",AW169&amp;","&amp;AX169&amp;","&amp;AY169&amp;","&amp;AZ169,IF(P169="",AW169&amp;","&amp;AX169&amp;","&amp;AY169&amp;","&amp;AZ169&amp;","&amp;BA169,IF(R169="",AW169&amp;","&amp;AX169&amp;","&amp;AY169&amp;","&amp;AZ169&amp;","&amp;BA169&amp;","&amp;BB169,AW169&amp;","&amp;AX169&amp;","&amp;AY169&amp;","&amp;AZ169&amp;","&amp;BA169&amp;","&amp;BB169&amp;","&amp;BC169))))))</f>
        <v>-1, -1, -1</v>
      </c>
      <c r="BF169" s="91">
        <f>SUMIF(D169:D176,1,AJ169:AJ176)+SUMIF(E169:E176,1,AK169:AK176)</f>
        <v>4</v>
      </c>
      <c r="BG169" s="91">
        <f>IF(BF169&lt;&gt;0,RANK(BF169,BF169:BF175),"")</f>
        <v>1</v>
      </c>
      <c r="BH169" s="92">
        <f>SUMIF(B169:B172,D169,C169:C172)</f>
        <v>0</v>
      </c>
      <c r="BI169" s="93">
        <f>SUMIF(B169:B172,E169,C169:C172)</f>
        <v>0</v>
      </c>
      <c r="BJ169" s="57">
        <f t="shared" ref="BJ169:BJ174" si="299">1+BJ159</f>
        <v>4</v>
      </c>
      <c r="BK169" s="58">
        <f>1*BK164+1</f>
        <v>43</v>
      </c>
      <c r="BL169" s="406">
        <v>1</v>
      </c>
      <c r="BM169" s="387">
        <f>C169</f>
        <v>0</v>
      </c>
      <c r="BN169" s="332" t="s">
        <v>69</v>
      </c>
      <c r="BO169" s="332"/>
      <c r="BP169" s="332"/>
      <c r="BQ169" s="95">
        <f>IF(BM169=0,0,VLOOKUP(BM169,[3]Список!$A:P,7,FALSE))</f>
        <v>0</v>
      </c>
      <c r="BR169" s="395">
        <f>IF(BM169=0,0,VLOOKUP(BM169,[3]Список!$A:$P,6,FALSE))</f>
        <v>0</v>
      </c>
      <c r="BS169" s="397"/>
      <c r="BT169" s="398"/>
      <c r="BU169" s="399"/>
      <c r="BV169" s="126"/>
      <c r="BW169" s="97">
        <f>IF(AH173&lt;AI173,AJ173,IF(AI173&lt;AH173,AJ173," "))</f>
        <v>2</v>
      </c>
      <c r="BX169" s="99"/>
      <c r="BY169" s="100"/>
      <c r="BZ169" s="97">
        <f>IF(AH169&lt;AI169,AJ169,IF(AI169&lt;AH169,AJ169," "))</f>
        <v>2</v>
      </c>
      <c r="CA169" s="98"/>
      <c r="CB169" s="99"/>
      <c r="CC169" s="97" t="str">
        <f>IF(AH171&lt;AI171,AJ171,IF(AI171&lt;AH171,AJ171," "))</f>
        <v xml:space="preserve"> </v>
      </c>
      <c r="CD169" s="99"/>
      <c r="CE169" s="145"/>
      <c r="CF169" s="383">
        <f>BF169</f>
        <v>4</v>
      </c>
      <c r="CG169" s="385"/>
      <c r="CH169" s="378">
        <f>IF(BG170="",BG169,BG170)</f>
        <v>1</v>
      </c>
      <c r="CL169" s="332"/>
      <c r="CM169" s="332"/>
      <c r="CN169" s="332"/>
      <c r="CO169" s="54"/>
    </row>
    <row r="170" spans="2:93" ht="15.95" customHeight="1" x14ac:dyDescent="0.25">
      <c r="B170" s="78">
        <v>2</v>
      </c>
      <c r="C170" s="79"/>
      <c r="D170" s="80">
        <v>2</v>
      </c>
      <c r="E170" s="80">
        <v>4</v>
      </c>
      <c r="F170" s="81"/>
      <c r="G170" s="82"/>
      <c r="H170" s="83"/>
      <c r="I170" s="84"/>
      <c r="J170" s="81"/>
      <c r="K170" s="82"/>
      <c r="L170" s="83"/>
      <c r="M170" s="84"/>
      <c r="N170" s="81"/>
      <c r="O170" s="82"/>
      <c r="P170" s="83"/>
      <c r="Q170" s="84"/>
      <c r="R170" s="81"/>
      <c r="S170" s="82"/>
      <c r="T170" s="85">
        <f t="shared" si="262"/>
        <v>0</v>
      </c>
      <c r="U170" s="85">
        <f t="shared" si="263"/>
        <v>0</v>
      </c>
      <c r="V170" s="85">
        <f t="shared" si="264"/>
        <v>0</v>
      </c>
      <c r="W170" s="85">
        <f t="shared" si="265"/>
        <v>0</v>
      </c>
      <c r="X170" s="85">
        <f t="shared" si="266"/>
        <v>0</v>
      </c>
      <c r="Y170" s="85">
        <f t="shared" si="267"/>
        <v>0</v>
      </c>
      <c r="Z170" s="85">
        <f t="shared" si="268"/>
        <v>0</v>
      </c>
      <c r="AA170" s="85">
        <f t="shared" si="269"/>
        <v>0</v>
      </c>
      <c r="AB170" s="85">
        <f t="shared" si="270"/>
        <v>0</v>
      </c>
      <c r="AC170" s="85">
        <f t="shared" si="271"/>
        <v>0</v>
      </c>
      <c r="AD170" s="85">
        <f t="shared" si="272"/>
        <v>0</v>
      </c>
      <c r="AE170" s="85">
        <f t="shared" si="273"/>
        <v>0</v>
      </c>
      <c r="AF170" s="85">
        <f t="shared" si="274"/>
        <v>0</v>
      </c>
      <c r="AG170" s="85">
        <f t="shared" si="275"/>
        <v>0</v>
      </c>
      <c r="AH170" s="86">
        <f t="shared" si="276"/>
        <v>0</v>
      </c>
      <c r="AI170" s="86">
        <f t="shared" si="276"/>
        <v>0</v>
      </c>
      <c r="AJ170" s="87">
        <f t="shared" si="277"/>
        <v>0</v>
      </c>
      <c r="AK170" s="87">
        <f t="shared" si="278"/>
        <v>0</v>
      </c>
      <c r="AL170" s="88" t="str">
        <f t="shared" si="279"/>
        <v/>
      </c>
      <c r="AM170" s="88" t="str">
        <f t="shared" si="280"/>
        <v/>
      </c>
      <c r="AN170" s="88" t="str">
        <f t="shared" si="281"/>
        <v/>
      </c>
      <c r="AO170" s="88" t="str">
        <f t="shared" si="282"/>
        <v/>
      </c>
      <c r="AP170" s="88" t="str">
        <f t="shared" si="283"/>
        <v/>
      </c>
      <c r="AQ170" s="88" t="str">
        <f t="shared" si="284"/>
        <v/>
      </c>
      <c r="AR170" s="88" t="str">
        <f t="shared" si="285"/>
        <v/>
      </c>
      <c r="AS170" s="89" t="str">
        <f t="shared" si="286"/>
        <v>0 - 0</v>
      </c>
      <c r="AT170" s="90" t="str">
        <f t="shared" si="287"/>
        <v/>
      </c>
      <c r="AU170" s="87">
        <f t="shared" si="288"/>
        <v>0</v>
      </c>
      <c r="AV170" s="87">
        <f t="shared" si="289"/>
        <v>0</v>
      </c>
      <c r="AW170" s="88" t="str">
        <f t="shared" si="290"/>
        <v/>
      </c>
      <c r="AX170" s="88" t="str">
        <f t="shared" si="291"/>
        <v/>
      </c>
      <c r="AY170" s="88" t="str">
        <f t="shared" si="292"/>
        <v/>
      </c>
      <c r="AZ170" s="88" t="str">
        <f t="shared" si="293"/>
        <v/>
      </c>
      <c r="BA170" s="88" t="str">
        <f t="shared" si="294"/>
        <v/>
      </c>
      <c r="BB170" s="88" t="str">
        <f t="shared" si="295"/>
        <v/>
      </c>
      <c r="BC170" s="88" t="str">
        <f t="shared" si="296"/>
        <v/>
      </c>
      <c r="BD170" s="89" t="str">
        <f t="shared" si="297"/>
        <v>0 - 0</v>
      </c>
      <c r="BE170" s="90" t="str">
        <f t="shared" si="298"/>
        <v/>
      </c>
      <c r="BF170" s="102"/>
      <c r="BG170" s="102"/>
      <c r="BH170" s="92">
        <f>SUMIF(B169:B172,D170,C169:C172)</f>
        <v>0</v>
      </c>
      <c r="BI170" s="93">
        <f>SUMIF(B169:B172,E170,C169:C172)</f>
        <v>0</v>
      </c>
      <c r="BJ170" s="57">
        <f t="shared" si="299"/>
        <v>4</v>
      </c>
      <c r="BK170" s="58">
        <f>1+BK169</f>
        <v>44</v>
      </c>
      <c r="BL170" s="407"/>
      <c r="BM170" s="394"/>
      <c r="BN170" s="332" t="s">
        <v>60</v>
      </c>
      <c r="BO170" s="332"/>
      <c r="BP170" s="332"/>
      <c r="BQ170" s="103">
        <f>IF(BM169=0,0,VLOOKUP(BM169,[3]Список!$A:P,8,FALSE))</f>
        <v>0</v>
      </c>
      <c r="BR170" s="396"/>
      <c r="BS170" s="400"/>
      <c r="BT170" s="401"/>
      <c r="BU170" s="402"/>
      <c r="BV170" s="381" t="str">
        <f>IF(AJ173&lt;AK173,AS173,IF(AK173&lt;AJ173,AT173," "))</f>
        <v>-1,1,1,-1,1</v>
      </c>
      <c r="BW170" s="381"/>
      <c r="BX170" s="381"/>
      <c r="BY170" s="380" t="str">
        <f>IF(AJ169&lt;AK169,AS169,IF(AK169&lt;AJ169,AT169," "))</f>
        <v>1,1,1</v>
      </c>
      <c r="BZ170" s="381"/>
      <c r="CA170" s="382"/>
      <c r="CB170" s="381" t="str">
        <f>IF(AJ171&lt;AK171,AS171,IF(AK171&lt;AJ171,AT171," "))</f>
        <v xml:space="preserve"> </v>
      </c>
      <c r="CC170" s="381"/>
      <c r="CD170" s="381"/>
      <c r="CE170" s="146"/>
      <c r="CF170" s="384"/>
      <c r="CG170" s="386"/>
      <c r="CH170" s="379"/>
      <c r="CL170" s="332"/>
      <c r="CM170" s="332"/>
      <c r="CN170" s="332"/>
      <c r="CO170" s="54"/>
    </row>
    <row r="171" spans="2:93" ht="15.95" customHeight="1" x14ac:dyDescent="0.25">
      <c r="B171" s="78">
        <v>3</v>
      </c>
      <c r="C171" s="79"/>
      <c r="D171" s="80">
        <v>1</v>
      </c>
      <c r="E171" s="80">
        <v>4</v>
      </c>
      <c r="F171" s="81"/>
      <c r="G171" s="82"/>
      <c r="H171" s="83"/>
      <c r="I171" s="84"/>
      <c r="J171" s="81"/>
      <c r="K171" s="82"/>
      <c r="L171" s="83"/>
      <c r="M171" s="84"/>
      <c r="N171" s="81"/>
      <c r="O171" s="82"/>
      <c r="P171" s="83"/>
      <c r="Q171" s="84"/>
      <c r="R171" s="81"/>
      <c r="S171" s="82"/>
      <c r="T171" s="85">
        <f t="shared" si="262"/>
        <v>0</v>
      </c>
      <c r="U171" s="85">
        <f t="shared" si="263"/>
        <v>0</v>
      </c>
      <c r="V171" s="85">
        <f t="shared" si="264"/>
        <v>0</v>
      </c>
      <c r="W171" s="85">
        <f t="shared" si="265"/>
        <v>0</v>
      </c>
      <c r="X171" s="85">
        <f t="shared" si="266"/>
        <v>0</v>
      </c>
      <c r="Y171" s="85">
        <f t="shared" si="267"/>
        <v>0</v>
      </c>
      <c r="Z171" s="85">
        <f t="shared" si="268"/>
        <v>0</v>
      </c>
      <c r="AA171" s="85">
        <f t="shared" si="269"/>
        <v>0</v>
      </c>
      <c r="AB171" s="85">
        <f t="shared" si="270"/>
        <v>0</v>
      </c>
      <c r="AC171" s="85">
        <f t="shared" si="271"/>
        <v>0</v>
      </c>
      <c r="AD171" s="85">
        <f t="shared" si="272"/>
        <v>0</v>
      </c>
      <c r="AE171" s="85">
        <f t="shared" si="273"/>
        <v>0</v>
      </c>
      <c r="AF171" s="85">
        <f t="shared" si="274"/>
        <v>0</v>
      </c>
      <c r="AG171" s="85">
        <f t="shared" si="275"/>
        <v>0</v>
      </c>
      <c r="AH171" s="86">
        <f t="shared" si="276"/>
        <v>0</v>
      </c>
      <c r="AI171" s="86">
        <f t="shared" si="276"/>
        <v>0</v>
      </c>
      <c r="AJ171" s="87">
        <f t="shared" si="277"/>
        <v>0</v>
      </c>
      <c r="AK171" s="87">
        <f t="shared" si="278"/>
        <v>0</v>
      </c>
      <c r="AL171" s="88" t="str">
        <f t="shared" si="279"/>
        <v/>
      </c>
      <c r="AM171" s="88" t="str">
        <f t="shared" si="280"/>
        <v/>
      </c>
      <c r="AN171" s="88" t="str">
        <f t="shared" si="281"/>
        <v/>
      </c>
      <c r="AO171" s="88" t="str">
        <f t="shared" si="282"/>
        <v/>
      </c>
      <c r="AP171" s="88" t="str">
        <f t="shared" si="283"/>
        <v/>
      </c>
      <c r="AQ171" s="88" t="str">
        <f t="shared" si="284"/>
        <v/>
      </c>
      <c r="AR171" s="88" t="str">
        <f t="shared" si="285"/>
        <v/>
      </c>
      <c r="AS171" s="89" t="str">
        <f t="shared" si="286"/>
        <v>0 - 0</v>
      </c>
      <c r="AT171" s="90" t="str">
        <f t="shared" si="287"/>
        <v/>
      </c>
      <c r="AU171" s="87">
        <f t="shared" si="288"/>
        <v>0</v>
      </c>
      <c r="AV171" s="87">
        <f t="shared" si="289"/>
        <v>0</v>
      </c>
      <c r="AW171" s="88" t="str">
        <f t="shared" si="290"/>
        <v/>
      </c>
      <c r="AX171" s="88" t="str">
        <f t="shared" si="291"/>
        <v/>
      </c>
      <c r="AY171" s="88" t="str">
        <f t="shared" si="292"/>
        <v/>
      </c>
      <c r="AZ171" s="88" t="str">
        <f t="shared" si="293"/>
        <v/>
      </c>
      <c r="BA171" s="88" t="str">
        <f t="shared" si="294"/>
        <v/>
      </c>
      <c r="BB171" s="88" t="str">
        <f t="shared" si="295"/>
        <v/>
      </c>
      <c r="BC171" s="88" t="str">
        <f t="shared" si="296"/>
        <v/>
      </c>
      <c r="BD171" s="89" t="str">
        <f t="shared" si="297"/>
        <v>0 - 0</v>
      </c>
      <c r="BE171" s="90" t="str">
        <f t="shared" si="298"/>
        <v/>
      </c>
      <c r="BF171" s="91">
        <f>SUMIF(D169:D176,2,AJ169:AJ176)+SUMIF(E169:E176,2,AK169:AK176)</f>
        <v>3</v>
      </c>
      <c r="BG171" s="91">
        <f>IF(BF171&lt;&gt;0,RANK(BF171,BF169:BF175),"")</f>
        <v>2</v>
      </c>
      <c r="BH171" s="92">
        <f>SUMIF(B169:B172,D171,C169:C172)</f>
        <v>0</v>
      </c>
      <c r="BI171" s="93">
        <f>SUMIF(B169:B172,E171,C169:C172)</f>
        <v>0</v>
      </c>
      <c r="BJ171" s="57">
        <f t="shared" si="299"/>
        <v>4</v>
      </c>
      <c r="BK171" s="58">
        <f>1+BK170</f>
        <v>45</v>
      </c>
      <c r="BL171" s="350">
        <v>2</v>
      </c>
      <c r="BM171" s="387">
        <f>C170</f>
        <v>0</v>
      </c>
      <c r="BN171" s="334" t="s">
        <v>64</v>
      </c>
      <c r="BO171" s="334"/>
      <c r="BP171" s="338"/>
      <c r="BQ171" s="105">
        <f>IF(BM171=0,0,VLOOKUP(BM171,[3]Список!$A:P,7,FALSE))</f>
        <v>0</v>
      </c>
      <c r="BR171" s="389">
        <f>IF(BM171=0,0,VLOOKUP(BM171,[3]Список!$A:$P,6,FALSE))</f>
        <v>0</v>
      </c>
      <c r="BS171" s="129"/>
      <c r="BT171" s="107">
        <f>IF(AH173&lt;AI173,AU173,IF(AI173&lt;AH173,AU173," "))</f>
        <v>1</v>
      </c>
      <c r="BU171" s="110"/>
      <c r="BV171" s="357"/>
      <c r="BW171" s="357"/>
      <c r="BX171" s="357"/>
      <c r="BY171" s="116"/>
      <c r="BZ171" s="107">
        <f>IF(AH172&lt;AI172,AJ172,IF(AI172&lt;AH172,AJ172," "))</f>
        <v>2</v>
      </c>
      <c r="CA171" s="110"/>
      <c r="CB171" s="130"/>
      <c r="CC171" s="107" t="str">
        <f>IF(AH170&lt;AI170,AJ170,IF(AI170&lt;AH170,AJ170," "))</f>
        <v xml:space="preserve"> </v>
      </c>
      <c r="CD171" s="108"/>
      <c r="CE171" s="147"/>
      <c r="CF171" s="362">
        <f>BF171</f>
        <v>3</v>
      </c>
      <c r="CG171" s="372"/>
      <c r="CH171" s="341">
        <f>IF(BG172="",BG171,BG172)</f>
        <v>2</v>
      </c>
      <c r="CL171" s="282"/>
      <c r="CM171" s="282"/>
      <c r="CN171" s="282"/>
      <c r="CO171" s="54"/>
    </row>
    <row r="172" spans="2:93" ht="15.95" customHeight="1" x14ac:dyDescent="0.25">
      <c r="B172" s="78">
        <v>4</v>
      </c>
      <c r="C172" s="79"/>
      <c r="D172" s="80">
        <v>2</v>
      </c>
      <c r="E172" s="80">
        <v>3</v>
      </c>
      <c r="F172" s="81">
        <v>2</v>
      </c>
      <c r="G172" s="82">
        <v>1</v>
      </c>
      <c r="H172" s="83">
        <v>2</v>
      </c>
      <c r="I172" s="84">
        <v>1</v>
      </c>
      <c r="J172" s="81">
        <v>2</v>
      </c>
      <c r="K172" s="82">
        <v>1</v>
      </c>
      <c r="L172" s="83"/>
      <c r="M172" s="84"/>
      <c r="N172" s="167"/>
      <c r="O172" s="82"/>
      <c r="P172" s="83"/>
      <c r="Q172" s="84"/>
      <c r="R172" s="81"/>
      <c r="S172" s="82"/>
      <c r="T172" s="85">
        <f t="shared" si="262"/>
        <v>1</v>
      </c>
      <c r="U172" s="85">
        <f t="shared" si="263"/>
        <v>0</v>
      </c>
      <c r="V172" s="85">
        <f t="shared" si="264"/>
        <v>1</v>
      </c>
      <c r="W172" s="85">
        <f t="shared" si="265"/>
        <v>0</v>
      </c>
      <c r="X172" s="85">
        <f t="shared" si="266"/>
        <v>1</v>
      </c>
      <c r="Y172" s="85">
        <f t="shared" si="267"/>
        <v>0</v>
      </c>
      <c r="Z172" s="85">
        <f t="shared" si="268"/>
        <v>0</v>
      </c>
      <c r="AA172" s="85">
        <f t="shared" si="269"/>
        <v>0</v>
      </c>
      <c r="AB172" s="85">
        <f t="shared" si="270"/>
        <v>0</v>
      </c>
      <c r="AC172" s="85">
        <f t="shared" si="271"/>
        <v>0</v>
      </c>
      <c r="AD172" s="85">
        <f t="shared" si="272"/>
        <v>0</v>
      </c>
      <c r="AE172" s="85">
        <f t="shared" si="273"/>
        <v>0</v>
      </c>
      <c r="AF172" s="85">
        <f t="shared" si="274"/>
        <v>0</v>
      </c>
      <c r="AG172" s="85">
        <f t="shared" si="275"/>
        <v>0</v>
      </c>
      <c r="AH172" s="86">
        <f t="shared" si="276"/>
        <v>3</v>
      </c>
      <c r="AI172" s="86">
        <f t="shared" si="276"/>
        <v>0</v>
      </c>
      <c r="AJ172" s="87">
        <f t="shared" si="277"/>
        <v>2</v>
      </c>
      <c r="AK172" s="87">
        <f t="shared" si="278"/>
        <v>1</v>
      </c>
      <c r="AL172" s="88">
        <f t="shared" si="279"/>
        <v>1</v>
      </c>
      <c r="AM172" s="88">
        <f t="shared" si="280"/>
        <v>1</v>
      </c>
      <c r="AN172" s="88">
        <f t="shared" si="281"/>
        <v>1</v>
      </c>
      <c r="AO172" s="88" t="str">
        <f t="shared" si="282"/>
        <v/>
      </c>
      <c r="AP172" s="88" t="str">
        <f t="shared" si="283"/>
        <v/>
      </c>
      <c r="AQ172" s="88" t="str">
        <f t="shared" si="284"/>
        <v/>
      </c>
      <c r="AR172" s="88" t="str">
        <f t="shared" si="285"/>
        <v/>
      </c>
      <c r="AS172" s="89" t="str">
        <f t="shared" si="286"/>
        <v>3 - 0</v>
      </c>
      <c r="AT172" s="90" t="str">
        <f t="shared" si="287"/>
        <v>1,1,1</v>
      </c>
      <c r="AU172" s="87">
        <f t="shared" si="288"/>
        <v>1</v>
      </c>
      <c r="AV172" s="87">
        <f t="shared" si="289"/>
        <v>2</v>
      </c>
      <c r="AW172" s="88">
        <f t="shared" si="290"/>
        <v>-1</v>
      </c>
      <c r="AX172" s="88">
        <f t="shared" si="291"/>
        <v>-1</v>
      </c>
      <c r="AY172" s="88">
        <f t="shared" si="292"/>
        <v>-1</v>
      </c>
      <c r="AZ172" s="88" t="str">
        <f t="shared" si="293"/>
        <v/>
      </c>
      <c r="BA172" s="88" t="str">
        <f t="shared" si="294"/>
        <v/>
      </c>
      <c r="BB172" s="88" t="str">
        <f t="shared" si="295"/>
        <v/>
      </c>
      <c r="BC172" s="88" t="str">
        <f t="shared" si="296"/>
        <v/>
      </c>
      <c r="BD172" s="89" t="str">
        <f t="shared" si="297"/>
        <v>0 - 3</v>
      </c>
      <c r="BE172" s="90" t="str">
        <f t="shared" si="298"/>
        <v>-1, -1, -1</v>
      </c>
      <c r="BF172" s="102"/>
      <c r="BG172" s="102"/>
      <c r="BH172" s="92">
        <f>SUMIF(B169:B172,D172,C169:C172)</f>
        <v>0</v>
      </c>
      <c r="BI172" s="93">
        <f>SUMIF(B169:B172,E172,C169:C172)</f>
        <v>0</v>
      </c>
      <c r="BJ172" s="57">
        <f t="shared" si="299"/>
        <v>4</v>
      </c>
      <c r="BK172" s="58">
        <f>1+BK171</f>
        <v>46</v>
      </c>
      <c r="BL172" s="350"/>
      <c r="BM172" s="387"/>
      <c r="BN172" s="336" t="s">
        <v>60</v>
      </c>
      <c r="BO172" s="336"/>
      <c r="BP172" s="339"/>
      <c r="BQ172" s="105">
        <f>IF(BM171=0,0,VLOOKUP(BM171,[3]Список!$A:P,8,FALSE))</f>
        <v>0</v>
      </c>
      <c r="BR172" s="389"/>
      <c r="BS172" s="403" t="str">
        <f>IF(AJ173&gt;AK173,BD173,IF(AK173&gt;AJ173,BE173," "))</f>
        <v>2 - 3</v>
      </c>
      <c r="BT172" s="404"/>
      <c r="BU172" s="405"/>
      <c r="BV172" s="357"/>
      <c r="BW172" s="357"/>
      <c r="BX172" s="357"/>
      <c r="BY172" s="403" t="str">
        <f>IF(AJ172&lt;AK172,AS172,IF(AK172&lt;AJ172,AT172," "))</f>
        <v>1,1,1</v>
      </c>
      <c r="BZ172" s="404"/>
      <c r="CA172" s="405"/>
      <c r="CB172" s="404" t="str">
        <f>IF(AJ170&lt;AK170,AS170,IF(AK170&lt;AJ170,AT170," "))</f>
        <v xml:space="preserve"> </v>
      </c>
      <c r="CC172" s="404"/>
      <c r="CD172" s="404"/>
      <c r="CE172" s="148"/>
      <c r="CF172" s="362"/>
      <c r="CG172" s="372"/>
      <c r="CH172" s="341"/>
      <c r="CL172" s="140"/>
      <c r="CM172" s="244"/>
      <c r="CN172" s="244"/>
      <c r="CO172" s="244"/>
    </row>
    <row r="173" spans="2:93" ht="15.95" customHeight="1" x14ac:dyDescent="0.25">
      <c r="B173" s="78">
        <v>5</v>
      </c>
      <c r="C173" s="113"/>
      <c r="D173" s="80">
        <v>1</v>
      </c>
      <c r="E173" s="80">
        <v>2</v>
      </c>
      <c r="F173" s="81">
        <v>1</v>
      </c>
      <c r="G173" s="82">
        <v>2</v>
      </c>
      <c r="H173" s="83">
        <v>2</v>
      </c>
      <c r="I173" s="84">
        <v>1</v>
      </c>
      <c r="J173" s="81">
        <v>2</v>
      </c>
      <c r="K173" s="82">
        <v>1</v>
      </c>
      <c r="L173" s="83">
        <v>1</v>
      </c>
      <c r="M173" s="84">
        <v>2</v>
      </c>
      <c r="N173" s="81">
        <v>2</v>
      </c>
      <c r="O173" s="82">
        <v>1</v>
      </c>
      <c r="P173" s="83"/>
      <c r="Q173" s="84"/>
      <c r="R173" s="81"/>
      <c r="S173" s="82"/>
      <c r="T173" s="85">
        <f t="shared" si="262"/>
        <v>0</v>
      </c>
      <c r="U173" s="85">
        <f t="shared" si="263"/>
        <v>1</v>
      </c>
      <c r="V173" s="85">
        <f t="shared" si="264"/>
        <v>1</v>
      </c>
      <c r="W173" s="85">
        <f t="shared" si="265"/>
        <v>0</v>
      </c>
      <c r="X173" s="85">
        <f t="shared" si="266"/>
        <v>1</v>
      </c>
      <c r="Y173" s="85">
        <f t="shared" si="267"/>
        <v>0</v>
      </c>
      <c r="Z173" s="85">
        <f t="shared" si="268"/>
        <v>0</v>
      </c>
      <c r="AA173" s="85">
        <f t="shared" si="269"/>
        <v>1</v>
      </c>
      <c r="AB173" s="85">
        <f t="shared" si="270"/>
        <v>1</v>
      </c>
      <c r="AC173" s="85">
        <f t="shared" si="271"/>
        <v>0</v>
      </c>
      <c r="AD173" s="85">
        <f t="shared" si="272"/>
        <v>0</v>
      </c>
      <c r="AE173" s="85">
        <f t="shared" si="273"/>
        <v>0</v>
      </c>
      <c r="AF173" s="85">
        <f t="shared" si="274"/>
        <v>0</v>
      </c>
      <c r="AG173" s="85">
        <f t="shared" si="275"/>
        <v>0</v>
      </c>
      <c r="AH173" s="86">
        <f t="shared" si="276"/>
        <v>3</v>
      </c>
      <c r="AI173" s="86">
        <f t="shared" si="276"/>
        <v>2</v>
      </c>
      <c r="AJ173" s="87">
        <f t="shared" si="277"/>
        <v>2</v>
      </c>
      <c r="AK173" s="87">
        <f t="shared" si="278"/>
        <v>1</v>
      </c>
      <c r="AL173" s="88">
        <f t="shared" si="279"/>
        <v>-1</v>
      </c>
      <c r="AM173" s="88">
        <f t="shared" si="280"/>
        <v>1</v>
      </c>
      <c r="AN173" s="88">
        <f t="shared" si="281"/>
        <v>1</v>
      </c>
      <c r="AO173" s="88">
        <f t="shared" si="282"/>
        <v>-1</v>
      </c>
      <c r="AP173" s="88">
        <f t="shared" si="283"/>
        <v>1</v>
      </c>
      <c r="AQ173" s="88" t="str">
        <f t="shared" si="284"/>
        <v/>
      </c>
      <c r="AR173" s="88" t="str">
        <f t="shared" si="285"/>
        <v/>
      </c>
      <c r="AS173" s="89" t="str">
        <f t="shared" si="286"/>
        <v>3 - 2</v>
      </c>
      <c r="AT173" s="90" t="str">
        <f t="shared" si="287"/>
        <v>-1,1,1,-1,1</v>
      </c>
      <c r="AU173" s="87">
        <f t="shared" si="288"/>
        <v>1</v>
      </c>
      <c r="AV173" s="87">
        <f t="shared" si="289"/>
        <v>2</v>
      </c>
      <c r="AW173" s="88">
        <f t="shared" si="290"/>
        <v>1</v>
      </c>
      <c r="AX173" s="88">
        <f t="shared" si="291"/>
        <v>-1</v>
      </c>
      <c r="AY173" s="88">
        <f t="shared" si="292"/>
        <v>-1</v>
      </c>
      <c r="AZ173" s="88">
        <f t="shared" si="293"/>
        <v>1</v>
      </c>
      <c r="BA173" s="88">
        <f t="shared" si="294"/>
        <v>-1</v>
      </c>
      <c r="BB173" s="88" t="str">
        <f t="shared" si="295"/>
        <v/>
      </c>
      <c r="BC173" s="88" t="str">
        <f t="shared" si="296"/>
        <v/>
      </c>
      <c r="BD173" s="89" t="str">
        <f t="shared" si="297"/>
        <v>2 - 3</v>
      </c>
      <c r="BE173" s="90" t="str">
        <f t="shared" si="298"/>
        <v>1,-1,-1,1,-1</v>
      </c>
      <c r="BF173" s="91">
        <f>SUMIF(D169:D176,3,AJ169:AJ176)+SUMIF(E169:E176,3,AK169:AK176)</f>
        <v>2</v>
      </c>
      <c r="BG173" s="91">
        <f>IF(BF173&lt;&gt;0,RANK(BF173,BF169:BF175),"")</f>
        <v>3</v>
      </c>
      <c r="BH173" s="92">
        <f>SUMIF(B169:B172,D173,C169:C172)</f>
        <v>0</v>
      </c>
      <c r="BI173" s="93">
        <f>SUMIF(B169:B172,E173,C169:C172)</f>
        <v>0</v>
      </c>
      <c r="BJ173" s="57">
        <f t="shared" si="299"/>
        <v>4</v>
      </c>
      <c r="BK173" s="58">
        <f>1+BK172</f>
        <v>47</v>
      </c>
      <c r="BL173" s="391">
        <v>3</v>
      </c>
      <c r="BM173" s="393">
        <f>C171</f>
        <v>0</v>
      </c>
      <c r="BN173" s="334" t="s">
        <v>61</v>
      </c>
      <c r="BO173" s="334"/>
      <c r="BP173" s="338"/>
      <c r="BQ173" s="95">
        <f>IF(BM173=0,0,VLOOKUP(BM173,[3]Список!$A:P,7,FALSE))</f>
        <v>0</v>
      </c>
      <c r="BR173" s="395">
        <f>IF(BM173=0,0,VLOOKUP(BM173,[3]Список!$A:$P,6,FALSE))</f>
        <v>0</v>
      </c>
      <c r="BS173" s="133"/>
      <c r="BT173" s="97">
        <f>IF(AH169&lt;AI169,AU169,IF(AI169&lt;AH169,AU169," "))</f>
        <v>1</v>
      </c>
      <c r="BU173" s="98"/>
      <c r="BV173" s="99"/>
      <c r="BW173" s="97">
        <f>IF(AH172&lt;AI172,AU172,IF(AI172&lt;AH172,AU172," "))</f>
        <v>1</v>
      </c>
      <c r="BX173" s="99"/>
      <c r="BY173" s="397"/>
      <c r="BZ173" s="398"/>
      <c r="CA173" s="399"/>
      <c r="CB173" s="126"/>
      <c r="CC173" s="97" t="str">
        <f>IF(AH174&lt;AI174,AJ174,IF(AI174&lt;AH174,AJ174," "))</f>
        <v xml:space="preserve"> </v>
      </c>
      <c r="CD173" s="99"/>
      <c r="CE173" s="145"/>
      <c r="CF173" s="383">
        <f>BF173</f>
        <v>2</v>
      </c>
      <c r="CG173" s="385"/>
      <c r="CH173" s="378">
        <f>IF(BG174="",BG173,BG174)</f>
        <v>3</v>
      </c>
      <c r="CM173" s="244"/>
      <c r="CN173" s="244"/>
      <c r="CO173" s="244"/>
    </row>
    <row r="174" spans="2:93" ht="15.95" customHeight="1" x14ac:dyDescent="0.25">
      <c r="B174" s="78">
        <v>6</v>
      </c>
      <c r="D174" s="80">
        <v>3</v>
      </c>
      <c r="E174" s="80">
        <v>4</v>
      </c>
      <c r="F174" s="81"/>
      <c r="G174" s="82"/>
      <c r="H174" s="83"/>
      <c r="I174" s="84"/>
      <c r="J174" s="81"/>
      <c r="K174" s="82"/>
      <c r="L174" s="83"/>
      <c r="M174" s="84"/>
      <c r="N174" s="81"/>
      <c r="O174" s="82"/>
      <c r="P174" s="83"/>
      <c r="Q174" s="84"/>
      <c r="R174" s="81"/>
      <c r="S174" s="82"/>
      <c r="T174" s="85">
        <f t="shared" si="262"/>
        <v>0</v>
      </c>
      <c r="U174" s="85">
        <f t="shared" si="263"/>
        <v>0</v>
      </c>
      <c r="V174" s="85">
        <f t="shared" si="264"/>
        <v>0</v>
      </c>
      <c r="W174" s="85">
        <f t="shared" si="265"/>
        <v>0</v>
      </c>
      <c r="X174" s="85">
        <f t="shared" si="266"/>
        <v>0</v>
      </c>
      <c r="Y174" s="85">
        <f t="shared" si="267"/>
        <v>0</v>
      </c>
      <c r="Z174" s="85">
        <f t="shared" si="268"/>
        <v>0</v>
      </c>
      <c r="AA174" s="85">
        <f t="shared" si="269"/>
        <v>0</v>
      </c>
      <c r="AB174" s="85">
        <f t="shared" si="270"/>
        <v>0</v>
      </c>
      <c r="AC174" s="85">
        <f t="shared" si="271"/>
        <v>0</v>
      </c>
      <c r="AD174" s="85">
        <f t="shared" si="272"/>
        <v>0</v>
      </c>
      <c r="AE174" s="85">
        <f t="shared" si="273"/>
        <v>0</v>
      </c>
      <c r="AF174" s="85">
        <f t="shared" si="274"/>
        <v>0</v>
      </c>
      <c r="AG174" s="85">
        <f t="shared" si="275"/>
        <v>0</v>
      </c>
      <c r="AH174" s="86">
        <f t="shared" si="276"/>
        <v>0</v>
      </c>
      <c r="AI174" s="86">
        <f t="shared" si="276"/>
        <v>0</v>
      </c>
      <c r="AJ174" s="87">
        <f t="shared" si="277"/>
        <v>0</v>
      </c>
      <c r="AK174" s="87">
        <f t="shared" si="278"/>
        <v>0</v>
      </c>
      <c r="AL174" s="88" t="str">
        <f t="shared" si="279"/>
        <v/>
      </c>
      <c r="AM174" s="88" t="str">
        <f t="shared" si="280"/>
        <v/>
      </c>
      <c r="AN174" s="88" t="str">
        <f t="shared" si="281"/>
        <v/>
      </c>
      <c r="AO174" s="88" t="str">
        <f t="shared" si="282"/>
        <v/>
      </c>
      <c r="AP174" s="88" t="str">
        <f t="shared" si="283"/>
        <v/>
      </c>
      <c r="AQ174" s="88" t="str">
        <f t="shared" si="284"/>
        <v/>
      </c>
      <c r="AR174" s="88" t="str">
        <f t="shared" si="285"/>
        <v/>
      </c>
      <c r="AS174" s="89" t="str">
        <f t="shared" si="286"/>
        <v>0 - 0</v>
      </c>
      <c r="AT174" s="90" t="str">
        <f t="shared" si="287"/>
        <v/>
      </c>
      <c r="AU174" s="87">
        <f t="shared" si="288"/>
        <v>0</v>
      </c>
      <c r="AV174" s="87">
        <f t="shared" si="289"/>
        <v>0</v>
      </c>
      <c r="AW174" s="88" t="str">
        <f t="shared" si="290"/>
        <v/>
      </c>
      <c r="AX174" s="88" t="str">
        <f t="shared" si="291"/>
        <v/>
      </c>
      <c r="AY174" s="88" t="str">
        <f t="shared" si="292"/>
        <v/>
      </c>
      <c r="AZ174" s="88" t="str">
        <f t="shared" si="293"/>
        <v/>
      </c>
      <c r="BA174" s="88" t="str">
        <f t="shared" si="294"/>
        <v/>
      </c>
      <c r="BB174" s="88" t="str">
        <f t="shared" si="295"/>
        <v/>
      </c>
      <c r="BC174" s="88" t="str">
        <f t="shared" si="296"/>
        <v/>
      </c>
      <c r="BD174" s="89" t="str">
        <f t="shared" si="297"/>
        <v>0 - 0</v>
      </c>
      <c r="BE174" s="90" t="str">
        <f t="shared" si="298"/>
        <v/>
      </c>
      <c r="BF174" s="102"/>
      <c r="BG174" s="102"/>
      <c r="BH174" s="92">
        <f>SUMIF(B169:B172,D174,C169:C172)</f>
        <v>0</v>
      </c>
      <c r="BI174" s="93">
        <f>SUMIF(B169:B172,E174,C169:C172)</f>
        <v>0</v>
      </c>
      <c r="BJ174" s="57">
        <f t="shared" si="299"/>
        <v>4</v>
      </c>
      <c r="BK174" s="58">
        <f>1+BK173</f>
        <v>48</v>
      </c>
      <c r="BL174" s="392"/>
      <c r="BM174" s="394"/>
      <c r="BN174" s="336" t="s">
        <v>60</v>
      </c>
      <c r="BO174" s="336"/>
      <c r="BP174" s="339"/>
      <c r="BQ174" s="103">
        <f>IF(BM173=0,0,VLOOKUP(BM173,[3]Список!$A:P,8,FALSE))</f>
        <v>0</v>
      </c>
      <c r="BR174" s="396"/>
      <c r="BS174" s="380" t="str">
        <f>IF(AJ169&gt;AK169,BD169,IF(AK169&gt;AJ169,BE169," "))</f>
        <v>0 - 3</v>
      </c>
      <c r="BT174" s="381"/>
      <c r="BU174" s="382"/>
      <c r="BV174" s="381" t="str">
        <f>IF(AJ172&gt;AK172,BD172,IF(AK172&gt;AJ172,BE172," "))</f>
        <v>0 - 3</v>
      </c>
      <c r="BW174" s="381"/>
      <c r="BX174" s="381"/>
      <c r="BY174" s="400"/>
      <c r="BZ174" s="401"/>
      <c r="CA174" s="402"/>
      <c r="CB174" s="381" t="str">
        <f>IF(AJ174&lt;AK174,AS174,IF(AK174&lt;AJ174,AT174," "))</f>
        <v xml:space="preserve"> </v>
      </c>
      <c r="CC174" s="381"/>
      <c r="CD174" s="381"/>
      <c r="CE174" s="146"/>
      <c r="CF174" s="384"/>
      <c r="CG174" s="386"/>
      <c r="CH174" s="379"/>
    </row>
    <row r="175" spans="2:93" ht="15.95" customHeight="1" x14ac:dyDescent="0.25"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W175" s="12"/>
      <c r="AX175" s="12"/>
      <c r="AY175" s="12"/>
      <c r="AZ175" s="12"/>
      <c r="BA175" s="12"/>
      <c r="BF175" s="91">
        <f>SUMIF(D169:D176,4,AJ169:AJ176)+SUMIF(E169:E176,4,AK169:AK176)</f>
        <v>0</v>
      </c>
      <c r="BG175" s="91" t="str">
        <f>IF(BF175&lt;&gt;0,RANK(BF175,BF169:BF175),"")</f>
        <v/>
      </c>
      <c r="BH175" s="115"/>
      <c r="BI175" s="115"/>
      <c r="BL175" s="350">
        <v>4</v>
      </c>
      <c r="BM175" s="387">
        <f>C172</f>
        <v>0</v>
      </c>
      <c r="BN175" s="332"/>
      <c r="BO175" s="332"/>
      <c r="BP175" s="332"/>
      <c r="BQ175" s="105">
        <f>IF(BM175=0,0,VLOOKUP(BM175,[3]Список!$A:P,7,FALSE))</f>
        <v>0</v>
      </c>
      <c r="BR175" s="389">
        <f>IF(BM175=0,0,VLOOKUP(BM175,[3]Список!$A:$P,6,FALSE))</f>
        <v>0</v>
      </c>
      <c r="BS175" s="129"/>
      <c r="BT175" s="107" t="str">
        <f>IF(AH171&lt;AI171,AU171,IF(AI171&lt;AH171,AU171," "))</f>
        <v xml:space="preserve"> </v>
      </c>
      <c r="BU175" s="110"/>
      <c r="BV175" s="108"/>
      <c r="BW175" s="107" t="str">
        <f>IF(AH170&lt;AI170,AU170,IF(AI170&lt;AH170,AU170," "))</f>
        <v xml:space="preserve"> </v>
      </c>
      <c r="BX175" s="108"/>
      <c r="BY175" s="116"/>
      <c r="BZ175" s="107" t="str">
        <f>IF(AH174&lt;AI174,AU174,IF(AI174&lt;AH174,AU174," "))</f>
        <v xml:space="preserve"> </v>
      </c>
      <c r="CA175" s="110"/>
      <c r="CB175" s="357"/>
      <c r="CC175" s="357"/>
      <c r="CD175" s="357"/>
      <c r="CE175" s="147"/>
      <c r="CF175" s="362">
        <f>BF175</f>
        <v>0</v>
      </c>
      <c r="CG175" s="372"/>
      <c r="CH175" s="341" t="str">
        <f>IF(BG176="",BG175,BG176)</f>
        <v/>
      </c>
    </row>
    <row r="176" spans="2:93" ht="15.95" customHeight="1" thickBot="1" x14ac:dyDescent="0.3"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W176" s="12"/>
      <c r="AX176" s="12"/>
      <c r="AY176" s="12"/>
      <c r="AZ176" s="12"/>
      <c r="BA176" s="12"/>
      <c r="BF176" s="102"/>
      <c r="BG176" s="102"/>
      <c r="BH176" s="115"/>
      <c r="BI176" s="115"/>
      <c r="BL176" s="351"/>
      <c r="BM176" s="388"/>
      <c r="BN176" s="335"/>
      <c r="BO176" s="335"/>
      <c r="BP176" s="335"/>
      <c r="BQ176" s="117">
        <f>IF(BM175=0,0,VLOOKUP(BM175,[3]Список!$A:P,8,FALSE))</f>
        <v>0</v>
      </c>
      <c r="BR176" s="390"/>
      <c r="BS176" s="375" t="str">
        <f>IF(AJ171&gt;AK171,BD171,IF(AK171&gt;AJ171,BE171," "))</f>
        <v xml:space="preserve"> </v>
      </c>
      <c r="BT176" s="376"/>
      <c r="BU176" s="377"/>
      <c r="BV176" s="376" t="str">
        <f>IF(AJ170&gt;AK170,BD170,IF(AK170&gt;AJ170,BE170," "))</f>
        <v xml:space="preserve"> </v>
      </c>
      <c r="BW176" s="376"/>
      <c r="BX176" s="376"/>
      <c r="BY176" s="375" t="str">
        <f>IF(AJ174&gt;AK174,BD174,IF(AK174&gt;AJ174,BE174," "))</f>
        <v xml:space="preserve"> </v>
      </c>
      <c r="BZ176" s="376"/>
      <c r="CA176" s="377"/>
      <c r="CB176" s="360"/>
      <c r="CC176" s="360"/>
      <c r="CD176" s="360"/>
      <c r="CE176" s="149"/>
      <c r="CF176" s="363"/>
      <c r="CG176" s="373"/>
      <c r="CH176" s="374"/>
    </row>
    <row r="177" spans="2:86" ht="20.100000000000001" customHeight="1" x14ac:dyDescent="0.25">
      <c r="AA177" s="65"/>
      <c r="BN177" s="370" t="s">
        <v>74</v>
      </c>
      <c r="BO177" s="370"/>
      <c r="BP177" s="370"/>
      <c r="BQ177" s="370"/>
      <c r="BR177" s="370"/>
      <c r="BS177" s="370"/>
      <c r="BT177" s="370"/>
      <c r="BU177" s="370"/>
      <c r="BV177" s="370"/>
      <c r="BW177" s="370"/>
      <c r="BX177" s="370"/>
      <c r="BY177" s="370"/>
      <c r="BZ177" s="370"/>
      <c r="CA177" s="370"/>
      <c r="CB177" s="370"/>
      <c r="CC177" s="370"/>
      <c r="CD177" s="370"/>
      <c r="CE177" s="370"/>
      <c r="CF177" s="370"/>
      <c r="CG177" s="370"/>
    </row>
    <row r="178" spans="2:86" ht="20.100000000000001" customHeight="1" x14ac:dyDescent="0.25">
      <c r="AA178" s="65"/>
      <c r="BN178" s="371" t="s">
        <v>78</v>
      </c>
      <c r="BO178" s="371"/>
      <c r="BP178" s="371"/>
      <c r="BQ178" s="371"/>
      <c r="BR178" s="371"/>
      <c r="BS178" s="371"/>
      <c r="BT178" s="371"/>
      <c r="BU178" s="371"/>
      <c r="BV178" s="371"/>
      <c r="BW178" s="371"/>
      <c r="BX178" s="371"/>
      <c r="BY178" s="371"/>
      <c r="BZ178" s="371"/>
      <c r="CA178" s="371"/>
      <c r="CB178" s="371"/>
      <c r="CC178" s="371"/>
      <c r="CD178" s="371"/>
      <c r="CE178" s="371"/>
      <c r="CF178" s="371"/>
      <c r="CG178" s="371"/>
    </row>
    <row r="179" spans="2:86" x14ac:dyDescent="0.25">
      <c r="AA179" s="65"/>
    </row>
    <row r="180" spans="2:86" x14ac:dyDescent="0.25">
      <c r="AA180" s="65"/>
    </row>
    <row r="181" spans="2:86" x14ac:dyDescent="0.25">
      <c r="AA181" s="65"/>
    </row>
    <row r="182" spans="2:86" x14ac:dyDescent="0.25">
      <c r="AA182" s="65"/>
    </row>
    <row r="183" spans="2:86" x14ac:dyDescent="0.25">
      <c r="AA183" s="65"/>
    </row>
    <row r="184" spans="2:86" x14ac:dyDescent="0.25">
      <c r="B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65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W184" s="12"/>
      <c r="AX184" s="12"/>
      <c r="AY184" s="12"/>
      <c r="AZ184" s="12"/>
      <c r="BA184" s="12"/>
      <c r="BF184" s="12"/>
      <c r="BG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</row>
    <row r="185" spans="2:86" x14ac:dyDescent="0.25">
      <c r="B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65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W185" s="12"/>
      <c r="AX185" s="12"/>
      <c r="AY185" s="12"/>
      <c r="AZ185" s="12"/>
      <c r="BA185" s="12"/>
      <c r="BF185" s="12"/>
      <c r="BG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</row>
    <row r="186" spans="2:86" x14ac:dyDescent="0.25">
      <c r="B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65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W186" s="12"/>
      <c r="AX186" s="12"/>
      <c r="AY186" s="12"/>
      <c r="AZ186" s="12"/>
      <c r="BA186" s="12"/>
      <c r="BF186" s="12"/>
      <c r="BG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</row>
    <row r="187" spans="2:86" x14ac:dyDescent="0.25">
      <c r="B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65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W187" s="12"/>
      <c r="AX187" s="12"/>
      <c r="AY187" s="12"/>
      <c r="AZ187" s="12"/>
      <c r="BA187" s="12"/>
      <c r="BF187" s="12"/>
      <c r="BG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</row>
    <row r="188" spans="2:86" x14ac:dyDescent="0.25">
      <c r="B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65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W188" s="12"/>
      <c r="AX188" s="12"/>
      <c r="AY188" s="12"/>
      <c r="AZ188" s="12"/>
      <c r="BA188" s="12"/>
      <c r="BF188" s="12"/>
      <c r="BG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</row>
    <row r="189" spans="2:86" x14ac:dyDescent="0.25">
      <c r="B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65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W189" s="12"/>
      <c r="AX189" s="12"/>
      <c r="AY189" s="12"/>
      <c r="AZ189" s="12"/>
      <c r="BA189" s="12"/>
      <c r="BF189" s="12"/>
      <c r="BG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</row>
    <row r="190" spans="2:86" x14ac:dyDescent="0.25">
      <c r="B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65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W190" s="12"/>
      <c r="AX190" s="12"/>
      <c r="AY190" s="12"/>
      <c r="AZ190" s="12"/>
      <c r="BA190" s="12"/>
      <c r="BF190" s="12"/>
      <c r="BG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</row>
    <row r="191" spans="2:86" x14ac:dyDescent="0.25">
      <c r="B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65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W191" s="12"/>
      <c r="AX191" s="12"/>
      <c r="AY191" s="12"/>
      <c r="AZ191" s="12"/>
      <c r="BA191" s="12"/>
      <c r="BF191" s="12"/>
      <c r="BG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</row>
    <row r="192" spans="2:86" x14ac:dyDescent="0.25">
      <c r="B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65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W192" s="12"/>
      <c r="AX192" s="12"/>
      <c r="AY192" s="12"/>
      <c r="AZ192" s="12"/>
      <c r="BA192" s="12"/>
      <c r="BF192" s="12"/>
      <c r="BG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</row>
    <row r="193" spans="2:86" x14ac:dyDescent="0.25">
      <c r="B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65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W193" s="12"/>
      <c r="AX193" s="12"/>
      <c r="AY193" s="12"/>
      <c r="AZ193" s="12"/>
      <c r="BA193" s="12"/>
      <c r="BF193" s="12"/>
      <c r="BG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</row>
    <row r="194" spans="2:86" x14ac:dyDescent="0.25">
      <c r="B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65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W194" s="12"/>
      <c r="AX194" s="12"/>
      <c r="AY194" s="12"/>
      <c r="AZ194" s="12"/>
      <c r="BA194" s="12"/>
      <c r="BF194" s="12"/>
      <c r="BG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</row>
    <row r="195" spans="2:86" x14ac:dyDescent="0.25">
      <c r="B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65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W195" s="12"/>
      <c r="AX195" s="12"/>
      <c r="AY195" s="12"/>
      <c r="AZ195" s="12"/>
      <c r="BA195" s="12"/>
      <c r="BF195" s="12"/>
      <c r="BG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</row>
    <row r="196" spans="2:86" x14ac:dyDescent="0.25">
      <c r="B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65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W196" s="12"/>
      <c r="AX196" s="12"/>
      <c r="AY196" s="12"/>
      <c r="AZ196" s="12"/>
      <c r="BA196" s="12"/>
      <c r="BF196" s="12"/>
      <c r="BG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</row>
    <row r="197" spans="2:86" x14ac:dyDescent="0.25">
      <c r="B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65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W197" s="12"/>
      <c r="AX197" s="12"/>
      <c r="AY197" s="12"/>
      <c r="AZ197" s="12"/>
      <c r="BA197" s="12"/>
      <c r="BF197" s="12"/>
      <c r="BG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</row>
    <row r="198" spans="2:86" x14ac:dyDescent="0.25">
      <c r="B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65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W198" s="12"/>
      <c r="AX198" s="12"/>
      <c r="AY198" s="12"/>
      <c r="AZ198" s="12"/>
      <c r="BA198" s="12"/>
      <c r="BF198" s="12"/>
      <c r="BG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</row>
    <row r="199" spans="2:86" x14ac:dyDescent="0.25">
      <c r="B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65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W199" s="12"/>
      <c r="AX199" s="12"/>
      <c r="AY199" s="12"/>
      <c r="AZ199" s="12"/>
      <c r="BA199" s="12"/>
      <c r="BF199" s="12"/>
      <c r="BG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</row>
    <row r="200" spans="2:86" x14ac:dyDescent="0.25">
      <c r="B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65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W200" s="12"/>
      <c r="AX200" s="12"/>
      <c r="AY200" s="12"/>
      <c r="AZ200" s="12"/>
      <c r="BA200" s="12"/>
      <c r="BF200" s="12"/>
      <c r="BG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</row>
    <row r="201" spans="2:86" x14ac:dyDescent="0.25">
      <c r="B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65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W201" s="12"/>
      <c r="AX201" s="12"/>
      <c r="AY201" s="12"/>
      <c r="AZ201" s="12"/>
      <c r="BA201" s="12"/>
      <c r="BF201" s="12"/>
      <c r="BG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</row>
    <row r="202" spans="2:86" x14ac:dyDescent="0.25">
      <c r="B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65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W202" s="12"/>
      <c r="AX202" s="12"/>
      <c r="AY202" s="12"/>
      <c r="AZ202" s="12"/>
      <c r="BA202" s="12"/>
      <c r="BF202" s="12"/>
      <c r="BG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</row>
    <row r="203" spans="2:86" x14ac:dyDescent="0.25">
      <c r="B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65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W203" s="12"/>
      <c r="AX203" s="12"/>
      <c r="AY203" s="12"/>
      <c r="AZ203" s="12"/>
      <c r="BA203" s="12"/>
      <c r="BF203" s="12"/>
      <c r="BG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</row>
    <row r="204" spans="2:86" x14ac:dyDescent="0.25">
      <c r="B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65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W204" s="12"/>
      <c r="AX204" s="12"/>
      <c r="AY204" s="12"/>
      <c r="AZ204" s="12"/>
      <c r="BA204" s="12"/>
      <c r="BF204" s="12"/>
      <c r="BG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</row>
    <row r="205" spans="2:86" x14ac:dyDescent="0.25">
      <c r="B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65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W205" s="12"/>
      <c r="AX205" s="12"/>
      <c r="AY205" s="12"/>
      <c r="AZ205" s="12"/>
      <c r="BA205" s="12"/>
      <c r="BF205" s="12"/>
      <c r="BG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</row>
    <row r="206" spans="2:86" x14ac:dyDescent="0.25">
      <c r="B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65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W206" s="12"/>
      <c r="AX206" s="12"/>
      <c r="AY206" s="12"/>
      <c r="AZ206" s="12"/>
      <c r="BA206" s="12"/>
      <c r="BF206" s="12"/>
      <c r="BG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</row>
    <row r="207" spans="2:86" x14ac:dyDescent="0.25">
      <c r="B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65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W207" s="12"/>
      <c r="AX207" s="12"/>
      <c r="AY207" s="12"/>
      <c r="AZ207" s="12"/>
      <c r="BA207" s="12"/>
      <c r="BF207" s="12"/>
      <c r="BG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</row>
    <row r="208" spans="2:86" x14ac:dyDescent="0.25">
      <c r="B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65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W208" s="12"/>
      <c r="AX208" s="12"/>
      <c r="AY208" s="12"/>
      <c r="AZ208" s="12"/>
      <c r="BA208" s="12"/>
      <c r="BF208" s="12"/>
      <c r="BG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</row>
    <row r="209" spans="2:86" x14ac:dyDescent="0.25">
      <c r="B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65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W209" s="12"/>
      <c r="AX209" s="12"/>
      <c r="AY209" s="12"/>
      <c r="AZ209" s="12"/>
      <c r="BA209" s="12"/>
      <c r="BF209" s="12"/>
      <c r="BG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</row>
    <row r="210" spans="2:86" x14ac:dyDescent="0.25">
      <c r="B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65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W210" s="12"/>
      <c r="AX210" s="12"/>
      <c r="AY210" s="12"/>
      <c r="AZ210" s="12"/>
      <c r="BA210" s="12"/>
      <c r="BF210" s="12"/>
      <c r="BG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</row>
    <row r="211" spans="2:86" x14ac:dyDescent="0.25">
      <c r="B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65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W211" s="12"/>
      <c r="AX211" s="12"/>
      <c r="AY211" s="12"/>
      <c r="AZ211" s="12"/>
      <c r="BA211" s="12"/>
      <c r="BF211" s="12"/>
      <c r="BG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</row>
    <row r="212" spans="2:86" x14ac:dyDescent="0.25">
      <c r="B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65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W212" s="12"/>
      <c r="AX212" s="12"/>
      <c r="AY212" s="12"/>
      <c r="AZ212" s="12"/>
      <c r="BA212" s="12"/>
      <c r="BF212" s="12"/>
      <c r="BG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</row>
    <row r="213" spans="2:86" x14ac:dyDescent="0.25">
      <c r="B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65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W213" s="12"/>
      <c r="AX213" s="12"/>
      <c r="AY213" s="12"/>
      <c r="AZ213" s="12"/>
      <c r="BA213" s="12"/>
      <c r="BF213" s="12"/>
      <c r="BG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</row>
    <row r="214" spans="2:86" x14ac:dyDescent="0.25">
      <c r="B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65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W214" s="12"/>
      <c r="AX214" s="12"/>
      <c r="AY214" s="12"/>
      <c r="AZ214" s="12"/>
      <c r="BA214" s="12"/>
      <c r="BF214" s="12"/>
      <c r="BG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</row>
    <row r="215" spans="2:86" x14ac:dyDescent="0.25">
      <c r="B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65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W215" s="12"/>
      <c r="AX215" s="12"/>
      <c r="AY215" s="12"/>
      <c r="AZ215" s="12"/>
      <c r="BA215" s="12"/>
      <c r="BF215" s="12"/>
      <c r="BG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</row>
    <row r="216" spans="2:86" x14ac:dyDescent="0.25">
      <c r="B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65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W216" s="12"/>
      <c r="AX216" s="12"/>
      <c r="AY216" s="12"/>
      <c r="AZ216" s="12"/>
      <c r="BA216" s="12"/>
      <c r="BF216" s="12"/>
      <c r="BG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</row>
    <row r="217" spans="2:86" x14ac:dyDescent="0.25">
      <c r="B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65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W217" s="12"/>
      <c r="AX217" s="12"/>
      <c r="AY217" s="12"/>
      <c r="AZ217" s="12"/>
      <c r="BA217" s="12"/>
      <c r="BF217" s="12"/>
      <c r="BG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</row>
    <row r="218" spans="2:86" x14ac:dyDescent="0.25">
      <c r="B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65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W218" s="12"/>
      <c r="AX218" s="12"/>
      <c r="AY218" s="12"/>
      <c r="AZ218" s="12"/>
      <c r="BA218" s="12"/>
      <c r="BF218" s="12"/>
      <c r="BG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</row>
    <row r="219" spans="2:86" x14ac:dyDescent="0.25">
      <c r="B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65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W219" s="12"/>
      <c r="AX219" s="12"/>
      <c r="AY219" s="12"/>
      <c r="AZ219" s="12"/>
      <c r="BA219" s="12"/>
      <c r="BF219" s="12"/>
      <c r="BG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</row>
    <row r="220" spans="2:86" x14ac:dyDescent="0.25">
      <c r="B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65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W220" s="12"/>
      <c r="AX220" s="12"/>
      <c r="AY220" s="12"/>
      <c r="AZ220" s="12"/>
      <c r="BA220" s="12"/>
      <c r="BF220" s="12"/>
      <c r="BG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</row>
    <row r="221" spans="2:86" x14ac:dyDescent="0.25">
      <c r="B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65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W221" s="12"/>
      <c r="AX221" s="12"/>
      <c r="AY221" s="12"/>
      <c r="AZ221" s="12"/>
      <c r="BA221" s="12"/>
      <c r="BF221" s="12"/>
      <c r="BG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</row>
    <row r="222" spans="2:86" x14ac:dyDescent="0.25">
      <c r="B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65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W222" s="12"/>
      <c r="AX222" s="12"/>
      <c r="AY222" s="12"/>
      <c r="AZ222" s="12"/>
      <c r="BA222" s="12"/>
      <c r="BF222" s="12"/>
      <c r="BG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</row>
    <row r="223" spans="2:86" x14ac:dyDescent="0.25">
      <c r="B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65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W223" s="12"/>
      <c r="AX223" s="12"/>
      <c r="AY223" s="12"/>
      <c r="AZ223" s="12"/>
      <c r="BA223" s="12"/>
      <c r="BF223" s="12"/>
      <c r="BG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</row>
    <row r="224" spans="2:86" x14ac:dyDescent="0.25">
      <c r="B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65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W224" s="12"/>
      <c r="AX224" s="12"/>
      <c r="AY224" s="12"/>
      <c r="AZ224" s="12"/>
      <c r="BA224" s="12"/>
      <c r="BF224" s="12"/>
      <c r="BG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</row>
    <row r="225" spans="2:86" x14ac:dyDescent="0.25">
      <c r="B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65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W225" s="12"/>
      <c r="AX225" s="12"/>
      <c r="AY225" s="12"/>
      <c r="AZ225" s="12"/>
      <c r="BA225" s="12"/>
      <c r="BF225" s="12"/>
      <c r="BG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</row>
    <row r="226" spans="2:86" x14ac:dyDescent="0.25">
      <c r="B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65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W226" s="12"/>
      <c r="AX226" s="12"/>
      <c r="AY226" s="12"/>
      <c r="AZ226" s="12"/>
      <c r="BA226" s="12"/>
      <c r="BF226" s="12"/>
      <c r="BG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</row>
    <row r="227" spans="2:86" x14ac:dyDescent="0.25">
      <c r="B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65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W227" s="12"/>
      <c r="AX227" s="12"/>
      <c r="AY227" s="12"/>
      <c r="AZ227" s="12"/>
      <c r="BA227" s="12"/>
      <c r="BF227" s="12"/>
      <c r="BG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</row>
    <row r="228" spans="2:86" x14ac:dyDescent="0.25">
      <c r="B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65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W228" s="12"/>
      <c r="AX228" s="12"/>
      <c r="AY228" s="12"/>
      <c r="AZ228" s="12"/>
      <c r="BA228" s="12"/>
      <c r="BF228" s="12"/>
      <c r="BG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</row>
    <row r="229" spans="2:86" x14ac:dyDescent="0.25">
      <c r="B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65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W229" s="12"/>
      <c r="AX229" s="12"/>
      <c r="AY229" s="12"/>
      <c r="AZ229" s="12"/>
      <c r="BA229" s="12"/>
      <c r="BF229" s="12"/>
      <c r="BG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</row>
    <row r="230" spans="2:86" x14ac:dyDescent="0.25">
      <c r="B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65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W230" s="12"/>
      <c r="AX230" s="12"/>
      <c r="AY230" s="12"/>
      <c r="AZ230" s="12"/>
      <c r="BA230" s="12"/>
      <c r="BF230" s="12"/>
      <c r="BG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</row>
    <row r="231" spans="2:86" x14ac:dyDescent="0.25">
      <c r="B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65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W231" s="12"/>
      <c r="AX231" s="12"/>
      <c r="AY231" s="12"/>
      <c r="AZ231" s="12"/>
      <c r="BA231" s="12"/>
      <c r="BF231" s="12"/>
      <c r="BG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</row>
    <row r="232" spans="2:86" x14ac:dyDescent="0.25">
      <c r="B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65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W232" s="12"/>
      <c r="AX232" s="12"/>
      <c r="AY232" s="12"/>
      <c r="AZ232" s="12"/>
      <c r="BA232" s="12"/>
      <c r="BF232" s="12"/>
      <c r="BG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</row>
    <row r="233" spans="2:86" x14ac:dyDescent="0.25">
      <c r="B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65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W233" s="12"/>
      <c r="AX233" s="12"/>
      <c r="AY233" s="12"/>
      <c r="AZ233" s="12"/>
      <c r="BA233" s="12"/>
      <c r="BF233" s="12"/>
      <c r="BG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</row>
    <row r="234" spans="2:86" x14ac:dyDescent="0.25">
      <c r="B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65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W234" s="12"/>
      <c r="AX234" s="12"/>
      <c r="AY234" s="12"/>
      <c r="AZ234" s="12"/>
      <c r="BA234" s="12"/>
      <c r="BF234" s="12"/>
      <c r="BG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</row>
    <row r="235" spans="2:86" x14ac:dyDescent="0.25">
      <c r="B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65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W235" s="12"/>
      <c r="AX235" s="12"/>
      <c r="AY235" s="12"/>
      <c r="AZ235" s="12"/>
      <c r="BA235" s="12"/>
      <c r="BF235" s="12"/>
      <c r="BG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</row>
    <row r="236" spans="2:86" x14ac:dyDescent="0.25">
      <c r="B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65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W236" s="12"/>
      <c r="AX236" s="12"/>
      <c r="AY236" s="12"/>
      <c r="AZ236" s="12"/>
      <c r="BA236" s="12"/>
      <c r="BF236" s="12"/>
      <c r="BG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</row>
    <row r="237" spans="2:86" x14ac:dyDescent="0.25">
      <c r="B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65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W237" s="12"/>
      <c r="AX237" s="12"/>
      <c r="AY237" s="12"/>
      <c r="AZ237" s="12"/>
      <c r="BA237" s="12"/>
      <c r="BF237" s="12"/>
      <c r="BG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</row>
    <row r="238" spans="2:86" x14ac:dyDescent="0.25">
      <c r="B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65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W238" s="12"/>
      <c r="AX238" s="12"/>
      <c r="AY238" s="12"/>
      <c r="AZ238" s="12"/>
      <c r="BA238" s="12"/>
      <c r="BF238" s="12"/>
      <c r="BG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</row>
    <row r="239" spans="2:86" x14ac:dyDescent="0.25">
      <c r="B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65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W239" s="12"/>
      <c r="AX239" s="12"/>
      <c r="AY239" s="12"/>
      <c r="AZ239" s="12"/>
      <c r="BA239" s="12"/>
      <c r="BF239" s="12"/>
      <c r="BG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</row>
    <row r="240" spans="2:86" x14ac:dyDescent="0.25">
      <c r="B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65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W240" s="12"/>
      <c r="AX240" s="12"/>
      <c r="AY240" s="12"/>
      <c r="AZ240" s="12"/>
      <c r="BA240" s="12"/>
      <c r="BF240" s="12"/>
      <c r="BG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</row>
    <row r="241" spans="2:86" x14ac:dyDescent="0.25">
      <c r="B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65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W241" s="12"/>
      <c r="AX241" s="12"/>
      <c r="AY241" s="12"/>
      <c r="AZ241" s="12"/>
      <c r="BA241" s="12"/>
      <c r="BF241" s="12"/>
      <c r="BG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</row>
    <row r="242" spans="2:86" x14ac:dyDescent="0.25">
      <c r="B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65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W242" s="12"/>
      <c r="AX242" s="12"/>
      <c r="AY242" s="12"/>
      <c r="AZ242" s="12"/>
      <c r="BA242" s="12"/>
      <c r="BF242" s="12"/>
      <c r="BG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</row>
    <row r="243" spans="2:86" x14ac:dyDescent="0.25">
      <c r="B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65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W243" s="12"/>
      <c r="AX243" s="12"/>
      <c r="AY243" s="12"/>
      <c r="AZ243" s="12"/>
      <c r="BA243" s="12"/>
      <c r="BF243" s="12"/>
      <c r="BG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</row>
    <row r="244" spans="2:86" x14ac:dyDescent="0.25">
      <c r="B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65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W244" s="12"/>
      <c r="AX244" s="12"/>
      <c r="AY244" s="12"/>
      <c r="AZ244" s="12"/>
      <c r="BA244" s="12"/>
      <c r="BF244" s="12"/>
      <c r="BG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</row>
    <row r="245" spans="2:86" x14ac:dyDescent="0.25">
      <c r="B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65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W245" s="12"/>
      <c r="AX245" s="12"/>
      <c r="AY245" s="12"/>
      <c r="AZ245" s="12"/>
      <c r="BA245" s="12"/>
      <c r="BF245" s="12"/>
      <c r="BG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</row>
    <row r="246" spans="2:86" x14ac:dyDescent="0.25">
      <c r="B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65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W246" s="12"/>
      <c r="AX246" s="12"/>
      <c r="AY246" s="12"/>
      <c r="AZ246" s="12"/>
      <c r="BA246" s="12"/>
      <c r="BF246" s="12"/>
      <c r="BG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</row>
    <row r="247" spans="2:86" x14ac:dyDescent="0.25">
      <c r="B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65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W247" s="12"/>
      <c r="AX247" s="12"/>
      <c r="AY247" s="12"/>
      <c r="AZ247" s="12"/>
      <c r="BA247" s="12"/>
      <c r="BF247" s="12"/>
      <c r="BG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</row>
    <row r="248" spans="2:86" x14ac:dyDescent="0.25">
      <c r="B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65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W248" s="12"/>
      <c r="AX248" s="12"/>
      <c r="AY248" s="12"/>
      <c r="AZ248" s="12"/>
      <c r="BA248" s="12"/>
      <c r="BF248" s="12"/>
      <c r="BG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</row>
    <row r="249" spans="2:86" x14ac:dyDescent="0.25">
      <c r="B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65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W249" s="12"/>
      <c r="AX249" s="12"/>
      <c r="AY249" s="12"/>
      <c r="AZ249" s="12"/>
      <c r="BA249" s="12"/>
      <c r="BF249" s="12"/>
      <c r="BG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</row>
    <row r="250" spans="2:86" x14ac:dyDescent="0.25">
      <c r="B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65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W250" s="12"/>
      <c r="AX250" s="12"/>
      <c r="AY250" s="12"/>
      <c r="AZ250" s="12"/>
      <c r="BA250" s="12"/>
      <c r="BF250" s="12"/>
      <c r="BG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</row>
    <row r="251" spans="2:86" x14ac:dyDescent="0.25">
      <c r="B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65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W251" s="12"/>
      <c r="AX251" s="12"/>
      <c r="AY251" s="12"/>
      <c r="AZ251" s="12"/>
      <c r="BA251" s="12"/>
      <c r="BF251" s="12"/>
      <c r="BG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</row>
    <row r="252" spans="2:86" x14ac:dyDescent="0.25">
      <c r="B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65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W252" s="12"/>
      <c r="AX252" s="12"/>
      <c r="AY252" s="12"/>
      <c r="AZ252" s="12"/>
      <c r="BA252" s="12"/>
      <c r="BF252" s="12"/>
      <c r="BG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</row>
    <row r="253" spans="2:86" x14ac:dyDescent="0.25">
      <c r="B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65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W253" s="12"/>
      <c r="AX253" s="12"/>
      <c r="AY253" s="12"/>
      <c r="AZ253" s="12"/>
      <c r="BA253" s="12"/>
      <c r="BF253" s="12"/>
      <c r="BG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</row>
    <row r="254" spans="2:86" x14ac:dyDescent="0.25">
      <c r="B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65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W254" s="12"/>
      <c r="AX254" s="12"/>
      <c r="AY254" s="12"/>
      <c r="AZ254" s="12"/>
      <c r="BA254" s="12"/>
      <c r="BF254" s="12"/>
      <c r="BG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</row>
    <row r="255" spans="2:86" x14ac:dyDescent="0.25">
      <c r="B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65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W255" s="12"/>
      <c r="AX255" s="12"/>
      <c r="AY255" s="12"/>
      <c r="AZ255" s="12"/>
      <c r="BA255" s="12"/>
      <c r="BF255" s="12"/>
      <c r="BG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</row>
    <row r="256" spans="2:86" x14ac:dyDescent="0.25">
      <c r="B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65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W256" s="12"/>
      <c r="AX256" s="12"/>
      <c r="AY256" s="12"/>
      <c r="AZ256" s="12"/>
      <c r="BA256" s="12"/>
      <c r="BF256" s="12"/>
      <c r="BG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</row>
    <row r="257" spans="2:86" x14ac:dyDescent="0.25">
      <c r="B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65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W257" s="12"/>
      <c r="AX257" s="12"/>
      <c r="AY257" s="12"/>
      <c r="AZ257" s="12"/>
      <c r="BA257" s="12"/>
      <c r="BF257" s="12"/>
      <c r="BG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</row>
    <row r="258" spans="2:86" x14ac:dyDescent="0.25">
      <c r="B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65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W258" s="12"/>
      <c r="AX258" s="12"/>
      <c r="AY258" s="12"/>
      <c r="AZ258" s="12"/>
      <c r="BA258" s="12"/>
      <c r="BF258" s="12"/>
      <c r="BG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</row>
    <row r="259" spans="2:86" x14ac:dyDescent="0.25">
      <c r="B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65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W259" s="12"/>
      <c r="AX259" s="12"/>
      <c r="AY259" s="12"/>
      <c r="AZ259" s="12"/>
      <c r="BA259" s="12"/>
      <c r="BF259" s="12"/>
      <c r="BG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</row>
    <row r="260" spans="2:86" x14ac:dyDescent="0.25">
      <c r="B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65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W260" s="12"/>
      <c r="AX260" s="12"/>
      <c r="AY260" s="12"/>
      <c r="AZ260" s="12"/>
      <c r="BA260" s="12"/>
      <c r="BF260" s="12"/>
      <c r="BG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</row>
    <row r="261" spans="2:86" x14ac:dyDescent="0.25">
      <c r="B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65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W261" s="12"/>
      <c r="AX261" s="12"/>
      <c r="AY261" s="12"/>
      <c r="AZ261" s="12"/>
      <c r="BA261" s="12"/>
      <c r="BF261" s="12"/>
      <c r="BG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</row>
    <row r="262" spans="2:86" x14ac:dyDescent="0.25">
      <c r="B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65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W262" s="12"/>
      <c r="AX262" s="12"/>
      <c r="AY262" s="12"/>
      <c r="AZ262" s="12"/>
      <c r="BA262" s="12"/>
      <c r="BF262" s="12"/>
      <c r="BG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</row>
    <row r="263" spans="2:86" x14ac:dyDescent="0.25">
      <c r="B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65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W263" s="12"/>
      <c r="AX263" s="12"/>
      <c r="AY263" s="12"/>
      <c r="AZ263" s="12"/>
      <c r="BA263" s="12"/>
      <c r="BF263" s="12"/>
      <c r="BG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</row>
    <row r="264" spans="2:86" x14ac:dyDescent="0.25">
      <c r="B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65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W264" s="12"/>
      <c r="AX264" s="12"/>
      <c r="AY264" s="12"/>
      <c r="AZ264" s="12"/>
      <c r="BA264" s="12"/>
      <c r="BF264" s="12"/>
      <c r="BG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</row>
    <row r="265" spans="2:86" x14ac:dyDescent="0.25">
      <c r="B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65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W265" s="12"/>
      <c r="AX265" s="12"/>
      <c r="AY265" s="12"/>
      <c r="AZ265" s="12"/>
      <c r="BA265" s="12"/>
      <c r="BF265" s="12"/>
      <c r="BG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</row>
    <row r="266" spans="2:86" x14ac:dyDescent="0.25">
      <c r="B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65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W266" s="12"/>
      <c r="AX266" s="12"/>
      <c r="AY266" s="12"/>
      <c r="AZ266" s="12"/>
      <c r="BA266" s="12"/>
      <c r="BF266" s="12"/>
      <c r="BG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</row>
    <row r="267" spans="2:86" x14ac:dyDescent="0.25">
      <c r="B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65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W267" s="12"/>
      <c r="AX267" s="12"/>
      <c r="AY267" s="12"/>
      <c r="AZ267" s="12"/>
      <c r="BA267" s="12"/>
      <c r="BF267" s="12"/>
      <c r="BG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</row>
    <row r="268" spans="2:86" x14ac:dyDescent="0.25">
      <c r="B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65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W268" s="12"/>
      <c r="AX268" s="12"/>
      <c r="AY268" s="12"/>
      <c r="AZ268" s="12"/>
      <c r="BA268" s="12"/>
      <c r="BF268" s="12"/>
      <c r="BG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</row>
    <row r="269" spans="2:86" x14ac:dyDescent="0.25">
      <c r="B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65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W269" s="12"/>
      <c r="AX269" s="12"/>
      <c r="AY269" s="12"/>
      <c r="AZ269" s="12"/>
      <c r="BA269" s="12"/>
      <c r="BF269" s="12"/>
      <c r="BG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</row>
    <row r="270" spans="2:86" x14ac:dyDescent="0.25">
      <c r="B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65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W270" s="12"/>
      <c r="AX270" s="12"/>
      <c r="AY270" s="12"/>
      <c r="AZ270" s="12"/>
      <c r="BA270" s="12"/>
      <c r="BF270" s="12"/>
      <c r="BG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</row>
    <row r="271" spans="2:86" x14ac:dyDescent="0.25">
      <c r="B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65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W271" s="12"/>
      <c r="AX271" s="12"/>
      <c r="AY271" s="12"/>
      <c r="AZ271" s="12"/>
      <c r="BA271" s="12"/>
      <c r="BF271" s="12"/>
      <c r="BG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</row>
    <row r="272" spans="2:86" x14ac:dyDescent="0.25">
      <c r="B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65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W272" s="12"/>
      <c r="AX272" s="12"/>
      <c r="AY272" s="12"/>
      <c r="AZ272" s="12"/>
      <c r="BA272" s="12"/>
      <c r="BF272" s="12"/>
      <c r="BG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</row>
    <row r="273" spans="2:86" x14ac:dyDescent="0.25">
      <c r="B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65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W273" s="12"/>
      <c r="AX273" s="12"/>
      <c r="AY273" s="12"/>
      <c r="AZ273" s="12"/>
      <c r="BA273" s="12"/>
      <c r="BF273" s="12"/>
      <c r="BG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</row>
    <row r="274" spans="2:86" x14ac:dyDescent="0.25">
      <c r="B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65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W274" s="12"/>
      <c r="AX274" s="12"/>
      <c r="AY274" s="12"/>
      <c r="AZ274" s="12"/>
      <c r="BA274" s="12"/>
      <c r="BF274" s="12"/>
      <c r="BG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</row>
    <row r="275" spans="2:86" x14ac:dyDescent="0.25">
      <c r="B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65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W275" s="12"/>
      <c r="AX275" s="12"/>
      <c r="AY275" s="12"/>
      <c r="AZ275" s="12"/>
      <c r="BA275" s="12"/>
      <c r="BF275" s="12"/>
      <c r="BG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</row>
    <row r="276" spans="2:86" x14ac:dyDescent="0.25">
      <c r="B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65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W276" s="12"/>
      <c r="AX276" s="12"/>
      <c r="AY276" s="12"/>
      <c r="AZ276" s="12"/>
      <c r="BA276" s="12"/>
      <c r="BF276" s="12"/>
      <c r="BG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</row>
    <row r="277" spans="2:86" x14ac:dyDescent="0.25">
      <c r="B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65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W277" s="12"/>
      <c r="AX277" s="12"/>
      <c r="AY277" s="12"/>
      <c r="AZ277" s="12"/>
      <c r="BA277" s="12"/>
      <c r="BF277" s="12"/>
      <c r="BG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</row>
    <row r="278" spans="2:86" x14ac:dyDescent="0.25">
      <c r="B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65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W278" s="12"/>
      <c r="AX278" s="12"/>
      <c r="AY278" s="12"/>
      <c r="AZ278" s="12"/>
      <c r="BA278" s="12"/>
      <c r="BF278" s="12"/>
      <c r="BG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</row>
    <row r="279" spans="2:86" x14ac:dyDescent="0.25">
      <c r="B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65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W279" s="12"/>
      <c r="AX279" s="12"/>
      <c r="AY279" s="12"/>
      <c r="AZ279" s="12"/>
      <c r="BA279" s="12"/>
      <c r="BF279" s="12"/>
      <c r="BG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</row>
    <row r="280" spans="2:86" x14ac:dyDescent="0.25">
      <c r="B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65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W280" s="12"/>
      <c r="AX280" s="12"/>
      <c r="AY280" s="12"/>
      <c r="AZ280" s="12"/>
      <c r="BA280" s="12"/>
      <c r="BF280" s="12"/>
      <c r="BG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</row>
    <row r="281" spans="2:86" x14ac:dyDescent="0.25">
      <c r="B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65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W281" s="12"/>
      <c r="AX281" s="12"/>
      <c r="AY281" s="12"/>
      <c r="AZ281" s="12"/>
      <c r="BA281" s="12"/>
      <c r="BF281" s="12"/>
      <c r="BG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</row>
    <row r="282" spans="2:86" x14ac:dyDescent="0.25">
      <c r="B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65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W282" s="12"/>
      <c r="AX282" s="12"/>
      <c r="AY282" s="12"/>
      <c r="AZ282" s="12"/>
      <c r="BA282" s="12"/>
      <c r="BF282" s="12"/>
      <c r="BG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</row>
    <row r="283" spans="2:86" x14ac:dyDescent="0.25">
      <c r="B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65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W283" s="12"/>
      <c r="AX283" s="12"/>
      <c r="AY283" s="12"/>
      <c r="AZ283" s="12"/>
      <c r="BA283" s="12"/>
      <c r="BF283" s="12"/>
      <c r="BG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</row>
    <row r="284" spans="2:86" x14ac:dyDescent="0.25">
      <c r="B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65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W284" s="12"/>
      <c r="AX284" s="12"/>
      <c r="AY284" s="12"/>
      <c r="AZ284" s="12"/>
      <c r="BA284" s="12"/>
      <c r="BF284" s="12"/>
      <c r="BG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</row>
    <row r="285" spans="2:86" x14ac:dyDescent="0.25">
      <c r="B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65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W285" s="12"/>
      <c r="AX285" s="12"/>
      <c r="AY285" s="12"/>
      <c r="AZ285" s="12"/>
      <c r="BA285" s="12"/>
      <c r="BF285" s="12"/>
      <c r="BG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</row>
    <row r="286" spans="2:86" x14ac:dyDescent="0.25">
      <c r="B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65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W286" s="12"/>
      <c r="AX286" s="12"/>
      <c r="AY286" s="12"/>
      <c r="AZ286" s="12"/>
      <c r="BA286" s="12"/>
      <c r="BF286" s="12"/>
      <c r="BG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</row>
    <row r="287" spans="2:86" x14ac:dyDescent="0.25">
      <c r="B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65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W287" s="12"/>
      <c r="AX287" s="12"/>
      <c r="AY287" s="12"/>
      <c r="AZ287" s="12"/>
      <c r="BA287" s="12"/>
      <c r="BF287" s="12"/>
      <c r="BG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</row>
    <row r="288" spans="2:86" x14ac:dyDescent="0.25">
      <c r="B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65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W288" s="12"/>
      <c r="AX288" s="12"/>
      <c r="AY288" s="12"/>
      <c r="AZ288" s="12"/>
      <c r="BA288" s="12"/>
      <c r="BF288" s="12"/>
      <c r="BG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</row>
    <row r="289" spans="2:86" x14ac:dyDescent="0.25">
      <c r="B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65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W289" s="12"/>
      <c r="AX289" s="12"/>
      <c r="AY289" s="12"/>
      <c r="AZ289" s="12"/>
      <c r="BA289" s="12"/>
      <c r="BF289" s="12"/>
      <c r="BG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</row>
    <row r="290" spans="2:86" x14ac:dyDescent="0.25">
      <c r="B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65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W290" s="12"/>
      <c r="AX290" s="12"/>
      <c r="AY290" s="12"/>
      <c r="AZ290" s="12"/>
      <c r="BA290" s="12"/>
      <c r="BF290" s="12"/>
      <c r="BG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</row>
    <row r="291" spans="2:86" x14ac:dyDescent="0.25">
      <c r="B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65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W291" s="12"/>
      <c r="AX291" s="12"/>
      <c r="AY291" s="12"/>
      <c r="AZ291" s="12"/>
      <c r="BA291" s="12"/>
      <c r="BF291" s="12"/>
      <c r="BG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</row>
    <row r="292" spans="2:86" x14ac:dyDescent="0.25">
      <c r="B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65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W292" s="12"/>
      <c r="AX292" s="12"/>
      <c r="AY292" s="12"/>
      <c r="AZ292" s="12"/>
      <c r="BA292" s="12"/>
      <c r="BF292" s="12"/>
      <c r="BG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</row>
    <row r="293" spans="2:86" x14ac:dyDescent="0.25">
      <c r="B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65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W293" s="12"/>
      <c r="AX293" s="12"/>
      <c r="AY293" s="12"/>
      <c r="AZ293" s="12"/>
      <c r="BA293" s="12"/>
      <c r="BF293" s="12"/>
      <c r="BG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</row>
    <row r="294" spans="2:86" x14ac:dyDescent="0.25">
      <c r="B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65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W294" s="12"/>
      <c r="AX294" s="12"/>
      <c r="AY294" s="12"/>
      <c r="AZ294" s="12"/>
      <c r="BA294" s="12"/>
      <c r="BF294" s="12"/>
      <c r="BG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</row>
    <row r="295" spans="2:86" x14ac:dyDescent="0.25">
      <c r="B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65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W295" s="12"/>
      <c r="AX295" s="12"/>
      <c r="AY295" s="12"/>
      <c r="AZ295" s="12"/>
      <c r="BA295" s="12"/>
      <c r="BF295" s="12"/>
      <c r="BG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</row>
    <row r="296" spans="2:86" x14ac:dyDescent="0.25">
      <c r="B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65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W296" s="12"/>
      <c r="AX296" s="12"/>
      <c r="AY296" s="12"/>
      <c r="AZ296" s="12"/>
      <c r="BA296" s="12"/>
      <c r="BF296" s="12"/>
      <c r="BG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</row>
    <row r="297" spans="2:86" x14ac:dyDescent="0.25">
      <c r="B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65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W297" s="12"/>
      <c r="AX297" s="12"/>
      <c r="AY297" s="12"/>
      <c r="AZ297" s="12"/>
      <c r="BA297" s="12"/>
      <c r="BF297" s="12"/>
      <c r="BG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</row>
    <row r="298" spans="2:86" x14ac:dyDescent="0.25">
      <c r="B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65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W298" s="12"/>
      <c r="AX298" s="12"/>
      <c r="AY298" s="12"/>
      <c r="AZ298" s="12"/>
      <c r="BA298" s="12"/>
      <c r="BF298" s="12"/>
      <c r="BG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</row>
    <row r="299" spans="2:86" x14ac:dyDescent="0.25">
      <c r="B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65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W299" s="12"/>
      <c r="AX299" s="12"/>
      <c r="AY299" s="12"/>
      <c r="AZ299" s="12"/>
      <c r="BA299" s="12"/>
      <c r="BF299" s="12"/>
      <c r="BG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</row>
    <row r="300" spans="2:86" x14ac:dyDescent="0.25">
      <c r="B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65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W300" s="12"/>
      <c r="AX300" s="12"/>
      <c r="AY300" s="12"/>
      <c r="AZ300" s="12"/>
      <c r="BA300" s="12"/>
      <c r="BF300" s="12"/>
      <c r="BG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</row>
    <row r="301" spans="2:86" x14ac:dyDescent="0.25">
      <c r="B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65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W301" s="12"/>
      <c r="AX301" s="12"/>
      <c r="AY301" s="12"/>
      <c r="AZ301" s="12"/>
      <c r="BA301" s="12"/>
      <c r="BF301" s="12"/>
      <c r="BG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</row>
    <row r="302" spans="2:86" x14ac:dyDescent="0.25">
      <c r="B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65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W302" s="12"/>
      <c r="AX302" s="12"/>
      <c r="AY302" s="12"/>
      <c r="AZ302" s="12"/>
      <c r="BA302" s="12"/>
      <c r="BF302" s="12"/>
      <c r="BG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</row>
    <row r="303" spans="2:86" x14ac:dyDescent="0.25">
      <c r="B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65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W303" s="12"/>
      <c r="AX303" s="12"/>
      <c r="AY303" s="12"/>
      <c r="AZ303" s="12"/>
      <c r="BA303" s="12"/>
      <c r="BF303" s="12"/>
      <c r="BG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</row>
    <row r="304" spans="2:86" x14ac:dyDescent="0.25">
      <c r="B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65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W304" s="12"/>
      <c r="AX304" s="12"/>
      <c r="AY304" s="12"/>
      <c r="AZ304" s="12"/>
      <c r="BA304" s="12"/>
      <c r="BF304" s="12"/>
      <c r="BG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</row>
    <row r="305" spans="2:86" x14ac:dyDescent="0.25">
      <c r="B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65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W305" s="12"/>
      <c r="AX305" s="12"/>
      <c r="AY305" s="12"/>
      <c r="AZ305" s="12"/>
      <c r="BA305" s="12"/>
      <c r="BF305" s="12"/>
      <c r="BG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</row>
    <row r="306" spans="2:86" x14ac:dyDescent="0.25">
      <c r="B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65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W306" s="12"/>
      <c r="AX306" s="12"/>
      <c r="AY306" s="12"/>
      <c r="AZ306" s="12"/>
      <c r="BA306" s="12"/>
      <c r="BF306" s="12"/>
      <c r="BG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</row>
    <row r="307" spans="2:86" x14ac:dyDescent="0.25">
      <c r="B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65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W307" s="12"/>
      <c r="AX307" s="12"/>
      <c r="AY307" s="12"/>
      <c r="AZ307" s="12"/>
      <c r="BA307" s="12"/>
      <c r="BF307" s="12"/>
      <c r="BG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</row>
    <row r="308" spans="2:86" x14ac:dyDescent="0.25">
      <c r="B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65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W308" s="12"/>
      <c r="AX308" s="12"/>
      <c r="AY308" s="12"/>
      <c r="AZ308" s="12"/>
      <c r="BA308" s="12"/>
      <c r="BF308" s="12"/>
      <c r="BG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</row>
    <row r="309" spans="2:86" x14ac:dyDescent="0.25">
      <c r="B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65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W309" s="12"/>
      <c r="AX309" s="12"/>
      <c r="AY309" s="12"/>
      <c r="AZ309" s="12"/>
      <c r="BA309" s="12"/>
      <c r="BF309" s="12"/>
      <c r="BG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</row>
    <row r="310" spans="2:86" x14ac:dyDescent="0.25">
      <c r="B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65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W310" s="12"/>
      <c r="AX310" s="12"/>
      <c r="AY310" s="12"/>
      <c r="AZ310" s="12"/>
      <c r="BA310" s="12"/>
      <c r="BF310" s="12"/>
      <c r="BG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</row>
    <row r="311" spans="2:86" x14ac:dyDescent="0.25">
      <c r="B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65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W311" s="12"/>
      <c r="AX311" s="12"/>
      <c r="AY311" s="12"/>
      <c r="AZ311" s="12"/>
      <c r="BA311" s="12"/>
      <c r="BF311" s="12"/>
      <c r="BG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</row>
    <row r="312" spans="2:86" x14ac:dyDescent="0.25">
      <c r="B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65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W312" s="12"/>
      <c r="AX312" s="12"/>
      <c r="AY312" s="12"/>
      <c r="AZ312" s="12"/>
      <c r="BA312" s="12"/>
      <c r="BF312" s="12"/>
      <c r="BG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</row>
    <row r="313" spans="2:86" x14ac:dyDescent="0.25">
      <c r="B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65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W313" s="12"/>
      <c r="AX313" s="12"/>
      <c r="AY313" s="12"/>
      <c r="AZ313" s="12"/>
      <c r="BA313" s="12"/>
      <c r="BF313" s="12"/>
      <c r="BG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</row>
    <row r="314" spans="2:86" x14ac:dyDescent="0.25">
      <c r="B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65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W314" s="12"/>
      <c r="AX314" s="12"/>
      <c r="AY314" s="12"/>
      <c r="AZ314" s="12"/>
      <c r="BA314" s="12"/>
      <c r="BF314" s="12"/>
      <c r="BG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</row>
    <row r="315" spans="2:86" x14ac:dyDescent="0.25">
      <c r="B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65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W315" s="12"/>
      <c r="AX315" s="12"/>
      <c r="AY315" s="12"/>
      <c r="AZ315" s="12"/>
      <c r="BA315" s="12"/>
      <c r="BF315" s="12"/>
      <c r="BG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</row>
    <row r="316" spans="2:86" x14ac:dyDescent="0.25">
      <c r="B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65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W316" s="12"/>
      <c r="AX316" s="12"/>
      <c r="AY316" s="12"/>
      <c r="AZ316" s="12"/>
      <c r="BA316" s="12"/>
      <c r="BF316" s="12"/>
      <c r="BG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</row>
    <row r="317" spans="2:86" x14ac:dyDescent="0.25">
      <c r="B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65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W317" s="12"/>
      <c r="AX317" s="12"/>
      <c r="AY317" s="12"/>
      <c r="AZ317" s="12"/>
      <c r="BA317" s="12"/>
      <c r="BF317" s="12"/>
      <c r="BG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</row>
    <row r="318" spans="2:86" x14ac:dyDescent="0.25">
      <c r="B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65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W318" s="12"/>
      <c r="AX318" s="12"/>
      <c r="AY318" s="12"/>
      <c r="AZ318" s="12"/>
      <c r="BA318" s="12"/>
      <c r="BF318" s="12"/>
      <c r="BG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</row>
    <row r="319" spans="2:86" x14ac:dyDescent="0.25">
      <c r="B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65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W319" s="12"/>
      <c r="AX319" s="12"/>
      <c r="AY319" s="12"/>
      <c r="AZ319" s="12"/>
      <c r="BA319" s="12"/>
      <c r="BF319" s="12"/>
      <c r="BG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</row>
    <row r="320" spans="2:86" x14ac:dyDescent="0.25">
      <c r="B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65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W320" s="12"/>
      <c r="AX320" s="12"/>
      <c r="AY320" s="12"/>
      <c r="AZ320" s="12"/>
      <c r="BA320" s="12"/>
      <c r="BF320" s="12"/>
      <c r="BG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</row>
    <row r="321" spans="2:86" x14ac:dyDescent="0.25">
      <c r="B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65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W321" s="12"/>
      <c r="AX321" s="12"/>
      <c r="AY321" s="12"/>
      <c r="AZ321" s="12"/>
      <c r="BA321" s="12"/>
      <c r="BF321" s="12"/>
      <c r="BG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</row>
    <row r="322" spans="2:86" x14ac:dyDescent="0.25">
      <c r="B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65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W322" s="12"/>
      <c r="AX322" s="12"/>
      <c r="AY322" s="12"/>
      <c r="AZ322" s="12"/>
      <c r="BA322" s="12"/>
      <c r="BF322" s="12"/>
      <c r="BG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</row>
    <row r="323" spans="2:86" x14ac:dyDescent="0.25">
      <c r="B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65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W323" s="12"/>
      <c r="AX323" s="12"/>
      <c r="AY323" s="12"/>
      <c r="AZ323" s="12"/>
      <c r="BA323" s="12"/>
      <c r="BF323" s="12"/>
      <c r="BG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</row>
    <row r="324" spans="2:86" x14ac:dyDescent="0.25">
      <c r="B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65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W324" s="12"/>
      <c r="AX324" s="12"/>
      <c r="AY324" s="12"/>
      <c r="AZ324" s="12"/>
      <c r="BA324" s="12"/>
      <c r="BF324" s="12"/>
      <c r="BG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</row>
    <row r="325" spans="2:86" x14ac:dyDescent="0.25">
      <c r="B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65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W325" s="12"/>
      <c r="AX325" s="12"/>
      <c r="AY325" s="12"/>
      <c r="AZ325" s="12"/>
      <c r="BA325" s="12"/>
      <c r="BF325" s="12"/>
      <c r="BG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</row>
    <row r="326" spans="2:86" x14ac:dyDescent="0.25">
      <c r="B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65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W326" s="12"/>
      <c r="AX326" s="12"/>
      <c r="AY326" s="12"/>
      <c r="AZ326" s="12"/>
      <c r="BA326" s="12"/>
      <c r="BF326" s="12"/>
      <c r="BG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</row>
    <row r="327" spans="2:86" x14ac:dyDescent="0.25">
      <c r="B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65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W327" s="12"/>
      <c r="AX327" s="12"/>
      <c r="AY327" s="12"/>
      <c r="AZ327" s="12"/>
      <c r="BA327" s="12"/>
      <c r="BF327" s="12"/>
      <c r="BG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</row>
    <row r="328" spans="2:86" x14ac:dyDescent="0.25">
      <c r="B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65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W328" s="12"/>
      <c r="AX328" s="12"/>
      <c r="AY328" s="12"/>
      <c r="AZ328" s="12"/>
      <c r="BA328" s="12"/>
      <c r="BF328" s="12"/>
      <c r="BG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</row>
    <row r="329" spans="2:86" x14ac:dyDescent="0.25">
      <c r="B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65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W329" s="12"/>
      <c r="AX329" s="12"/>
      <c r="AY329" s="12"/>
      <c r="AZ329" s="12"/>
      <c r="BA329" s="12"/>
      <c r="BF329" s="12"/>
      <c r="BG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</row>
    <row r="330" spans="2:86" x14ac:dyDescent="0.25">
      <c r="B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65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W330" s="12"/>
      <c r="AX330" s="12"/>
      <c r="AY330" s="12"/>
      <c r="AZ330" s="12"/>
      <c r="BA330" s="12"/>
      <c r="BF330" s="12"/>
      <c r="BG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</row>
    <row r="331" spans="2:86" x14ac:dyDescent="0.25">
      <c r="B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65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W331" s="12"/>
      <c r="AX331" s="12"/>
      <c r="AY331" s="12"/>
      <c r="AZ331" s="12"/>
      <c r="BA331" s="12"/>
      <c r="BF331" s="12"/>
      <c r="BG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</row>
    <row r="332" spans="2:86" x14ac:dyDescent="0.25">
      <c r="B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65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W332" s="12"/>
      <c r="AX332" s="12"/>
      <c r="AY332" s="12"/>
      <c r="AZ332" s="12"/>
      <c r="BA332" s="12"/>
      <c r="BF332" s="12"/>
      <c r="BG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</row>
    <row r="333" spans="2:86" x14ac:dyDescent="0.25">
      <c r="B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65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W333" s="12"/>
      <c r="AX333" s="12"/>
      <c r="AY333" s="12"/>
      <c r="AZ333" s="12"/>
      <c r="BA333" s="12"/>
      <c r="BF333" s="12"/>
      <c r="BG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</row>
    <row r="334" spans="2:86" x14ac:dyDescent="0.25">
      <c r="B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65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W334" s="12"/>
      <c r="AX334" s="12"/>
      <c r="AY334" s="12"/>
      <c r="AZ334" s="12"/>
      <c r="BA334" s="12"/>
      <c r="BF334" s="12"/>
      <c r="BG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</row>
    <row r="335" spans="2:86" x14ac:dyDescent="0.25">
      <c r="B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65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W335" s="12"/>
      <c r="AX335" s="12"/>
      <c r="AY335" s="12"/>
      <c r="AZ335" s="12"/>
      <c r="BA335" s="12"/>
      <c r="BF335" s="12"/>
      <c r="BG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</row>
    <row r="336" spans="2:86" x14ac:dyDescent="0.25">
      <c r="B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65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W336" s="12"/>
      <c r="AX336" s="12"/>
      <c r="AY336" s="12"/>
      <c r="AZ336" s="12"/>
      <c r="BA336" s="12"/>
      <c r="BF336" s="12"/>
      <c r="BG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</row>
    <row r="337" spans="2:86" x14ac:dyDescent="0.25">
      <c r="B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65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W337" s="12"/>
      <c r="AX337" s="12"/>
      <c r="AY337" s="12"/>
      <c r="AZ337" s="12"/>
      <c r="BA337" s="12"/>
      <c r="BF337" s="12"/>
      <c r="BG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</row>
    <row r="338" spans="2:86" x14ac:dyDescent="0.25">
      <c r="B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65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W338" s="12"/>
      <c r="AX338" s="12"/>
      <c r="AY338" s="12"/>
      <c r="AZ338" s="12"/>
      <c r="BA338" s="12"/>
      <c r="BF338" s="12"/>
      <c r="BG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</row>
    <row r="339" spans="2:86" x14ac:dyDescent="0.25">
      <c r="B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65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W339" s="12"/>
      <c r="AX339" s="12"/>
      <c r="AY339" s="12"/>
      <c r="AZ339" s="12"/>
      <c r="BA339" s="12"/>
      <c r="BF339" s="12"/>
      <c r="BG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</row>
    <row r="340" spans="2:86" x14ac:dyDescent="0.25">
      <c r="B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65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W340" s="12"/>
      <c r="AX340" s="12"/>
      <c r="AY340" s="12"/>
      <c r="AZ340" s="12"/>
      <c r="BA340" s="12"/>
      <c r="BF340" s="12"/>
      <c r="BG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</row>
    <row r="341" spans="2:86" x14ac:dyDescent="0.25">
      <c r="B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65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W341" s="12"/>
      <c r="AX341" s="12"/>
      <c r="AY341" s="12"/>
      <c r="AZ341" s="12"/>
      <c r="BA341" s="12"/>
      <c r="BF341" s="12"/>
      <c r="BG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</row>
    <row r="342" spans="2:86" x14ac:dyDescent="0.25">
      <c r="B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65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W342" s="12"/>
      <c r="AX342" s="12"/>
      <c r="AY342" s="12"/>
      <c r="AZ342" s="12"/>
      <c r="BA342" s="12"/>
      <c r="BF342" s="12"/>
      <c r="BG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</row>
    <row r="343" spans="2:86" x14ac:dyDescent="0.25">
      <c r="B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65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W343" s="12"/>
      <c r="AX343" s="12"/>
      <c r="AY343" s="12"/>
      <c r="AZ343" s="12"/>
      <c r="BA343" s="12"/>
      <c r="BF343" s="12"/>
      <c r="BG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</row>
    <row r="344" spans="2:86" x14ac:dyDescent="0.25">
      <c r="B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65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W344" s="12"/>
      <c r="AX344" s="12"/>
      <c r="AY344" s="12"/>
      <c r="AZ344" s="12"/>
      <c r="BA344" s="12"/>
      <c r="BF344" s="12"/>
      <c r="BG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</row>
    <row r="345" spans="2:86" x14ac:dyDescent="0.25">
      <c r="B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65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W345" s="12"/>
      <c r="AX345" s="12"/>
      <c r="AY345" s="12"/>
      <c r="AZ345" s="12"/>
      <c r="BA345" s="12"/>
      <c r="BF345" s="12"/>
      <c r="BG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</row>
    <row r="346" spans="2:86" x14ac:dyDescent="0.25">
      <c r="B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65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W346" s="12"/>
      <c r="AX346" s="12"/>
      <c r="AY346" s="12"/>
      <c r="AZ346" s="12"/>
      <c r="BA346" s="12"/>
      <c r="BF346" s="12"/>
      <c r="BG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</row>
    <row r="347" spans="2:86" x14ac:dyDescent="0.25">
      <c r="B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65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W347" s="12"/>
      <c r="AX347" s="12"/>
      <c r="AY347" s="12"/>
      <c r="AZ347" s="12"/>
      <c r="BA347" s="12"/>
      <c r="BF347" s="12"/>
      <c r="BG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</row>
    <row r="348" spans="2:86" x14ac:dyDescent="0.25">
      <c r="B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65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W348" s="12"/>
      <c r="AX348" s="12"/>
      <c r="AY348" s="12"/>
      <c r="AZ348" s="12"/>
      <c r="BA348" s="12"/>
      <c r="BF348" s="12"/>
      <c r="BG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</row>
    <row r="349" spans="2:86" x14ac:dyDescent="0.25">
      <c r="B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65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W349" s="12"/>
      <c r="AX349" s="12"/>
      <c r="AY349" s="12"/>
      <c r="AZ349" s="12"/>
      <c r="BA349" s="12"/>
      <c r="BF349" s="12"/>
      <c r="BG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</row>
    <row r="350" spans="2:86" x14ac:dyDescent="0.25">
      <c r="B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65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W350" s="12"/>
      <c r="AX350" s="12"/>
      <c r="AY350" s="12"/>
      <c r="AZ350" s="12"/>
      <c r="BA350" s="12"/>
      <c r="BF350" s="12"/>
      <c r="BG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</row>
    <row r="351" spans="2:86" x14ac:dyDescent="0.25">
      <c r="B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65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W351" s="12"/>
      <c r="AX351" s="12"/>
      <c r="AY351" s="12"/>
      <c r="AZ351" s="12"/>
      <c r="BA351" s="12"/>
      <c r="BF351" s="12"/>
      <c r="BG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</row>
    <row r="352" spans="2:86" x14ac:dyDescent="0.25">
      <c r="B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65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W352" s="12"/>
      <c r="AX352" s="12"/>
      <c r="AY352" s="12"/>
      <c r="AZ352" s="12"/>
      <c r="BA352" s="12"/>
      <c r="BF352" s="12"/>
      <c r="BG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</row>
    <row r="353" spans="2:86" x14ac:dyDescent="0.25">
      <c r="B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65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W353" s="12"/>
      <c r="AX353" s="12"/>
      <c r="AY353" s="12"/>
      <c r="AZ353" s="12"/>
      <c r="BA353" s="12"/>
      <c r="BF353" s="12"/>
      <c r="BG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</row>
    <row r="354" spans="2:86" x14ac:dyDescent="0.25">
      <c r="B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65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W354" s="12"/>
      <c r="AX354" s="12"/>
      <c r="AY354" s="12"/>
      <c r="AZ354" s="12"/>
      <c r="BA354" s="12"/>
      <c r="BF354" s="12"/>
      <c r="BG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</row>
    <row r="355" spans="2:86" x14ac:dyDescent="0.25">
      <c r="B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65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W355" s="12"/>
      <c r="AX355" s="12"/>
      <c r="AY355" s="12"/>
      <c r="AZ355" s="12"/>
      <c r="BA355" s="12"/>
      <c r="BF355" s="12"/>
      <c r="BG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</row>
    <row r="356" spans="2:86" x14ac:dyDescent="0.25">
      <c r="B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65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W356" s="12"/>
      <c r="AX356" s="12"/>
      <c r="AY356" s="12"/>
      <c r="AZ356" s="12"/>
      <c r="BA356" s="12"/>
      <c r="BF356" s="12"/>
      <c r="BG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</row>
    <row r="357" spans="2:86" x14ac:dyDescent="0.25">
      <c r="B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65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W357" s="12"/>
      <c r="AX357" s="12"/>
      <c r="AY357" s="12"/>
      <c r="AZ357" s="12"/>
      <c r="BA357" s="12"/>
      <c r="BF357" s="12"/>
      <c r="BG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</row>
    <row r="358" spans="2:86" x14ac:dyDescent="0.25">
      <c r="B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65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W358" s="12"/>
      <c r="AX358" s="12"/>
      <c r="AY358" s="12"/>
      <c r="AZ358" s="12"/>
      <c r="BA358" s="12"/>
      <c r="BF358" s="12"/>
      <c r="BG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</row>
    <row r="359" spans="2:86" x14ac:dyDescent="0.25">
      <c r="B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65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W359" s="12"/>
      <c r="AX359" s="12"/>
      <c r="AY359" s="12"/>
      <c r="AZ359" s="12"/>
      <c r="BA359" s="12"/>
      <c r="BF359" s="12"/>
      <c r="BG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</row>
    <row r="360" spans="2:86" x14ac:dyDescent="0.25">
      <c r="B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65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W360" s="12"/>
      <c r="AX360" s="12"/>
      <c r="AY360" s="12"/>
      <c r="AZ360" s="12"/>
      <c r="BA360" s="12"/>
      <c r="BF360" s="12"/>
      <c r="BG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</row>
    <row r="361" spans="2:86" x14ac:dyDescent="0.25">
      <c r="B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65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W361" s="12"/>
      <c r="AX361" s="12"/>
      <c r="AY361" s="12"/>
      <c r="AZ361" s="12"/>
      <c r="BA361" s="12"/>
      <c r="BF361" s="12"/>
      <c r="BG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</row>
    <row r="362" spans="2:86" x14ac:dyDescent="0.25">
      <c r="B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65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W362" s="12"/>
      <c r="AX362" s="12"/>
      <c r="AY362" s="12"/>
      <c r="AZ362" s="12"/>
      <c r="BA362" s="12"/>
      <c r="BF362" s="12"/>
      <c r="BG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</row>
    <row r="363" spans="2:86" x14ac:dyDescent="0.25">
      <c r="B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65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W363" s="12"/>
      <c r="AX363" s="12"/>
      <c r="AY363" s="12"/>
      <c r="AZ363" s="12"/>
      <c r="BA363" s="12"/>
      <c r="BF363" s="12"/>
      <c r="BG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</row>
    <row r="364" spans="2:86" x14ac:dyDescent="0.25">
      <c r="B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65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W364" s="12"/>
      <c r="AX364" s="12"/>
      <c r="AY364" s="12"/>
      <c r="AZ364" s="12"/>
      <c r="BA364" s="12"/>
      <c r="BF364" s="12"/>
      <c r="BG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</row>
    <row r="365" spans="2:86" x14ac:dyDescent="0.25">
      <c r="B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65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W365" s="12"/>
      <c r="AX365" s="12"/>
      <c r="AY365" s="12"/>
      <c r="AZ365" s="12"/>
      <c r="BA365" s="12"/>
      <c r="BF365" s="12"/>
      <c r="BG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</row>
    <row r="366" spans="2:86" x14ac:dyDescent="0.25">
      <c r="B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65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W366" s="12"/>
      <c r="AX366" s="12"/>
      <c r="AY366" s="12"/>
      <c r="AZ366" s="12"/>
      <c r="BA366" s="12"/>
      <c r="BF366" s="12"/>
      <c r="BG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</row>
    <row r="367" spans="2:86" x14ac:dyDescent="0.25">
      <c r="B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65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W367" s="12"/>
      <c r="AX367" s="12"/>
      <c r="AY367" s="12"/>
      <c r="AZ367" s="12"/>
      <c r="BA367" s="12"/>
      <c r="BF367" s="12"/>
      <c r="BG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</row>
    <row r="368" spans="2:86" x14ac:dyDescent="0.25">
      <c r="B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65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W368" s="12"/>
      <c r="AX368" s="12"/>
      <c r="AY368" s="12"/>
      <c r="AZ368" s="12"/>
      <c r="BA368" s="12"/>
      <c r="BF368" s="12"/>
      <c r="BG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</row>
    <row r="369" spans="2:86" x14ac:dyDescent="0.25">
      <c r="B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65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W369" s="12"/>
      <c r="AX369" s="12"/>
      <c r="AY369" s="12"/>
      <c r="AZ369" s="12"/>
      <c r="BA369" s="12"/>
      <c r="BF369" s="12"/>
      <c r="BG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</row>
    <row r="370" spans="2:86" x14ac:dyDescent="0.25">
      <c r="B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65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W370" s="12"/>
      <c r="AX370" s="12"/>
      <c r="AY370" s="12"/>
      <c r="AZ370" s="12"/>
      <c r="BA370" s="12"/>
      <c r="BF370" s="12"/>
      <c r="BG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</row>
    <row r="371" spans="2:86" x14ac:dyDescent="0.25">
      <c r="B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65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W371" s="12"/>
      <c r="AX371" s="12"/>
      <c r="AY371" s="12"/>
      <c r="AZ371" s="12"/>
      <c r="BA371" s="12"/>
      <c r="BF371" s="12"/>
      <c r="BG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</row>
    <row r="372" spans="2:86" x14ac:dyDescent="0.25">
      <c r="B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65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W372" s="12"/>
      <c r="AX372" s="12"/>
      <c r="AY372" s="12"/>
      <c r="AZ372" s="12"/>
      <c r="BA372" s="12"/>
      <c r="BF372" s="12"/>
      <c r="BG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</row>
    <row r="373" spans="2:86" x14ac:dyDescent="0.25">
      <c r="B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65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W373" s="12"/>
      <c r="AX373" s="12"/>
      <c r="AY373" s="12"/>
      <c r="AZ373" s="12"/>
      <c r="BA373" s="12"/>
      <c r="BF373" s="12"/>
      <c r="BG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</row>
    <row r="374" spans="2:86" x14ac:dyDescent="0.25">
      <c r="B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65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W374" s="12"/>
      <c r="AX374" s="12"/>
      <c r="AY374" s="12"/>
      <c r="AZ374" s="12"/>
      <c r="BA374" s="12"/>
      <c r="BF374" s="12"/>
      <c r="BG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</row>
    <row r="375" spans="2:86" x14ac:dyDescent="0.25">
      <c r="B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65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W375" s="12"/>
      <c r="AX375" s="12"/>
      <c r="AY375" s="12"/>
      <c r="AZ375" s="12"/>
      <c r="BA375" s="12"/>
      <c r="BF375" s="12"/>
      <c r="BG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</row>
    <row r="376" spans="2:86" x14ac:dyDescent="0.25">
      <c r="B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65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W376" s="12"/>
      <c r="AX376" s="12"/>
      <c r="AY376" s="12"/>
      <c r="AZ376" s="12"/>
      <c r="BA376" s="12"/>
      <c r="BF376" s="12"/>
      <c r="BG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</row>
    <row r="377" spans="2:86" x14ac:dyDescent="0.25">
      <c r="B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65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W377" s="12"/>
      <c r="AX377" s="12"/>
      <c r="AY377" s="12"/>
      <c r="AZ377" s="12"/>
      <c r="BA377" s="12"/>
      <c r="BF377" s="12"/>
      <c r="BG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</row>
    <row r="378" spans="2:86" x14ac:dyDescent="0.25">
      <c r="B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65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W378" s="12"/>
      <c r="AX378" s="12"/>
      <c r="AY378" s="12"/>
      <c r="AZ378" s="12"/>
      <c r="BA378" s="12"/>
      <c r="BF378" s="12"/>
      <c r="BG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</row>
    <row r="379" spans="2:86" x14ac:dyDescent="0.25">
      <c r="B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65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W379" s="12"/>
      <c r="AX379" s="12"/>
      <c r="AY379" s="12"/>
      <c r="AZ379" s="12"/>
      <c r="BA379" s="12"/>
      <c r="BF379" s="12"/>
      <c r="BG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</row>
    <row r="380" spans="2:86" x14ac:dyDescent="0.25">
      <c r="B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65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W380" s="12"/>
      <c r="AX380" s="12"/>
      <c r="AY380" s="12"/>
      <c r="AZ380" s="12"/>
      <c r="BA380" s="12"/>
      <c r="BF380" s="12"/>
      <c r="BG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</row>
    <row r="381" spans="2:86" x14ac:dyDescent="0.25">
      <c r="B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65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W381" s="12"/>
      <c r="AX381" s="12"/>
      <c r="AY381" s="12"/>
      <c r="AZ381" s="12"/>
      <c r="BA381" s="12"/>
      <c r="BF381" s="12"/>
      <c r="BG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</row>
    <row r="382" spans="2:86" x14ac:dyDescent="0.25">
      <c r="B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65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W382" s="12"/>
      <c r="AX382" s="12"/>
      <c r="AY382" s="12"/>
      <c r="AZ382" s="12"/>
      <c r="BA382" s="12"/>
      <c r="BF382" s="12"/>
      <c r="BG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</row>
    <row r="383" spans="2:86" x14ac:dyDescent="0.25">
      <c r="B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65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W383" s="12"/>
      <c r="AX383" s="12"/>
      <c r="AY383" s="12"/>
      <c r="AZ383" s="12"/>
      <c r="BA383" s="12"/>
      <c r="BF383" s="12"/>
      <c r="BG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</row>
    <row r="384" spans="2:86" x14ac:dyDescent="0.25">
      <c r="B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65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W384" s="12"/>
      <c r="AX384" s="12"/>
      <c r="AY384" s="12"/>
      <c r="AZ384" s="12"/>
      <c r="BA384" s="12"/>
      <c r="BF384" s="12"/>
      <c r="BG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</row>
    <row r="385" spans="2:86" x14ac:dyDescent="0.25">
      <c r="B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65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W385" s="12"/>
      <c r="AX385" s="12"/>
      <c r="AY385" s="12"/>
      <c r="AZ385" s="12"/>
      <c r="BA385" s="12"/>
      <c r="BF385" s="12"/>
      <c r="BG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</row>
    <row r="386" spans="2:86" x14ac:dyDescent="0.25">
      <c r="B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65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W386" s="12"/>
      <c r="AX386" s="12"/>
      <c r="AY386" s="12"/>
      <c r="AZ386" s="12"/>
      <c r="BA386" s="12"/>
      <c r="BF386" s="12"/>
      <c r="BG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</row>
    <row r="387" spans="2:86" x14ac:dyDescent="0.25">
      <c r="B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65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W387" s="12"/>
      <c r="AX387" s="12"/>
      <c r="AY387" s="12"/>
      <c r="AZ387" s="12"/>
      <c r="BA387" s="12"/>
      <c r="BF387" s="12"/>
      <c r="BG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</row>
    <row r="388" spans="2:86" x14ac:dyDescent="0.25">
      <c r="B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65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W388" s="12"/>
      <c r="AX388" s="12"/>
      <c r="AY388" s="12"/>
      <c r="AZ388" s="12"/>
      <c r="BA388" s="12"/>
      <c r="BF388" s="12"/>
      <c r="BG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</row>
    <row r="389" spans="2:86" x14ac:dyDescent="0.25">
      <c r="B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65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W389" s="12"/>
      <c r="AX389" s="12"/>
      <c r="AY389" s="12"/>
      <c r="AZ389" s="12"/>
      <c r="BA389" s="12"/>
      <c r="BF389" s="12"/>
      <c r="BG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</row>
    <row r="390" spans="2:86" x14ac:dyDescent="0.25">
      <c r="B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65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W390" s="12"/>
      <c r="AX390" s="12"/>
      <c r="AY390" s="12"/>
      <c r="AZ390" s="12"/>
      <c r="BA390" s="12"/>
      <c r="BF390" s="12"/>
      <c r="BG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</row>
    <row r="391" spans="2:86" x14ac:dyDescent="0.25">
      <c r="B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65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W391" s="12"/>
      <c r="AX391" s="12"/>
      <c r="AY391" s="12"/>
      <c r="AZ391" s="12"/>
      <c r="BA391" s="12"/>
      <c r="BF391" s="12"/>
      <c r="BG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</row>
    <row r="392" spans="2:86" x14ac:dyDescent="0.25">
      <c r="B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65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W392" s="12"/>
      <c r="AX392" s="12"/>
      <c r="AY392" s="12"/>
      <c r="AZ392" s="12"/>
      <c r="BA392" s="12"/>
      <c r="BF392" s="12"/>
      <c r="BG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</row>
    <row r="393" spans="2:86" x14ac:dyDescent="0.25">
      <c r="B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65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W393" s="12"/>
      <c r="AX393" s="12"/>
      <c r="AY393" s="12"/>
      <c r="AZ393" s="12"/>
      <c r="BA393" s="12"/>
      <c r="BF393" s="12"/>
      <c r="BG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</row>
    <row r="394" spans="2:86" x14ac:dyDescent="0.25">
      <c r="B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65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W394" s="12"/>
      <c r="AX394" s="12"/>
      <c r="AY394" s="12"/>
      <c r="AZ394" s="12"/>
      <c r="BA394" s="12"/>
      <c r="BF394" s="12"/>
      <c r="BG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</row>
    <row r="395" spans="2:86" x14ac:dyDescent="0.25">
      <c r="B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65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W395" s="12"/>
      <c r="AX395" s="12"/>
      <c r="AY395" s="12"/>
      <c r="AZ395" s="12"/>
      <c r="BA395" s="12"/>
      <c r="BF395" s="12"/>
      <c r="BG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</row>
    <row r="396" spans="2:86" x14ac:dyDescent="0.25">
      <c r="B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65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W396" s="12"/>
      <c r="AX396" s="12"/>
      <c r="AY396" s="12"/>
      <c r="AZ396" s="12"/>
      <c r="BA396" s="12"/>
      <c r="BF396" s="12"/>
      <c r="BG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</row>
    <row r="397" spans="2:86" x14ac:dyDescent="0.25">
      <c r="B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65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W397" s="12"/>
      <c r="AX397" s="12"/>
      <c r="AY397" s="12"/>
      <c r="AZ397" s="12"/>
      <c r="BA397" s="12"/>
      <c r="BF397" s="12"/>
      <c r="BG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</row>
    <row r="398" spans="2:86" x14ac:dyDescent="0.25">
      <c r="B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65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W398" s="12"/>
      <c r="AX398" s="12"/>
      <c r="AY398" s="12"/>
      <c r="AZ398" s="12"/>
      <c r="BA398" s="12"/>
      <c r="BF398" s="12"/>
      <c r="BG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</row>
    <row r="399" spans="2:86" x14ac:dyDescent="0.25">
      <c r="B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65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W399" s="12"/>
      <c r="AX399" s="12"/>
      <c r="AY399" s="12"/>
      <c r="AZ399" s="12"/>
      <c r="BA399" s="12"/>
      <c r="BF399" s="12"/>
      <c r="BG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</row>
    <row r="400" spans="2:86" x14ac:dyDescent="0.25">
      <c r="B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65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W400" s="12"/>
      <c r="AX400" s="12"/>
      <c r="AY400" s="12"/>
      <c r="AZ400" s="12"/>
      <c r="BA400" s="12"/>
      <c r="BF400" s="12"/>
      <c r="BG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</row>
    <row r="401" spans="2:86" x14ac:dyDescent="0.25">
      <c r="B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65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W401" s="12"/>
      <c r="AX401" s="12"/>
      <c r="AY401" s="12"/>
      <c r="AZ401" s="12"/>
      <c r="BA401" s="12"/>
      <c r="BF401" s="12"/>
      <c r="BG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</row>
    <row r="402" spans="2:86" x14ac:dyDescent="0.25">
      <c r="B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65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W402" s="12"/>
      <c r="AX402" s="12"/>
      <c r="AY402" s="12"/>
      <c r="AZ402" s="12"/>
      <c r="BA402" s="12"/>
      <c r="BF402" s="12"/>
      <c r="BG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</row>
    <row r="403" spans="2:86" x14ac:dyDescent="0.25">
      <c r="B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65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W403" s="12"/>
      <c r="AX403" s="12"/>
      <c r="AY403" s="12"/>
      <c r="AZ403" s="12"/>
      <c r="BA403" s="12"/>
      <c r="BF403" s="12"/>
      <c r="BG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</row>
    <row r="404" spans="2:86" x14ac:dyDescent="0.25">
      <c r="B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65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W404" s="12"/>
      <c r="AX404" s="12"/>
      <c r="AY404" s="12"/>
      <c r="AZ404" s="12"/>
      <c r="BA404" s="12"/>
      <c r="BF404" s="12"/>
      <c r="BG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</row>
    <row r="405" spans="2:86" x14ac:dyDescent="0.25">
      <c r="B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65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W405" s="12"/>
      <c r="AX405" s="12"/>
      <c r="AY405" s="12"/>
      <c r="AZ405" s="12"/>
      <c r="BA405" s="12"/>
      <c r="BF405" s="12"/>
      <c r="BG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</row>
    <row r="406" spans="2:86" x14ac:dyDescent="0.25">
      <c r="B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65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W406" s="12"/>
      <c r="AX406" s="12"/>
      <c r="AY406" s="12"/>
      <c r="AZ406" s="12"/>
      <c r="BA406" s="12"/>
      <c r="BF406" s="12"/>
      <c r="BG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</row>
    <row r="407" spans="2:86" x14ac:dyDescent="0.25">
      <c r="B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65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W407" s="12"/>
      <c r="AX407" s="12"/>
      <c r="AY407" s="12"/>
      <c r="AZ407" s="12"/>
      <c r="BA407" s="12"/>
      <c r="BF407" s="12"/>
      <c r="BG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</row>
    <row r="408" spans="2:86" x14ac:dyDescent="0.25">
      <c r="B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65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W408" s="12"/>
      <c r="AX408" s="12"/>
      <c r="AY408" s="12"/>
      <c r="AZ408" s="12"/>
      <c r="BA408" s="12"/>
      <c r="BF408" s="12"/>
      <c r="BG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</row>
    <row r="409" spans="2:86" x14ac:dyDescent="0.25">
      <c r="B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65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W409" s="12"/>
      <c r="AX409" s="12"/>
      <c r="AY409" s="12"/>
      <c r="AZ409" s="12"/>
      <c r="BA409" s="12"/>
      <c r="BF409" s="12"/>
      <c r="BG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</row>
    <row r="410" spans="2:86" x14ac:dyDescent="0.25">
      <c r="B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65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W410" s="12"/>
      <c r="AX410" s="12"/>
      <c r="AY410" s="12"/>
      <c r="AZ410" s="12"/>
      <c r="BA410" s="12"/>
      <c r="BF410" s="12"/>
      <c r="BG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</row>
    <row r="411" spans="2:86" x14ac:dyDescent="0.25">
      <c r="B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65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W411" s="12"/>
      <c r="AX411" s="12"/>
      <c r="AY411" s="12"/>
      <c r="AZ411" s="12"/>
      <c r="BA411" s="12"/>
      <c r="BF411" s="12"/>
      <c r="BG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</row>
    <row r="412" spans="2:86" x14ac:dyDescent="0.25">
      <c r="B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65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W412" s="12"/>
      <c r="AX412" s="12"/>
      <c r="AY412" s="12"/>
      <c r="AZ412" s="12"/>
      <c r="BA412" s="12"/>
      <c r="BF412" s="12"/>
      <c r="BG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</row>
    <row r="413" spans="2:86" x14ac:dyDescent="0.25">
      <c r="B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65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W413" s="12"/>
      <c r="AX413" s="12"/>
      <c r="AY413" s="12"/>
      <c r="AZ413" s="12"/>
      <c r="BA413" s="12"/>
      <c r="BF413" s="12"/>
      <c r="BG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</row>
    <row r="414" spans="2:86" x14ac:dyDescent="0.25">
      <c r="B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65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W414" s="12"/>
      <c r="AX414" s="12"/>
      <c r="AY414" s="12"/>
      <c r="AZ414" s="12"/>
      <c r="BA414" s="12"/>
      <c r="BF414" s="12"/>
      <c r="BG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</row>
    <row r="415" spans="2:86" x14ac:dyDescent="0.25">
      <c r="B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65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W415" s="12"/>
      <c r="AX415" s="12"/>
      <c r="AY415" s="12"/>
      <c r="AZ415" s="12"/>
      <c r="BA415" s="12"/>
      <c r="BF415" s="12"/>
      <c r="BG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</row>
    <row r="416" spans="2:86" x14ac:dyDescent="0.25">
      <c r="B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65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W416" s="12"/>
      <c r="AX416" s="12"/>
      <c r="AY416" s="12"/>
      <c r="AZ416" s="12"/>
      <c r="BA416" s="12"/>
      <c r="BF416" s="12"/>
      <c r="BG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</row>
    <row r="417" spans="2:86" x14ac:dyDescent="0.25">
      <c r="B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65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W417" s="12"/>
      <c r="AX417" s="12"/>
      <c r="AY417" s="12"/>
      <c r="AZ417" s="12"/>
      <c r="BA417" s="12"/>
      <c r="BF417" s="12"/>
      <c r="BG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</row>
    <row r="418" spans="2:86" x14ac:dyDescent="0.25">
      <c r="B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65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W418" s="12"/>
      <c r="AX418" s="12"/>
      <c r="AY418" s="12"/>
      <c r="AZ418" s="12"/>
      <c r="BA418" s="12"/>
      <c r="BF418" s="12"/>
      <c r="BG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</row>
    <row r="419" spans="2:86" x14ac:dyDescent="0.25">
      <c r="B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65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W419" s="12"/>
      <c r="AX419" s="12"/>
      <c r="AY419" s="12"/>
      <c r="AZ419" s="12"/>
      <c r="BA419" s="12"/>
      <c r="BF419" s="12"/>
      <c r="BG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</row>
    <row r="420" spans="2:86" x14ac:dyDescent="0.25">
      <c r="B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65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W420" s="12"/>
      <c r="AX420" s="12"/>
      <c r="AY420" s="12"/>
      <c r="AZ420" s="12"/>
      <c r="BA420" s="12"/>
      <c r="BF420" s="12"/>
      <c r="BG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</row>
    <row r="421" spans="2:86" x14ac:dyDescent="0.25">
      <c r="B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65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W421" s="12"/>
      <c r="AX421" s="12"/>
      <c r="AY421" s="12"/>
      <c r="AZ421" s="12"/>
      <c r="BA421" s="12"/>
      <c r="BF421" s="12"/>
      <c r="BG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</row>
    <row r="422" spans="2:86" x14ac:dyDescent="0.25">
      <c r="B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65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W422" s="12"/>
      <c r="AX422" s="12"/>
      <c r="AY422" s="12"/>
      <c r="AZ422" s="12"/>
      <c r="BA422" s="12"/>
      <c r="BF422" s="12"/>
      <c r="BG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</row>
    <row r="423" spans="2:86" x14ac:dyDescent="0.25">
      <c r="B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65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W423" s="12"/>
      <c r="AX423" s="12"/>
      <c r="AY423" s="12"/>
      <c r="AZ423" s="12"/>
      <c r="BA423" s="12"/>
      <c r="BF423" s="12"/>
      <c r="BG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</row>
    <row r="424" spans="2:86" x14ac:dyDescent="0.25">
      <c r="B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65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W424" s="12"/>
      <c r="AX424" s="12"/>
      <c r="AY424" s="12"/>
      <c r="AZ424" s="12"/>
      <c r="BA424" s="12"/>
      <c r="BF424" s="12"/>
      <c r="BG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</row>
    <row r="425" spans="2:86" x14ac:dyDescent="0.25">
      <c r="B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65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W425" s="12"/>
      <c r="AX425" s="12"/>
      <c r="AY425" s="12"/>
      <c r="AZ425" s="12"/>
      <c r="BA425" s="12"/>
      <c r="BF425" s="12"/>
      <c r="BG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</row>
    <row r="426" spans="2:86" x14ac:dyDescent="0.25">
      <c r="B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65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W426" s="12"/>
      <c r="AX426" s="12"/>
      <c r="AY426" s="12"/>
      <c r="AZ426" s="12"/>
      <c r="BA426" s="12"/>
      <c r="BF426" s="12"/>
      <c r="BG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</row>
    <row r="427" spans="2:86" x14ac:dyDescent="0.25">
      <c r="B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65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W427" s="12"/>
      <c r="AX427" s="12"/>
      <c r="AY427" s="12"/>
      <c r="AZ427" s="12"/>
      <c r="BA427" s="12"/>
      <c r="BF427" s="12"/>
      <c r="BG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</row>
    <row r="428" spans="2:86" x14ac:dyDescent="0.25">
      <c r="B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65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W428" s="12"/>
      <c r="AX428" s="12"/>
      <c r="AY428" s="12"/>
      <c r="AZ428" s="12"/>
      <c r="BA428" s="12"/>
      <c r="BF428" s="12"/>
      <c r="BG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</row>
    <row r="429" spans="2:86" x14ac:dyDescent="0.25">
      <c r="B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65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W429" s="12"/>
      <c r="AX429" s="12"/>
      <c r="AY429" s="12"/>
      <c r="AZ429" s="12"/>
      <c r="BA429" s="12"/>
      <c r="BF429" s="12"/>
      <c r="BG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</row>
    <row r="430" spans="2:86" x14ac:dyDescent="0.25">
      <c r="B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65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W430" s="12"/>
      <c r="AX430" s="12"/>
      <c r="AY430" s="12"/>
      <c r="AZ430" s="12"/>
      <c r="BA430" s="12"/>
      <c r="BF430" s="12"/>
      <c r="BG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</row>
    <row r="431" spans="2:86" x14ac:dyDescent="0.25">
      <c r="B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65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W431" s="12"/>
      <c r="AX431" s="12"/>
      <c r="AY431" s="12"/>
      <c r="AZ431" s="12"/>
      <c r="BA431" s="12"/>
      <c r="BF431" s="12"/>
      <c r="BG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</row>
    <row r="432" spans="2:86" x14ac:dyDescent="0.25">
      <c r="B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65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W432" s="12"/>
      <c r="AX432" s="12"/>
      <c r="AY432" s="12"/>
      <c r="AZ432" s="12"/>
      <c r="BA432" s="12"/>
      <c r="BF432" s="12"/>
      <c r="BG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</row>
    <row r="433" spans="2:86" x14ac:dyDescent="0.25">
      <c r="B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65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W433" s="12"/>
      <c r="AX433" s="12"/>
      <c r="AY433" s="12"/>
      <c r="AZ433" s="12"/>
      <c r="BA433" s="12"/>
      <c r="BF433" s="12"/>
      <c r="BG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</row>
    <row r="434" spans="2:86" x14ac:dyDescent="0.25">
      <c r="B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65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W434" s="12"/>
      <c r="AX434" s="12"/>
      <c r="AY434" s="12"/>
      <c r="AZ434" s="12"/>
      <c r="BA434" s="12"/>
      <c r="BF434" s="12"/>
      <c r="BG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</row>
    <row r="435" spans="2:86" x14ac:dyDescent="0.25">
      <c r="B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65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W435" s="12"/>
      <c r="AX435" s="12"/>
      <c r="AY435" s="12"/>
      <c r="AZ435" s="12"/>
      <c r="BA435" s="12"/>
      <c r="BF435" s="12"/>
      <c r="BG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</row>
    <row r="436" spans="2:86" x14ac:dyDescent="0.25">
      <c r="B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65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W436" s="12"/>
      <c r="AX436" s="12"/>
      <c r="AY436" s="12"/>
      <c r="AZ436" s="12"/>
      <c r="BA436" s="12"/>
      <c r="BF436" s="12"/>
      <c r="BG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</row>
    <row r="437" spans="2:86" x14ac:dyDescent="0.25">
      <c r="B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65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W437" s="12"/>
      <c r="AX437" s="12"/>
      <c r="AY437" s="12"/>
      <c r="AZ437" s="12"/>
      <c r="BA437" s="12"/>
      <c r="BF437" s="12"/>
      <c r="BG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</row>
    <row r="438" spans="2:86" x14ac:dyDescent="0.25">
      <c r="B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65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W438" s="12"/>
      <c r="AX438" s="12"/>
      <c r="AY438" s="12"/>
      <c r="AZ438" s="12"/>
      <c r="BA438" s="12"/>
      <c r="BF438" s="12"/>
      <c r="BG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</row>
    <row r="439" spans="2:86" x14ac:dyDescent="0.25">
      <c r="B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65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W439" s="12"/>
      <c r="AX439" s="12"/>
      <c r="AY439" s="12"/>
      <c r="AZ439" s="12"/>
      <c r="BA439" s="12"/>
      <c r="BF439" s="12"/>
      <c r="BG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</row>
    <row r="440" spans="2:86" x14ac:dyDescent="0.25">
      <c r="B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65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W440" s="12"/>
      <c r="AX440" s="12"/>
      <c r="AY440" s="12"/>
      <c r="AZ440" s="12"/>
      <c r="BA440" s="12"/>
      <c r="BF440" s="12"/>
      <c r="BG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</row>
    <row r="441" spans="2:86" x14ac:dyDescent="0.25">
      <c r="B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65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W441" s="12"/>
      <c r="AX441" s="12"/>
      <c r="AY441" s="12"/>
      <c r="AZ441" s="12"/>
      <c r="BA441" s="12"/>
      <c r="BF441" s="12"/>
      <c r="BG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</row>
    <row r="442" spans="2:86" x14ac:dyDescent="0.25">
      <c r="B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65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W442" s="12"/>
      <c r="AX442" s="12"/>
      <c r="AY442" s="12"/>
      <c r="AZ442" s="12"/>
      <c r="BA442" s="12"/>
      <c r="BF442" s="12"/>
      <c r="BG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</row>
    <row r="443" spans="2:86" x14ac:dyDescent="0.25">
      <c r="B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65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W443" s="12"/>
      <c r="AX443" s="12"/>
      <c r="AY443" s="12"/>
      <c r="AZ443" s="12"/>
      <c r="BA443" s="12"/>
      <c r="BF443" s="12"/>
      <c r="BG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</row>
    <row r="444" spans="2:86" x14ac:dyDescent="0.25">
      <c r="B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65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W444" s="12"/>
      <c r="AX444" s="12"/>
      <c r="AY444" s="12"/>
      <c r="AZ444" s="12"/>
      <c r="BA444" s="12"/>
      <c r="BF444" s="12"/>
      <c r="BG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</row>
    <row r="445" spans="2:86" x14ac:dyDescent="0.25">
      <c r="B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65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W445" s="12"/>
      <c r="AX445" s="12"/>
      <c r="AY445" s="12"/>
      <c r="AZ445" s="12"/>
      <c r="BA445" s="12"/>
      <c r="BF445" s="12"/>
      <c r="BG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</row>
    <row r="446" spans="2:86" x14ac:dyDescent="0.25">
      <c r="B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65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W446" s="12"/>
      <c r="AX446" s="12"/>
      <c r="AY446" s="12"/>
      <c r="AZ446" s="12"/>
      <c r="BA446" s="12"/>
      <c r="BF446" s="12"/>
      <c r="BG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</row>
    <row r="447" spans="2:86" x14ac:dyDescent="0.25">
      <c r="B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65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W447" s="12"/>
      <c r="AX447" s="12"/>
      <c r="AY447" s="12"/>
      <c r="AZ447" s="12"/>
      <c r="BA447" s="12"/>
      <c r="BF447" s="12"/>
      <c r="BG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</row>
    <row r="448" spans="2:86" x14ac:dyDescent="0.25">
      <c r="B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65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W448" s="12"/>
      <c r="AX448" s="12"/>
      <c r="AY448" s="12"/>
      <c r="AZ448" s="12"/>
      <c r="BA448" s="12"/>
      <c r="BF448" s="12"/>
      <c r="BG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</row>
    <row r="449" spans="2:86" x14ac:dyDescent="0.25">
      <c r="B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65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W449" s="12"/>
      <c r="AX449" s="12"/>
      <c r="AY449" s="12"/>
      <c r="AZ449" s="12"/>
      <c r="BA449" s="12"/>
      <c r="BF449" s="12"/>
      <c r="BG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</row>
    <row r="450" spans="2:86" x14ac:dyDescent="0.25">
      <c r="B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65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W450" s="12"/>
      <c r="AX450" s="12"/>
      <c r="AY450" s="12"/>
      <c r="AZ450" s="12"/>
      <c r="BA450" s="12"/>
      <c r="BF450" s="12"/>
      <c r="BG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</row>
    <row r="451" spans="2:86" x14ac:dyDescent="0.25">
      <c r="B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65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W451" s="12"/>
      <c r="AX451" s="12"/>
      <c r="AY451" s="12"/>
      <c r="AZ451" s="12"/>
      <c r="BA451" s="12"/>
      <c r="BF451" s="12"/>
      <c r="BG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</row>
    <row r="452" spans="2:86" x14ac:dyDescent="0.25">
      <c r="B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65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W452" s="12"/>
      <c r="AX452" s="12"/>
      <c r="AY452" s="12"/>
      <c r="AZ452" s="12"/>
      <c r="BA452" s="12"/>
      <c r="BF452" s="12"/>
      <c r="BG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</row>
    <row r="453" spans="2:86" x14ac:dyDescent="0.25">
      <c r="B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65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W453" s="12"/>
      <c r="AX453" s="12"/>
      <c r="AY453" s="12"/>
      <c r="AZ453" s="12"/>
      <c r="BA453" s="12"/>
      <c r="BF453" s="12"/>
      <c r="BG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</row>
    <row r="454" spans="2:86" x14ac:dyDescent="0.25">
      <c r="B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65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W454" s="12"/>
      <c r="AX454" s="12"/>
      <c r="AY454" s="12"/>
      <c r="AZ454" s="12"/>
      <c r="BA454" s="12"/>
      <c r="BF454" s="12"/>
      <c r="BG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</row>
    <row r="455" spans="2:86" x14ac:dyDescent="0.25">
      <c r="B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65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W455" s="12"/>
      <c r="AX455" s="12"/>
      <c r="AY455" s="12"/>
      <c r="AZ455" s="12"/>
      <c r="BA455" s="12"/>
      <c r="BF455" s="12"/>
      <c r="BG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</row>
    <row r="456" spans="2:86" x14ac:dyDescent="0.25">
      <c r="B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65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W456" s="12"/>
      <c r="AX456" s="12"/>
      <c r="AY456" s="12"/>
      <c r="AZ456" s="12"/>
      <c r="BA456" s="12"/>
      <c r="BF456" s="12"/>
      <c r="BG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</row>
    <row r="457" spans="2:86" x14ac:dyDescent="0.25">
      <c r="B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65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W457" s="12"/>
      <c r="AX457" s="12"/>
      <c r="AY457" s="12"/>
      <c r="AZ457" s="12"/>
      <c r="BA457" s="12"/>
      <c r="BF457" s="12"/>
      <c r="BG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</row>
    <row r="458" spans="2:86" x14ac:dyDescent="0.25">
      <c r="B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65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W458" s="12"/>
      <c r="AX458" s="12"/>
      <c r="AY458" s="12"/>
      <c r="AZ458" s="12"/>
      <c r="BA458" s="12"/>
      <c r="BF458" s="12"/>
      <c r="BG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</row>
    <row r="459" spans="2:86" x14ac:dyDescent="0.25">
      <c r="B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65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W459" s="12"/>
      <c r="AX459" s="12"/>
      <c r="AY459" s="12"/>
      <c r="AZ459" s="12"/>
      <c r="BA459" s="12"/>
      <c r="BF459" s="12"/>
      <c r="BG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</row>
    <row r="460" spans="2:86" x14ac:dyDescent="0.25">
      <c r="B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65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W460" s="12"/>
      <c r="AX460" s="12"/>
      <c r="AY460" s="12"/>
      <c r="AZ460" s="12"/>
      <c r="BA460" s="12"/>
      <c r="BF460" s="12"/>
      <c r="BG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</row>
    <row r="461" spans="2:86" x14ac:dyDescent="0.25">
      <c r="B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65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W461" s="12"/>
      <c r="AX461" s="12"/>
      <c r="AY461" s="12"/>
      <c r="AZ461" s="12"/>
      <c r="BA461" s="12"/>
      <c r="BF461" s="12"/>
      <c r="BG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</row>
    <row r="462" spans="2:86" x14ac:dyDescent="0.25">
      <c r="B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65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W462" s="12"/>
      <c r="AX462" s="12"/>
      <c r="AY462" s="12"/>
      <c r="AZ462" s="12"/>
      <c r="BA462" s="12"/>
      <c r="BF462" s="12"/>
      <c r="BG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</row>
    <row r="463" spans="2:86" x14ac:dyDescent="0.25">
      <c r="B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65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W463" s="12"/>
      <c r="AX463" s="12"/>
      <c r="AY463" s="12"/>
      <c r="AZ463" s="12"/>
      <c r="BA463" s="12"/>
      <c r="BF463" s="12"/>
      <c r="BG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</row>
    <row r="464" spans="2:86" x14ac:dyDescent="0.25">
      <c r="B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65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W464" s="12"/>
      <c r="AX464" s="12"/>
      <c r="AY464" s="12"/>
      <c r="AZ464" s="12"/>
      <c r="BA464" s="12"/>
      <c r="BF464" s="12"/>
      <c r="BG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</row>
    <row r="465" spans="2:86" x14ac:dyDescent="0.25">
      <c r="B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65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W465" s="12"/>
      <c r="AX465" s="12"/>
      <c r="AY465" s="12"/>
      <c r="AZ465" s="12"/>
      <c r="BA465" s="12"/>
      <c r="BF465" s="12"/>
      <c r="BG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</row>
    <row r="466" spans="2:86" x14ac:dyDescent="0.25">
      <c r="B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65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W466" s="12"/>
      <c r="AX466" s="12"/>
      <c r="AY466" s="12"/>
      <c r="AZ466" s="12"/>
      <c r="BA466" s="12"/>
      <c r="BF466" s="12"/>
      <c r="BG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</row>
    <row r="467" spans="2:86" x14ac:dyDescent="0.25">
      <c r="B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65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W467" s="12"/>
      <c r="AX467" s="12"/>
      <c r="AY467" s="12"/>
      <c r="AZ467" s="12"/>
      <c r="BA467" s="12"/>
      <c r="BF467" s="12"/>
      <c r="BG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</row>
    <row r="468" spans="2:86" x14ac:dyDescent="0.25">
      <c r="B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65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W468" s="12"/>
      <c r="AX468" s="12"/>
      <c r="AY468" s="12"/>
      <c r="AZ468" s="12"/>
      <c r="BA468" s="12"/>
      <c r="BF468" s="12"/>
      <c r="BG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</row>
    <row r="469" spans="2:86" x14ac:dyDescent="0.25">
      <c r="B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65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W469" s="12"/>
      <c r="AX469" s="12"/>
      <c r="AY469" s="12"/>
      <c r="AZ469" s="12"/>
      <c r="BA469" s="12"/>
      <c r="BF469" s="12"/>
      <c r="BG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</row>
    <row r="470" spans="2:86" x14ac:dyDescent="0.25">
      <c r="B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65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W470" s="12"/>
      <c r="AX470" s="12"/>
      <c r="AY470" s="12"/>
      <c r="AZ470" s="12"/>
      <c r="BA470" s="12"/>
      <c r="BF470" s="12"/>
      <c r="BG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</row>
    <row r="471" spans="2:86" x14ac:dyDescent="0.25">
      <c r="B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65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W471" s="12"/>
      <c r="AX471" s="12"/>
      <c r="AY471" s="12"/>
      <c r="AZ471" s="12"/>
      <c r="BA471" s="12"/>
      <c r="BF471" s="12"/>
      <c r="BG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</row>
    <row r="472" spans="2:86" x14ac:dyDescent="0.25">
      <c r="B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65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W472" s="12"/>
      <c r="AX472" s="12"/>
      <c r="AY472" s="12"/>
      <c r="AZ472" s="12"/>
      <c r="BA472" s="12"/>
      <c r="BF472" s="12"/>
      <c r="BG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</row>
    <row r="473" spans="2:86" x14ac:dyDescent="0.25">
      <c r="B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65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W473" s="12"/>
      <c r="AX473" s="12"/>
      <c r="AY473" s="12"/>
      <c r="AZ473" s="12"/>
      <c r="BA473" s="12"/>
      <c r="BF473" s="12"/>
      <c r="BG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</row>
    <row r="474" spans="2:86" x14ac:dyDescent="0.25">
      <c r="B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65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W474" s="12"/>
      <c r="AX474" s="12"/>
      <c r="AY474" s="12"/>
      <c r="AZ474" s="12"/>
      <c r="BA474" s="12"/>
      <c r="BF474" s="12"/>
      <c r="BG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</row>
    <row r="475" spans="2:86" x14ac:dyDescent="0.25">
      <c r="B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65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W475" s="12"/>
      <c r="AX475" s="12"/>
      <c r="AY475" s="12"/>
      <c r="AZ475" s="12"/>
      <c r="BA475" s="12"/>
      <c r="BF475" s="12"/>
      <c r="BG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</row>
    <row r="476" spans="2:86" x14ac:dyDescent="0.25">
      <c r="B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65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W476" s="12"/>
      <c r="AX476" s="12"/>
      <c r="AY476" s="12"/>
      <c r="AZ476" s="12"/>
      <c r="BA476" s="12"/>
      <c r="BF476" s="12"/>
      <c r="BG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</row>
    <row r="477" spans="2:86" x14ac:dyDescent="0.25">
      <c r="B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65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W477" s="12"/>
      <c r="AX477" s="12"/>
      <c r="AY477" s="12"/>
      <c r="AZ477" s="12"/>
      <c r="BA477" s="12"/>
      <c r="BF477" s="12"/>
      <c r="BG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</row>
    <row r="478" spans="2:86" x14ac:dyDescent="0.25">
      <c r="B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65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W478" s="12"/>
      <c r="AX478" s="12"/>
      <c r="AY478" s="12"/>
      <c r="AZ478" s="12"/>
      <c r="BA478" s="12"/>
      <c r="BF478" s="12"/>
      <c r="BG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</row>
    <row r="479" spans="2:86" x14ac:dyDescent="0.25">
      <c r="B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65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W479" s="12"/>
      <c r="AX479" s="12"/>
      <c r="AY479" s="12"/>
      <c r="AZ479" s="12"/>
      <c r="BA479" s="12"/>
      <c r="BF479" s="12"/>
      <c r="BG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</row>
    <row r="480" spans="2:86" x14ac:dyDescent="0.25">
      <c r="B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65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W480" s="12"/>
      <c r="AX480" s="12"/>
      <c r="AY480" s="12"/>
      <c r="AZ480" s="12"/>
      <c r="BA480" s="12"/>
      <c r="BF480" s="12"/>
      <c r="BG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</row>
    <row r="481" spans="2:86" x14ac:dyDescent="0.25">
      <c r="B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65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W481" s="12"/>
      <c r="AX481" s="12"/>
      <c r="AY481" s="12"/>
      <c r="AZ481" s="12"/>
      <c r="BA481" s="12"/>
      <c r="BF481" s="12"/>
      <c r="BG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</row>
    <row r="482" spans="2:86" x14ac:dyDescent="0.25">
      <c r="B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65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W482" s="12"/>
      <c r="AX482" s="12"/>
      <c r="AY482" s="12"/>
      <c r="AZ482" s="12"/>
      <c r="BA482" s="12"/>
      <c r="BF482" s="12"/>
      <c r="BG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</row>
    <row r="483" spans="2:86" x14ac:dyDescent="0.25">
      <c r="B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65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W483" s="12"/>
      <c r="AX483" s="12"/>
      <c r="AY483" s="12"/>
      <c r="AZ483" s="12"/>
      <c r="BA483" s="12"/>
      <c r="BF483" s="12"/>
      <c r="BG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</row>
    <row r="484" spans="2:86" x14ac:dyDescent="0.25">
      <c r="B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65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W484" s="12"/>
      <c r="AX484" s="12"/>
      <c r="AY484" s="12"/>
      <c r="AZ484" s="12"/>
      <c r="BA484" s="12"/>
      <c r="BF484" s="12"/>
      <c r="BG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</row>
    <row r="485" spans="2:86" x14ac:dyDescent="0.25">
      <c r="B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65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W485" s="12"/>
      <c r="AX485" s="12"/>
      <c r="AY485" s="12"/>
      <c r="AZ485" s="12"/>
      <c r="BA485" s="12"/>
      <c r="BF485" s="12"/>
      <c r="BG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</row>
    <row r="486" spans="2:86" x14ac:dyDescent="0.25">
      <c r="B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65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W486" s="12"/>
      <c r="AX486" s="12"/>
      <c r="AY486" s="12"/>
      <c r="AZ486" s="12"/>
      <c r="BA486" s="12"/>
      <c r="BF486" s="12"/>
      <c r="BG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</row>
    <row r="487" spans="2:86" x14ac:dyDescent="0.25">
      <c r="B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65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W487" s="12"/>
      <c r="AX487" s="12"/>
      <c r="AY487" s="12"/>
      <c r="AZ487" s="12"/>
      <c r="BA487" s="12"/>
      <c r="BF487" s="12"/>
      <c r="BG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</row>
    <row r="488" spans="2:86" x14ac:dyDescent="0.25">
      <c r="B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65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W488" s="12"/>
      <c r="AX488" s="12"/>
      <c r="AY488" s="12"/>
      <c r="AZ488" s="12"/>
      <c r="BA488" s="12"/>
      <c r="BF488" s="12"/>
      <c r="BG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</row>
    <row r="489" spans="2:86" x14ac:dyDescent="0.25">
      <c r="B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65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W489" s="12"/>
      <c r="AX489" s="12"/>
      <c r="AY489" s="12"/>
      <c r="AZ489" s="12"/>
      <c r="BA489" s="12"/>
      <c r="BF489" s="12"/>
      <c r="BG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</row>
    <row r="490" spans="2:86" x14ac:dyDescent="0.25">
      <c r="B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65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W490" s="12"/>
      <c r="AX490" s="12"/>
      <c r="AY490" s="12"/>
      <c r="AZ490" s="12"/>
      <c r="BA490" s="12"/>
      <c r="BF490" s="12"/>
      <c r="BG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</row>
    <row r="491" spans="2:86" x14ac:dyDescent="0.25">
      <c r="B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65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W491" s="12"/>
      <c r="AX491" s="12"/>
      <c r="AY491" s="12"/>
      <c r="AZ491" s="12"/>
      <c r="BA491" s="12"/>
      <c r="BF491" s="12"/>
      <c r="BG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</row>
    <row r="492" spans="2:86" x14ac:dyDescent="0.25">
      <c r="B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65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W492" s="12"/>
      <c r="AX492" s="12"/>
      <c r="AY492" s="12"/>
      <c r="AZ492" s="12"/>
      <c r="BA492" s="12"/>
      <c r="BF492" s="12"/>
      <c r="BG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</row>
    <row r="493" spans="2:86" x14ac:dyDescent="0.25">
      <c r="B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65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W493" s="12"/>
      <c r="AX493" s="12"/>
      <c r="AY493" s="12"/>
      <c r="AZ493" s="12"/>
      <c r="BA493" s="12"/>
      <c r="BF493" s="12"/>
      <c r="BG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</row>
    <row r="494" spans="2:86" x14ac:dyDescent="0.25">
      <c r="B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65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W494" s="12"/>
      <c r="AX494" s="12"/>
      <c r="AY494" s="12"/>
      <c r="AZ494" s="12"/>
      <c r="BA494" s="12"/>
      <c r="BF494" s="12"/>
      <c r="BG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</row>
    <row r="495" spans="2:86" x14ac:dyDescent="0.25">
      <c r="B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65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W495" s="12"/>
      <c r="AX495" s="12"/>
      <c r="AY495" s="12"/>
      <c r="AZ495" s="12"/>
      <c r="BA495" s="12"/>
      <c r="BF495" s="12"/>
      <c r="BG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</row>
    <row r="496" spans="2:86" x14ac:dyDescent="0.25">
      <c r="B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65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W496" s="12"/>
      <c r="AX496" s="12"/>
      <c r="AY496" s="12"/>
      <c r="AZ496" s="12"/>
      <c r="BA496" s="12"/>
      <c r="BF496" s="12"/>
      <c r="BG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</row>
    <row r="497" spans="2:86" x14ac:dyDescent="0.25">
      <c r="B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65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W497" s="12"/>
      <c r="AX497" s="12"/>
      <c r="AY497" s="12"/>
      <c r="AZ497" s="12"/>
      <c r="BA497" s="12"/>
      <c r="BF497" s="12"/>
      <c r="BG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</row>
    <row r="498" spans="2:86" x14ac:dyDescent="0.25">
      <c r="B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65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W498" s="12"/>
      <c r="AX498" s="12"/>
      <c r="AY498" s="12"/>
      <c r="AZ498" s="12"/>
      <c r="BA498" s="12"/>
      <c r="BF498" s="12"/>
      <c r="BG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</row>
    <row r="499" spans="2:86" x14ac:dyDescent="0.25">
      <c r="B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65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W499" s="12"/>
      <c r="AX499" s="12"/>
      <c r="AY499" s="12"/>
      <c r="AZ499" s="12"/>
      <c r="BA499" s="12"/>
      <c r="BF499" s="12"/>
      <c r="BG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</row>
    <row r="500" spans="2:86" x14ac:dyDescent="0.25">
      <c r="B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65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W500" s="12"/>
      <c r="AX500" s="12"/>
      <c r="AY500" s="12"/>
      <c r="AZ500" s="12"/>
      <c r="BA500" s="12"/>
      <c r="BF500" s="12"/>
      <c r="BG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</row>
    <row r="501" spans="2:86" x14ac:dyDescent="0.25">
      <c r="B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65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W501" s="12"/>
      <c r="AX501" s="12"/>
      <c r="AY501" s="12"/>
      <c r="AZ501" s="12"/>
      <c r="BA501" s="12"/>
      <c r="BF501" s="12"/>
      <c r="BG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</row>
    <row r="502" spans="2:86" x14ac:dyDescent="0.25">
      <c r="B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65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W502" s="12"/>
      <c r="AX502" s="12"/>
      <c r="AY502" s="12"/>
      <c r="AZ502" s="12"/>
      <c r="BA502" s="12"/>
      <c r="BF502" s="12"/>
      <c r="BG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</row>
    <row r="503" spans="2:86" x14ac:dyDescent="0.25">
      <c r="B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65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W503" s="12"/>
      <c r="AX503" s="12"/>
      <c r="AY503" s="12"/>
      <c r="AZ503" s="12"/>
      <c r="BA503" s="12"/>
      <c r="BF503" s="12"/>
      <c r="BG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</row>
    <row r="504" spans="2:86" x14ac:dyDescent="0.25">
      <c r="B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65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W504" s="12"/>
      <c r="AX504" s="12"/>
      <c r="AY504" s="12"/>
      <c r="AZ504" s="12"/>
      <c r="BA504" s="12"/>
      <c r="BF504" s="12"/>
      <c r="BG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</row>
    <row r="505" spans="2:86" x14ac:dyDescent="0.25">
      <c r="B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65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W505" s="12"/>
      <c r="AX505" s="12"/>
      <c r="AY505" s="12"/>
      <c r="AZ505" s="12"/>
      <c r="BA505" s="12"/>
      <c r="BF505" s="12"/>
      <c r="BG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</row>
    <row r="506" spans="2:86" x14ac:dyDescent="0.25">
      <c r="B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65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W506" s="12"/>
      <c r="AX506" s="12"/>
      <c r="AY506" s="12"/>
      <c r="AZ506" s="12"/>
      <c r="BA506" s="12"/>
      <c r="BF506" s="12"/>
      <c r="BG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</row>
    <row r="507" spans="2:86" x14ac:dyDescent="0.25">
      <c r="B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65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W507" s="12"/>
      <c r="AX507" s="12"/>
      <c r="AY507" s="12"/>
      <c r="AZ507" s="12"/>
      <c r="BA507" s="12"/>
      <c r="BF507" s="12"/>
      <c r="BG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</row>
    <row r="508" spans="2:86" x14ac:dyDescent="0.25">
      <c r="B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65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W508" s="12"/>
      <c r="AX508" s="12"/>
      <c r="AY508" s="12"/>
      <c r="AZ508" s="12"/>
      <c r="BA508" s="12"/>
      <c r="BF508" s="12"/>
      <c r="BG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</row>
    <row r="509" spans="2:86" x14ac:dyDescent="0.25">
      <c r="B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65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W509" s="12"/>
      <c r="AX509" s="12"/>
      <c r="AY509" s="12"/>
      <c r="AZ509" s="12"/>
      <c r="BA509" s="12"/>
      <c r="BF509" s="12"/>
      <c r="BG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</row>
    <row r="510" spans="2:86" x14ac:dyDescent="0.25">
      <c r="B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65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W510" s="12"/>
      <c r="AX510" s="12"/>
      <c r="AY510" s="12"/>
      <c r="AZ510" s="12"/>
      <c r="BA510" s="12"/>
      <c r="BF510" s="12"/>
      <c r="BG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</row>
    <row r="511" spans="2:86" x14ac:dyDescent="0.25">
      <c r="B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65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W511" s="12"/>
      <c r="AX511" s="12"/>
      <c r="AY511" s="12"/>
      <c r="AZ511" s="12"/>
      <c r="BA511" s="12"/>
      <c r="BF511" s="12"/>
      <c r="BG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</row>
    <row r="512" spans="2:86" x14ac:dyDescent="0.25">
      <c r="B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65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W512" s="12"/>
      <c r="AX512" s="12"/>
      <c r="AY512" s="12"/>
      <c r="AZ512" s="12"/>
      <c r="BA512" s="12"/>
      <c r="BF512" s="12"/>
      <c r="BG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</row>
    <row r="513" spans="2:86" x14ac:dyDescent="0.25">
      <c r="B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65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W513" s="12"/>
      <c r="AX513" s="12"/>
      <c r="AY513" s="12"/>
      <c r="AZ513" s="12"/>
      <c r="BA513" s="12"/>
      <c r="BF513" s="12"/>
      <c r="BG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</row>
    <row r="514" spans="2:86" x14ac:dyDescent="0.25">
      <c r="B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65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W514" s="12"/>
      <c r="AX514" s="12"/>
      <c r="AY514" s="12"/>
      <c r="AZ514" s="12"/>
      <c r="BA514" s="12"/>
      <c r="BF514" s="12"/>
      <c r="BG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</row>
    <row r="515" spans="2:86" x14ac:dyDescent="0.25">
      <c r="B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65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W515" s="12"/>
      <c r="AX515" s="12"/>
      <c r="AY515" s="12"/>
      <c r="AZ515" s="12"/>
      <c r="BA515" s="12"/>
      <c r="BF515" s="12"/>
      <c r="BG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</row>
    <row r="516" spans="2:86" x14ac:dyDescent="0.25">
      <c r="B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65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W516" s="12"/>
      <c r="AX516" s="12"/>
      <c r="AY516" s="12"/>
      <c r="AZ516" s="12"/>
      <c r="BA516" s="12"/>
      <c r="BF516" s="12"/>
      <c r="BG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</row>
    <row r="517" spans="2:86" x14ac:dyDescent="0.25">
      <c r="B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65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W517" s="12"/>
      <c r="AX517" s="12"/>
      <c r="AY517" s="12"/>
      <c r="AZ517" s="12"/>
      <c r="BA517" s="12"/>
      <c r="BF517" s="12"/>
      <c r="BG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</row>
    <row r="518" spans="2:86" x14ac:dyDescent="0.25">
      <c r="B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65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W518" s="12"/>
      <c r="AX518" s="12"/>
      <c r="AY518" s="12"/>
      <c r="AZ518" s="12"/>
      <c r="BA518" s="12"/>
      <c r="BF518" s="12"/>
      <c r="BG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</row>
    <row r="519" spans="2:86" x14ac:dyDescent="0.25">
      <c r="B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65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W519" s="12"/>
      <c r="AX519" s="12"/>
      <c r="AY519" s="12"/>
      <c r="AZ519" s="12"/>
      <c r="BA519" s="12"/>
      <c r="BF519" s="12"/>
      <c r="BG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</row>
    <row r="520" spans="2:86" x14ac:dyDescent="0.25">
      <c r="B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65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W520" s="12"/>
      <c r="AX520" s="12"/>
      <c r="AY520" s="12"/>
      <c r="AZ520" s="12"/>
      <c r="BA520" s="12"/>
      <c r="BF520" s="12"/>
      <c r="BG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</row>
    <row r="521" spans="2:86" x14ac:dyDescent="0.25">
      <c r="B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65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W521" s="12"/>
      <c r="AX521" s="12"/>
      <c r="AY521" s="12"/>
      <c r="AZ521" s="12"/>
      <c r="BA521" s="12"/>
      <c r="BF521" s="12"/>
      <c r="BG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</row>
    <row r="522" spans="2:86" x14ac:dyDescent="0.25">
      <c r="B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65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W522" s="12"/>
      <c r="AX522" s="12"/>
      <c r="AY522" s="12"/>
      <c r="AZ522" s="12"/>
      <c r="BA522" s="12"/>
      <c r="BF522" s="12"/>
      <c r="BG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</row>
    <row r="523" spans="2:86" x14ac:dyDescent="0.25">
      <c r="B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65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W523" s="12"/>
      <c r="AX523" s="12"/>
      <c r="AY523" s="12"/>
      <c r="AZ523" s="12"/>
      <c r="BA523" s="12"/>
      <c r="BF523" s="12"/>
      <c r="BG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</row>
    <row r="524" spans="2:86" x14ac:dyDescent="0.25">
      <c r="B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65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W524" s="12"/>
      <c r="AX524" s="12"/>
      <c r="AY524" s="12"/>
      <c r="AZ524" s="12"/>
      <c r="BA524" s="12"/>
      <c r="BF524" s="12"/>
      <c r="BG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</row>
    <row r="525" spans="2:86" x14ac:dyDescent="0.25">
      <c r="B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65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W525" s="12"/>
      <c r="AX525" s="12"/>
      <c r="AY525" s="12"/>
      <c r="AZ525" s="12"/>
      <c r="BA525" s="12"/>
      <c r="BF525" s="12"/>
      <c r="BG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</row>
    <row r="526" spans="2:86" x14ac:dyDescent="0.25">
      <c r="B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65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W526" s="12"/>
      <c r="AX526" s="12"/>
      <c r="AY526" s="12"/>
      <c r="AZ526" s="12"/>
      <c r="BA526" s="12"/>
      <c r="BF526" s="12"/>
      <c r="BG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</row>
    <row r="527" spans="2:86" x14ac:dyDescent="0.25">
      <c r="B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65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W527" s="12"/>
      <c r="AX527" s="12"/>
      <c r="AY527" s="12"/>
      <c r="AZ527" s="12"/>
      <c r="BA527" s="12"/>
      <c r="BF527" s="12"/>
      <c r="BG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</row>
    <row r="528" spans="2:86" x14ac:dyDescent="0.25">
      <c r="B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65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W528" s="12"/>
      <c r="AX528" s="12"/>
      <c r="AY528" s="12"/>
      <c r="AZ528" s="12"/>
      <c r="BA528" s="12"/>
      <c r="BF528" s="12"/>
      <c r="BG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</row>
    <row r="529" spans="2:86" x14ac:dyDescent="0.25">
      <c r="B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65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W529" s="12"/>
      <c r="AX529" s="12"/>
      <c r="AY529" s="12"/>
      <c r="AZ529" s="12"/>
      <c r="BA529" s="12"/>
      <c r="BF529" s="12"/>
      <c r="BG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</row>
    <row r="530" spans="2:86" x14ac:dyDescent="0.25">
      <c r="B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65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W530" s="12"/>
      <c r="AX530" s="12"/>
      <c r="AY530" s="12"/>
      <c r="AZ530" s="12"/>
      <c r="BA530" s="12"/>
      <c r="BF530" s="12"/>
      <c r="BG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</row>
    <row r="531" spans="2:86" x14ac:dyDescent="0.25">
      <c r="B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65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W531" s="12"/>
      <c r="AX531" s="12"/>
      <c r="AY531" s="12"/>
      <c r="AZ531" s="12"/>
      <c r="BA531" s="12"/>
      <c r="BF531" s="12"/>
      <c r="BG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</row>
    <row r="532" spans="2:86" x14ac:dyDescent="0.25">
      <c r="B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65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W532" s="12"/>
      <c r="AX532" s="12"/>
      <c r="AY532" s="12"/>
      <c r="AZ532" s="12"/>
      <c r="BA532" s="12"/>
      <c r="BF532" s="12"/>
      <c r="BG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</row>
    <row r="533" spans="2:86" x14ac:dyDescent="0.25">
      <c r="B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65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W533" s="12"/>
      <c r="AX533" s="12"/>
      <c r="AY533" s="12"/>
      <c r="AZ533" s="12"/>
      <c r="BA533" s="12"/>
      <c r="BF533" s="12"/>
      <c r="BG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</row>
    <row r="534" spans="2:86" x14ac:dyDescent="0.25">
      <c r="B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65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W534" s="12"/>
      <c r="AX534" s="12"/>
      <c r="AY534" s="12"/>
      <c r="AZ534" s="12"/>
      <c r="BA534" s="12"/>
      <c r="BF534" s="12"/>
      <c r="BG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</row>
    <row r="535" spans="2:86" x14ac:dyDescent="0.25">
      <c r="B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65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W535" s="12"/>
      <c r="AX535" s="12"/>
      <c r="AY535" s="12"/>
      <c r="AZ535" s="12"/>
      <c r="BA535" s="12"/>
      <c r="BF535" s="12"/>
      <c r="BG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</row>
    <row r="536" spans="2:86" x14ac:dyDescent="0.25">
      <c r="B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65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W536" s="12"/>
      <c r="AX536" s="12"/>
      <c r="AY536" s="12"/>
      <c r="AZ536" s="12"/>
      <c r="BA536" s="12"/>
      <c r="BF536" s="12"/>
      <c r="BG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</row>
    <row r="537" spans="2:86" x14ac:dyDescent="0.25">
      <c r="B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65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W537" s="12"/>
      <c r="AX537" s="12"/>
      <c r="AY537" s="12"/>
      <c r="AZ537" s="12"/>
      <c r="BA537" s="12"/>
      <c r="BF537" s="12"/>
      <c r="BG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</row>
    <row r="538" spans="2:86" x14ac:dyDescent="0.25">
      <c r="B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65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W538" s="12"/>
      <c r="AX538" s="12"/>
      <c r="AY538" s="12"/>
      <c r="AZ538" s="12"/>
      <c r="BA538" s="12"/>
      <c r="BF538" s="12"/>
      <c r="BG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</row>
    <row r="539" spans="2:86" x14ac:dyDescent="0.25">
      <c r="B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65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W539" s="12"/>
      <c r="AX539" s="12"/>
      <c r="AY539" s="12"/>
      <c r="AZ539" s="12"/>
      <c r="BA539" s="12"/>
      <c r="BF539" s="12"/>
      <c r="BG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</row>
    <row r="540" spans="2:86" x14ac:dyDescent="0.25">
      <c r="B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65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W540" s="12"/>
      <c r="AX540" s="12"/>
      <c r="AY540" s="12"/>
      <c r="AZ540" s="12"/>
      <c r="BA540" s="12"/>
      <c r="BF540" s="12"/>
      <c r="BG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</row>
    <row r="541" spans="2:86" x14ac:dyDescent="0.25">
      <c r="B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65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W541" s="12"/>
      <c r="AX541" s="12"/>
      <c r="AY541" s="12"/>
      <c r="AZ541" s="12"/>
      <c r="BA541" s="12"/>
      <c r="BF541" s="12"/>
      <c r="BG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</row>
    <row r="542" spans="2:86" x14ac:dyDescent="0.25">
      <c r="B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65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W542" s="12"/>
      <c r="AX542" s="12"/>
      <c r="AY542" s="12"/>
      <c r="AZ542" s="12"/>
      <c r="BA542" s="12"/>
      <c r="BF542" s="12"/>
      <c r="BG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</row>
    <row r="543" spans="2:86" x14ac:dyDescent="0.25">
      <c r="B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65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W543" s="12"/>
      <c r="AX543" s="12"/>
      <c r="AY543" s="12"/>
      <c r="AZ543" s="12"/>
      <c r="BA543" s="12"/>
      <c r="BF543" s="12"/>
      <c r="BG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</row>
    <row r="544" spans="2:86" x14ac:dyDescent="0.25">
      <c r="B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65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W544" s="12"/>
      <c r="AX544" s="12"/>
      <c r="AY544" s="12"/>
      <c r="AZ544" s="12"/>
      <c r="BA544" s="12"/>
      <c r="BF544" s="12"/>
      <c r="BG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</row>
    <row r="545" spans="2:86" x14ac:dyDescent="0.25">
      <c r="B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65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W545" s="12"/>
      <c r="AX545" s="12"/>
      <c r="AY545" s="12"/>
      <c r="AZ545" s="12"/>
      <c r="BA545" s="12"/>
      <c r="BF545" s="12"/>
      <c r="BG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</row>
    <row r="546" spans="2:86" x14ac:dyDescent="0.25">
      <c r="B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65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W546" s="12"/>
      <c r="AX546" s="12"/>
      <c r="AY546" s="12"/>
      <c r="AZ546" s="12"/>
      <c r="BA546" s="12"/>
      <c r="BF546" s="12"/>
      <c r="BG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</row>
    <row r="547" spans="2:86" x14ac:dyDescent="0.25">
      <c r="B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65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W547" s="12"/>
      <c r="AX547" s="12"/>
      <c r="AY547" s="12"/>
      <c r="AZ547" s="12"/>
      <c r="BA547" s="12"/>
      <c r="BF547" s="12"/>
      <c r="BG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</row>
    <row r="548" spans="2:86" x14ac:dyDescent="0.25">
      <c r="B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65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W548" s="12"/>
      <c r="AX548" s="12"/>
      <c r="AY548" s="12"/>
      <c r="AZ548" s="12"/>
      <c r="BA548" s="12"/>
      <c r="BF548" s="12"/>
      <c r="BG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</row>
    <row r="549" spans="2:86" x14ac:dyDescent="0.25">
      <c r="B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65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W549" s="12"/>
      <c r="AX549" s="12"/>
      <c r="AY549" s="12"/>
      <c r="AZ549" s="12"/>
      <c r="BA549" s="12"/>
      <c r="BF549" s="12"/>
      <c r="BG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</row>
    <row r="550" spans="2:86" x14ac:dyDescent="0.25">
      <c r="B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65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W550" s="12"/>
      <c r="AX550" s="12"/>
      <c r="AY550" s="12"/>
      <c r="AZ550" s="12"/>
      <c r="BA550" s="12"/>
      <c r="BF550" s="12"/>
      <c r="BG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</row>
    <row r="551" spans="2:86" x14ac:dyDescent="0.25">
      <c r="B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65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W551" s="12"/>
      <c r="AX551" s="12"/>
      <c r="AY551" s="12"/>
      <c r="AZ551" s="12"/>
      <c r="BA551" s="12"/>
      <c r="BF551" s="12"/>
      <c r="BG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</row>
    <row r="552" spans="2:86" x14ac:dyDescent="0.25">
      <c r="B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65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W552" s="12"/>
      <c r="AX552" s="12"/>
      <c r="AY552" s="12"/>
      <c r="AZ552" s="12"/>
      <c r="BA552" s="12"/>
      <c r="BF552" s="12"/>
      <c r="BG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</row>
    <row r="553" spans="2:86" x14ac:dyDescent="0.25">
      <c r="B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65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W553" s="12"/>
      <c r="AX553" s="12"/>
      <c r="AY553" s="12"/>
      <c r="AZ553" s="12"/>
      <c r="BA553" s="12"/>
      <c r="BF553" s="12"/>
      <c r="BG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</row>
    <row r="554" spans="2:86" x14ac:dyDescent="0.25">
      <c r="B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65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W554" s="12"/>
      <c r="AX554" s="12"/>
      <c r="AY554" s="12"/>
      <c r="AZ554" s="12"/>
      <c r="BA554" s="12"/>
      <c r="BF554" s="12"/>
      <c r="BG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</row>
    <row r="555" spans="2:86" x14ac:dyDescent="0.25">
      <c r="B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65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W555" s="12"/>
      <c r="AX555" s="12"/>
      <c r="AY555" s="12"/>
      <c r="AZ555" s="12"/>
      <c r="BA555" s="12"/>
      <c r="BF555" s="12"/>
      <c r="BG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</row>
    <row r="556" spans="2:86" x14ac:dyDescent="0.25">
      <c r="B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65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W556" s="12"/>
      <c r="AX556" s="12"/>
      <c r="AY556" s="12"/>
      <c r="AZ556" s="12"/>
      <c r="BA556" s="12"/>
      <c r="BF556" s="12"/>
      <c r="BG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</row>
    <row r="557" spans="2:86" x14ac:dyDescent="0.25">
      <c r="B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65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W557" s="12"/>
      <c r="AX557" s="12"/>
      <c r="AY557" s="12"/>
      <c r="AZ557" s="12"/>
      <c r="BA557" s="12"/>
      <c r="BF557" s="12"/>
      <c r="BG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</row>
    <row r="558" spans="2:86" x14ac:dyDescent="0.25">
      <c r="B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65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W558" s="12"/>
      <c r="AX558" s="12"/>
      <c r="AY558" s="12"/>
      <c r="AZ558" s="12"/>
      <c r="BA558" s="12"/>
      <c r="BF558" s="12"/>
      <c r="BG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</row>
    <row r="559" spans="2:86" x14ac:dyDescent="0.25">
      <c r="B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65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W559" s="12"/>
      <c r="AX559" s="12"/>
      <c r="AY559" s="12"/>
      <c r="AZ559" s="12"/>
      <c r="BA559" s="12"/>
      <c r="BF559" s="12"/>
      <c r="BG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</row>
    <row r="560" spans="2:86" x14ac:dyDescent="0.25">
      <c r="B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65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W560" s="12"/>
      <c r="AX560" s="12"/>
      <c r="AY560" s="12"/>
      <c r="AZ560" s="12"/>
      <c r="BA560" s="12"/>
      <c r="BF560" s="12"/>
      <c r="BG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</row>
    <row r="561" spans="2:86" x14ac:dyDescent="0.25">
      <c r="B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65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W561" s="12"/>
      <c r="AX561" s="12"/>
      <c r="AY561" s="12"/>
      <c r="AZ561" s="12"/>
      <c r="BA561" s="12"/>
      <c r="BF561" s="12"/>
      <c r="BG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</row>
    <row r="562" spans="2:86" x14ac:dyDescent="0.25">
      <c r="B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65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W562" s="12"/>
      <c r="AX562" s="12"/>
      <c r="AY562" s="12"/>
      <c r="AZ562" s="12"/>
      <c r="BA562" s="12"/>
      <c r="BF562" s="12"/>
      <c r="BG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</row>
    <row r="563" spans="2:86" x14ac:dyDescent="0.25">
      <c r="B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65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W563" s="12"/>
      <c r="AX563" s="12"/>
      <c r="AY563" s="12"/>
      <c r="AZ563" s="12"/>
      <c r="BA563" s="12"/>
      <c r="BF563" s="12"/>
      <c r="BG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</row>
    <row r="564" spans="2:86" x14ac:dyDescent="0.25">
      <c r="B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65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W564" s="12"/>
      <c r="AX564" s="12"/>
      <c r="AY564" s="12"/>
      <c r="AZ564" s="12"/>
      <c r="BA564" s="12"/>
      <c r="BF564" s="12"/>
      <c r="BG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</row>
    <row r="565" spans="2:86" x14ac:dyDescent="0.25">
      <c r="B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65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W565" s="12"/>
      <c r="AX565" s="12"/>
      <c r="AY565" s="12"/>
      <c r="AZ565" s="12"/>
      <c r="BA565" s="12"/>
      <c r="BF565" s="12"/>
      <c r="BG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</row>
    <row r="566" spans="2:86" x14ac:dyDescent="0.25">
      <c r="B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65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W566" s="12"/>
      <c r="AX566" s="12"/>
      <c r="AY566" s="12"/>
      <c r="AZ566" s="12"/>
      <c r="BA566" s="12"/>
      <c r="BF566" s="12"/>
      <c r="BG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</row>
    <row r="567" spans="2:86" x14ac:dyDescent="0.25">
      <c r="B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65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W567" s="12"/>
      <c r="AX567" s="12"/>
      <c r="AY567" s="12"/>
      <c r="AZ567" s="12"/>
      <c r="BA567" s="12"/>
      <c r="BF567" s="12"/>
      <c r="BG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</row>
    <row r="568" spans="2:86" x14ac:dyDescent="0.25">
      <c r="B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65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W568" s="12"/>
      <c r="AX568" s="12"/>
      <c r="AY568" s="12"/>
      <c r="AZ568" s="12"/>
      <c r="BA568" s="12"/>
      <c r="BF568" s="12"/>
      <c r="BG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</row>
    <row r="569" spans="2:86" x14ac:dyDescent="0.25">
      <c r="B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65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W569" s="12"/>
      <c r="AX569" s="12"/>
      <c r="AY569" s="12"/>
      <c r="AZ569" s="12"/>
      <c r="BA569" s="12"/>
      <c r="BF569" s="12"/>
      <c r="BG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</row>
    <row r="570" spans="2:86" x14ac:dyDescent="0.25">
      <c r="B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65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W570" s="12"/>
      <c r="AX570" s="12"/>
      <c r="AY570" s="12"/>
      <c r="AZ570" s="12"/>
      <c r="BA570" s="12"/>
      <c r="BF570" s="12"/>
      <c r="BG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</row>
    <row r="571" spans="2:86" x14ac:dyDescent="0.25">
      <c r="B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65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W571" s="12"/>
      <c r="AX571" s="12"/>
      <c r="AY571" s="12"/>
      <c r="AZ571" s="12"/>
      <c r="BA571" s="12"/>
      <c r="BF571" s="12"/>
      <c r="BG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</row>
    <row r="572" spans="2:86" x14ac:dyDescent="0.25">
      <c r="B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65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W572" s="12"/>
      <c r="AX572" s="12"/>
      <c r="AY572" s="12"/>
      <c r="AZ572" s="12"/>
      <c r="BA572" s="12"/>
      <c r="BF572" s="12"/>
      <c r="BG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</row>
    <row r="573" spans="2:86" x14ac:dyDescent="0.25">
      <c r="B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65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W573" s="12"/>
      <c r="AX573" s="12"/>
      <c r="AY573" s="12"/>
      <c r="AZ573" s="12"/>
      <c r="BA573" s="12"/>
      <c r="BF573" s="12"/>
      <c r="BG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</row>
    <row r="574" spans="2:86" x14ac:dyDescent="0.25">
      <c r="B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65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W574" s="12"/>
      <c r="AX574" s="12"/>
      <c r="AY574" s="12"/>
      <c r="AZ574" s="12"/>
      <c r="BA574" s="12"/>
      <c r="BF574" s="12"/>
      <c r="BG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</row>
    <row r="575" spans="2:86" x14ac:dyDescent="0.25">
      <c r="B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65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W575" s="12"/>
      <c r="AX575" s="12"/>
      <c r="AY575" s="12"/>
      <c r="AZ575" s="12"/>
      <c r="BA575" s="12"/>
      <c r="BF575" s="12"/>
      <c r="BG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</row>
    <row r="576" spans="2:86" x14ac:dyDescent="0.25">
      <c r="B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65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W576" s="12"/>
      <c r="AX576" s="12"/>
      <c r="AY576" s="12"/>
      <c r="AZ576" s="12"/>
      <c r="BA576" s="12"/>
      <c r="BF576" s="12"/>
      <c r="BG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</row>
    <row r="577" spans="2:86" x14ac:dyDescent="0.25">
      <c r="B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65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W577" s="12"/>
      <c r="AX577" s="12"/>
      <c r="AY577" s="12"/>
      <c r="AZ577" s="12"/>
      <c r="BA577" s="12"/>
      <c r="BF577" s="12"/>
      <c r="BG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</row>
    <row r="578" spans="2:86" x14ac:dyDescent="0.25">
      <c r="B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65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W578" s="12"/>
      <c r="AX578" s="12"/>
      <c r="AY578" s="12"/>
      <c r="AZ578" s="12"/>
      <c r="BA578" s="12"/>
      <c r="BF578" s="12"/>
      <c r="BG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</row>
  </sheetData>
  <mergeCells count="491">
    <mergeCell ref="BN177:CG177"/>
    <mergeCell ref="BN178:CG178"/>
    <mergeCell ref="BN13:BP13"/>
    <mergeCell ref="BN14:BP14"/>
    <mergeCell ref="CG175:CG176"/>
    <mergeCell ref="CH175:CH176"/>
    <mergeCell ref="BN176:BP176"/>
    <mergeCell ref="BS176:BU176"/>
    <mergeCell ref="BV176:BX176"/>
    <mergeCell ref="BY176:CA176"/>
    <mergeCell ref="CF171:CF172"/>
    <mergeCell ref="CG171:CG172"/>
    <mergeCell ref="CH171:CH172"/>
    <mergeCell ref="BN172:BP172"/>
    <mergeCell ref="BS172:BU172"/>
    <mergeCell ref="BY172:CA172"/>
    <mergeCell ref="CB172:CD172"/>
    <mergeCell ref="BN170:BP170"/>
    <mergeCell ref="BV170:BX170"/>
    <mergeCell ref="BY170:CA170"/>
    <mergeCell ref="CB170:CD170"/>
    <mergeCell ref="BN166:BP166"/>
    <mergeCell ref="BS166:BU166"/>
    <mergeCell ref="BV166:BX166"/>
    <mergeCell ref="BL175:BL176"/>
    <mergeCell ref="BM175:BM176"/>
    <mergeCell ref="BN175:BP175"/>
    <mergeCell ref="BR175:BR176"/>
    <mergeCell ref="CB175:CD176"/>
    <mergeCell ref="CF175:CF176"/>
    <mergeCell ref="CG173:CG174"/>
    <mergeCell ref="CH173:CH174"/>
    <mergeCell ref="BN174:BP174"/>
    <mergeCell ref="BS174:BU174"/>
    <mergeCell ref="BV174:BX174"/>
    <mergeCell ref="CB174:CD174"/>
    <mergeCell ref="BL173:BL174"/>
    <mergeCell ref="BM173:BM174"/>
    <mergeCell ref="BN173:BP173"/>
    <mergeCell ref="BR173:BR174"/>
    <mergeCell ref="BY173:CA174"/>
    <mergeCell ref="CF173:CF174"/>
    <mergeCell ref="CL170:CN170"/>
    <mergeCell ref="BL171:BL172"/>
    <mergeCell ref="BM171:BM172"/>
    <mergeCell ref="BN171:BP171"/>
    <mergeCell ref="BR171:BR172"/>
    <mergeCell ref="BV171:BX172"/>
    <mergeCell ref="CL168:CN168"/>
    <mergeCell ref="BL169:BL170"/>
    <mergeCell ref="BM169:BM170"/>
    <mergeCell ref="BN169:BP169"/>
    <mergeCell ref="BR169:BR170"/>
    <mergeCell ref="BS169:BU170"/>
    <mergeCell ref="CF169:CF170"/>
    <mergeCell ref="CG169:CG170"/>
    <mergeCell ref="CH169:CH170"/>
    <mergeCell ref="CL169:CN169"/>
    <mergeCell ref="BM168:BP168"/>
    <mergeCell ref="BQ168:BR168"/>
    <mergeCell ref="BS168:BU168"/>
    <mergeCell ref="BV168:BX168"/>
    <mergeCell ref="BY168:CA168"/>
    <mergeCell ref="CB168:CD168"/>
    <mergeCell ref="BY166:CA166"/>
    <mergeCell ref="CL166:CN166"/>
    <mergeCell ref="BL167:CH167"/>
    <mergeCell ref="CL167:CN167"/>
    <mergeCell ref="CL164:CN164"/>
    <mergeCell ref="BL165:BL166"/>
    <mergeCell ref="BM165:BM166"/>
    <mergeCell ref="BN165:BP165"/>
    <mergeCell ref="BR165:BR166"/>
    <mergeCell ref="CB165:CD166"/>
    <mergeCell ref="CF165:CF166"/>
    <mergeCell ref="CG165:CG166"/>
    <mergeCell ref="CH165:CH166"/>
    <mergeCell ref="CL165:CN165"/>
    <mergeCell ref="CG163:CG164"/>
    <mergeCell ref="CH163:CH164"/>
    <mergeCell ref="BN164:BP164"/>
    <mergeCell ref="BS164:BU164"/>
    <mergeCell ref="BV164:BX164"/>
    <mergeCell ref="CB164:CD164"/>
    <mergeCell ref="BL163:BL164"/>
    <mergeCell ref="BM163:BM164"/>
    <mergeCell ref="BN163:BP163"/>
    <mergeCell ref="BR163:BR164"/>
    <mergeCell ref="BY163:CA164"/>
    <mergeCell ref="CF163:CF164"/>
    <mergeCell ref="CG161:CG162"/>
    <mergeCell ref="CH161:CH162"/>
    <mergeCell ref="CL161:CN161"/>
    <mergeCell ref="BS162:BU162"/>
    <mergeCell ref="BY162:CA162"/>
    <mergeCell ref="CB162:CD162"/>
    <mergeCell ref="CL162:CN162"/>
    <mergeCell ref="CL159:CN159"/>
    <mergeCell ref="BV160:BX160"/>
    <mergeCell ref="BY160:CA160"/>
    <mergeCell ref="CB160:CD160"/>
    <mergeCell ref="CL160:CN160"/>
    <mergeCell ref="BL159:BL160"/>
    <mergeCell ref="BM159:BM160"/>
    <mergeCell ref="BN159:BP160"/>
    <mergeCell ref="BR159:BR160"/>
    <mergeCell ref="BS159:BU160"/>
    <mergeCell ref="CF159:CF160"/>
    <mergeCell ref="CF155:CF156"/>
    <mergeCell ref="BL161:BL162"/>
    <mergeCell ref="BM161:BM162"/>
    <mergeCell ref="BN161:BP162"/>
    <mergeCell ref="BR161:BR162"/>
    <mergeCell ref="BV161:BX162"/>
    <mergeCell ref="CF161:CF162"/>
    <mergeCell ref="CG159:CG160"/>
    <mergeCell ref="CH159:CH160"/>
    <mergeCell ref="BL153:BL154"/>
    <mergeCell ref="BM153:BM154"/>
    <mergeCell ref="BN153:BP153"/>
    <mergeCell ref="BR153:BR154"/>
    <mergeCell ref="BY153:CA154"/>
    <mergeCell ref="CF153:CF154"/>
    <mergeCell ref="CL157:CN157"/>
    <mergeCell ref="BM158:BP158"/>
    <mergeCell ref="BQ158:BR158"/>
    <mergeCell ref="BS158:BU158"/>
    <mergeCell ref="BV158:BX158"/>
    <mergeCell ref="BY158:CA158"/>
    <mergeCell ref="CB158:CD158"/>
    <mergeCell ref="CG155:CG156"/>
    <mergeCell ref="CH155:CH156"/>
    <mergeCell ref="BS156:BU156"/>
    <mergeCell ref="BV156:BX156"/>
    <mergeCell ref="BY156:CA156"/>
    <mergeCell ref="BL157:CH157"/>
    <mergeCell ref="BL155:BL156"/>
    <mergeCell ref="BM155:BM156"/>
    <mergeCell ref="BN155:BP156"/>
    <mergeCell ref="BR155:BR156"/>
    <mergeCell ref="CB155:CD156"/>
    <mergeCell ref="BV150:BX150"/>
    <mergeCell ref="BY150:CA150"/>
    <mergeCell ref="CB150:CD150"/>
    <mergeCell ref="CL150:CN150"/>
    <mergeCell ref="CG153:CG154"/>
    <mergeCell ref="CH153:CH154"/>
    <mergeCell ref="CL153:CN153"/>
    <mergeCell ref="BN154:BP154"/>
    <mergeCell ref="BS154:BU154"/>
    <mergeCell ref="BV154:BX154"/>
    <mergeCell ref="CB154:CD154"/>
    <mergeCell ref="BL151:BL152"/>
    <mergeCell ref="BM151:BM152"/>
    <mergeCell ref="BN151:BP151"/>
    <mergeCell ref="BR151:BR152"/>
    <mergeCell ref="BV151:BX152"/>
    <mergeCell ref="CF151:CF152"/>
    <mergeCell ref="CL148:CN148"/>
    <mergeCell ref="BL149:BL150"/>
    <mergeCell ref="BM149:BM150"/>
    <mergeCell ref="BN149:BP150"/>
    <mergeCell ref="BR149:BR150"/>
    <mergeCell ref="BS149:BU150"/>
    <mergeCell ref="CF149:CF150"/>
    <mergeCell ref="CG149:CG150"/>
    <mergeCell ref="CH149:CH150"/>
    <mergeCell ref="CL149:CN149"/>
    <mergeCell ref="CG151:CG152"/>
    <mergeCell ref="CH151:CH152"/>
    <mergeCell ref="CL151:CN151"/>
    <mergeCell ref="BN152:BP152"/>
    <mergeCell ref="BS152:BU152"/>
    <mergeCell ref="BY152:CA152"/>
    <mergeCell ref="CB152:CD152"/>
    <mergeCell ref="CL152:CN152"/>
    <mergeCell ref="BL147:CH147"/>
    <mergeCell ref="BM148:BP148"/>
    <mergeCell ref="BQ148:BR148"/>
    <mergeCell ref="BS148:BU148"/>
    <mergeCell ref="BV148:BX148"/>
    <mergeCell ref="BY148:CA148"/>
    <mergeCell ref="CB148:CD148"/>
    <mergeCell ref="CH145:CH146"/>
    <mergeCell ref="CL145:CN145"/>
    <mergeCell ref="BS146:BU146"/>
    <mergeCell ref="BV146:BX146"/>
    <mergeCell ref="BY146:CA146"/>
    <mergeCell ref="CL146:CN146"/>
    <mergeCell ref="BL145:BL146"/>
    <mergeCell ref="BM145:BM146"/>
    <mergeCell ref="BR145:BR146"/>
    <mergeCell ref="CB145:CD146"/>
    <mergeCell ref="CF145:CF146"/>
    <mergeCell ref="CG145:CG146"/>
    <mergeCell ref="CG143:CG144"/>
    <mergeCell ref="CH143:CH144"/>
    <mergeCell ref="CL143:CN143"/>
    <mergeCell ref="BS144:BU144"/>
    <mergeCell ref="BV144:BX144"/>
    <mergeCell ref="CB144:CD144"/>
    <mergeCell ref="CL144:CN144"/>
    <mergeCell ref="BL143:BL144"/>
    <mergeCell ref="BM143:BM144"/>
    <mergeCell ref="BN143:BP144"/>
    <mergeCell ref="BR143:BR144"/>
    <mergeCell ref="BY143:CA144"/>
    <mergeCell ref="CF143:CF144"/>
    <mergeCell ref="CG141:CG142"/>
    <mergeCell ref="CH141:CH142"/>
    <mergeCell ref="CL141:CN141"/>
    <mergeCell ref="BN142:BP142"/>
    <mergeCell ref="BS142:BU142"/>
    <mergeCell ref="BY142:CA142"/>
    <mergeCell ref="CB142:CD142"/>
    <mergeCell ref="CL142:CN142"/>
    <mergeCell ref="BL141:BL142"/>
    <mergeCell ref="BM141:BM142"/>
    <mergeCell ref="BN141:BP141"/>
    <mergeCell ref="BR141:BR142"/>
    <mergeCell ref="BV141:BX142"/>
    <mergeCell ref="CF141:CF142"/>
    <mergeCell ref="CG139:CG140"/>
    <mergeCell ref="CH139:CH140"/>
    <mergeCell ref="CL139:CN139"/>
    <mergeCell ref="BV140:BX140"/>
    <mergeCell ref="BY140:CA140"/>
    <mergeCell ref="CB140:CD140"/>
    <mergeCell ref="CL140:CN140"/>
    <mergeCell ref="BL139:BL140"/>
    <mergeCell ref="BM139:BM140"/>
    <mergeCell ref="BN139:BP140"/>
    <mergeCell ref="BR139:BR140"/>
    <mergeCell ref="BS139:BU140"/>
    <mergeCell ref="CF139:CF140"/>
    <mergeCell ref="CH129:CH130"/>
    <mergeCell ref="BN130:BP130"/>
    <mergeCell ref="BS130:BU130"/>
    <mergeCell ref="BV130:BX130"/>
    <mergeCell ref="BY130:CA130"/>
    <mergeCell ref="BL129:BL130"/>
    <mergeCell ref="BM129:BM130"/>
    <mergeCell ref="BN129:BP129"/>
    <mergeCell ref="BR129:BR130"/>
    <mergeCell ref="BM138:BP138"/>
    <mergeCell ref="BQ138:BR138"/>
    <mergeCell ref="BS138:BU138"/>
    <mergeCell ref="BV138:BX138"/>
    <mergeCell ref="BY138:CA138"/>
    <mergeCell ref="CB138:CD138"/>
    <mergeCell ref="BN131:CG131"/>
    <mergeCell ref="BN132:CG132"/>
    <mergeCell ref="BN134:CG134"/>
    <mergeCell ref="BN135:CG135"/>
    <mergeCell ref="BP136:CE136"/>
    <mergeCell ref="BL137:CH137"/>
    <mergeCell ref="BM125:BM126"/>
    <mergeCell ref="BN125:BP126"/>
    <mergeCell ref="BR125:BR126"/>
    <mergeCell ref="BV125:BX126"/>
    <mergeCell ref="CF125:CF126"/>
    <mergeCell ref="BY126:CA126"/>
    <mergeCell ref="CB126:CD126"/>
    <mergeCell ref="CH127:CH128"/>
    <mergeCell ref="BS128:BU128"/>
    <mergeCell ref="BV128:BX128"/>
    <mergeCell ref="CG129:CG130"/>
    <mergeCell ref="BL127:BL128"/>
    <mergeCell ref="BM127:BM128"/>
    <mergeCell ref="BN127:BP128"/>
    <mergeCell ref="BR127:BR128"/>
    <mergeCell ref="BY127:CA128"/>
    <mergeCell ref="CF127:CF128"/>
    <mergeCell ref="CG127:CG128"/>
    <mergeCell ref="CB128:CD128"/>
    <mergeCell ref="CB129:CD130"/>
    <mergeCell ref="CF129:CF130"/>
    <mergeCell ref="CG125:CG126"/>
    <mergeCell ref="CH125:CH126"/>
    <mergeCell ref="BS126:BU126"/>
    <mergeCell ref="CL122:CN122"/>
    <mergeCell ref="BL123:BL124"/>
    <mergeCell ref="BM123:BM124"/>
    <mergeCell ref="BN123:BP124"/>
    <mergeCell ref="BR123:BR124"/>
    <mergeCell ref="BS123:BU124"/>
    <mergeCell ref="CF123:CF124"/>
    <mergeCell ref="CG123:CG124"/>
    <mergeCell ref="CH123:CH124"/>
    <mergeCell ref="CL123:CN123"/>
    <mergeCell ref="BM122:BP122"/>
    <mergeCell ref="BQ122:BR122"/>
    <mergeCell ref="BS122:BU122"/>
    <mergeCell ref="BV122:BX122"/>
    <mergeCell ref="BY122:CA122"/>
    <mergeCell ref="CB122:CD122"/>
    <mergeCell ref="BV124:BX124"/>
    <mergeCell ref="BY124:CA124"/>
    <mergeCell ref="CB124:CD124"/>
    <mergeCell ref="CL124:CN124"/>
    <mergeCell ref="BL125:BL126"/>
    <mergeCell ref="BN120:BP120"/>
    <mergeCell ref="BS120:BU120"/>
    <mergeCell ref="BV120:BX120"/>
    <mergeCell ref="BY120:CA120"/>
    <mergeCell ref="CL120:CN120"/>
    <mergeCell ref="BL121:CH121"/>
    <mergeCell ref="CL121:CN121"/>
    <mergeCell ref="CL118:CN118"/>
    <mergeCell ref="BL119:BL120"/>
    <mergeCell ref="BM119:BM120"/>
    <mergeCell ref="BN119:BP119"/>
    <mergeCell ref="BR119:BR120"/>
    <mergeCell ref="CB119:CD120"/>
    <mergeCell ref="CF119:CF120"/>
    <mergeCell ref="CG119:CG120"/>
    <mergeCell ref="CH119:CH120"/>
    <mergeCell ref="CL119:CN119"/>
    <mergeCell ref="CG117:CG118"/>
    <mergeCell ref="CH117:CH118"/>
    <mergeCell ref="BN118:BP118"/>
    <mergeCell ref="BS118:BU118"/>
    <mergeCell ref="BV118:BX118"/>
    <mergeCell ref="CB118:CD118"/>
    <mergeCell ref="BL117:BL118"/>
    <mergeCell ref="BM117:BM118"/>
    <mergeCell ref="BN117:BP117"/>
    <mergeCell ref="BR117:BR118"/>
    <mergeCell ref="BY117:CA118"/>
    <mergeCell ref="CF117:CF118"/>
    <mergeCell ref="CG115:CG116"/>
    <mergeCell ref="CH115:CH116"/>
    <mergeCell ref="CL115:CN115"/>
    <mergeCell ref="BS116:BU116"/>
    <mergeCell ref="BY116:CA116"/>
    <mergeCell ref="CB116:CD116"/>
    <mergeCell ref="CL116:CN116"/>
    <mergeCell ref="CH113:CH114"/>
    <mergeCell ref="CL113:CN113"/>
    <mergeCell ref="BV114:BX114"/>
    <mergeCell ref="BY114:CA114"/>
    <mergeCell ref="CB114:CD114"/>
    <mergeCell ref="CL114:CN114"/>
    <mergeCell ref="BL113:BL114"/>
    <mergeCell ref="BM113:BM114"/>
    <mergeCell ref="BN113:BP114"/>
    <mergeCell ref="BR113:BR114"/>
    <mergeCell ref="BS113:BU114"/>
    <mergeCell ref="CF113:CF114"/>
    <mergeCell ref="CB109:CD110"/>
    <mergeCell ref="CF109:CF110"/>
    <mergeCell ref="BL115:BL116"/>
    <mergeCell ref="BM115:BM116"/>
    <mergeCell ref="BN115:BP116"/>
    <mergeCell ref="BR115:BR116"/>
    <mergeCell ref="BV115:BX116"/>
    <mergeCell ref="CF115:CF116"/>
    <mergeCell ref="CG113:CG114"/>
    <mergeCell ref="BL107:BL108"/>
    <mergeCell ref="BM107:BM108"/>
    <mergeCell ref="BN107:BP108"/>
    <mergeCell ref="BR107:BR108"/>
    <mergeCell ref="BY107:CA108"/>
    <mergeCell ref="CF107:CF108"/>
    <mergeCell ref="BL111:CH111"/>
    <mergeCell ref="CL111:CN111"/>
    <mergeCell ref="BM112:BP112"/>
    <mergeCell ref="BQ112:BR112"/>
    <mergeCell ref="BS112:BU112"/>
    <mergeCell ref="BV112:BX112"/>
    <mergeCell ref="BY112:CA112"/>
    <mergeCell ref="CB112:CD112"/>
    <mergeCell ref="CG109:CG110"/>
    <mergeCell ref="CH109:CH110"/>
    <mergeCell ref="BN110:BP110"/>
    <mergeCell ref="BS110:BU110"/>
    <mergeCell ref="BV110:BX110"/>
    <mergeCell ref="BY110:CA110"/>
    <mergeCell ref="BL109:BL110"/>
    <mergeCell ref="BM109:BM110"/>
    <mergeCell ref="BN109:BP109"/>
    <mergeCell ref="BR109:BR110"/>
    <mergeCell ref="BV104:BX104"/>
    <mergeCell ref="BY104:CA104"/>
    <mergeCell ref="CB104:CD104"/>
    <mergeCell ref="CL104:CN104"/>
    <mergeCell ref="CG107:CG108"/>
    <mergeCell ref="CH107:CH108"/>
    <mergeCell ref="CL107:CN107"/>
    <mergeCell ref="BS108:BU108"/>
    <mergeCell ref="BV108:BX108"/>
    <mergeCell ref="CB108:CD108"/>
    <mergeCell ref="BL105:BL106"/>
    <mergeCell ref="BM105:BM106"/>
    <mergeCell ref="BN105:BP105"/>
    <mergeCell ref="BR105:BR106"/>
    <mergeCell ref="BV105:BX106"/>
    <mergeCell ref="CF105:CF106"/>
    <mergeCell ref="CL102:CN102"/>
    <mergeCell ref="BL103:BL104"/>
    <mergeCell ref="BM103:BM104"/>
    <mergeCell ref="BN103:BP104"/>
    <mergeCell ref="BR103:BR104"/>
    <mergeCell ref="BS103:BU104"/>
    <mergeCell ref="CF103:CF104"/>
    <mergeCell ref="CG103:CG104"/>
    <mergeCell ref="CH103:CH104"/>
    <mergeCell ref="CL103:CN103"/>
    <mergeCell ref="CG105:CG106"/>
    <mergeCell ref="CH105:CH106"/>
    <mergeCell ref="CL105:CN105"/>
    <mergeCell ref="BN106:BP106"/>
    <mergeCell ref="BS106:BU106"/>
    <mergeCell ref="BY106:CA106"/>
    <mergeCell ref="CB106:CD106"/>
    <mergeCell ref="CL106:CN106"/>
    <mergeCell ref="BL101:CH101"/>
    <mergeCell ref="BM102:BP102"/>
    <mergeCell ref="BQ102:BR102"/>
    <mergeCell ref="BS102:BU102"/>
    <mergeCell ref="BV102:BX102"/>
    <mergeCell ref="BY102:CA102"/>
    <mergeCell ref="CB102:CD102"/>
    <mergeCell ref="CG15:CG16"/>
    <mergeCell ref="CH15:CH16"/>
    <mergeCell ref="BN18:CG18"/>
    <mergeCell ref="BN19:CG19"/>
    <mergeCell ref="CH18:DA18"/>
    <mergeCell ref="CH19:DA19"/>
    <mergeCell ref="CL15:CN15"/>
    <mergeCell ref="BN16:BP16"/>
    <mergeCell ref="BS16:BU16"/>
    <mergeCell ref="BV16:BX16"/>
    <mergeCell ref="BY16:CA16"/>
    <mergeCell ref="CL16:CN16"/>
    <mergeCell ref="BL15:BL16"/>
    <mergeCell ref="BM15:BM16"/>
    <mergeCell ref="BN15:BP15"/>
    <mergeCell ref="BR15:BR16"/>
    <mergeCell ref="CB15:CD16"/>
    <mergeCell ref="CF15:CF16"/>
    <mergeCell ref="CG13:CG14"/>
    <mergeCell ref="CH13:CH14"/>
    <mergeCell ref="CL13:CN13"/>
    <mergeCell ref="BS14:BU14"/>
    <mergeCell ref="BV14:BX14"/>
    <mergeCell ref="CB14:CD14"/>
    <mergeCell ref="CL14:CN14"/>
    <mergeCell ref="BL13:BL14"/>
    <mergeCell ref="BM13:BM14"/>
    <mergeCell ref="BR13:BR14"/>
    <mergeCell ref="BY13:CA14"/>
    <mergeCell ref="CF13:CF14"/>
    <mergeCell ref="CG11:CG12"/>
    <mergeCell ref="CH11:CH12"/>
    <mergeCell ref="CL11:CN11"/>
    <mergeCell ref="BN12:BP12"/>
    <mergeCell ref="BS12:BU12"/>
    <mergeCell ref="BY12:CA12"/>
    <mergeCell ref="CB12:CD12"/>
    <mergeCell ref="CL12:CN12"/>
    <mergeCell ref="BL11:BL12"/>
    <mergeCell ref="BM11:BM12"/>
    <mergeCell ref="BN11:BP11"/>
    <mergeCell ref="BR11:BR12"/>
    <mergeCell ref="BV11:BX12"/>
    <mergeCell ref="CF11:CF12"/>
    <mergeCell ref="CG9:CG10"/>
    <mergeCell ref="CH9:CH10"/>
    <mergeCell ref="CL9:CN9"/>
    <mergeCell ref="BN10:BP10"/>
    <mergeCell ref="BV10:BX10"/>
    <mergeCell ref="BY10:CA10"/>
    <mergeCell ref="CB10:CD10"/>
    <mergeCell ref="CL10:CN10"/>
    <mergeCell ref="BL9:BL10"/>
    <mergeCell ref="BM9:BM10"/>
    <mergeCell ref="BN9:BP9"/>
    <mergeCell ref="BR9:BR10"/>
    <mergeCell ref="BS9:BU10"/>
    <mergeCell ref="CF9:CF10"/>
    <mergeCell ref="BP6:CE6"/>
    <mergeCell ref="BL7:CH7"/>
    <mergeCell ref="BM8:BP8"/>
    <mergeCell ref="BQ8:BR8"/>
    <mergeCell ref="BS8:BU8"/>
    <mergeCell ref="BV8:BX8"/>
    <mergeCell ref="BY8:CA8"/>
    <mergeCell ref="CB8:CD8"/>
    <mergeCell ref="BN4:CG4"/>
    <mergeCell ref="BN5:CG5"/>
  </mergeCells>
  <conditionalFormatting sqref="CF173:CG173 CF171:CG171 CF169:CG169 CF175:CG175 CG170 CG172 CG174 CF143 CG139:CG146 CF139 CF145 CF141 CF153 CG149:CG156 CF149 CF155 CF151 CF163 CG159:CG166 CF159 CF165 CF161 CF13 CG9:CG17 CF9 CF15 CF11 CF107:CG107 CF105:CG105 CF103:CG103 CF109:CG109 CG104 CG106 CG108 CF117:CG117 CF115:CG115 CF113:CG113 CF119:CG119 CG114 CG116 CG118 CF127:CG127 CF125:CG125 CF123:CG123 CF129:CG129 CG124 CG126 CG128 CG20:CG10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V42"/>
  <sheetViews>
    <sheetView zoomScaleNormal="100" workbookViewId="0">
      <pane xSplit="25200" topLeftCell="BV1"/>
      <selection pane="topRight" activeCell="AQ32" sqref="AQ32"/>
    </sheetView>
  </sheetViews>
  <sheetFormatPr defaultRowHeight="13.5" outlineLevelCol="2" x14ac:dyDescent="0.25"/>
  <cols>
    <col min="1" max="1" width="3.5703125" style="1" customWidth="1"/>
    <col min="2" max="2" width="6" style="223" hidden="1" customWidth="1" outlineLevel="1"/>
    <col min="3" max="3" width="16.140625" style="1" customWidth="1" collapsed="1"/>
    <col min="4" max="4" width="1.140625" style="1" customWidth="1"/>
    <col min="5" max="5" width="6.28515625" style="1" customWidth="1"/>
    <col min="6" max="7" width="1.140625" style="1" customWidth="1"/>
    <col min="8" max="8" width="6.28515625" style="1" customWidth="1"/>
    <col min="9" max="10" width="1.140625" style="1" customWidth="1"/>
    <col min="11" max="11" width="6.28515625" style="1" customWidth="1"/>
    <col min="12" max="13" width="1.140625" style="1" customWidth="1"/>
    <col min="14" max="14" width="6.28515625" style="1" customWidth="1"/>
    <col min="15" max="16" width="1.140625" style="1" customWidth="1"/>
    <col min="17" max="17" width="6.28515625" style="1" customWidth="1"/>
    <col min="18" max="19" width="1.140625" style="1" customWidth="1"/>
    <col min="20" max="20" width="6.28515625" style="1" customWidth="1"/>
    <col min="21" max="21" width="1.140625" style="1" customWidth="1"/>
    <col min="22" max="22" width="5.7109375" style="1" customWidth="1"/>
    <col min="23" max="23" width="6.5703125" style="1" customWidth="1"/>
    <col min="24" max="24" width="7.28515625" style="1" customWidth="1"/>
    <col min="25" max="25" width="1.85546875" style="2" customWidth="1"/>
    <col min="26" max="26" width="27.85546875" style="1" hidden="1" customWidth="1" outlineLevel="1"/>
    <col min="27" max="27" width="20" style="1" hidden="1" customWidth="1" outlineLevel="1"/>
    <col min="28" max="29" width="9.140625" style="170" hidden="1" customWidth="1" outlineLevel="1"/>
    <col min="30" max="30" width="6.42578125" style="1" hidden="1" customWidth="1" outlineLevel="1" collapsed="1"/>
    <col min="31" max="31" width="21.7109375" style="1" hidden="1" customWidth="1" outlineLevel="1"/>
    <col min="32" max="32" width="4.28515625" style="1" hidden="1" customWidth="1" outlineLevel="1"/>
    <col min="33" max="33" width="4.28515625" style="2" hidden="1" customWidth="1" outlineLevel="1"/>
    <col min="34" max="34" width="4.28515625" style="1" hidden="1" customWidth="1" outlineLevel="1"/>
    <col min="35" max="35" width="4.28515625" style="2" hidden="1" customWidth="1" outlineLevel="1"/>
    <col min="36" max="36" width="4.28515625" style="1" hidden="1" customWidth="1" outlineLevel="1"/>
    <col min="37" max="37" width="4.28515625" style="2" hidden="1" customWidth="1" outlineLevel="1"/>
    <col min="38" max="38" width="4.28515625" style="1" hidden="1" customWidth="1" outlineLevel="1"/>
    <col min="39" max="39" width="4.28515625" style="2" hidden="1" customWidth="1" outlineLevel="1"/>
    <col min="40" max="40" width="4.28515625" style="1" hidden="1" customWidth="1" outlineLevel="1"/>
    <col min="41" max="41" width="4.28515625" style="2" hidden="1" customWidth="1" outlineLevel="1"/>
    <col min="42" max="42" width="3" style="1" hidden="1" customWidth="1" outlineLevel="1"/>
    <col min="43" max="44" width="6.42578125" style="3" hidden="1" customWidth="1" outlineLevel="2"/>
    <col min="45" max="56" width="2.7109375" style="1" hidden="1" customWidth="1" outlineLevel="2"/>
    <col min="57" max="61" width="3.28515625" style="1" hidden="1" customWidth="1" outlineLevel="2"/>
    <col min="62" max="67" width="2.7109375" style="1" hidden="1" customWidth="1" outlineLevel="2"/>
    <col min="68" max="68" width="2.42578125" style="1" hidden="1" customWidth="1" outlineLevel="2"/>
    <col min="69" max="70" width="14" style="1" hidden="1" customWidth="1" outlineLevel="2"/>
    <col min="71" max="71" width="13.5703125" style="1" hidden="1" customWidth="1" outlineLevel="2"/>
    <col min="72" max="73" width="9.140625" style="1" hidden="1" customWidth="1" outlineLevel="2"/>
    <col min="74" max="74" width="9.140625" style="1" collapsed="1"/>
    <col min="75" max="16384" width="9.140625" style="1"/>
  </cols>
  <sheetData>
    <row r="7" spans="1:73" ht="20.100000000000001" customHeight="1" x14ac:dyDescent="0.25">
      <c r="C7" s="325" t="s">
        <v>76</v>
      </c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</row>
    <row r="8" spans="1:73" ht="20.100000000000001" customHeight="1" x14ac:dyDescent="0.25">
      <c r="C8" s="449" t="s">
        <v>170</v>
      </c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</row>
    <row r="9" spans="1:73" ht="17.100000000000001" customHeight="1" x14ac:dyDescent="0.35">
      <c r="A9" s="451"/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169"/>
      <c r="AF9" s="171">
        <v>1</v>
      </c>
      <c r="AH9" s="172"/>
    </row>
    <row r="10" spans="1:73" ht="17.100000000000001" customHeight="1" thickBot="1" x14ac:dyDescent="0.35">
      <c r="A10" s="173"/>
      <c r="B10" s="174"/>
      <c r="C10" s="173"/>
      <c r="D10" s="175"/>
      <c r="E10" s="175"/>
      <c r="F10" s="175"/>
      <c r="G10" s="175"/>
      <c r="H10" s="175"/>
      <c r="I10" s="175"/>
      <c r="J10" s="175"/>
      <c r="K10" s="299" t="s">
        <v>75</v>
      </c>
      <c r="L10" s="175"/>
      <c r="M10" s="175"/>
      <c r="N10" s="298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77"/>
    </row>
    <row r="11" spans="1:73" ht="17.100000000000001" customHeight="1" thickBot="1" x14ac:dyDescent="0.3">
      <c r="A11" s="178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1" t="s">
        <v>147</v>
      </c>
      <c r="W11" s="180"/>
      <c r="X11" s="180"/>
      <c r="Y11" s="182"/>
      <c r="AD11" s="183" t="str">
        <f>IF(B19=0," ","2-4")</f>
        <v>2-4</v>
      </c>
      <c r="AE11" s="184" t="str">
        <f>IF(B19=0," ",CONCATENATE(C15,"-",C19))</f>
        <v>г. АЛМАТЫ-ТУРКЕСТАНСКАЯ</v>
      </c>
      <c r="AF11" s="185">
        <v>2</v>
      </c>
      <c r="AG11" s="186">
        <v>1</v>
      </c>
      <c r="AH11" s="185">
        <v>2</v>
      </c>
      <c r="AI11" s="186">
        <v>1</v>
      </c>
      <c r="AJ11" s="185">
        <v>2</v>
      </c>
      <c r="AK11" s="186">
        <v>1</v>
      </c>
      <c r="AL11" s="185"/>
      <c r="AM11" s="186"/>
      <c r="AN11" s="185"/>
      <c r="AO11" s="187"/>
      <c r="AP11" s="188"/>
      <c r="AQ11" s="189">
        <f>IF(AF11+AG11&lt;&gt;0,SUM(AS11:AW11),"")</f>
        <v>3</v>
      </c>
      <c r="AR11" s="189">
        <f>IF(AF11+AG11&lt;&gt;0,SUM(AY11:BC11),"")</f>
        <v>0</v>
      </c>
      <c r="AS11" s="190">
        <f>IF(AF11&gt;AG11,1,0)</f>
        <v>1</v>
      </c>
      <c r="AT11" s="190">
        <f>IF(AH11&gt;AI11,1,0)</f>
        <v>1</v>
      </c>
      <c r="AU11" s="190">
        <f>IF(AJ11&gt;AK11,1,0)</f>
        <v>1</v>
      </c>
      <c r="AV11" s="190">
        <f>IF(AL11&gt;AM11,1,0)</f>
        <v>0</v>
      </c>
      <c r="AW11" s="190">
        <f>IF(AN11&gt;AO11,1,0)</f>
        <v>0</v>
      </c>
      <c r="AX11" s="191"/>
      <c r="AY11" s="190">
        <f>IF(AG11&gt;AF11,1,0)</f>
        <v>0</v>
      </c>
      <c r="AZ11" s="190">
        <f>IF(AI11&gt;AH11,1,0)</f>
        <v>0</v>
      </c>
      <c r="BA11" s="190">
        <f>IF(AK11&gt;AJ11,1,0)</f>
        <v>0</v>
      </c>
      <c r="BB11" s="190">
        <f>IF(AM11&gt;AL11,1,0)</f>
        <v>0</v>
      </c>
      <c r="BC11" s="190">
        <f>IF(AO11&gt;AN11,1,0)</f>
        <v>0</v>
      </c>
      <c r="BD11" s="191"/>
      <c r="BE11" s="190">
        <f>IF(AF11&gt;AG11,AG11,IF(AG11&gt;AF11,-AF11,""))</f>
        <v>1</v>
      </c>
      <c r="BF11" s="190" t="str">
        <f>IF(AH11&gt;AI11,", "&amp;AI11,IF(AI11&gt;AH11,", "&amp;-AH11,""))</f>
        <v>, 1</v>
      </c>
      <c r="BG11" s="190" t="str">
        <f>IF(AJ11&gt;AK11,", "&amp;AK11,IF(AK11&gt;AJ11,", "&amp;-AJ11,""))</f>
        <v>, 1</v>
      </c>
      <c r="BH11" s="190" t="str">
        <f>IF(AL11&gt;AM11,", "&amp;AM11,IF(AM11&gt;AL11,", "&amp;-AL11,""))</f>
        <v/>
      </c>
      <c r="BI11" s="190" t="str">
        <f>IF(AN11&gt;AO11,", "&amp;AO11,IF(AO11&gt;AN11,", "&amp;-AN11,""))</f>
        <v/>
      </c>
      <c r="BJ11" s="191"/>
      <c r="BK11" s="190">
        <f>IF(AG11&gt;AF11,AF11,IF(AF11&gt;AG11,-AG11,""))</f>
        <v>-1</v>
      </c>
      <c r="BL11" s="190" t="str">
        <f>IF(AI11&gt;AH11,", "&amp;AH11,IF(AH11&gt;AI11,", "&amp;-AI11,""))</f>
        <v>, -1</v>
      </c>
      <c r="BM11" s="190" t="str">
        <f>IF(AK11&gt;AJ11,", "&amp;AJ11,IF(AJ11&gt;AK11,", "&amp;-AK11,""))</f>
        <v>, -1</v>
      </c>
      <c r="BN11" s="190" t="str">
        <f>IF(AM11&gt;AL11,", "&amp;AL11,IF(AL11&gt;AM11,", "&amp;-AM11,""))</f>
        <v/>
      </c>
      <c r="BO11" s="190" t="str">
        <f>IF(AO11&gt;AN11,", "&amp;AN11,IF(AN11&gt;AO11,", "&amp;-AO11,""))</f>
        <v/>
      </c>
      <c r="BP11" s="191"/>
      <c r="BQ11" s="192" t="str">
        <f>CONCATENATE(,BE11,BF11,BG11,BH11,BI11,)</f>
        <v>1, 1, 1</v>
      </c>
      <c r="BR11" s="192" t="str">
        <f>CONCATENATE(,BK11,BL11,BM11,BN11,BO11,)</f>
        <v>-1, -1, -1</v>
      </c>
      <c r="BS11" s="192" t="str">
        <f>IF(AQ11&gt;AR11,BQ11,IF(AR11&gt;AQ11,BR11,""))</f>
        <v>1, 1, 1</v>
      </c>
      <c r="BT11" s="2" t="str">
        <f>IF(AQ11&gt;AR11,AR11&amp;" : "&amp;AQ11,IF(AR11&gt;AQ11,AQ11&amp;" : "&amp;AR11,""))</f>
        <v>0 : 3</v>
      </c>
      <c r="BU11" s="452" t="s">
        <v>144</v>
      </c>
    </row>
    <row r="12" spans="1:73" ht="17.100000000000001" customHeight="1" thickTop="1" thickBot="1" x14ac:dyDescent="0.3">
      <c r="A12" s="193" t="s">
        <v>2</v>
      </c>
      <c r="B12" s="194"/>
      <c r="C12" s="195" t="s">
        <v>140</v>
      </c>
      <c r="D12" s="455">
        <v>1</v>
      </c>
      <c r="E12" s="456"/>
      <c r="F12" s="457"/>
      <c r="G12" s="455">
        <v>2</v>
      </c>
      <c r="H12" s="456"/>
      <c r="I12" s="457"/>
      <c r="J12" s="455">
        <v>3</v>
      </c>
      <c r="K12" s="456"/>
      <c r="L12" s="457"/>
      <c r="M12" s="455">
        <v>4</v>
      </c>
      <c r="N12" s="456"/>
      <c r="O12" s="457"/>
      <c r="P12" s="455">
        <v>5</v>
      </c>
      <c r="Q12" s="456"/>
      <c r="R12" s="457"/>
      <c r="S12" s="455">
        <v>6</v>
      </c>
      <c r="T12" s="456"/>
      <c r="U12" s="456"/>
      <c r="V12" s="196" t="s">
        <v>0</v>
      </c>
      <c r="W12" s="196" t="s">
        <v>3</v>
      </c>
      <c r="X12" s="196" t="s">
        <v>1</v>
      </c>
      <c r="Y12" s="197"/>
      <c r="AD12" s="198" t="str">
        <f>IF(B21=0," ","1-5")</f>
        <v>1-5</v>
      </c>
      <c r="AE12" s="199" t="str">
        <f>IF(B21=0," ",CONCATENATE(C13,"-",C21))</f>
        <v>КАРАГАНДИНСКАЯ-ВКО</v>
      </c>
      <c r="AF12" s="200">
        <v>2</v>
      </c>
      <c r="AG12" s="201">
        <v>1</v>
      </c>
      <c r="AH12" s="200">
        <v>2</v>
      </c>
      <c r="AI12" s="201">
        <v>1</v>
      </c>
      <c r="AJ12" s="200">
        <v>2</v>
      </c>
      <c r="AK12" s="201">
        <v>1</v>
      </c>
      <c r="AL12" s="200"/>
      <c r="AM12" s="201"/>
      <c r="AN12" s="200"/>
      <c r="AO12" s="202"/>
      <c r="AP12" s="188"/>
      <c r="AQ12" s="189">
        <f t="shared" ref="AQ12:AQ25" si="0">IF(AF12+AG12&lt;&gt;0,SUM(AS12:AW12),"")</f>
        <v>3</v>
      </c>
      <c r="AR12" s="189">
        <f t="shared" ref="AR12:AR25" si="1">IF(AF12+AG12&lt;&gt;0,SUM(AY12:BC12),"")</f>
        <v>0</v>
      </c>
      <c r="AS12" s="190">
        <f t="shared" ref="AS12:AS25" si="2">IF(AF12&gt;AG12,1,0)</f>
        <v>1</v>
      </c>
      <c r="AT12" s="190">
        <f t="shared" ref="AT12:AT25" si="3">IF(AH12&gt;AI12,1,0)</f>
        <v>1</v>
      </c>
      <c r="AU12" s="190">
        <f t="shared" ref="AU12:AU25" si="4">IF(AJ12&gt;AK12,1,0)</f>
        <v>1</v>
      </c>
      <c r="AV12" s="190">
        <f t="shared" ref="AV12:AV25" si="5">IF(AL12&gt;AM12,1,0)</f>
        <v>0</v>
      </c>
      <c r="AW12" s="190">
        <f t="shared" ref="AW12:AW25" si="6">IF(AN12&gt;AO12,1,0)</f>
        <v>0</v>
      </c>
      <c r="AX12" s="191"/>
      <c r="AY12" s="190">
        <f t="shared" ref="AY12:AY25" si="7">IF(AG12&gt;AF12,1,0)</f>
        <v>0</v>
      </c>
      <c r="AZ12" s="190">
        <f t="shared" ref="AZ12:AZ25" si="8">IF(AI12&gt;AH12,1,0)</f>
        <v>0</v>
      </c>
      <c r="BA12" s="190">
        <f t="shared" ref="BA12:BA25" si="9">IF(AK12&gt;AJ12,1,0)</f>
        <v>0</v>
      </c>
      <c r="BB12" s="190">
        <f t="shared" ref="BB12:BB25" si="10">IF(AM12&gt;AL12,1,0)</f>
        <v>0</v>
      </c>
      <c r="BC12" s="190">
        <f t="shared" ref="BC12:BC25" si="11">IF(AO12&gt;AN12,1,0)</f>
        <v>0</v>
      </c>
      <c r="BD12" s="191"/>
      <c r="BE12" s="190">
        <f t="shared" ref="BE12:BE25" si="12">IF(AF12&gt;AG12,AG12,IF(AG12&gt;AF12,-AF12,""))</f>
        <v>1</v>
      </c>
      <c r="BF12" s="190" t="str">
        <f t="shared" ref="BF12:BF25" si="13">IF(AH12&gt;AI12,", "&amp;AI12,IF(AI12&gt;AH12,", "&amp;-AH12,""))</f>
        <v>, 1</v>
      </c>
      <c r="BG12" s="190" t="str">
        <f t="shared" ref="BG12:BG25" si="14">IF(AJ12&gt;AK12,", "&amp;AK12,IF(AK12&gt;AJ12,", "&amp;-AJ12,""))</f>
        <v>, 1</v>
      </c>
      <c r="BH12" s="190" t="str">
        <f t="shared" ref="BH12:BH25" si="15">IF(AL12&gt;AM12,", "&amp;AM12,IF(AM12&gt;AL12,", "&amp;-AL12,""))</f>
        <v/>
      </c>
      <c r="BI12" s="190" t="str">
        <f t="shared" ref="BI12:BI25" si="16">IF(AN12&gt;AO12,", "&amp;AO12,IF(AO12&gt;AN12,", "&amp;-AN12,""))</f>
        <v/>
      </c>
      <c r="BJ12" s="191"/>
      <c r="BK12" s="190">
        <f t="shared" ref="BK12:BK25" si="17">IF(AG12&gt;AF12,AF12,IF(AF12&gt;AG12,-AG12,""))</f>
        <v>-1</v>
      </c>
      <c r="BL12" s="190" t="str">
        <f t="shared" ref="BL12:BL25" si="18">IF(AI12&gt;AH12,", "&amp;AH12,IF(AH12&gt;AI12,", "&amp;-AI12,""))</f>
        <v>, -1</v>
      </c>
      <c r="BM12" s="190" t="str">
        <f t="shared" ref="BM12:BM25" si="19">IF(AK12&gt;AJ12,", "&amp;AJ12,IF(AJ12&gt;AK12,", "&amp;-AK12,""))</f>
        <v>, -1</v>
      </c>
      <c r="BN12" s="190" t="str">
        <f t="shared" ref="BN12:BN25" si="20">IF(AM12&gt;AL12,", "&amp;AL12,IF(AL12&gt;AM12,", "&amp;-AM12,""))</f>
        <v/>
      </c>
      <c r="BO12" s="190" t="str">
        <f t="shared" ref="BO12:BO25" si="21">IF(AO12&gt;AN12,", "&amp;AN12,IF(AN12&gt;AO12,", "&amp;-AO12,""))</f>
        <v/>
      </c>
      <c r="BP12" s="191"/>
      <c r="BQ12" s="192" t="str">
        <f t="shared" ref="BQ12:BQ25" si="22">CONCATENATE(,BE12,BF12,BG12,BH12,BI12,)</f>
        <v>1, 1, 1</v>
      </c>
      <c r="BR12" s="192" t="str">
        <f t="shared" ref="BR12:BR25" si="23">CONCATENATE(,BK12,BL12,BM12,BN12,BO12,)</f>
        <v>-1, -1, -1</v>
      </c>
      <c r="BS12" s="192" t="str">
        <f t="shared" ref="BS12:BS25" si="24">IF(AQ12&gt;AR12,BQ12,IF(AR12&gt;AQ12,BR12,""))</f>
        <v>1, 1, 1</v>
      </c>
      <c r="BT12" s="2" t="str">
        <f t="shared" ref="BT12:BT25" si="25">IF(AQ12&gt;AR12,AR12&amp;" : "&amp;AQ12,IF(AR12&gt;AQ12,AQ12&amp;" : "&amp;AR12,""))</f>
        <v>0 : 3</v>
      </c>
      <c r="BU12" s="453"/>
    </row>
    <row r="13" spans="1:73" ht="17.100000000000001" customHeight="1" thickTop="1" x14ac:dyDescent="0.25">
      <c r="A13" s="487">
        <v>1</v>
      </c>
      <c r="B13" s="488">
        <f>[4]Лист3!$A$2</f>
        <v>1</v>
      </c>
      <c r="C13" s="224" t="s">
        <v>69</v>
      </c>
      <c r="D13" s="489"/>
      <c r="E13" s="489"/>
      <c r="F13" s="490"/>
      <c r="G13" s="203"/>
      <c r="H13" s="204">
        <f>IF(AQ23&gt;AR23,2,$AF$9)</f>
        <v>2</v>
      </c>
      <c r="I13" s="205"/>
      <c r="J13" s="203"/>
      <c r="K13" s="204">
        <f>IF(AQ17&gt;AR17,2,$AF$9)</f>
        <v>2</v>
      </c>
      <c r="L13" s="205"/>
      <c r="M13" s="203"/>
      <c r="N13" s="204">
        <f>IF(AR14&gt;AQ14,2,$AF$9)</f>
        <v>2</v>
      </c>
      <c r="O13" s="205"/>
      <c r="P13" s="203"/>
      <c r="Q13" s="204">
        <f>IF(AQ12&gt;AR12,2,$AF$9)</f>
        <v>2</v>
      </c>
      <c r="R13" s="205"/>
      <c r="S13" s="203"/>
      <c r="T13" s="204">
        <f>IF(AR21&gt;AQ21,2,$AF$9)</f>
        <v>2</v>
      </c>
      <c r="U13" s="206"/>
      <c r="V13" s="480">
        <f>SUM(E13,H13,K13,N13,Q13,T13)</f>
        <v>10</v>
      </c>
      <c r="W13" s="479"/>
      <c r="X13" s="480">
        <v>1</v>
      </c>
      <c r="Y13" s="207"/>
      <c r="Z13" s="471">
        <f>IF(B13="","",VLOOKUP(B13,'[5]Список участников'!A:L,8,FALSE))</f>
        <v>0</v>
      </c>
      <c r="AB13" s="458">
        <f>IF(B13&gt;0,1,0)</f>
        <v>1</v>
      </c>
      <c r="AC13" s="458">
        <f>SUM(AB13:AB24)</f>
        <v>6</v>
      </c>
      <c r="AD13" s="198" t="str">
        <f>IF(B23=0," ","3-6")</f>
        <v>3-6</v>
      </c>
      <c r="AE13" s="199" t="str">
        <f>IF(B23=0," ",CONCATENATE(C17,"-",C23))</f>
        <v>г. АСТАНА-ЗКО</v>
      </c>
      <c r="AF13" s="200">
        <v>2</v>
      </c>
      <c r="AG13" s="201">
        <v>1</v>
      </c>
      <c r="AH13" s="200">
        <v>1</v>
      </c>
      <c r="AI13" s="201">
        <v>2</v>
      </c>
      <c r="AJ13" s="200">
        <v>2</v>
      </c>
      <c r="AK13" s="201">
        <v>1</v>
      </c>
      <c r="AL13" s="200">
        <v>1</v>
      </c>
      <c r="AM13" s="201">
        <v>2</v>
      </c>
      <c r="AN13" s="200">
        <v>2</v>
      </c>
      <c r="AO13" s="202">
        <v>1</v>
      </c>
      <c r="AP13" s="188"/>
      <c r="AQ13" s="189">
        <f t="shared" si="0"/>
        <v>3</v>
      </c>
      <c r="AR13" s="189">
        <f t="shared" si="1"/>
        <v>2</v>
      </c>
      <c r="AS13" s="190">
        <f t="shared" si="2"/>
        <v>1</v>
      </c>
      <c r="AT13" s="190">
        <f t="shared" si="3"/>
        <v>0</v>
      </c>
      <c r="AU13" s="190">
        <f t="shared" si="4"/>
        <v>1</v>
      </c>
      <c r="AV13" s="190">
        <f t="shared" si="5"/>
        <v>0</v>
      </c>
      <c r="AW13" s="190">
        <f t="shared" si="6"/>
        <v>1</v>
      </c>
      <c r="AX13" s="191"/>
      <c r="AY13" s="190">
        <f t="shared" si="7"/>
        <v>0</v>
      </c>
      <c r="AZ13" s="190">
        <f t="shared" si="8"/>
        <v>1</v>
      </c>
      <c r="BA13" s="190">
        <f t="shared" si="9"/>
        <v>0</v>
      </c>
      <c r="BB13" s="190">
        <f t="shared" si="10"/>
        <v>1</v>
      </c>
      <c r="BC13" s="190">
        <f t="shared" si="11"/>
        <v>0</v>
      </c>
      <c r="BD13" s="191"/>
      <c r="BE13" s="190">
        <f t="shared" si="12"/>
        <v>1</v>
      </c>
      <c r="BF13" s="190" t="str">
        <f t="shared" si="13"/>
        <v>, -1</v>
      </c>
      <c r="BG13" s="190" t="str">
        <f t="shared" si="14"/>
        <v>, 1</v>
      </c>
      <c r="BH13" s="190" t="str">
        <f t="shared" si="15"/>
        <v>, -1</v>
      </c>
      <c r="BI13" s="190" t="str">
        <f t="shared" si="16"/>
        <v>, 1</v>
      </c>
      <c r="BJ13" s="191"/>
      <c r="BK13" s="190">
        <f t="shared" si="17"/>
        <v>-1</v>
      </c>
      <c r="BL13" s="190" t="str">
        <f t="shared" si="18"/>
        <v>, 1</v>
      </c>
      <c r="BM13" s="190" t="str">
        <f t="shared" si="19"/>
        <v>, -1</v>
      </c>
      <c r="BN13" s="190" t="str">
        <f t="shared" si="20"/>
        <v>, 1</v>
      </c>
      <c r="BO13" s="190" t="str">
        <f t="shared" si="21"/>
        <v>, -1</v>
      </c>
      <c r="BP13" s="191"/>
      <c r="BQ13" s="192" t="str">
        <f t="shared" si="22"/>
        <v>1, -1, 1, -1, 1</v>
      </c>
      <c r="BR13" s="192" t="str">
        <f t="shared" si="23"/>
        <v>-1, 1, -1, 1, -1</v>
      </c>
      <c r="BS13" s="192" t="str">
        <f t="shared" si="24"/>
        <v>1, -1, 1, -1, 1</v>
      </c>
      <c r="BT13" s="2" t="str">
        <f t="shared" si="25"/>
        <v>2 : 3</v>
      </c>
      <c r="BU13" s="453"/>
    </row>
    <row r="14" spans="1:73" ht="17.100000000000001" customHeight="1" x14ac:dyDescent="0.3">
      <c r="A14" s="482"/>
      <c r="B14" s="460"/>
      <c r="C14" s="225" t="s">
        <v>60</v>
      </c>
      <c r="D14" s="465"/>
      <c r="E14" s="465"/>
      <c r="F14" s="466"/>
      <c r="G14" s="484" t="str">
        <f>IF(AQ23&gt;AR23,BS23,BT23)</f>
        <v>1, 1, -1, 1</v>
      </c>
      <c r="H14" s="485"/>
      <c r="I14" s="486"/>
      <c r="J14" s="484" t="str">
        <f>IF(AQ17&gt;AR17,BS17,BT17)</f>
        <v>1, 1, -1, 1</v>
      </c>
      <c r="K14" s="485"/>
      <c r="L14" s="486"/>
      <c r="M14" s="484" t="str">
        <f>IF(AR14&gt;AQ14,BS14,BT14)</f>
        <v>1, 1, 1</v>
      </c>
      <c r="N14" s="485"/>
      <c r="O14" s="486"/>
      <c r="P14" s="484" t="str">
        <f>IF(AQ12&gt;AR12,BS12,BT12)</f>
        <v>1, 1, 1</v>
      </c>
      <c r="Q14" s="485"/>
      <c r="R14" s="486"/>
      <c r="S14" s="484" t="str">
        <f>IF(AR21&gt;AQ21,BS21,BT21)</f>
        <v>1, 1, 1</v>
      </c>
      <c r="T14" s="485"/>
      <c r="U14" s="485"/>
      <c r="V14" s="468"/>
      <c r="W14" s="470"/>
      <c r="X14" s="468"/>
      <c r="Y14" s="207"/>
      <c r="Z14" s="471"/>
      <c r="AB14" s="458"/>
      <c r="AC14" s="458"/>
      <c r="AD14" s="198" t="str">
        <f>IF(B19=0," ","4-1")</f>
        <v>4-1</v>
      </c>
      <c r="AE14" s="199" t="str">
        <f>IF(B19=0," ",CONCATENATE(C19,"-",C13))</f>
        <v>ТУРКЕСТАНСКАЯ-КАРАГАНДИНСКАЯ</v>
      </c>
      <c r="AF14" s="200">
        <v>1</v>
      </c>
      <c r="AG14" s="201">
        <v>2</v>
      </c>
      <c r="AH14" s="200">
        <v>1</v>
      </c>
      <c r="AI14" s="201">
        <v>2</v>
      </c>
      <c r="AJ14" s="200">
        <v>1</v>
      </c>
      <c r="AK14" s="201">
        <v>2</v>
      </c>
      <c r="AL14" s="200"/>
      <c r="AM14" s="201"/>
      <c r="AN14" s="200"/>
      <c r="AO14" s="202"/>
      <c r="AP14" s="188"/>
      <c r="AQ14" s="189">
        <f t="shared" si="0"/>
        <v>0</v>
      </c>
      <c r="AR14" s="189">
        <f t="shared" si="1"/>
        <v>3</v>
      </c>
      <c r="AS14" s="190">
        <f t="shared" si="2"/>
        <v>0</v>
      </c>
      <c r="AT14" s="190">
        <f t="shared" si="3"/>
        <v>0</v>
      </c>
      <c r="AU14" s="190">
        <f t="shared" si="4"/>
        <v>0</v>
      </c>
      <c r="AV14" s="190">
        <f t="shared" si="5"/>
        <v>0</v>
      </c>
      <c r="AW14" s="190">
        <f t="shared" si="6"/>
        <v>0</v>
      </c>
      <c r="AX14" s="191"/>
      <c r="AY14" s="190">
        <f t="shared" si="7"/>
        <v>1</v>
      </c>
      <c r="AZ14" s="190">
        <f t="shared" si="8"/>
        <v>1</v>
      </c>
      <c r="BA14" s="190">
        <f t="shared" si="9"/>
        <v>1</v>
      </c>
      <c r="BB14" s="190">
        <f t="shared" si="10"/>
        <v>0</v>
      </c>
      <c r="BC14" s="190">
        <f t="shared" si="11"/>
        <v>0</v>
      </c>
      <c r="BD14" s="191"/>
      <c r="BE14" s="190">
        <f t="shared" si="12"/>
        <v>-1</v>
      </c>
      <c r="BF14" s="190" t="str">
        <f t="shared" si="13"/>
        <v>, -1</v>
      </c>
      <c r="BG14" s="190" t="str">
        <f t="shared" si="14"/>
        <v>, -1</v>
      </c>
      <c r="BH14" s="190" t="str">
        <f t="shared" si="15"/>
        <v/>
      </c>
      <c r="BI14" s="190" t="str">
        <f t="shared" si="16"/>
        <v/>
      </c>
      <c r="BJ14" s="191"/>
      <c r="BK14" s="190">
        <f t="shared" si="17"/>
        <v>1</v>
      </c>
      <c r="BL14" s="190" t="str">
        <f t="shared" si="18"/>
        <v>, 1</v>
      </c>
      <c r="BM14" s="190" t="str">
        <f t="shared" si="19"/>
        <v>, 1</v>
      </c>
      <c r="BN14" s="190" t="str">
        <f t="shared" si="20"/>
        <v/>
      </c>
      <c r="BO14" s="190" t="str">
        <f t="shared" si="21"/>
        <v/>
      </c>
      <c r="BP14" s="191"/>
      <c r="BQ14" s="192" t="str">
        <f t="shared" si="22"/>
        <v>-1, -1, -1</v>
      </c>
      <c r="BR14" s="192" t="str">
        <f t="shared" si="23"/>
        <v>1, 1, 1</v>
      </c>
      <c r="BS14" s="192" t="str">
        <f t="shared" si="24"/>
        <v>1, 1, 1</v>
      </c>
      <c r="BT14" s="2" t="str">
        <f t="shared" si="25"/>
        <v>0 : 3</v>
      </c>
      <c r="BU14" s="453"/>
    </row>
    <row r="15" spans="1:73" ht="17.100000000000001" customHeight="1" x14ac:dyDescent="0.25">
      <c r="A15" s="481">
        <v>2</v>
      </c>
      <c r="B15" s="459">
        <f>[4]Лист3!$A$3</f>
        <v>42</v>
      </c>
      <c r="C15" s="473" t="s">
        <v>40</v>
      </c>
      <c r="D15" s="208"/>
      <c r="E15" s="209">
        <f>IF(AR23&gt;AQ23,2,$AF$9)</f>
        <v>1</v>
      </c>
      <c r="F15" s="210"/>
      <c r="G15" s="461"/>
      <c r="H15" s="462"/>
      <c r="I15" s="463"/>
      <c r="J15" s="211"/>
      <c r="K15" s="209">
        <f>IF(AR20&gt;AQ20,2,$AF$9)</f>
        <v>2</v>
      </c>
      <c r="L15" s="210"/>
      <c r="M15" s="211"/>
      <c r="N15" s="209">
        <f>IF(AQ11&gt;AR11,2,$AF$9)</f>
        <v>2</v>
      </c>
      <c r="O15" s="210"/>
      <c r="P15" s="211"/>
      <c r="Q15" s="209">
        <f>IF(AQ18&gt;AR18,2,$AF$9)</f>
        <v>2</v>
      </c>
      <c r="R15" s="210"/>
      <c r="S15" s="211"/>
      <c r="T15" s="209">
        <f>IF(AR15&gt;AQ15,2,$AF$9)</f>
        <v>2</v>
      </c>
      <c r="U15" s="208"/>
      <c r="V15" s="467">
        <f>SUM(E15,H15,K15,N15,Q15,T15)</f>
        <v>9</v>
      </c>
      <c r="W15" s="469"/>
      <c r="X15" s="467">
        <v>2</v>
      </c>
      <c r="Y15" s="207"/>
      <c r="Z15" s="471">
        <f>IF(B15="","",VLOOKUP(B15,'[5]Список участников'!A:L,8,FALSE))</f>
        <v>0</v>
      </c>
      <c r="AB15" s="458">
        <f>IF(B15&gt;0,1,0)</f>
        <v>1</v>
      </c>
      <c r="AC15" s="458"/>
      <c r="AD15" s="198" t="str">
        <f>IF(B23=0," ","6-2")</f>
        <v>6-2</v>
      </c>
      <c r="AE15" s="199" t="str">
        <f>IF(B23=0," ",CONCATENATE(C23,"-",C15))</f>
        <v>ЗКО-г. АЛМАТЫ</v>
      </c>
      <c r="AF15" s="200">
        <v>1</v>
      </c>
      <c r="AG15" s="201">
        <v>2</v>
      </c>
      <c r="AH15" s="200">
        <v>1</v>
      </c>
      <c r="AI15" s="201">
        <v>2</v>
      </c>
      <c r="AJ15" s="200">
        <v>1</v>
      </c>
      <c r="AK15" s="201">
        <v>2</v>
      </c>
      <c r="AL15" s="200"/>
      <c r="AM15" s="201"/>
      <c r="AN15" s="200"/>
      <c r="AO15" s="202"/>
      <c r="AP15" s="188"/>
      <c r="AQ15" s="189">
        <f t="shared" si="0"/>
        <v>0</v>
      </c>
      <c r="AR15" s="189">
        <f t="shared" si="1"/>
        <v>3</v>
      </c>
      <c r="AS15" s="190">
        <f t="shared" si="2"/>
        <v>0</v>
      </c>
      <c r="AT15" s="190">
        <f t="shared" si="3"/>
        <v>0</v>
      </c>
      <c r="AU15" s="190">
        <f t="shared" si="4"/>
        <v>0</v>
      </c>
      <c r="AV15" s="190">
        <f t="shared" si="5"/>
        <v>0</v>
      </c>
      <c r="AW15" s="190">
        <f t="shared" si="6"/>
        <v>0</v>
      </c>
      <c r="AX15" s="191"/>
      <c r="AY15" s="190">
        <f t="shared" si="7"/>
        <v>1</v>
      </c>
      <c r="AZ15" s="190">
        <f t="shared" si="8"/>
        <v>1</v>
      </c>
      <c r="BA15" s="190">
        <f t="shared" si="9"/>
        <v>1</v>
      </c>
      <c r="BB15" s="190">
        <f t="shared" si="10"/>
        <v>0</v>
      </c>
      <c r="BC15" s="190">
        <f t="shared" si="11"/>
        <v>0</v>
      </c>
      <c r="BD15" s="191"/>
      <c r="BE15" s="190">
        <f t="shared" si="12"/>
        <v>-1</v>
      </c>
      <c r="BF15" s="190" t="str">
        <f t="shared" si="13"/>
        <v>, -1</v>
      </c>
      <c r="BG15" s="190" t="str">
        <f t="shared" si="14"/>
        <v>, -1</v>
      </c>
      <c r="BH15" s="190" t="str">
        <f t="shared" si="15"/>
        <v/>
      </c>
      <c r="BI15" s="190" t="str">
        <f t="shared" si="16"/>
        <v/>
      </c>
      <c r="BJ15" s="191"/>
      <c r="BK15" s="190">
        <f t="shared" si="17"/>
        <v>1</v>
      </c>
      <c r="BL15" s="190" t="str">
        <f t="shared" si="18"/>
        <v>, 1</v>
      </c>
      <c r="BM15" s="190" t="str">
        <f t="shared" si="19"/>
        <v>, 1</v>
      </c>
      <c r="BN15" s="190" t="str">
        <f t="shared" si="20"/>
        <v/>
      </c>
      <c r="BO15" s="190" t="str">
        <f t="shared" si="21"/>
        <v/>
      </c>
      <c r="BP15" s="191"/>
      <c r="BQ15" s="192" t="str">
        <f t="shared" si="22"/>
        <v>-1, -1, -1</v>
      </c>
      <c r="BR15" s="192" t="str">
        <f t="shared" si="23"/>
        <v>1, 1, 1</v>
      </c>
      <c r="BS15" s="192" t="str">
        <f t="shared" si="24"/>
        <v>1, 1, 1</v>
      </c>
      <c r="BT15" s="2" t="str">
        <f t="shared" si="25"/>
        <v>0 : 3</v>
      </c>
      <c r="BU15" s="453"/>
    </row>
    <row r="16" spans="1:73" ht="17.100000000000001" customHeight="1" x14ac:dyDescent="0.25">
      <c r="A16" s="482"/>
      <c r="B16" s="460"/>
      <c r="C16" s="483"/>
      <c r="D16" s="491" t="str">
        <f>IF(AR23&gt;AQ23,BS23,BT23)</f>
        <v>1 : 3</v>
      </c>
      <c r="E16" s="485"/>
      <c r="F16" s="486"/>
      <c r="G16" s="464"/>
      <c r="H16" s="465"/>
      <c r="I16" s="466"/>
      <c r="J16" s="484" t="str">
        <f>IF(AR20&gt;AQ20,BS20,BT20)</f>
        <v>1, 1, 1</v>
      </c>
      <c r="K16" s="485"/>
      <c r="L16" s="486"/>
      <c r="M16" s="484" t="str">
        <f>IF(AQ11&gt;AR11,BS11,BT11)</f>
        <v>1, 1, 1</v>
      </c>
      <c r="N16" s="485"/>
      <c r="O16" s="486"/>
      <c r="P16" s="484" t="str">
        <f>IF(AQ18&gt;AR18,BS18,BT18)</f>
        <v>1, 1, 1</v>
      </c>
      <c r="Q16" s="485"/>
      <c r="R16" s="486"/>
      <c r="S16" s="484" t="str">
        <f>IF(AR15&gt;AQ15,BS15,BT15)</f>
        <v>1, 1, 1</v>
      </c>
      <c r="T16" s="485"/>
      <c r="U16" s="485"/>
      <c r="V16" s="468"/>
      <c r="W16" s="470"/>
      <c r="X16" s="468"/>
      <c r="Y16" s="207"/>
      <c r="Z16" s="471"/>
      <c r="AB16" s="458"/>
      <c r="AC16" s="458"/>
      <c r="AD16" s="198" t="str">
        <f>IF(B21=0," ","5-3")</f>
        <v>5-3</v>
      </c>
      <c r="AE16" s="199" t="str">
        <f>IF(B21=0," ",CONCATENATE(C21,"-",C17))</f>
        <v>ВКО-г. АСТАНА</v>
      </c>
      <c r="AF16" s="200">
        <v>2</v>
      </c>
      <c r="AG16" s="201">
        <v>1</v>
      </c>
      <c r="AH16" s="200">
        <v>2</v>
      </c>
      <c r="AI16" s="201">
        <v>1</v>
      </c>
      <c r="AJ16" s="200">
        <v>2</v>
      </c>
      <c r="AK16" s="201">
        <v>1</v>
      </c>
      <c r="AL16" s="200"/>
      <c r="AM16" s="201"/>
      <c r="AN16" s="200"/>
      <c r="AO16" s="202"/>
      <c r="AP16" s="188"/>
      <c r="AQ16" s="189">
        <f t="shared" si="0"/>
        <v>3</v>
      </c>
      <c r="AR16" s="189">
        <f t="shared" si="1"/>
        <v>0</v>
      </c>
      <c r="AS16" s="190">
        <f t="shared" si="2"/>
        <v>1</v>
      </c>
      <c r="AT16" s="190">
        <f t="shared" si="3"/>
        <v>1</v>
      </c>
      <c r="AU16" s="190">
        <f t="shared" si="4"/>
        <v>1</v>
      </c>
      <c r="AV16" s="190">
        <f t="shared" si="5"/>
        <v>0</v>
      </c>
      <c r="AW16" s="190">
        <f t="shared" si="6"/>
        <v>0</v>
      </c>
      <c r="AX16" s="191"/>
      <c r="AY16" s="190">
        <f t="shared" si="7"/>
        <v>0</v>
      </c>
      <c r="AZ16" s="190">
        <f t="shared" si="8"/>
        <v>0</v>
      </c>
      <c r="BA16" s="190">
        <f t="shared" si="9"/>
        <v>0</v>
      </c>
      <c r="BB16" s="190">
        <f t="shared" si="10"/>
        <v>0</v>
      </c>
      <c r="BC16" s="190">
        <f t="shared" si="11"/>
        <v>0</v>
      </c>
      <c r="BD16" s="191"/>
      <c r="BE16" s="190">
        <f t="shared" si="12"/>
        <v>1</v>
      </c>
      <c r="BF16" s="190" t="str">
        <f t="shared" si="13"/>
        <v>, 1</v>
      </c>
      <c r="BG16" s="190" t="str">
        <f t="shared" si="14"/>
        <v>, 1</v>
      </c>
      <c r="BH16" s="190" t="str">
        <f t="shared" si="15"/>
        <v/>
      </c>
      <c r="BI16" s="190" t="str">
        <f t="shared" si="16"/>
        <v/>
      </c>
      <c r="BJ16" s="191"/>
      <c r="BK16" s="190">
        <f t="shared" si="17"/>
        <v>-1</v>
      </c>
      <c r="BL16" s="190" t="str">
        <f t="shared" si="18"/>
        <v>, -1</v>
      </c>
      <c r="BM16" s="190" t="str">
        <f t="shared" si="19"/>
        <v>, -1</v>
      </c>
      <c r="BN16" s="190" t="str">
        <f t="shared" si="20"/>
        <v/>
      </c>
      <c r="BO16" s="190" t="str">
        <f t="shared" si="21"/>
        <v/>
      </c>
      <c r="BP16" s="191"/>
      <c r="BQ16" s="192" t="str">
        <f t="shared" si="22"/>
        <v>1, 1, 1</v>
      </c>
      <c r="BR16" s="192" t="str">
        <f t="shared" si="23"/>
        <v>-1, -1, -1</v>
      </c>
      <c r="BS16" s="192" t="str">
        <f t="shared" si="24"/>
        <v>1, 1, 1</v>
      </c>
      <c r="BT16" s="2" t="str">
        <f t="shared" si="25"/>
        <v>0 : 3</v>
      </c>
      <c r="BU16" s="453"/>
    </row>
    <row r="17" spans="1:73" ht="17.100000000000001" customHeight="1" x14ac:dyDescent="0.25">
      <c r="A17" s="481">
        <v>3</v>
      </c>
      <c r="B17" s="459">
        <f>[4]Лист3!$A$4</f>
        <v>49</v>
      </c>
      <c r="C17" s="473" t="s">
        <v>125</v>
      </c>
      <c r="D17" s="208"/>
      <c r="E17" s="209">
        <f>IF(AR17&gt;AQ17,2,$AF$9)</f>
        <v>1</v>
      </c>
      <c r="F17" s="210"/>
      <c r="G17" s="211"/>
      <c r="H17" s="209">
        <f>IF(AQ20&gt;AR20,2,$AF$9)</f>
        <v>1</v>
      </c>
      <c r="I17" s="210"/>
      <c r="J17" s="461"/>
      <c r="K17" s="462"/>
      <c r="L17" s="463"/>
      <c r="M17" s="211"/>
      <c r="N17" s="209">
        <f>IF(AQ24&gt;AR24,2,$AF$9)</f>
        <v>1</v>
      </c>
      <c r="O17" s="210"/>
      <c r="P17" s="211"/>
      <c r="Q17" s="209">
        <f>IF(AR16&gt;AQ16,2,$AF$9)</f>
        <v>1</v>
      </c>
      <c r="R17" s="210"/>
      <c r="S17" s="211"/>
      <c r="T17" s="209">
        <f>IF(AQ13&gt;AR13,2,$AF$9)</f>
        <v>2</v>
      </c>
      <c r="U17" s="208"/>
      <c r="V17" s="467">
        <f>SUM(E17,H17,K17,N17,Q17,T17)</f>
        <v>6</v>
      </c>
      <c r="W17" s="469"/>
      <c r="X17" s="467">
        <v>5</v>
      </c>
      <c r="Y17" s="207"/>
      <c r="Z17" s="471">
        <f>IF(B17="","",VLOOKUP(B17,'[5]Список участников'!A:L,8,FALSE))</f>
        <v>0</v>
      </c>
      <c r="AB17" s="458">
        <f>IF(B17&gt;0,1,0)</f>
        <v>1</v>
      </c>
      <c r="AC17" s="458"/>
      <c r="AD17" s="198" t="s">
        <v>141</v>
      </c>
      <c r="AE17" s="199" t="str">
        <f>IF(B17=0," ",CONCATENATE(C13,"-",C17))</f>
        <v>КАРАГАНДИНСКАЯ-г. АСТАНА</v>
      </c>
      <c r="AF17" s="200">
        <v>2</v>
      </c>
      <c r="AG17" s="201">
        <v>1</v>
      </c>
      <c r="AH17" s="200">
        <v>2</v>
      </c>
      <c r="AI17" s="201">
        <v>1</v>
      </c>
      <c r="AJ17" s="200">
        <v>1</v>
      </c>
      <c r="AK17" s="201">
        <v>2</v>
      </c>
      <c r="AL17" s="200">
        <v>2</v>
      </c>
      <c r="AM17" s="201">
        <v>1</v>
      </c>
      <c r="AN17" s="200"/>
      <c r="AO17" s="202"/>
      <c r="AP17" s="188"/>
      <c r="AQ17" s="189">
        <f t="shared" si="0"/>
        <v>3</v>
      </c>
      <c r="AR17" s="189">
        <f t="shared" si="1"/>
        <v>1</v>
      </c>
      <c r="AS17" s="190">
        <f t="shared" si="2"/>
        <v>1</v>
      </c>
      <c r="AT17" s="190">
        <f t="shared" si="3"/>
        <v>1</v>
      </c>
      <c r="AU17" s="190">
        <f t="shared" si="4"/>
        <v>0</v>
      </c>
      <c r="AV17" s="190">
        <f t="shared" si="5"/>
        <v>1</v>
      </c>
      <c r="AW17" s="190">
        <f t="shared" si="6"/>
        <v>0</v>
      </c>
      <c r="AX17" s="191"/>
      <c r="AY17" s="190">
        <f t="shared" si="7"/>
        <v>0</v>
      </c>
      <c r="AZ17" s="190">
        <f t="shared" si="8"/>
        <v>0</v>
      </c>
      <c r="BA17" s="190">
        <f t="shared" si="9"/>
        <v>1</v>
      </c>
      <c r="BB17" s="190">
        <f t="shared" si="10"/>
        <v>0</v>
      </c>
      <c r="BC17" s="190">
        <f t="shared" si="11"/>
        <v>0</v>
      </c>
      <c r="BD17" s="191"/>
      <c r="BE17" s="190">
        <f t="shared" si="12"/>
        <v>1</v>
      </c>
      <c r="BF17" s="190" t="str">
        <f t="shared" si="13"/>
        <v>, 1</v>
      </c>
      <c r="BG17" s="190" t="str">
        <f t="shared" si="14"/>
        <v>, -1</v>
      </c>
      <c r="BH17" s="190" t="str">
        <f t="shared" si="15"/>
        <v>, 1</v>
      </c>
      <c r="BI17" s="190" t="str">
        <f t="shared" si="16"/>
        <v/>
      </c>
      <c r="BJ17" s="191"/>
      <c r="BK17" s="190">
        <f t="shared" si="17"/>
        <v>-1</v>
      </c>
      <c r="BL17" s="190" t="str">
        <f t="shared" si="18"/>
        <v>, -1</v>
      </c>
      <c r="BM17" s="190" t="str">
        <f t="shared" si="19"/>
        <v>, 1</v>
      </c>
      <c r="BN17" s="190" t="str">
        <f t="shared" si="20"/>
        <v>, -1</v>
      </c>
      <c r="BO17" s="190" t="str">
        <f t="shared" si="21"/>
        <v/>
      </c>
      <c r="BP17" s="191"/>
      <c r="BQ17" s="192" t="str">
        <f t="shared" si="22"/>
        <v>1, 1, -1, 1</v>
      </c>
      <c r="BR17" s="192" t="str">
        <f t="shared" si="23"/>
        <v>-1, -1, 1, -1</v>
      </c>
      <c r="BS17" s="192" t="str">
        <f t="shared" si="24"/>
        <v>1, 1, -1, 1</v>
      </c>
      <c r="BT17" s="2" t="str">
        <f t="shared" si="25"/>
        <v>1 : 3</v>
      </c>
      <c r="BU17" s="453"/>
    </row>
    <row r="18" spans="1:73" ht="17.100000000000001" customHeight="1" x14ac:dyDescent="0.25">
      <c r="A18" s="482"/>
      <c r="B18" s="460"/>
      <c r="C18" s="483"/>
      <c r="D18" s="491" t="str">
        <f>IF(AR17&gt;AQ17,BS17,BT17)</f>
        <v>1 : 3</v>
      </c>
      <c r="E18" s="485"/>
      <c r="F18" s="486"/>
      <c r="G18" s="484" t="str">
        <f>IF(AQ20&gt;AR20,BS20,BT20)</f>
        <v>0 : 3</v>
      </c>
      <c r="H18" s="485"/>
      <c r="I18" s="486"/>
      <c r="J18" s="464"/>
      <c r="K18" s="465"/>
      <c r="L18" s="466"/>
      <c r="M18" s="484" t="str">
        <f>IF(AQ24&gt;AR24,BS24,BT24)</f>
        <v>2 : 3</v>
      </c>
      <c r="N18" s="485"/>
      <c r="O18" s="486"/>
      <c r="P18" s="484" t="str">
        <f>IF(AR16&gt;AQ16,BS16,BT16)</f>
        <v>0 : 3</v>
      </c>
      <c r="Q18" s="485"/>
      <c r="R18" s="486"/>
      <c r="S18" s="484" t="str">
        <f>IF(AQ13&gt;AR13,BS13,BT13)</f>
        <v>1, -1, 1, -1, 1</v>
      </c>
      <c r="T18" s="485"/>
      <c r="U18" s="485"/>
      <c r="V18" s="468"/>
      <c r="W18" s="470"/>
      <c r="X18" s="468"/>
      <c r="Y18" s="207"/>
      <c r="Z18" s="471"/>
      <c r="AB18" s="458"/>
      <c r="AC18" s="458"/>
      <c r="AD18" s="198" t="str">
        <f>IF(B21=0," ","2-5")</f>
        <v>2-5</v>
      </c>
      <c r="AE18" s="199" t="str">
        <f>IF(B21=0," ",CONCATENATE(C15,"-",C21))</f>
        <v>г. АЛМАТЫ-ВКО</v>
      </c>
      <c r="AF18" s="200">
        <v>2</v>
      </c>
      <c r="AG18" s="201">
        <v>1</v>
      </c>
      <c r="AH18" s="200">
        <v>2</v>
      </c>
      <c r="AI18" s="201">
        <v>1</v>
      </c>
      <c r="AJ18" s="200">
        <v>2</v>
      </c>
      <c r="AK18" s="201">
        <v>1</v>
      </c>
      <c r="AL18" s="200"/>
      <c r="AM18" s="201"/>
      <c r="AN18" s="200"/>
      <c r="AO18" s="202"/>
      <c r="AP18" s="188"/>
      <c r="AQ18" s="189">
        <f t="shared" si="0"/>
        <v>3</v>
      </c>
      <c r="AR18" s="189">
        <f t="shared" si="1"/>
        <v>0</v>
      </c>
      <c r="AS18" s="190">
        <f t="shared" si="2"/>
        <v>1</v>
      </c>
      <c r="AT18" s="190">
        <f t="shared" si="3"/>
        <v>1</v>
      </c>
      <c r="AU18" s="190">
        <f t="shared" si="4"/>
        <v>1</v>
      </c>
      <c r="AV18" s="190">
        <f t="shared" si="5"/>
        <v>0</v>
      </c>
      <c r="AW18" s="190">
        <f t="shared" si="6"/>
        <v>0</v>
      </c>
      <c r="AX18" s="191"/>
      <c r="AY18" s="190">
        <f t="shared" si="7"/>
        <v>0</v>
      </c>
      <c r="AZ18" s="190">
        <f t="shared" si="8"/>
        <v>0</v>
      </c>
      <c r="BA18" s="190">
        <f t="shared" si="9"/>
        <v>0</v>
      </c>
      <c r="BB18" s="190">
        <f t="shared" si="10"/>
        <v>0</v>
      </c>
      <c r="BC18" s="190">
        <f t="shared" si="11"/>
        <v>0</v>
      </c>
      <c r="BD18" s="191"/>
      <c r="BE18" s="190">
        <f t="shared" si="12"/>
        <v>1</v>
      </c>
      <c r="BF18" s="190" t="str">
        <f t="shared" si="13"/>
        <v>, 1</v>
      </c>
      <c r="BG18" s="190" t="str">
        <f t="shared" si="14"/>
        <v>, 1</v>
      </c>
      <c r="BH18" s="190" t="str">
        <f t="shared" si="15"/>
        <v/>
      </c>
      <c r="BI18" s="190" t="str">
        <f t="shared" si="16"/>
        <v/>
      </c>
      <c r="BJ18" s="191"/>
      <c r="BK18" s="190">
        <f t="shared" si="17"/>
        <v>-1</v>
      </c>
      <c r="BL18" s="190" t="str">
        <f t="shared" si="18"/>
        <v>, -1</v>
      </c>
      <c r="BM18" s="190" t="str">
        <f t="shared" si="19"/>
        <v>, -1</v>
      </c>
      <c r="BN18" s="190" t="str">
        <f t="shared" si="20"/>
        <v/>
      </c>
      <c r="BO18" s="190" t="str">
        <f t="shared" si="21"/>
        <v/>
      </c>
      <c r="BP18" s="191"/>
      <c r="BQ18" s="192" t="str">
        <f t="shared" si="22"/>
        <v>1, 1, 1</v>
      </c>
      <c r="BR18" s="192" t="str">
        <f t="shared" si="23"/>
        <v>-1, -1, -1</v>
      </c>
      <c r="BS18" s="192" t="str">
        <f t="shared" si="24"/>
        <v>1, 1, 1</v>
      </c>
      <c r="BT18" s="2" t="str">
        <f t="shared" si="25"/>
        <v>0 : 3</v>
      </c>
      <c r="BU18" s="453"/>
    </row>
    <row r="19" spans="1:73" ht="17.100000000000001" customHeight="1" x14ac:dyDescent="0.25">
      <c r="A19" s="481">
        <v>4</v>
      </c>
      <c r="B19" s="459">
        <f>[4]Лист3!$A$5</f>
        <v>96</v>
      </c>
      <c r="C19" s="227" t="s">
        <v>66</v>
      </c>
      <c r="D19" s="208"/>
      <c r="E19" s="209">
        <f>IF(AQ14&gt;AR14,2,$AF$9)</f>
        <v>1</v>
      </c>
      <c r="F19" s="210"/>
      <c r="G19" s="211"/>
      <c r="H19" s="209">
        <f>IF(AR11&gt;AQ11,2,$AF$9)</f>
        <v>1</v>
      </c>
      <c r="I19" s="210"/>
      <c r="J19" s="211"/>
      <c r="K19" s="209">
        <f>IF(AR24&gt;AQ24,2,$AF$9)</f>
        <v>2</v>
      </c>
      <c r="L19" s="210"/>
      <c r="M19" s="461"/>
      <c r="N19" s="462"/>
      <c r="O19" s="463"/>
      <c r="P19" s="211"/>
      <c r="Q19" s="209">
        <f>IF(AR22&gt;AQ22,2,$AF$9)</f>
        <v>2</v>
      </c>
      <c r="R19" s="210"/>
      <c r="S19" s="211"/>
      <c r="T19" s="209">
        <f>IF(AQ19&gt;AR19,2,$AF$9)</f>
        <v>2</v>
      </c>
      <c r="U19" s="208"/>
      <c r="V19" s="467">
        <f>SUM(E19,H19,K19,N19,Q19,T19)</f>
        <v>8</v>
      </c>
      <c r="W19" s="469"/>
      <c r="X19" s="467">
        <v>3</v>
      </c>
      <c r="Y19" s="207"/>
      <c r="Z19" s="471">
        <f>IF(B19="","",VLOOKUP(B19,'[5]Список участников'!A:L,8,FALSE))</f>
        <v>0</v>
      </c>
      <c r="AB19" s="458">
        <f>IF(B19&gt;0,1,0)</f>
        <v>1</v>
      </c>
      <c r="AC19" s="458"/>
      <c r="AD19" s="198" t="str">
        <f>IF(B23=0," ","4-6")</f>
        <v>4-6</v>
      </c>
      <c r="AE19" s="199" t="str">
        <f>IF(B23=0," ",CONCATENATE(C19,"-",C23))</f>
        <v>ТУРКЕСТАНСКАЯ-ЗКО</v>
      </c>
      <c r="AF19" s="200">
        <v>2</v>
      </c>
      <c r="AG19" s="201">
        <v>1</v>
      </c>
      <c r="AH19" s="200">
        <v>2</v>
      </c>
      <c r="AI19" s="201">
        <v>1</v>
      </c>
      <c r="AJ19" s="200">
        <v>2</v>
      </c>
      <c r="AK19" s="201">
        <v>1</v>
      </c>
      <c r="AL19" s="200"/>
      <c r="AM19" s="201"/>
      <c r="AN19" s="200"/>
      <c r="AO19" s="202"/>
      <c r="AP19" s="188"/>
      <c r="AQ19" s="189">
        <f t="shared" si="0"/>
        <v>3</v>
      </c>
      <c r="AR19" s="189">
        <f t="shared" si="1"/>
        <v>0</v>
      </c>
      <c r="AS19" s="190">
        <f t="shared" si="2"/>
        <v>1</v>
      </c>
      <c r="AT19" s="190">
        <f t="shared" si="3"/>
        <v>1</v>
      </c>
      <c r="AU19" s="190">
        <f t="shared" si="4"/>
        <v>1</v>
      </c>
      <c r="AV19" s="190">
        <f t="shared" si="5"/>
        <v>0</v>
      </c>
      <c r="AW19" s="190">
        <f t="shared" si="6"/>
        <v>0</v>
      </c>
      <c r="AX19" s="191"/>
      <c r="AY19" s="190">
        <f t="shared" si="7"/>
        <v>0</v>
      </c>
      <c r="AZ19" s="190">
        <f t="shared" si="8"/>
        <v>0</v>
      </c>
      <c r="BA19" s="190">
        <f t="shared" si="9"/>
        <v>0</v>
      </c>
      <c r="BB19" s="190">
        <f t="shared" si="10"/>
        <v>0</v>
      </c>
      <c r="BC19" s="190">
        <f t="shared" si="11"/>
        <v>0</v>
      </c>
      <c r="BD19" s="191"/>
      <c r="BE19" s="190">
        <f t="shared" si="12"/>
        <v>1</v>
      </c>
      <c r="BF19" s="190" t="str">
        <f t="shared" si="13"/>
        <v>, 1</v>
      </c>
      <c r="BG19" s="190" t="str">
        <f t="shared" si="14"/>
        <v>, 1</v>
      </c>
      <c r="BH19" s="190" t="str">
        <f t="shared" si="15"/>
        <v/>
      </c>
      <c r="BI19" s="190" t="str">
        <f t="shared" si="16"/>
        <v/>
      </c>
      <c r="BJ19" s="191"/>
      <c r="BK19" s="190">
        <f t="shared" si="17"/>
        <v>-1</v>
      </c>
      <c r="BL19" s="190" t="str">
        <f t="shared" si="18"/>
        <v>, -1</v>
      </c>
      <c r="BM19" s="190" t="str">
        <f t="shared" si="19"/>
        <v>, -1</v>
      </c>
      <c r="BN19" s="190" t="str">
        <f t="shared" si="20"/>
        <v/>
      </c>
      <c r="BO19" s="190" t="str">
        <f t="shared" si="21"/>
        <v/>
      </c>
      <c r="BP19" s="191"/>
      <c r="BQ19" s="192" t="str">
        <f t="shared" si="22"/>
        <v>1, 1, 1</v>
      </c>
      <c r="BR19" s="192" t="str">
        <f t="shared" si="23"/>
        <v>-1, -1, -1</v>
      </c>
      <c r="BS19" s="192" t="str">
        <f t="shared" si="24"/>
        <v>1, 1, 1</v>
      </c>
      <c r="BT19" s="2" t="str">
        <f t="shared" si="25"/>
        <v>0 : 3</v>
      </c>
      <c r="BU19" s="453"/>
    </row>
    <row r="20" spans="1:73" ht="17.100000000000001" customHeight="1" x14ac:dyDescent="0.3">
      <c r="A20" s="482"/>
      <c r="B20" s="460"/>
      <c r="C20" s="225" t="s">
        <v>60</v>
      </c>
      <c r="D20" s="491" t="str">
        <f>IF(AQ14&gt;AR14,BS14,BT14)</f>
        <v>0 : 3</v>
      </c>
      <c r="E20" s="485"/>
      <c r="F20" s="486"/>
      <c r="G20" s="484" t="str">
        <f>IF(AR11&gt;AQ11,BS11,BT11)</f>
        <v>0 : 3</v>
      </c>
      <c r="H20" s="485"/>
      <c r="I20" s="486"/>
      <c r="J20" s="484" t="str">
        <f>IF(AR24&gt;AQ24,BS24,BT24)</f>
        <v>-1, 1, 1, -1, 1</v>
      </c>
      <c r="K20" s="485"/>
      <c r="L20" s="486"/>
      <c r="M20" s="464"/>
      <c r="N20" s="465"/>
      <c r="O20" s="466"/>
      <c r="P20" s="484" t="str">
        <f>IF(AR22&gt;AQ22,BS22,BT22)</f>
        <v>-1, 1, -1, 1, 1</v>
      </c>
      <c r="Q20" s="485"/>
      <c r="R20" s="486"/>
      <c r="S20" s="484" t="str">
        <f>IF(AQ19&gt;AR19,BS19,BT19)</f>
        <v>1, 1, 1</v>
      </c>
      <c r="T20" s="485"/>
      <c r="U20" s="485"/>
      <c r="V20" s="468"/>
      <c r="W20" s="470"/>
      <c r="X20" s="468"/>
      <c r="Y20" s="207"/>
      <c r="Z20" s="471"/>
      <c r="AB20" s="458"/>
      <c r="AC20" s="458"/>
      <c r="AD20" s="198" t="s">
        <v>143</v>
      </c>
      <c r="AE20" s="199" t="str">
        <f>CONCATENATE(C17,"-",C15)</f>
        <v>г. АСТАНА-г. АЛМАТЫ</v>
      </c>
      <c r="AF20" s="200">
        <v>1</v>
      </c>
      <c r="AG20" s="201">
        <v>2</v>
      </c>
      <c r="AH20" s="200">
        <v>1</v>
      </c>
      <c r="AI20" s="201">
        <v>2</v>
      </c>
      <c r="AJ20" s="200">
        <v>1</v>
      </c>
      <c r="AK20" s="201">
        <v>2</v>
      </c>
      <c r="AL20" s="200"/>
      <c r="AM20" s="201"/>
      <c r="AN20" s="200"/>
      <c r="AO20" s="202"/>
      <c r="AP20" s="188"/>
      <c r="AQ20" s="189">
        <f t="shared" si="0"/>
        <v>0</v>
      </c>
      <c r="AR20" s="189">
        <f t="shared" si="1"/>
        <v>3</v>
      </c>
      <c r="AS20" s="190">
        <f t="shared" si="2"/>
        <v>0</v>
      </c>
      <c r="AT20" s="190">
        <f t="shared" si="3"/>
        <v>0</v>
      </c>
      <c r="AU20" s="190">
        <f t="shared" si="4"/>
        <v>0</v>
      </c>
      <c r="AV20" s="190">
        <f t="shared" si="5"/>
        <v>0</v>
      </c>
      <c r="AW20" s="190">
        <f t="shared" si="6"/>
        <v>0</v>
      </c>
      <c r="AX20" s="191"/>
      <c r="AY20" s="190">
        <f t="shared" si="7"/>
        <v>1</v>
      </c>
      <c r="AZ20" s="190">
        <f t="shared" si="8"/>
        <v>1</v>
      </c>
      <c r="BA20" s="190">
        <f t="shared" si="9"/>
        <v>1</v>
      </c>
      <c r="BB20" s="190">
        <f t="shared" si="10"/>
        <v>0</v>
      </c>
      <c r="BC20" s="190">
        <f t="shared" si="11"/>
        <v>0</v>
      </c>
      <c r="BD20" s="191"/>
      <c r="BE20" s="190">
        <f t="shared" si="12"/>
        <v>-1</v>
      </c>
      <c r="BF20" s="190" t="str">
        <f t="shared" si="13"/>
        <v>, -1</v>
      </c>
      <c r="BG20" s="190" t="str">
        <f t="shared" si="14"/>
        <v>, -1</v>
      </c>
      <c r="BH20" s="190" t="str">
        <f t="shared" si="15"/>
        <v/>
      </c>
      <c r="BI20" s="190" t="str">
        <f t="shared" si="16"/>
        <v/>
      </c>
      <c r="BJ20" s="191"/>
      <c r="BK20" s="190">
        <f t="shared" si="17"/>
        <v>1</v>
      </c>
      <c r="BL20" s="190" t="str">
        <f t="shared" si="18"/>
        <v>, 1</v>
      </c>
      <c r="BM20" s="190" t="str">
        <f t="shared" si="19"/>
        <v>, 1</v>
      </c>
      <c r="BN20" s="190" t="str">
        <f t="shared" si="20"/>
        <v/>
      </c>
      <c r="BO20" s="190" t="str">
        <f t="shared" si="21"/>
        <v/>
      </c>
      <c r="BP20" s="191"/>
      <c r="BQ20" s="192" t="str">
        <f t="shared" si="22"/>
        <v>-1, -1, -1</v>
      </c>
      <c r="BR20" s="192" t="str">
        <f t="shared" si="23"/>
        <v>1, 1, 1</v>
      </c>
      <c r="BS20" s="192" t="str">
        <f t="shared" si="24"/>
        <v>1, 1, 1</v>
      </c>
      <c r="BT20" s="2" t="str">
        <f t="shared" si="25"/>
        <v>0 : 3</v>
      </c>
      <c r="BU20" s="453"/>
    </row>
    <row r="21" spans="1:73" ht="17.100000000000001" customHeight="1" x14ac:dyDescent="0.25">
      <c r="A21" s="481">
        <v>5</v>
      </c>
      <c r="B21" s="459">
        <f>[4]Лист3!$A$6</f>
        <v>98</v>
      </c>
      <c r="C21" s="473" t="s">
        <v>16</v>
      </c>
      <c r="D21" s="208"/>
      <c r="E21" s="209">
        <f>IF(AR12&gt;AQ12,2,$AF$9)</f>
        <v>1</v>
      </c>
      <c r="F21" s="210"/>
      <c r="G21" s="211"/>
      <c r="H21" s="209">
        <f>IF(AR18&gt;AQ18,2,$AF$9)</f>
        <v>1</v>
      </c>
      <c r="I21" s="210"/>
      <c r="J21" s="211"/>
      <c r="K21" s="209">
        <f>IF(AQ16&gt;AR16,2,$AF$9)</f>
        <v>2</v>
      </c>
      <c r="L21" s="210"/>
      <c r="M21" s="211"/>
      <c r="N21" s="209">
        <f>IF(AQ22&gt;AR22,2,$AF$9)</f>
        <v>1</v>
      </c>
      <c r="O21" s="210"/>
      <c r="P21" s="461"/>
      <c r="Q21" s="462"/>
      <c r="R21" s="463"/>
      <c r="S21" s="211"/>
      <c r="T21" s="209">
        <f>IF(AQ25&gt;AR25,2,$AF$9)</f>
        <v>2</v>
      </c>
      <c r="U21" s="208"/>
      <c r="V21" s="467">
        <f>SUM(E21,H21,K21,N21,Q21,T21)</f>
        <v>7</v>
      </c>
      <c r="W21" s="469"/>
      <c r="X21" s="467">
        <v>4</v>
      </c>
      <c r="Y21" s="207"/>
      <c r="Z21" s="471">
        <f>IF(B21="","",VLOOKUP(B21,'[5]Список участников'!A:L,8,FALSE))</f>
        <v>0</v>
      </c>
      <c r="AB21" s="458">
        <f>IF(B21&gt;0,1,0)</f>
        <v>1</v>
      </c>
      <c r="AC21" s="458"/>
      <c r="AD21" s="198" t="str">
        <f>IF(B23=0," ","6-1")</f>
        <v>6-1</v>
      </c>
      <c r="AE21" s="199" t="str">
        <f>IF(B23=0," ",CONCATENATE(C23,"-",C13))</f>
        <v>ЗКО-КАРАГАНДИНСКАЯ</v>
      </c>
      <c r="AF21" s="200">
        <v>1</v>
      </c>
      <c r="AG21" s="201">
        <v>2</v>
      </c>
      <c r="AH21" s="200">
        <v>1</v>
      </c>
      <c r="AI21" s="201">
        <v>2</v>
      </c>
      <c r="AJ21" s="200">
        <v>1</v>
      </c>
      <c r="AK21" s="201">
        <v>2</v>
      </c>
      <c r="AL21" s="200"/>
      <c r="AM21" s="201"/>
      <c r="AN21" s="200"/>
      <c r="AO21" s="202"/>
      <c r="AP21" s="188"/>
      <c r="AQ21" s="189">
        <f t="shared" si="0"/>
        <v>0</v>
      </c>
      <c r="AR21" s="189">
        <f t="shared" si="1"/>
        <v>3</v>
      </c>
      <c r="AS21" s="190">
        <f t="shared" si="2"/>
        <v>0</v>
      </c>
      <c r="AT21" s="190">
        <f t="shared" si="3"/>
        <v>0</v>
      </c>
      <c r="AU21" s="190">
        <f t="shared" si="4"/>
        <v>0</v>
      </c>
      <c r="AV21" s="190">
        <f t="shared" si="5"/>
        <v>0</v>
      </c>
      <c r="AW21" s="190">
        <f t="shared" si="6"/>
        <v>0</v>
      </c>
      <c r="AX21" s="191"/>
      <c r="AY21" s="190">
        <f t="shared" si="7"/>
        <v>1</v>
      </c>
      <c r="AZ21" s="190">
        <f t="shared" si="8"/>
        <v>1</v>
      </c>
      <c r="BA21" s="190">
        <f t="shared" si="9"/>
        <v>1</v>
      </c>
      <c r="BB21" s="190">
        <f t="shared" si="10"/>
        <v>0</v>
      </c>
      <c r="BC21" s="190">
        <f t="shared" si="11"/>
        <v>0</v>
      </c>
      <c r="BD21" s="191"/>
      <c r="BE21" s="190">
        <f t="shared" si="12"/>
        <v>-1</v>
      </c>
      <c r="BF21" s="190" t="str">
        <f t="shared" si="13"/>
        <v>, -1</v>
      </c>
      <c r="BG21" s="190" t="str">
        <f t="shared" si="14"/>
        <v>, -1</v>
      </c>
      <c r="BH21" s="190" t="str">
        <f t="shared" si="15"/>
        <v/>
      </c>
      <c r="BI21" s="190" t="str">
        <f t="shared" si="16"/>
        <v/>
      </c>
      <c r="BJ21" s="191"/>
      <c r="BK21" s="190">
        <f t="shared" si="17"/>
        <v>1</v>
      </c>
      <c r="BL21" s="190" t="str">
        <f t="shared" si="18"/>
        <v>, 1</v>
      </c>
      <c r="BM21" s="190" t="str">
        <f t="shared" si="19"/>
        <v>, 1</v>
      </c>
      <c r="BN21" s="190" t="str">
        <f t="shared" si="20"/>
        <v/>
      </c>
      <c r="BO21" s="190" t="str">
        <f t="shared" si="21"/>
        <v/>
      </c>
      <c r="BP21" s="191"/>
      <c r="BQ21" s="192" t="str">
        <f t="shared" si="22"/>
        <v>-1, -1, -1</v>
      </c>
      <c r="BR21" s="192" t="str">
        <f t="shared" si="23"/>
        <v>1, 1, 1</v>
      </c>
      <c r="BS21" s="192" t="str">
        <f t="shared" si="24"/>
        <v>1, 1, 1</v>
      </c>
      <c r="BT21" s="2" t="str">
        <f t="shared" si="25"/>
        <v>0 : 3</v>
      </c>
      <c r="BU21" s="453"/>
    </row>
    <row r="22" spans="1:73" ht="17.100000000000001" customHeight="1" x14ac:dyDescent="0.25">
      <c r="A22" s="482"/>
      <c r="B22" s="460"/>
      <c r="C22" s="483"/>
      <c r="D22" s="491" t="str">
        <f>IF(AR12&gt;AQ12,BS12,BT12)</f>
        <v>0 : 3</v>
      </c>
      <c r="E22" s="485"/>
      <c r="F22" s="486"/>
      <c r="G22" s="484" t="str">
        <f>IF(AR18&gt;AQ18,BS18,BT18)</f>
        <v>0 : 3</v>
      </c>
      <c r="H22" s="485"/>
      <c r="I22" s="486"/>
      <c r="J22" s="484" t="str">
        <f>IF(AQ16&gt;AR16,BS16,BT16)</f>
        <v>1, 1, 1</v>
      </c>
      <c r="K22" s="485"/>
      <c r="L22" s="486"/>
      <c r="M22" s="484" t="str">
        <f>IF(AQ22&gt;AR22,BS22,BT22)</f>
        <v>2 : 3</v>
      </c>
      <c r="N22" s="485"/>
      <c r="O22" s="486"/>
      <c r="P22" s="464"/>
      <c r="Q22" s="465"/>
      <c r="R22" s="466"/>
      <c r="S22" s="484" t="str">
        <f>IF(AQ25&gt;AR25,BS25,BT25)</f>
        <v>-1, 1, -1, 1, 1</v>
      </c>
      <c r="T22" s="485"/>
      <c r="U22" s="485"/>
      <c r="V22" s="468"/>
      <c r="W22" s="470"/>
      <c r="X22" s="468"/>
      <c r="Y22" s="207"/>
      <c r="Z22" s="471"/>
      <c r="AB22" s="458"/>
      <c r="AC22" s="458"/>
      <c r="AD22" s="198" t="str">
        <f>IF(B21=0," ","5-4")</f>
        <v>5-4</v>
      </c>
      <c r="AE22" s="199" t="str">
        <f>IF(B21=0," ",CONCATENATE(C21,"-",C19))</f>
        <v>ВКО-ТУРКЕСТАНСКАЯ</v>
      </c>
      <c r="AF22" s="200">
        <v>2</v>
      </c>
      <c r="AG22" s="201">
        <v>1</v>
      </c>
      <c r="AH22" s="200">
        <v>1</v>
      </c>
      <c r="AI22" s="201">
        <v>2</v>
      </c>
      <c r="AJ22" s="200">
        <v>2</v>
      </c>
      <c r="AK22" s="201">
        <v>1</v>
      </c>
      <c r="AL22" s="200">
        <v>1</v>
      </c>
      <c r="AM22" s="201">
        <v>2</v>
      </c>
      <c r="AN22" s="200">
        <v>1</v>
      </c>
      <c r="AO22" s="202">
        <v>2</v>
      </c>
      <c r="AP22" s="188"/>
      <c r="AQ22" s="189">
        <f t="shared" si="0"/>
        <v>2</v>
      </c>
      <c r="AR22" s="189">
        <f t="shared" si="1"/>
        <v>3</v>
      </c>
      <c r="AS22" s="190">
        <f t="shared" si="2"/>
        <v>1</v>
      </c>
      <c r="AT22" s="190">
        <f t="shared" si="3"/>
        <v>0</v>
      </c>
      <c r="AU22" s="190">
        <f t="shared" si="4"/>
        <v>1</v>
      </c>
      <c r="AV22" s="190">
        <f t="shared" si="5"/>
        <v>0</v>
      </c>
      <c r="AW22" s="190">
        <f t="shared" si="6"/>
        <v>0</v>
      </c>
      <c r="AX22" s="191"/>
      <c r="AY22" s="190">
        <f t="shared" si="7"/>
        <v>0</v>
      </c>
      <c r="AZ22" s="190">
        <f t="shared" si="8"/>
        <v>1</v>
      </c>
      <c r="BA22" s="190">
        <f t="shared" si="9"/>
        <v>0</v>
      </c>
      <c r="BB22" s="190">
        <f t="shared" si="10"/>
        <v>1</v>
      </c>
      <c r="BC22" s="190">
        <f t="shared" si="11"/>
        <v>1</v>
      </c>
      <c r="BD22" s="191"/>
      <c r="BE22" s="190">
        <f t="shared" si="12"/>
        <v>1</v>
      </c>
      <c r="BF22" s="190" t="str">
        <f t="shared" si="13"/>
        <v>, -1</v>
      </c>
      <c r="BG22" s="190" t="str">
        <f t="shared" si="14"/>
        <v>, 1</v>
      </c>
      <c r="BH22" s="190" t="str">
        <f t="shared" si="15"/>
        <v>, -1</v>
      </c>
      <c r="BI22" s="190" t="str">
        <f t="shared" si="16"/>
        <v>, -1</v>
      </c>
      <c r="BJ22" s="191"/>
      <c r="BK22" s="190">
        <f t="shared" si="17"/>
        <v>-1</v>
      </c>
      <c r="BL22" s="190" t="str">
        <f t="shared" si="18"/>
        <v>, 1</v>
      </c>
      <c r="BM22" s="190" t="str">
        <f t="shared" si="19"/>
        <v>, -1</v>
      </c>
      <c r="BN22" s="190" t="str">
        <f t="shared" si="20"/>
        <v>, 1</v>
      </c>
      <c r="BO22" s="190" t="str">
        <f t="shared" si="21"/>
        <v>, 1</v>
      </c>
      <c r="BP22" s="191"/>
      <c r="BQ22" s="192" t="str">
        <f t="shared" si="22"/>
        <v>1, -1, 1, -1, -1</v>
      </c>
      <c r="BR22" s="192" t="str">
        <f t="shared" si="23"/>
        <v>-1, 1, -1, 1, 1</v>
      </c>
      <c r="BS22" s="192" t="str">
        <f t="shared" si="24"/>
        <v>-1, 1, -1, 1, 1</v>
      </c>
      <c r="BT22" s="2" t="str">
        <f t="shared" si="25"/>
        <v>2 : 3</v>
      </c>
      <c r="BU22" s="453"/>
    </row>
    <row r="23" spans="1:73" ht="17.100000000000001" customHeight="1" x14ac:dyDescent="0.25">
      <c r="A23" s="481" t="s">
        <v>139</v>
      </c>
      <c r="B23" s="459">
        <f>[4]Лист3!$A$7</f>
        <v>144</v>
      </c>
      <c r="C23" s="473" t="s">
        <v>12</v>
      </c>
      <c r="D23" s="208"/>
      <c r="E23" s="209">
        <f>IF(AQ21&gt;AR21,2,$AF$9)</f>
        <v>1</v>
      </c>
      <c r="F23" s="210"/>
      <c r="G23" s="211"/>
      <c r="H23" s="209">
        <f>IF(AQ15&gt;AR15,2,$AF$9)</f>
        <v>1</v>
      </c>
      <c r="I23" s="210"/>
      <c r="J23" s="211"/>
      <c r="K23" s="209">
        <f>IF(AR13&gt;AQ13,2,$AF$9)</f>
        <v>1</v>
      </c>
      <c r="L23" s="210"/>
      <c r="M23" s="211"/>
      <c r="N23" s="209">
        <f>IF(AR19&gt;AQ19,2,$AF$9)</f>
        <v>1</v>
      </c>
      <c r="O23" s="210"/>
      <c r="P23" s="211"/>
      <c r="Q23" s="209">
        <f>IF(AR25&gt;AQ25,2,$AF$9)</f>
        <v>1</v>
      </c>
      <c r="R23" s="210"/>
      <c r="S23" s="461"/>
      <c r="T23" s="462"/>
      <c r="U23" s="462"/>
      <c r="V23" s="467">
        <f>SUM(E23,H23,K23,N23,Q23,T23)</f>
        <v>5</v>
      </c>
      <c r="W23" s="469"/>
      <c r="X23" s="467">
        <v>6</v>
      </c>
      <c r="Y23" s="207"/>
      <c r="Z23" s="471">
        <f>IF(B23="","",VLOOKUP(B23,'[5]Список участников'!A:L,8,FALSE))</f>
        <v>0</v>
      </c>
      <c r="AB23" s="458">
        <f>IF(B23&gt;0,1,0)</f>
        <v>1</v>
      </c>
      <c r="AC23" s="458"/>
      <c r="AD23" s="198" t="s">
        <v>142</v>
      </c>
      <c r="AE23" s="199" t="str">
        <f>CONCATENATE(C13,"-",C15)</f>
        <v>КАРАГАНДИНСКАЯ-г. АЛМАТЫ</v>
      </c>
      <c r="AF23" s="200">
        <v>2</v>
      </c>
      <c r="AG23" s="201">
        <v>1</v>
      </c>
      <c r="AH23" s="200">
        <v>2</v>
      </c>
      <c r="AI23" s="201">
        <v>1</v>
      </c>
      <c r="AJ23" s="200">
        <v>1</v>
      </c>
      <c r="AK23" s="201">
        <v>2</v>
      </c>
      <c r="AL23" s="200">
        <v>2</v>
      </c>
      <c r="AM23" s="201">
        <v>1</v>
      </c>
      <c r="AN23" s="200"/>
      <c r="AO23" s="202"/>
      <c r="AP23" s="188"/>
      <c r="AQ23" s="189">
        <f t="shared" si="0"/>
        <v>3</v>
      </c>
      <c r="AR23" s="189">
        <f t="shared" si="1"/>
        <v>1</v>
      </c>
      <c r="AS23" s="190">
        <f t="shared" si="2"/>
        <v>1</v>
      </c>
      <c r="AT23" s="190">
        <f t="shared" si="3"/>
        <v>1</v>
      </c>
      <c r="AU23" s="190">
        <f t="shared" si="4"/>
        <v>0</v>
      </c>
      <c r="AV23" s="190">
        <f t="shared" si="5"/>
        <v>1</v>
      </c>
      <c r="AW23" s="190">
        <f t="shared" si="6"/>
        <v>0</v>
      </c>
      <c r="AX23" s="191"/>
      <c r="AY23" s="190">
        <f t="shared" si="7"/>
        <v>0</v>
      </c>
      <c r="AZ23" s="190">
        <f t="shared" si="8"/>
        <v>0</v>
      </c>
      <c r="BA23" s="190">
        <f t="shared" si="9"/>
        <v>1</v>
      </c>
      <c r="BB23" s="190">
        <f t="shared" si="10"/>
        <v>0</v>
      </c>
      <c r="BC23" s="190">
        <f t="shared" si="11"/>
        <v>0</v>
      </c>
      <c r="BD23" s="191"/>
      <c r="BE23" s="190">
        <f t="shared" si="12"/>
        <v>1</v>
      </c>
      <c r="BF23" s="190" t="str">
        <f t="shared" si="13"/>
        <v>, 1</v>
      </c>
      <c r="BG23" s="190" t="str">
        <f t="shared" si="14"/>
        <v>, -1</v>
      </c>
      <c r="BH23" s="190" t="str">
        <f t="shared" si="15"/>
        <v>, 1</v>
      </c>
      <c r="BI23" s="190" t="str">
        <f t="shared" si="16"/>
        <v/>
      </c>
      <c r="BJ23" s="191"/>
      <c r="BK23" s="190">
        <f t="shared" si="17"/>
        <v>-1</v>
      </c>
      <c r="BL23" s="190" t="str">
        <f t="shared" si="18"/>
        <v>, -1</v>
      </c>
      <c r="BM23" s="190" t="str">
        <f t="shared" si="19"/>
        <v>, 1</v>
      </c>
      <c r="BN23" s="190" t="str">
        <f t="shared" si="20"/>
        <v>, -1</v>
      </c>
      <c r="BO23" s="190" t="str">
        <f t="shared" si="21"/>
        <v/>
      </c>
      <c r="BP23" s="191"/>
      <c r="BQ23" s="192" t="str">
        <f t="shared" si="22"/>
        <v>1, 1, -1, 1</v>
      </c>
      <c r="BR23" s="192" t="str">
        <f t="shared" si="23"/>
        <v>-1, -1, 1, -1</v>
      </c>
      <c r="BS23" s="192" t="str">
        <f t="shared" si="24"/>
        <v>1, 1, -1, 1</v>
      </c>
      <c r="BT23" s="2" t="str">
        <f t="shared" si="25"/>
        <v>1 : 3</v>
      </c>
      <c r="BU23" s="453"/>
    </row>
    <row r="24" spans="1:73" ht="17.100000000000001" customHeight="1" thickBot="1" x14ac:dyDescent="0.3">
      <c r="A24" s="492"/>
      <c r="B24" s="472"/>
      <c r="C24" s="474"/>
      <c r="D24" s="493" t="str">
        <f>IF(AQ21&gt;AR21,BS21,BT21)</f>
        <v>0 : 3</v>
      </c>
      <c r="E24" s="494"/>
      <c r="F24" s="495"/>
      <c r="G24" s="496" t="str">
        <f>IF(AQ15&gt;AR15,BS15,BT15)</f>
        <v>0 : 3</v>
      </c>
      <c r="H24" s="494"/>
      <c r="I24" s="495"/>
      <c r="J24" s="496" t="str">
        <f>IF(AR13&gt;AQ13,BS13,BT13)</f>
        <v>2 : 3</v>
      </c>
      <c r="K24" s="494"/>
      <c r="L24" s="495"/>
      <c r="M24" s="496" t="str">
        <f>IF(AR19&gt;AQ19,BS19,BT19)</f>
        <v>0 : 3</v>
      </c>
      <c r="N24" s="494"/>
      <c r="O24" s="495"/>
      <c r="P24" s="496" t="str">
        <f>IF(AR25&gt;AQ25,BS25,BT25)</f>
        <v>2 : 3</v>
      </c>
      <c r="Q24" s="494"/>
      <c r="R24" s="495"/>
      <c r="S24" s="475"/>
      <c r="T24" s="476"/>
      <c r="U24" s="476"/>
      <c r="V24" s="477"/>
      <c r="W24" s="478"/>
      <c r="X24" s="477"/>
      <c r="Y24" s="207"/>
      <c r="Z24" s="471"/>
      <c r="AB24" s="458"/>
      <c r="AC24" s="458"/>
      <c r="AD24" s="198" t="str">
        <f>IF(B19=0," ","3-4")</f>
        <v>3-4</v>
      </c>
      <c r="AE24" s="199" t="str">
        <f>IF(B19=0," ",CONCATENATE(C17,"-",C19))</f>
        <v>г. АСТАНА-ТУРКЕСТАНСКАЯ</v>
      </c>
      <c r="AF24" s="200">
        <v>2</v>
      </c>
      <c r="AG24" s="201">
        <v>1</v>
      </c>
      <c r="AH24" s="200">
        <v>1</v>
      </c>
      <c r="AI24" s="201">
        <v>2</v>
      </c>
      <c r="AJ24" s="200">
        <v>1</v>
      </c>
      <c r="AK24" s="201">
        <v>2</v>
      </c>
      <c r="AL24" s="200">
        <v>2</v>
      </c>
      <c r="AM24" s="201">
        <v>1</v>
      </c>
      <c r="AN24" s="200">
        <v>1</v>
      </c>
      <c r="AO24" s="202">
        <v>2</v>
      </c>
      <c r="AP24" s="188"/>
      <c r="AQ24" s="189">
        <f t="shared" si="0"/>
        <v>2</v>
      </c>
      <c r="AR24" s="189">
        <f t="shared" si="1"/>
        <v>3</v>
      </c>
      <c r="AS24" s="190">
        <f t="shared" si="2"/>
        <v>1</v>
      </c>
      <c r="AT24" s="190">
        <f t="shared" si="3"/>
        <v>0</v>
      </c>
      <c r="AU24" s="190">
        <f t="shared" si="4"/>
        <v>0</v>
      </c>
      <c r="AV24" s="190">
        <f t="shared" si="5"/>
        <v>1</v>
      </c>
      <c r="AW24" s="190">
        <f t="shared" si="6"/>
        <v>0</v>
      </c>
      <c r="AX24" s="191"/>
      <c r="AY24" s="190">
        <f t="shared" si="7"/>
        <v>0</v>
      </c>
      <c r="AZ24" s="190">
        <f t="shared" si="8"/>
        <v>1</v>
      </c>
      <c r="BA24" s="190">
        <f t="shared" si="9"/>
        <v>1</v>
      </c>
      <c r="BB24" s="190">
        <f t="shared" si="10"/>
        <v>0</v>
      </c>
      <c r="BC24" s="190">
        <f t="shared" si="11"/>
        <v>1</v>
      </c>
      <c r="BD24" s="191"/>
      <c r="BE24" s="190">
        <f t="shared" si="12"/>
        <v>1</v>
      </c>
      <c r="BF24" s="190" t="str">
        <f t="shared" si="13"/>
        <v>, -1</v>
      </c>
      <c r="BG24" s="190" t="str">
        <f t="shared" si="14"/>
        <v>, -1</v>
      </c>
      <c r="BH24" s="190" t="str">
        <f t="shared" si="15"/>
        <v>, 1</v>
      </c>
      <c r="BI24" s="190" t="str">
        <f t="shared" si="16"/>
        <v>, -1</v>
      </c>
      <c r="BJ24" s="191"/>
      <c r="BK24" s="190">
        <f t="shared" si="17"/>
        <v>-1</v>
      </c>
      <c r="BL24" s="190" t="str">
        <f t="shared" si="18"/>
        <v>, 1</v>
      </c>
      <c r="BM24" s="190" t="str">
        <f t="shared" si="19"/>
        <v>, 1</v>
      </c>
      <c r="BN24" s="190" t="str">
        <f t="shared" si="20"/>
        <v>, -1</v>
      </c>
      <c r="BO24" s="190" t="str">
        <f t="shared" si="21"/>
        <v>, 1</v>
      </c>
      <c r="BP24" s="191"/>
      <c r="BQ24" s="192" t="str">
        <f t="shared" si="22"/>
        <v>1, -1, -1, 1, -1</v>
      </c>
      <c r="BR24" s="192" t="str">
        <f t="shared" si="23"/>
        <v>-1, 1, 1, -1, 1</v>
      </c>
      <c r="BS24" s="192" t="str">
        <f t="shared" si="24"/>
        <v>-1, 1, 1, -1, 1</v>
      </c>
      <c r="BT24" s="2" t="str">
        <f t="shared" si="25"/>
        <v>2 : 3</v>
      </c>
      <c r="BU24" s="453"/>
    </row>
    <row r="25" spans="1:73" ht="17.100000000000001" customHeight="1" thickTop="1" thickBot="1" x14ac:dyDescent="0.3">
      <c r="A25" s="212"/>
      <c r="B25" s="213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4"/>
      <c r="AD25" s="215" t="str">
        <f>IF(B23=0," ","5-6")</f>
        <v>5-6</v>
      </c>
      <c r="AE25" s="216" t="str">
        <f>IF(B23=0," ",CONCATENATE(C21,"-",C23))</f>
        <v>ВКО-ЗКО</v>
      </c>
      <c r="AF25" s="217">
        <v>1</v>
      </c>
      <c r="AG25" s="218">
        <v>2</v>
      </c>
      <c r="AH25" s="217">
        <v>2</v>
      </c>
      <c r="AI25" s="218">
        <v>1</v>
      </c>
      <c r="AJ25" s="217">
        <v>1</v>
      </c>
      <c r="AK25" s="218">
        <v>2</v>
      </c>
      <c r="AL25" s="217">
        <v>2</v>
      </c>
      <c r="AM25" s="218">
        <v>1</v>
      </c>
      <c r="AN25" s="217">
        <v>2</v>
      </c>
      <c r="AO25" s="219">
        <v>1</v>
      </c>
      <c r="AP25" s="238"/>
      <c r="AQ25" s="239">
        <f t="shared" si="0"/>
        <v>3</v>
      </c>
      <c r="AR25" s="239">
        <f t="shared" si="1"/>
        <v>2</v>
      </c>
      <c r="AS25" s="240">
        <f t="shared" si="2"/>
        <v>0</v>
      </c>
      <c r="AT25" s="240">
        <f t="shared" si="3"/>
        <v>1</v>
      </c>
      <c r="AU25" s="240">
        <f t="shared" si="4"/>
        <v>0</v>
      </c>
      <c r="AV25" s="240">
        <f t="shared" si="5"/>
        <v>1</v>
      </c>
      <c r="AW25" s="240">
        <f t="shared" si="6"/>
        <v>1</v>
      </c>
      <c r="AX25" s="241"/>
      <c r="AY25" s="240">
        <f t="shared" si="7"/>
        <v>1</v>
      </c>
      <c r="AZ25" s="240">
        <f t="shared" si="8"/>
        <v>0</v>
      </c>
      <c r="BA25" s="240">
        <f t="shared" si="9"/>
        <v>1</v>
      </c>
      <c r="BB25" s="240">
        <f t="shared" si="10"/>
        <v>0</v>
      </c>
      <c r="BC25" s="240">
        <f t="shared" si="11"/>
        <v>0</v>
      </c>
      <c r="BD25" s="241"/>
      <c r="BE25" s="240">
        <f t="shared" si="12"/>
        <v>-1</v>
      </c>
      <c r="BF25" s="240" t="str">
        <f t="shared" si="13"/>
        <v>, 1</v>
      </c>
      <c r="BG25" s="240" t="str">
        <f t="shared" si="14"/>
        <v>, -1</v>
      </c>
      <c r="BH25" s="240" t="str">
        <f t="shared" si="15"/>
        <v>, 1</v>
      </c>
      <c r="BI25" s="240" t="str">
        <f t="shared" si="16"/>
        <v>, 1</v>
      </c>
      <c r="BJ25" s="241"/>
      <c r="BK25" s="240">
        <f t="shared" si="17"/>
        <v>1</v>
      </c>
      <c r="BL25" s="240" t="str">
        <f t="shared" si="18"/>
        <v>, -1</v>
      </c>
      <c r="BM25" s="240" t="str">
        <f t="shared" si="19"/>
        <v>, 1</v>
      </c>
      <c r="BN25" s="240" t="str">
        <f t="shared" si="20"/>
        <v>, -1</v>
      </c>
      <c r="BO25" s="240" t="str">
        <f t="shared" si="21"/>
        <v>, -1</v>
      </c>
      <c r="BP25" s="241"/>
      <c r="BQ25" s="242" t="str">
        <f t="shared" si="22"/>
        <v>-1, 1, -1, 1, 1</v>
      </c>
      <c r="BR25" s="242" t="str">
        <f t="shared" si="23"/>
        <v>1, -1, 1, -1, -1</v>
      </c>
      <c r="BS25" s="242" t="str">
        <f t="shared" si="24"/>
        <v>-1, 1, -1, 1, 1</v>
      </c>
      <c r="BT25" s="243" t="str">
        <f t="shared" si="25"/>
        <v>2 : 3</v>
      </c>
      <c r="BU25" s="454"/>
    </row>
    <row r="26" spans="1:73" ht="17.100000000000001" customHeight="1" thickBot="1" x14ac:dyDescent="0.3">
      <c r="A26" s="178"/>
      <c r="B26" s="179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1" t="s">
        <v>146</v>
      </c>
      <c r="W26" s="180"/>
      <c r="X26" s="180"/>
      <c r="Y26" s="182"/>
      <c r="AD26" s="229" t="str">
        <f>IF(B34=0," ","2-4")</f>
        <v>2-4</v>
      </c>
      <c r="AE26" s="230" t="str">
        <f>IF(B34=0," ",CONCATENATE(C30,"-",C34))</f>
        <v>г. ШЫМКЕНТ-ЖАМБЫЛСКАЯ</v>
      </c>
      <c r="AF26" s="231">
        <v>2</v>
      </c>
      <c r="AG26" s="232">
        <v>1</v>
      </c>
      <c r="AH26" s="231">
        <v>2</v>
      </c>
      <c r="AI26" s="232">
        <v>1</v>
      </c>
      <c r="AJ26" s="231">
        <v>2</v>
      </c>
      <c r="AK26" s="232">
        <v>1</v>
      </c>
      <c r="AL26" s="231"/>
      <c r="AM26" s="232"/>
      <c r="AN26" s="231"/>
      <c r="AO26" s="233"/>
      <c r="AP26" s="234"/>
      <c r="AQ26" s="235">
        <f>IF(AF26+AG26&lt;&gt;0,SUM(AS26:AW26),"")</f>
        <v>3</v>
      </c>
      <c r="AR26" s="235">
        <f>IF(AF26+AG26&lt;&gt;0,SUM(AY26:BC26),"")</f>
        <v>0</v>
      </c>
      <c r="AS26" s="236">
        <f>IF(AF26&gt;AG26,1,0)</f>
        <v>1</v>
      </c>
      <c r="AT26" s="236">
        <f>IF(AH26&gt;AI26,1,0)</f>
        <v>1</v>
      </c>
      <c r="AU26" s="236">
        <f>IF(AJ26&gt;AK26,1,0)</f>
        <v>1</v>
      </c>
      <c r="AV26" s="236">
        <f>IF(AL26&gt;AM26,1,0)</f>
        <v>0</v>
      </c>
      <c r="AW26" s="236">
        <f>IF(AN26&gt;AO26,1,0)</f>
        <v>0</v>
      </c>
      <c r="AX26" s="228"/>
      <c r="AY26" s="236">
        <f>IF(AG26&gt;AF26,1,0)</f>
        <v>0</v>
      </c>
      <c r="AZ26" s="236">
        <f>IF(AI26&gt;AH26,1,0)</f>
        <v>0</v>
      </c>
      <c r="BA26" s="236">
        <f>IF(AK26&gt;AJ26,1,0)</f>
        <v>0</v>
      </c>
      <c r="BB26" s="236">
        <f>IF(AM26&gt;AL26,1,0)</f>
        <v>0</v>
      </c>
      <c r="BC26" s="236">
        <f>IF(AO26&gt;AN26,1,0)</f>
        <v>0</v>
      </c>
      <c r="BD26" s="228"/>
      <c r="BE26" s="236">
        <f>IF(AF26&gt;AG26,AG26,IF(AG26&gt;AF26,-AF26,""))</f>
        <v>1</v>
      </c>
      <c r="BF26" s="236" t="str">
        <f>IF(AH26&gt;AI26,", "&amp;AI26,IF(AI26&gt;AH26,", "&amp;-AH26,""))</f>
        <v>, 1</v>
      </c>
      <c r="BG26" s="236" t="str">
        <f>IF(AJ26&gt;AK26,", "&amp;AK26,IF(AK26&gt;AJ26,", "&amp;-AJ26,""))</f>
        <v>, 1</v>
      </c>
      <c r="BH26" s="236" t="str">
        <f>IF(AL26&gt;AM26,", "&amp;AM26,IF(AM26&gt;AL26,", "&amp;-AL26,""))</f>
        <v/>
      </c>
      <c r="BI26" s="236" t="str">
        <f>IF(AN26&gt;AO26,", "&amp;AO26,IF(AO26&gt;AN26,", "&amp;-AN26,""))</f>
        <v/>
      </c>
      <c r="BJ26" s="228"/>
      <c r="BK26" s="236">
        <f>IF(AG26&gt;AF26,AF26,IF(AF26&gt;AG26,-AG26,""))</f>
        <v>-1</v>
      </c>
      <c r="BL26" s="236" t="str">
        <f>IF(AI26&gt;AH26,", "&amp;AH26,IF(AH26&gt;AI26,", "&amp;-AI26,""))</f>
        <v>, -1</v>
      </c>
      <c r="BM26" s="236" t="str">
        <f>IF(AK26&gt;AJ26,", "&amp;AJ26,IF(AJ26&gt;AK26,", "&amp;-AK26,""))</f>
        <v>, -1</v>
      </c>
      <c r="BN26" s="236" t="str">
        <f>IF(AM26&gt;AL26,", "&amp;AL26,IF(AL26&gt;AM26,", "&amp;-AM26,""))</f>
        <v/>
      </c>
      <c r="BO26" s="236" t="str">
        <f>IF(AO26&gt;AN26,", "&amp;AN26,IF(AN26&gt;AO26,", "&amp;-AO26,""))</f>
        <v/>
      </c>
      <c r="BP26" s="228"/>
      <c r="BQ26" s="237" t="str">
        <f>CONCATENATE(,BE26,BF26,BG26,BH26,BI26,)</f>
        <v>1, 1, 1</v>
      </c>
      <c r="BR26" s="237" t="str">
        <f>CONCATENATE(,BK26,BL26,BM26,BN26,BO26,)</f>
        <v>-1, -1, -1</v>
      </c>
      <c r="BS26" s="237" t="str">
        <f>IF(AQ26&gt;AR26,BQ26,IF(AR26&gt;AQ26,BR26,""))</f>
        <v>1, 1, 1</v>
      </c>
      <c r="BT26" s="1" t="str">
        <f>IF(AQ26&gt;AR26,AR26&amp;" : "&amp;AQ26,IF(AR26&gt;AQ26,AQ26&amp;" : "&amp;AR26,""))</f>
        <v>0 : 3</v>
      </c>
      <c r="BU26" s="499" t="str">
        <f>V26</f>
        <v>За 7-12 места</v>
      </c>
    </row>
    <row r="27" spans="1:73" ht="17.100000000000001" customHeight="1" thickTop="1" thickBot="1" x14ac:dyDescent="0.3">
      <c r="A27" s="196" t="s">
        <v>2</v>
      </c>
      <c r="B27" s="220"/>
      <c r="C27" s="196" t="s">
        <v>140</v>
      </c>
      <c r="D27" s="498">
        <v>1</v>
      </c>
      <c r="E27" s="498"/>
      <c r="F27" s="498"/>
      <c r="G27" s="498">
        <v>2</v>
      </c>
      <c r="H27" s="498"/>
      <c r="I27" s="498"/>
      <c r="J27" s="498">
        <v>3</v>
      </c>
      <c r="K27" s="498"/>
      <c r="L27" s="498"/>
      <c r="M27" s="498">
        <v>4</v>
      </c>
      <c r="N27" s="498"/>
      <c r="O27" s="498"/>
      <c r="P27" s="498">
        <v>5</v>
      </c>
      <c r="Q27" s="498"/>
      <c r="R27" s="498"/>
      <c r="S27" s="498">
        <v>6</v>
      </c>
      <c r="T27" s="498"/>
      <c r="U27" s="498"/>
      <c r="V27" s="196" t="s">
        <v>0</v>
      </c>
      <c r="W27" s="196" t="s">
        <v>3</v>
      </c>
      <c r="X27" s="196" t="s">
        <v>1</v>
      </c>
      <c r="Y27" s="221"/>
      <c r="AD27" s="198" t="str">
        <f>IF(B36=0," ","1-5")</f>
        <v>1-5</v>
      </c>
      <c r="AE27" s="199" t="str">
        <f>IF(B36=0," ",CONCATENATE(C28,"-",C36))</f>
        <v>КОСТАНАЙСКАЯ-АКТЮБИНСКАЯ</v>
      </c>
      <c r="AF27" s="200">
        <v>2</v>
      </c>
      <c r="AG27" s="201">
        <v>1</v>
      </c>
      <c r="AH27" s="200">
        <v>2</v>
      </c>
      <c r="AI27" s="201">
        <v>1</v>
      </c>
      <c r="AJ27" s="200">
        <v>2</v>
      </c>
      <c r="AK27" s="201">
        <v>1</v>
      </c>
      <c r="AL27" s="200"/>
      <c r="AM27" s="201"/>
      <c r="AN27" s="200"/>
      <c r="AO27" s="202"/>
      <c r="AP27" s="188"/>
      <c r="AQ27" s="189">
        <f t="shared" ref="AQ27:AQ40" si="26">IF(AF27+AG27&lt;&gt;0,SUM(AS27:AW27),"")</f>
        <v>3</v>
      </c>
      <c r="AR27" s="189">
        <f t="shared" ref="AR27:AR40" si="27">IF(AF27+AG27&lt;&gt;0,SUM(AY27:BC27),"")</f>
        <v>0</v>
      </c>
      <c r="AS27" s="190">
        <f t="shared" ref="AS27:AS40" si="28">IF(AF27&gt;AG27,1,0)</f>
        <v>1</v>
      </c>
      <c r="AT27" s="190">
        <f t="shared" ref="AT27:AT40" si="29">IF(AH27&gt;AI27,1,0)</f>
        <v>1</v>
      </c>
      <c r="AU27" s="190">
        <f t="shared" ref="AU27:AU40" si="30">IF(AJ27&gt;AK27,1,0)</f>
        <v>1</v>
      </c>
      <c r="AV27" s="190">
        <f t="shared" ref="AV27:AV40" si="31">IF(AL27&gt;AM27,1,0)</f>
        <v>0</v>
      </c>
      <c r="AW27" s="190">
        <f t="shared" ref="AW27:AW40" si="32">IF(AN27&gt;AO27,1,0)</f>
        <v>0</v>
      </c>
      <c r="AX27" s="191"/>
      <c r="AY27" s="190">
        <f t="shared" ref="AY27:AY40" si="33">IF(AG27&gt;AF27,1,0)</f>
        <v>0</v>
      </c>
      <c r="AZ27" s="190">
        <f t="shared" ref="AZ27:AZ40" si="34">IF(AI27&gt;AH27,1,0)</f>
        <v>0</v>
      </c>
      <c r="BA27" s="190">
        <f t="shared" ref="BA27:BA40" si="35">IF(AK27&gt;AJ27,1,0)</f>
        <v>0</v>
      </c>
      <c r="BB27" s="190">
        <f t="shared" ref="BB27:BB40" si="36">IF(AM27&gt;AL27,1,0)</f>
        <v>0</v>
      </c>
      <c r="BC27" s="190">
        <f t="shared" ref="BC27:BC40" si="37">IF(AO27&gt;AN27,1,0)</f>
        <v>0</v>
      </c>
      <c r="BD27" s="191"/>
      <c r="BE27" s="190">
        <f t="shared" ref="BE27:BE40" si="38">IF(AF27&gt;AG27,AG27,IF(AG27&gt;AF27,-AF27,""))</f>
        <v>1</v>
      </c>
      <c r="BF27" s="190" t="str">
        <f t="shared" ref="BF27:BF40" si="39">IF(AH27&gt;AI27,", "&amp;AI27,IF(AI27&gt;AH27,", "&amp;-AH27,""))</f>
        <v>, 1</v>
      </c>
      <c r="BG27" s="190" t="str">
        <f t="shared" ref="BG27:BG40" si="40">IF(AJ27&gt;AK27,", "&amp;AK27,IF(AK27&gt;AJ27,", "&amp;-AJ27,""))</f>
        <v>, 1</v>
      </c>
      <c r="BH27" s="190" t="str">
        <f t="shared" ref="BH27:BH40" si="41">IF(AL27&gt;AM27,", "&amp;AM27,IF(AM27&gt;AL27,", "&amp;-AL27,""))</f>
        <v/>
      </c>
      <c r="BI27" s="190" t="str">
        <f t="shared" ref="BI27:BI40" si="42">IF(AN27&gt;AO27,", "&amp;AO27,IF(AO27&gt;AN27,", "&amp;-AN27,""))</f>
        <v/>
      </c>
      <c r="BJ27" s="191"/>
      <c r="BK27" s="190">
        <f t="shared" ref="BK27:BK40" si="43">IF(AG27&gt;AF27,AF27,IF(AF27&gt;AG27,-AG27,""))</f>
        <v>-1</v>
      </c>
      <c r="BL27" s="190" t="str">
        <f t="shared" ref="BL27:BL40" si="44">IF(AI27&gt;AH27,", "&amp;AH27,IF(AH27&gt;AI27,", "&amp;-AI27,""))</f>
        <v>, -1</v>
      </c>
      <c r="BM27" s="190" t="str">
        <f t="shared" ref="BM27:BM40" si="45">IF(AK27&gt;AJ27,", "&amp;AJ27,IF(AJ27&gt;AK27,", "&amp;-AK27,""))</f>
        <v>, -1</v>
      </c>
      <c r="BN27" s="190" t="str">
        <f t="shared" ref="BN27:BN40" si="46">IF(AM27&gt;AL27,", "&amp;AL27,IF(AL27&gt;AM27,", "&amp;-AM27,""))</f>
        <v/>
      </c>
      <c r="BO27" s="190" t="str">
        <f t="shared" ref="BO27:BO40" si="47">IF(AO27&gt;AN27,", "&amp;AN27,IF(AN27&gt;AO27,", "&amp;-AO27,""))</f>
        <v/>
      </c>
      <c r="BP27" s="191"/>
      <c r="BQ27" s="192" t="str">
        <f t="shared" ref="BQ27:BQ40" si="48">CONCATENATE(,BE27,BF27,BG27,BH27,BI27,)</f>
        <v>1, 1, 1</v>
      </c>
      <c r="BR27" s="192" t="str">
        <f t="shared" ref="BR27:BR40" si="49">CONCATENATE(,BK27,BL27,BM27,BN27,BO27,)</f>
        <v>-1, -1, -1</v>
      </c>
      <c r="BS27" s="192" t="str">
        <f t="shared" ref="BS27:BS40" si="50">IF(AQ27&gt;AR27,BQ27,IF(AR27&gt;AQ27,BR27,""))</f>
        <v>1, 1, 1</v>
      </c>
      <c r="BT27" s="1" t="str">
        <f t="shared" ref="BT27:BT40" si="51">IF(AQ27&gt;AR27,AR27&amp;" : "&amp;AQ27,IF(AR27&gt;AQ27,AQ27&amp;" : "&amp;AR27,""))</f>
        <v>0 : 3</v>
      </c>
      <c r="BU27" s="500"/>
    </row>
    <row r="28" spans="1:73" ht="17.100000000000001" customHeight="1" thickTop="1" x14ac:dyDescent="0.25">
      <c r="A28" s="487">
        <v>1</v>
      </c>
      <c r="B28" s="488">
        <f>[4]Лист3!$A$9</f>
        <v>2</v>
      </c>
      <c r="C28" s="224" t="s">
        <v>62</v>
      </c>
      <c r="D28" s="489"/>
      <c r="E28" s="489"/>
      <c r="F28" s="490"/>
      <c r="G28" s="203"/>
      <c r="H28" s="204">
        <f>IF(AQ38&gt;AR38,2,$AF$9)</f>
        <v>1</v>
      </c>
      <c r="I28" s="205"/>
      <c r="J28" s="203"/>
      <c r="K28" s="204">
        <f>IF(AQ32&gt;AR32,2,$AF$9)</f>
        <v>2</v>
      </c>
      <c r="L28" s="205"/>
      <c r="M28" s="203"/>
      <c r="N28" s="204">
        <f>IF(AR29&gt;AQ29,2,$AF$9)</f>
        <v>2</v>
      </c>
      <c r="O28" s="205"/>
      <c r="P28" s="203"/>
      <c r="Q28" s="204">
        <f>IF(AQ27&gt;AR27,2,$AF$9)</f>
        <v>2</v>
      </c>
      <c r="R28" s="205"/>
      <c r="S28" s="203"/>
      <c r="T28" s="204"/>
      <c r="U28" s="206"/>
      <c r="V28" s="480">
        <f>SUM(E28,H28,K28,N28,Q28,T28)</f>
        <v>7</v>
      </c>
      <c r="W28" s="479"/>
      <c r="X28" s="480">
        <v>8</v>
      </c>
      <c r="Y28" s="222"/>
      <c r="Z28" s="471">
        <f>IF(B28="","",VLOOKUP(B28,'[5]Список участников'!A:L,8,FALSE))</f>
        <v>0</v>
      </c>
      <c r="AB28" s="458">
        <f>IF(B28&gt;0,1,0)</f>
        <v>1</v>
      </c>
      <c r="AC28" s="458">
        <f>SUM(AB28:AB39)</f>
        <v>6</v>
      </c>
      <c r="AD28" s="198" t="str">
        <f>IF(B38=0," ","3-6")</f>
        <v>3-6</v>
      </c>
      <c r="AE28" s="199" t="str">
        <f>IF(B38=0," ",CONCATENATE(C32,"-",C38))</f>
        <v>АБАЙСКАЯ-</v>
      </c>
      <c r="AF28" s="200"/>
      <c r="AG28" s="201"/>
      <c r="AH28" s="200"/>
      <c r="AI28" s="201"/>
      <c r="AJ28" s="200"/>
      <c r="AK28" s="201"/>
      <c r="AL28" s="200"/>
      <c r="AM28" s="201"/>
      <c r="AN28" s="200"/>
      <c r="AO28" s="202"/>
      <c r="AP28" s="188"/>
      <c r="AQ28" s="189" t="str">
        <f t="shared" si="26"/>
        <v/>
      </c>
      <c r="AR28" s="189" t="str">
        <f t="shared" si="27"/>
        <v/>
      </c>
      <c r="AS28" s="190">
        <f t="shared" si="28"/>
        <v>0</v>
      </c>
      <c r="AT28" s="190">
        <f t="shared" si="29"/>
        <v>0</v>
      </c>
      <c r="AU28" s="190">
        <f t="shared" si="30"/>
        <v>0</v>
      </c>
      <c r="AV28" s="190">
        <f t="shared" si="31"/>
        <v>0</v>
      </c>
      <c r="AW28" s="190">
        <f t="shared" si="32"/>
        <v>0</v>
      </c>
      <c r="AX28" s="191"/>
      <c r="AY28" s="190">
        <f t="shared" si="33"/>
        <v>0</v>
      </c>
      <c r="AZ28" s="190">
        <f t="shared" si="34"/>
        <v>0</v>
      </c>
      <c r="BA28" s="190">
        <f t="shared" si="35"/>
        <v>0</v>
      </c>
      <c r="BB28" s="190">
        <f t="shared" si="36"/>
        <v>0</v>
      </c>
      <c r="BC28" s="190">
        <f t="shared" si="37"/>
        <v>0</v>
      </c>
      <c r="BD28" s="191"/>
      <c r="BE28" s="190" t="str">
        <f t="shared" si="38"/>
        <v/>
      </c>
      <c r="BF28" s="190" t="str">
        <f t="shared" si="39"/>
        <v/>
      </c>
      <c r="BG28" s="190" t="str">
        <f t="shared" si="40"/>
        <v/>
      </c>
      <c r="BH28" s="190" t="str">
        <f t="shared" si="41"/>
        <v/>
      </c>
      <c r="BI28" s="190" t="str">
        <f t="shared" si="42"/>
        <v/>
      </c>
      <c r="BJ28" s="191"/>
      <c r="BK28" s="190" t="str">
        <f t="shared" si="43"/>
        <v/>
      </c>
      <c r="BL28" s="190" t="str">
        <f t="shared" si="44"/>
        <v/>
      </c>
      <c r="BM28" s="190" t="str">
        <f t="shared" si="45"/>
        <v/>
      </c>
      <c r="BN28" s="190" t="str">
        <f t="shared" si="46"/>
        <v/>
      </c>
      <c r="BO28" s="190" t="str">
        <f t="shared" si="47"/>
        <v/>
      </c>
      <c r="BP28" s="191"/>
      <c r="BQ28" s="192" t="str">
        <f t="shared" si="48"/>
        <v/>
      </c>
      <c r="BR28" s="192" t="str">
        <f t="shared" si="49"/>
        <v/>
      </c>
      <c r="BS28" s="192" t="str">
        <f t="shared" si="50"/>
        <v/>
      </c>
      <c r="BT28" s="1" t="str">
        <f t="shared" si="51"/>
        <v/>
      </c>
      <c r="BU28" s="500"/>
    </row>
    <row r="29" spans="1:73" ht="17.100000000000001" customHeight="1" x14ac:dyDescent="0.3">
      <c r="A29" s="482"/>
      <c r="B29" s="460"/>
      <c r="C29" s="226" t="s">
        <v>60</v>
      </c>
      <c r="D29" s="465"/>
      <c r="E29" s="465"/>
      <c r="F29" s="466"/>
      <c r="G29" s="484" t="str">
        <f>IF(AQ38&gt;AR38,BS38,BT38)</f>
        <v>2 : 3</v>
      </c>
      <c r="H29" s="485"/>
      <c r="I29" s="486"/>
      <c r="J29" s="484" t="str">
        <f>IF(AQ32&gt;AR32,BS32,BT32)</f>
        <v>1, 1, 1</v>
      </c>
      <c r="K29" s="485"/>
      <c r="L29" s="486"/>
      <c r="M29" s="484" t="str">
        <f>IF(AR29&gt;AQ29,BS29,BT29)</f>
        <v>1, -1, 1, 1</v>
      </c>
      <c r="N29" s="485"/>
      <c r="O29" s="486"/>
      <c r="P29" s="484" t="str">
        <f>IF(AQ27&gt;AR27,BS27,BT27)</f>
        <v>1, 1, 1</v>
      </c>
      <c r="Q29" s="485"/>
      <c r="R29" s="486"/>
      <c r="S29" s="484"/>
      <c r="T29" s="485"/>
      <c r="U29" s="485"/>
      <c r="V29" s="468"/>
      <c r="W29" s="470"/>
      <c r="X29" s="468"/>
      <c r="Y29" s="222"/>
      <c r="Z29" s="471"/>
      <c r="AB29" s="458"/>
      <c r="AC29" s="458"/>
      <c r="AD29" s="198" t="str">
        <f>IF(B34=0," ","4-1")</f>
        <v>4-1</v>
      </c>
      <c r="AE29" s="199" t="str">
        <f>IF(B34=0," ",CONCATENATE(C34,"-",C28))</f>
        <v>ЖАМБЫЛСКАЯ-КОСТАНАЙСКАЯ</v>
      </c>
      <c r="AF29" s="200">
        <v>1</v>
      </c>
      <c r="AG29" s="201">
        <v>2</v>
      </c>
      <c r="AH29" s="200">
        <v>2</v>
      </c>
      <c r="AI29" s="201">
        <v>1</v>
      </c>
      <c r="AJ29" s="200">
        <v>1</v>
      </c>
      <c r="AK29" s="201">
        <v>2</v>
      </c>
      <c r="AL29" s="200">
        <v>1</v>
      </c>
      <c r="AM29" s="201">
        <v>2</v>
      </c>
      <c r="AN29" s="200"/>
      <c r="AO29" s="202"/>
      <c r="AP29" s="188"/>
      <c r="AQ29" s="189">
        <f t="shared" si="26"/>
        <v>1</v>
      </c>
      <c r="AR29" s="189">
        <f t="shared" si="27"/>
        <v>3</v>
      </c>
      <c r="AS29" s="190">
        <f t="shared" si="28"/>
        <v>0</v>
      </c>
      <c r="AT29" s="190">
        <f t="shared" si="29"/>
        <v>1</v>
      </c>
      <c r="AU29" s="190">
        <f t="shared" si="30"/>
        <v>0</v>
      </c>
      <c r="AV29" s="190">
        <f t="shared" si="31"/>
        <v>0</v>
      </c>
      <c r="AW29" s="190">
        <f t="shared" si="32"/>
        <v>0</v>
      </c>
      <c r="AX29" s="191"/>
      <c r="AY29" s="190">
        <f t="shared" si="33"/>
        <v>1</v>
      </c>
      <c r="AZ29" s="190">
        <f t="shared" si="34"/>
        <v>0</v>
      </c>
      <c r="BA29" s="190">
        <f t="shared" si="35"/>
        <v>1</v>
      </c>
      <c r="BB29" s="190">
        <f t="shared" si="36"/>
        <v>1</v>
      </c>
      <c r="BC29" s="190">
        <f t="shared" si="37"/>
        <v>0</v>
      </c>
      <c r="BD29" s="191"/>
      <c r="BE29" s="190">
        <f t="shared" si="38"/>
        <v>-1</v>
      </c>
      <c r="BF29" s="190" t="str">
        <f t="shared" si="39"/>
        <v>, 1</v>
      </c>
      <c r="BG29" s="190" t="str">
        <f t="shared" si="40"/>
        <v>, -1</v>
      </c>
      <c r="BH29" s="190" t="str">
        <f t="shared" si="41"/>
        <v>, -1</v>
      </c>
      <c r="BI29" s="190" t="str">
        <f t="shared" si="42"/>
        <v/>
      </c>
      <c r="BJ29" s="191"/>
      <c r="BK29" s="190">
        <f t="shared" si="43"/>
        <v>1</v>
      </c>
      <c r="BL29" s="190" t="str">
        <f t="shared" si="44"/>
        <v>, -1</v>
      </c>
      <c r="BM29" s="190" t="str">
        <f t="shared" si="45"/>
        <v>, 1</v>
      </c>
      <c r="BN29" s="190" t="str">
        <f t="shared" si="46"/>
        <v>, 1</v>
      </c>
      <c r="BO29" s="190" t="str">
        <f t="shared" si="47"/>
        <v/>
      </c>
      <c r="BP29" s="191"/>
      <c r="BQ29" s="192" t="str">
        <f t="shared" si="48"/>
        <v>-1, 1, -1, -1</v>
      </c>
      <c r="BR29" s="192" t="str">
        <f t="shared" si="49"/>
        <v>1, -1, 1, 1</v>
      </c>
      <c r="BS29" s="192" t="str">
        <f t="shared" si="50"/>
        <v>1, -1, 1, 1</v>
      </c>
      <c r="BT29" s="1" t="str">
        <f t="shared" si="51"/>
        <v>1 : 3</v>
      </c>
      <c r="BU29" s="500"/>
    </row>
    <row r="30" spans="1:73" ht="17.100000000000001" customHeight="1" x14ac:dyDescent="0.25">
      <c r="A30" s="481">
        <v>2</v>
      </c>
      <c r="B30" s="459">
        <f>[4]Лист3!$A$10</f>
        <v>48</v>
      </c>
      <c r="C30" s="473" t="s">
        <v>31</v>
      </c>
      <c r="D30" s="208"/>
      <c r="E30" s="209">
        <f>IF(AR38&gt;AQ38,2,$AF$9)</f>
        <v>2</v>
      </c>
      <c r="F30" s="210"/>
      <c r="G30" s="461"/>
      <c r="H30" s="462"/>
      <c r="I30" s="463"/>
      <c r="J30" s="211"/>
      <c r="K30" s="209">
        <f>IF(AR35&gt;AQ35,2,$AF$9)</f>
        <v>2</v>
      </c>
      <c r="L30" s="210"/>
      <c r="M30" s="211"/>
      <c r="N30" s="209">
        <f>IF(AQ26&gt;AR26,2,$AF$9)</f>
        <v>2</v>
      </c>
      <c r="O30" s="210"/>
      <c r="P30" s="211"/>
      <c r="Q30" s="209">
        <f>IF(AQ33&gt;AR33,2,$AF$9)</f>
        <v>2</v>
      </c>
      <c r="R30" s="210"/>
      <c r="S30" s="211"/>
      <c r="T30" s="209"/>
      <c r="U30" s="208"/>
      <c r="V30" s="467">
        <f>SUM(E30,H30,K30,N30,Q30,T30)</f>
        <v>8</v>
      </c>
      <c r="W30" s="469"/>
      <c r="X30" s="467">
        <v>7</v>
      </c>
      <c r="Y30" s="222"/>
      <c r="Z30" s="471">
        <f>IF(B30="","",VLOOKUP(B30,'[5]Список участников'!A:L,8,FALSE))</f>
        <v>0</v>
      </c>
      <c r="AB30" s="458">
        <f>IF(B30&gt;0,1,0)</f>
        <v>1</v>
      </c>
      <c r="AC30" s="458"/>
      <c r="AD30" s="198" t="str">
        <f>IF(B38=0," ","6-2")</f>
        <v>6-2</v>
      </c>
      <c r="AE30" s="199" t="str">
        <f>IF(B38=0," ",CONCATENATE(C38,"-",C30))</f>
        <v>-г. ШЫМКЕНТ</v>
      </c>
      <c r="AF30" s="200"/>
      <c r="AG30" s="201"/>
      <c r="AH30" s="200"/>
      <c r="AI30" s="201"/>
      <c r="AJ30" s="200"/>
      <c r="AK30" s="201"/>
      <c r="AL30" s="200"/>
      <c r="AM30" s="201"/>
      <c r="AN30" s="200"/>
      <c r="AO30" s="202"/>
      <c r="AP30" s="188"/>
      <c r="AQ30" s="189" t="str">
        <f t="shared" si="26"/>
        <v/>
      </c>
      <c r="AR30" s="189" t="str">
        <f t="shared" si="27"/>
        <v/>
      </c>
      <c r="AS30" s="190">
        <f t="shared" si="28"/>
        <v>0</v>
      </c>
      <c r="AT30" s="190">
        <f t="shared" si="29"/>
        <v>0</v>
      </c>
      <c r="AU30" s="190">
        <f t="shared" si="30"/>
        <v>0</v>
      </c>
      <c r="AV30" s="190">
        <f t="shared" si="31"/>
        <v>0</v>
      </c>
      <c r="AW30" s="190">
        <f t="shared" si="32"/>
        <v>0</v>
      </c>
      <c r="AX30" s="191"/>
      <c r="AY30" s="190">
        <f t="shared" si="33"/>
        <v>0</v>
      </c>
      <c r="AZ30" s="190">
        <f t="shared" si="34"/>
        <v>0</v>
      </c>
      <c r="BA30" s="190">
        <f t="shared" si="35"/>
        <v>0</v>
      </c>
      <c r="BB30" s="190">
        <f t="shared" si="36"/>
        <v>0</v>
      </c>
      <c r="BC30" s="190">
        <f t="shared" si="37"/>
        <v>0</v>
      </c>
      <c r="BD30" s="191"/>
      <c r="BE30" s="190" t="str">
        <f t="shared" si="38"/>
        <v/>
      </c>
      <c r="BF30" s="190" t="str">
        <f t="shared" si="39"/>
        <v/>
      </c>
      <c r="BG30" s="190" t="str">
        <f t="shared" si="40"/>
        <v/>
      </c>
      <c r="BH30" s="190" t="str">
        <f t="shared" si="41"/>
        <v/>
      </c>
      <c r="BI30" s="190" t="str">
        <f t="shared" si="42"/>
        <v/>
      </c>
      <c r="BJ30" s="191"/>
      <c r="BK30" s="190" t="str">
        <f t="shared" si="43"/>
        <v/>
      </c>
      <c r="BL30" s="190" t="str">
        <f t="shared" si="44"/>
        <v/>
      </c>
      <c r="BM30" s="190" t="str">
        <f t="shared" si="45"/>
        <v/>
      </c>
      <c r="BN30" s="190" t="str">
        <f t="shared" si="46"/>
        <v/>
      </c>
      <c r="BO30" s="190" t="str">
        <f t="shared" si="47"/>
        <v/>
      </c>
      <c r="BP30" s="191"/>
      <c r="BQ30" s="192" t="str">
        <f t="shared" si="48"/>
        <v/>
      </c>
      <c r="BR30" s="192" t="str">
        <f t="shared" si="49"/>
        <v/>
      </c>
      <c r="BS30" s="192" t="str">
        <f t="shared" si="50"/>
        <v/>
      </c>
      <c r="BT30" s="1" t="str">
        <f t="shared" si="51"/>
        <v/>
      </c>
      <c r="BU30" s="500"/>
    </row>
    <row r="31" spans="1:73" ht="17.100000000000001" customHeight="1" x14ac:dyDescent="0.25">
      <c r="A31" s="482"/>
      <c r="B31" s="460"/>
      <c r="C31" s="497"/>
      <c r="D31" s="491" t="str">
        <f>IF(AR38&gt;AQ38,BS38,BT38)</f>
        <v>-1, 1, -1, 1, 1</v>
      </c>
      <c r="E31" s="485"/>
      <c r="F31" s="486"/>
      <c r="G31" s="464"/>
      <c r="H31" s="465"/>
      <c r="I31" s="466"/>
      <c r="J31" s="484" t="str">
        <f>IF(AR35&gt;AQ35,BS35,BT35)</f>
        <v>-1, 1, 1, -1, 1</v>
      </c>
      <c r="K31" s="485"/>
      <c r="L31" s="486"/>
      <c r="M31" s="484" t="str">
        <f>IF(AQ26&gt;AR26,BS26,BT26)</f>
        <v>1, 1, 1</v>
      </c>
      <c r="N31" s="485"/>
      <c r="O31" s="486"/>
      <c r="P31" s="484" t="str">
        <f>IF(AQ33&gt;AR33,BS33,BT33)</f>
        <v>1, 1, -1, 1</v>
      </c>
      <c r="Q31" s="485"/>
      <c r="R31" s="486"/>
      <c r="S31" s="484"/>
      <c r="T31" s="485"/>
      <c r="U31" s="485"/>
      <c r="V31" s="468"/>
      <c r="W31" s="470"/>
      <c r="X31" s="468"/>
      <c r="Y31" s="222"/>
      <c r="Z31" s="471"/>
      <c r="AB31" s="458"/>
      <c r="AC31" s="458"/>
      <c r="AD31" s="198" t="str">
        <f>IF(B36=0," ","5-3")</f>
        <v>5-3</v>
      </c>
      <c r="AE31" s="199" t="str">
        <f>IF(B36=0," ",CONCATENATE(C36,"-",C32))</f>
        <v>АКТЮБИНСКАЯ-АБАЙСКАЯ</v>
      </c>
      <c r="AF31" s="200">
        <v>1</v>
      </c>
      <c r="AG31" s="201">
        <v>2</v>
      </c>
      <c r="AH31" s="200">
        <v>1</v>
      </c>
      <c r="AI31" s="201">
        <v>2</v>
      </c>
      <c r="AJ31" s="200">
        <v>1</v>
      </c>
      <c r="AK31" s="201">
        <v>2</v>
      </c>
      <c r="AL31" s="200"/>
      <c r="AM31" s="201"/>
      <c r="AN31" s="200"/>
      <c r="AO31" s="202"/>
      <c r="AP31" s="188"/>
      <c r="AQ31" s="189">
        <f t="shared" si="26"/>
        <v>0</v>
      </c>
      <c r="AR31" s="189">
        <f t="shared" si="27"/>
        <v>3</v>
      </c>
      <c r="AS31" s="190">
        <f t="shared" si="28"/>
        <v>0</v>
      </c>
      <c r="AT31" s="190">
        <f t="shared" si="29"/>
        <v>0</v>
      </c>
      <c r="AU31" s="190">
        <f t="shared" si="30"/>
        <v>0</v>
      </c>
      <c r="AV31" s="190">
        <f t="shared" si="31"/>
        <v>0</v>
      </c>
      <c r="AW31" s="190">
        <f t="shared" si="32"/>
        <v>0</v>
      </c>
      <c r="AX31" s="191"/>
      <c r="AY31" s="190">
        <f t="shared" si="33"/>
        <v>1</v>
      </c>
      <c r="AZ31" s="190">
        <f t="shared" si="34"/>
        <v>1</v>
      </c>
      <c r="BA31" s="190">
        <f t="shared" si="35"/>
        <v>1</v>
      </c>
      <c r="BB31" s="190">
        <f t="shared" si="36"/>
        <v>0</v>
      </c>
      <c r="BC31" s="190">
        <f t="shared" si="37"/>
        <v>0</v>
      </c>
      <c r="BD31" s="191"/>
      <c r="BE31" s="190">
        <f t="shared" si="38"/>
        <v>-1</v>
      </c>
      <c r="BF31" s="190" t="str">
        <f t="shared" si="39"/>
        <v>, -1</v>
      </c>
      <c r="BG31" s="190" t="str">
        <f t="shared" si="40"/>
        <v>, -1</v>
      </c>
      <c r="BH31" s="190" t="str">
        <f t="shared" si="41"/>
        <v/>
      </c>
      <c r="BI31" s="190" t="str">
        <f t="shared" si="42"/>
        <v/>
      </c>
      <c r="BJ31" s="191"/>
      <c r="BK31" s="190">
        <f t="shared" si="43"/>
        <v>1</v>
      </c>
      <c r="BL31" s="190" t="str">
        <f t="shared" si="44"/>
        <v>, 1</v>
      </c>
      <c r="BM31" s="190" t="str">
        <f t="shared" si="45"/>
        <v>, 1</v>
      </c>
      <c r="BN31" s="190" t="str">
        <f t="shared" si="46"/>
        <v/>
      </c>
      <c r="BO31" s="190" t="str">
        <f t="shared" si="47"/>
        <v/>
      </c>
      <c r="BP31" s="191"/>
      <c r="BQ31" s="192" t="str">
        <f t="shared" si="48"/>
        <v>-1, -1, -1</v>
      </c>
      <c r="BR31" s="192" t="str">
        <f t="shared" si="49"/>
        <v>1, 1, 1</v>
      </c>
      <c r="BS31" s="192" t="str">
        <f t="shared" si="50"/>
        <v>1, 1, 1</v>
      </c>
      <c r="BT31" s="1" t="str">
        <f t="shared" si="51"/>
        <v>0 : 3</v>
      </c>
      <c r="BU31" s="500"/>
    </row>
    <row r="32" spans="1:73" ht="17.100000000000001" customHeight="1" x14ac:dyDescent="0.25">
      <c r="A32" s="481">
        <v>3</v>
      </c>
      <c r="B32" s="459">
        <f>[4]Лист3!$A$11</f>
        <v>50</v>
      </c>
      <c r="C32" s="227" t="s">
        <v>124</v>
      </c>
      <c r="D32" s="208"/>
      <c r="E32" s="209">
        <f>IF(AR32&gt;AQ32,2,$AF$9)</f>
        <v>1</v>
      </c>
      <c r="F32" s="210"/>
      <c r="G32" s="211"/>
      <c r="H32" s="209">
        <f>IF(AQ35&gt;AR35,2,$AF$9)</f>
        <v>1</v>
      </c>
      <c r="I32" s="210"/>
      <c r="J32" s="461"/>
      <c r="K32" s="462"/>
      <c r="L32" s="463"/>
      <c r="M32" s="211"/>
      <c r="N32" s="209">
        <f>IF(AQ39&gt;AR39,2,$AF$9)</f>
        <v>2</v>
      </c>
      <c r="O32" s="210"/>
      <c r="P32" s="211"/>
      <c r="Q32" s="209">
        <f>IF(AR31&gt;AQ31,2,$AF$9)</f>
        <v>2</v>
      </c>
      <c r="R32" s="210"/>
      <c r="S32" s="211"/>
      <c r="T32" s="209"/>
      <c r="U32" s="208"/>
      <c r="V32" s="467">
        <f>SUM(E32,H32,K32,N32,Q32,T32)</f>
        <v>6</v>
      </c>
      <c r="W32" s="469"/>
      <c r="X32" s="467">
        <v>9</v>
      </c>
      <c r="Y32" s="222"/>
      <c r="Z32" s="471">
        <f>IF(B32="","",VLOOKUP(B32,'[5]Список участников'!A:L,8,FALSE))</f>
        <v>0</v>
      </c>
      <c r="AB32" s="458">
        <f>IF(B32&gt;0,1,0)</f>
        <v>1</v>
      </c>
      <c r="AC32" s="458"/>
      <c r="AD32" s="198" t="s">
        <v>141</v>
      </c>
      <c r="AE32" s="199" t="str">
        <f>IF(B32=0," ",CONCATENATE(C28,"-",C32))</f>
        <v>КОСТАНАЙСКАЯ-АБАЙСКАЯ</v>
      </c>
      <c r="AF32" s="200">
        <v>2</v>
      </c>
      <c r="AG32" s="201">
        <v>1</v>
      </c>
      <c r="AH32" s="200">
        <v>2</v>
      </c>
      <c r="AI32" s="201">
        <v>1</v>
      </c>
      <c r="AJ32" s="200">
        <v>2</v>
      </c>
      <c r="AK32" s="201">
        <v>1</v>
      </c>
      <c r="AL32" s="200"/>
      <c r="AM32" s="201"/>
      <c r="AN32" s="200"/>
      <c r="AO32" s="202"/>
      <c r="AP32" s="188"/>
      <c r="AQ32" s="189">
        <f t="shared" si="26"/>
        <v>3</v>
      </c>
      <c r="AR32" s="189">
        <f t="shared" si="27"/>
        <v>0</v>
      </c>
      <c r="AS32" s="190">
        <f t="shared" si="28"/>
        <v>1</v>
      </c>
      <c r="AT32" s="190">
        <f t="shared" si="29"/>
        <v>1</v>
      </c>
      <c r="AU32" s="190">
        <f t="shared" si="30"/>
        <v>1</v>
      </c>
      <c r="AV32" s="190">
        <f t="shared" si="31"/>
        <v>0</v>
      </c>
      <c r="AW32" s="190">
        <f t="shared" si="32"/>
        <v>0</v>
      </c>
      <c r="AX32" s="191"/>
      <c r="AY32" s="190">
        <f t="shared" si="33"/>
        <v>0</v>
      </c>
      <c r="AZ32" s="190">
        <f t="shared" si="34"/>
        <v>0</v>
      </c>
      <c r="BA32" s="190">
        <f t="shared" si="35"/>
        <v>0</v>
      </c>
      <c r="BB32" s="190">
        <f t="shared" si="36"/>
        <v>0</v>
      </c>
      <c r="BC32" s="190">
        <f t="shared" si="37"/>
        <v>0</v>
      </c>
      <c r="BD32" s="191"/>
      <c r="BE32" s="190">
        <f t="shared" si="38"/>
        <v>1</v>
      </c>
      <c r="BF32" s="190" t="str">
        <f t="shared" si="39"/>
        <v>, 1</v>
      </c>
      <c r="BG32" s="190" t="str">
        <f t="shared" si="40"/>
        <v>, 1</v>
      </c>
      <c r="BH32" s="190" t="str">
        <f t="shared" si="41"/>
        <v/>
      </c>
      <c r="BI32" s="190" t="str">
        <f t="shared" si="42"/>
        <v/>
      </c>
      <c r="BJ32" s="191"/>
      <c r="BK32" s="190">
        <f t="shared" si="43"/>
        <v>-1</v>
      </c>
      <c r="BL32" s="190" t="str">
        <f t="shared" si="44"/>
        <v>, -1</v>
      </c>
      <c r="BM32" s="190" t="str">
        <f t="shared" si="45"/>
        <v>, -1</v>
      </c>
      <c r="BN32" s="190" t="str">
        <f t="shared" si="46"/>
        <v/>
      </c>
      <c r="BO32" s="190" t="str">
        <f t="shared" si="47"/>
        <v/>
      </c>
      <c r="BP32" s="191"/>
      <c r="BQ32" s="192" t="str">
        <f t="shared" si="48"/>
        <v>1, 1, 1</v>
      </c>
      <c r="BR32" s="192" t="str">
        <f t="shared" si="49"/>
        <v>-1, -1, -1</v>
      </c>
      <c r="BS32" s="192" t="str">
        <f t="shared" si="50"/>
        <v>1, 1, 1</v>
      </c>
      <c r="BT32" s="1" t="str">
        <f t="shared" si="51"/>
        <v>0 : 3</v>
      </c>
      <c r="BU32" s="500"/>
    </row>
    <row r="33" spans="1:73" ht="17.100000000000001" customHeight="1" x14ac:dyDescent="0.3">
      <c r="A33" s="482"/>
      <c r="B33" s="460"/>
      <c r="C33" s="226" t="s">
        <v>60</v>
      </c>
      <c r="D33" s="491" t="str">
        <f>IF(AR32&gt;AQ32,BS32,BT32)</f>
        <v>0 : 3</v>
      </c>
      <c r="E33" s="485"/>
      <c r="F33" s="486"/>
      <c r="G33" s="484" t="str">
        <f>IF(AQ35&gt;AR35,BS35,BT35)</f>
        <v>2 : 3</v>
      </c>
      <c r="H33" s="485"/>
      <c r="I33" s="486"/>
      <c r="J33" s="464"/>
      <c r="K33" s="465"/>
      <c r="L33" s="466"/>
      <c r="M33" s="484" t="str">
        <f>IF(AQ39&gt;AR39,BS39,BT39)</f>
        <v>1, 1, 1</v>
      </c>
      <c r="N33" s="485"/>
      <c r="O33" s="486"/>
      <c r="P33" s="484" t="str">
        <f>IF(AR31&gt;AQ31,BS31,BT31)</f>
        <v>1, 1, 1</v>
      </c>
      <c r="Q33" s="485"/>
      <c r="R33" s="486"/>
      <c r="S33" s="484"/>
      <c r="T33" s="485"/>
      <c r="U33" s="485"/>
      <c r="V33" s="468"/>
      <c r="W33" s="470"/>
      <c r="X33" s="468"/>
      <c r="Y33" s="222"/>
      <c r="Z33" s="471"/>
      <c r="AB33" s="458"/>
      <c r="AC33" s="458"/>
      <c r="AD33" s="198" t="str">
        <f>IF(B36=0," ","2-5")</f>
        <v>2-5</v>
      </c>
      <c r="AE33" s="199" t="str">
        <f>IF(B36=0," ",CONCATENATE(C30,"-",C36))</f>
        <v>г. ШЫМКЕНТ-АКТЮБИНСКАЯ</v>
      </c>
      <c r="AF33" s="200">
        <v>2</v>
      </c>
      <c r="AG33" s="201">
        <v>1</v>
      </c>
      <c r="AH33" s="200">
        <v>2</v>
      </c>
      <c r="AI33" s="201">
        <v>1</v>
      </c>
      <c r="AJ33" s="200">
        <v>1</v>
      </c>
      <c r="AK33" s="201">
        <v>2</v>
      </c>
      <c r="AL33" s="200">
        <v>2</v>
      </c>
      <c r="AM33" s="201">
        <v>1</v>
      </c>
      <c r="AN33" s="200"/>
      <c r="AO33" s="202"/>
      <c r="AP33" s="188"/>
      <c r="AQ33" s="189">
        <f t="shared" si="26"/>
        <v>3</v>
      </c>
      <c r="AR33" s="189">
        <f t="shared" si="27"/>
        <v>1</v>
      </c>
      <c r="AS33" s="190">
        <f t="shared" si="28"/>
        <v>1</v>
      </c>
      <c r="AT33" s="190">
        <f t="shared" si="29"/>
        <v>1</v>
      </c>
      <c r="AU33" s="190">
        <f t="shared" si="30"/>
        <v>0</v>
      </c>
      <c r="AV33" s="190">
        <f t="shared" si="31"/>
        <v>1</v>
      </c>
      <c r="AW33" s="190">
        <f t="shared" si="32"/>
        <v>0</v>
      </c>
      <c r="AX33" s="191"/>
      <c r="AY33" s="190">
        <f t="shared" si="33"/>
        <v>0</v>
      </c>
      <c r="AZ33" s="190">
        <f t="shared" si="34"/>
        <v>0</v>
      </c>
      <c r="BA33" s="190">
        <f t="shared" si="35"/>
        <v>1</v>
      </c>
      <c r="BB33" s="190">
        <f t="shared" si="36"/>
        <v>0</v>
      </c>
      <c r="BC33" s="190">
        <f t="shared" si="37"/>
        <v>0</v>
      </c>
      <c r="BD33" s="191"/>
      <c r="BE33" s="190">
        <f t="shared" si="38"/>
        <v>1</v>
      </c>
      <c r="BF33" s="190" t="str">
        <f t="shared" si="39"/>
        <v>, 1</v>
      </c>
      <c r="BG33" s="190" t="str">
        <f t="shared" si="40"/>
        <v>, -1</v>
      </c>
      <c r="BH33" s="190" t="str">
        <f t="shared" si="41"/>
        <v>, 1</v>
      </c>
      <c r="BI33" s="190" t="str">
        <f t="shared" si="42"/>
        <v/>
      </c>
      <c r="BJ33" s="191"/>
      <c r="BK33" s="190">
        <f t="shared" si="43"/>
        <v>-1</v>
      </c>
      <c r="BL33" s="190" t="str">
        <f t="shared" si="44"/>
        <v>, -1</v>
      </c>
      <c r="BM33" s="190" t="str">
        <f t="shared" si="45"/>
        <v>, 1</v>
      </c>
      <c r="BN33" s="190" t="str">
        <f t="shared" si="46"/>
        <v>, -1</v>
      </c>
      <c r="BO33" s="190" t="str">
        <f t="shared" si="47"/>
        <v/>
      </c>
      <c r="BP33" s="191"/>
      <c r="BQ33" s="192" t="str">
        <f t="shared" si="48"/>
        <v>1, 1, -1, 1</v>
      </c>
      <c r="BR33" s="192" t="str">
        <f t="shared" si="49"/>
        <v>-1, -1, 1, -1</v>
      </c>
      <c r="BS33" s="192" t="str">
        <f t="shared" si="50"/>
        <v>1, 1, -1, 1</v>
      </c>
      <c r="BT33" s="1" t="str">
        <f t="shared" si="51"/>
        <v>1 : 3</v>
      </c>
      <c r="BU33" s="500"/>
    </row>
    <row r="34" spans="1:73" ht="17.100000000000001" customHeight="1" x14ac:dyDescent="0.25">
      <c r="A34" s="481">
        <v>4</v>
      </c>
      <c r="B34" s="459">
        <f>[4]Лист3!$A$12</f>
        <v>95</v>
      </c>
      <c r="C34" s="227" t="s">
        <v>64</v>
      </c>
      <c r="D34" s="208"/>
      <c r="E34" s="209">
        <f>IF(AQ29&gt;AR29,2,$AF$9)</f>
        <v>1</v>
      </c>
      <c r="F34" s="210"/>
      <c r="G34" s="211"/>
      <c r="H34" s="209">
        <f>IF(AR26&gt;AQ26,2,$AF$9)</f>
        <v>1</v>
      </c>
      <c r="I34" s="210"/>
      <c r="J34" s="211"/>
      <c r="K34" s="209">
        <f>IF(AR39&gt;AQ39,2,$AF$9)</f>
        <v>1</v>
      </c>
      <c r="L34" s="210"/>
      <c r="M34" s="461"/>
      <c r="N34" s="462"/>
      <c r="O34" s="463"/>
      <c r="P34" s="211"/>
      <c r="Q34" s="209">
        <f>IF(AR37&gt;AQ37,2,$AF$9)</f>
        <v>2</v>
      </c>
      <c r="R34" s="210"/>
      <c r="S34" s="211"/>
      <c r="T34" s="209"/>
      <c r="U34" s="208"/>
      <c r="V34" s="467">
        <f>SUM(E34,H34,K34,N34,Q34,T34)</f>
        <v>5</v>
      </c>
      <c r="W34" s="469"/>
      <c r="X34" s="467">
        <v>10</v>
      </c>
      <c r="Y34" s="222"/>
      <c r="Z34" s="471">
        <f>IF(B34="","",VLOOKUP(B34,'[5]Список участников'!A:L,8,FALSE))</f>
        <v>0</v>
      </c>
      <c r="AB34" s="458">
        <f>IF(B34&gt;0,1,0)</f>
        <v>1</v>
      </c>
      <c r="AC34" s="458"/>
      <c r="AD34" s="198" t="str">
        <f>IF(B38=0," ","4-6")</f>
        <v>4-6</v>
      </c>
      <c r="AE34" s="199" t="str">
        <f>IF(B38=0," ",CONCATENATE(C34,"-",C38))</f>
        <v>ЖАМБЫЛСКАЯ-</v>
      </c>
      <c r="AF34" s="200"/>
      <c r="AG34" s="201"/>
      <c r="AH34" s="200"/>
      <c r="AI34" s="201"/>
      <c r="AJ34" s="200"/>
      <c r="AK34" s="201"/>
      <c r="AL34" s="200"/>
      <c r="AM34" s="201"/>
      <c r="AN34" s="200"/>
      <c r="AO34" s="202"/>
      <c r="AP34" s="188"/>
      <c r="AQ34" s="189" t="str">
        <f t="shared" si="26"/>
        <v/>
      </c>
      <c r="AR34" s="189" t="str">
        <f t="shared" si="27"/>
        <v/>
      </c>
      <c r="AS34" s="190">
        <f t="shared" si="28"/>
        <v>0</v>
      </c>
      <c r="AT34" s="190">
        <f t="shared" si="29"/>
        <v>0</v>
      </c>
      <c r="AU34" s="190">
        <f t="shared" si="30"/>
        <v>0</v>
      </c>
      <c r="AV34" s="190">
        <f t="shared" si="31"/>
        <v>0</v>
      </c>
      <c r="AW34" s="190">
        <f t="shared" si="32"/>
        <v>0</v>
      </c>
      <c r="AX34" s="191"/>
      <c r="AY34" s="190">
        <f t="shared" si="33"/>
        <v>0</v>
      </c>
      <c r="AZ34" s="190">
        <f t="shared" si="34"/>
        <v>0</v>
      </c>
      <c r="BA34" s="190">
        <f t="shared" si="35"/>
        <v>0</v>
      </c>
      <c r="BB34" s="190">
        <f t="shared" si="36"/>
        <v>0</v>
      </c>
      <c r="BC34" s="190">
        <f t="shared" si="37"/>
        <v>0</v>
      </c>
      <c r="BD34" s="191"/>
      <c r="BE34" s="190" t="str">
        <f t="shared" si="38"/>
        <v/>
      </c>
      <c r="BF34" s="190" t="str">
        <f t="shared" si="39"/>
        <v/>
      </c>
      <c r="BG34" s="190" t="str">
        <f t="shared" si="40"/>
        <v/>
      </c>
      <c r="BH34" s="190" t="str">
        <f t="shared" si="41"/>
        <v/>
      </c>
      <c r="BI34" s="190" t="str">
        <f t="shared" si="42"/>
        <v/>
      </c>
      <c r="BJ34" s="191"/>
      <c r="BK34" s="190" t="str">
        <f t="shared" si="43"/>
        <v/>
      </c>
      <c r="BL34" s="190" t="str">
        <f t="shared" si="44"/>
        <v/>
      </c>
      <c r="BM34" s="190" t="str">
        <f t="shared" si="45"/>
        <v/>
      </c>
      <c r="BN34" s="190" t="str">
        <f t="shared" si="46"/>
        <v/>
      </c>
      <c r="BO34" s="190" t="str">
        <f t="shared" si="47"/>
        <v/>
      </c>
      <c r="BP34" s="191"/>
      <c r="BQ34" s="192" t="str">
        <f t="shared" si="48"/>
        <v/>
      </c>
      <c r="BR34" s="192" t="str">
        <f t="shared" si="49"/>
        <v/>
      </c>
      <c r="BS34" s="192" t="str">
        <f t="shared" si="50"/>
        <v/>
      </c>
      <c r="BT34" s="1" t="str">
        <f t="shared" si="51"/>
        <v/>
      </c>
      <c r="BU34" s="500"/>
    </row>
    <row r="35" spans="1:73" ht="17.100000000000001" customHeight="1" x14ac:dyDescent="0.3">
      <c r="A35" s="482"/>
      <c r="B35" s="460"/>
      <c r="C35" s="226" t="s">
        <v>60</v>
      </c>
      <c r="D35" s="491" t="str">
        <f>IF(AQ29&gt;AR29,BS29,BT29)</f>
        <v>1 : 3</v>
      </c>
      <c r="E35" s="485"/>
      <c r="F35" s="486"/>
      <c r="G35" s="484" t="str">
        <f>IF(AR26&gt;AQ26,BS26,BT26)</f>
        <v>0 : 3</v>
      </c>
      <c r="H35" s="485"/>
      <c r="I35" s="486"/>
      <c r="J35" s="484" t="str">
        <f>IF(AR39&gt;AQ39,BS39,BT39)</f>
        <v>0 : 3</v>
      </c>
      <c r="K35" s="485"/>
      <c r="L35" s="486"/>
      <c r="M35" s="464"/>
      <c r="N35" s="465"/>
      <c r="O35" s="466"/>
      <c r="P35" s="484" t="str">
        <f>IF(AR37&gt;AQ37,BS37,BT37)</f>
        <v>-1, 1, -1, 1, 1</v>
      </c>
      <c r="Q35" s="485"/>
      <c r="R35" s="486"/>
      <c r="S35" s="484"/>
      <c r="T35" s="485"/>
      <c r="U35" s="485"/>
      <c r="V35" s="468"/>
      <c r="W35" s="470"/>
      <c r="X35" s="468"/>
      <c r="Y35" s="222"/>
      <c r="Z35" s="471"/>
      <c r="AB35" s="458"/>
      <c r="AC35" s="458"/>
      <c r="AD35" s="198" t="s">
        <v>143</v>
      </c>
      <c r="AE35" s="199" t="str">
        <f>CONCATENATE(C32,"-",C30)</f>
        <v>АБАЙСКАЯ-г. ШЫМКЕНТ</v>
      </c>
      <c r="AF35" s="200">
        <v>2</v>
      </c>
      <c r="AG35" s="201">
        <v>1</v>
      </c>
      <c r="AH35" s="200">
        <v>1</v>
      </c>
      <c r="AI35" s="201">
        <v>2</v>
      </c>
      <c r="AJ35" s="200">
        <v>1</v>
      </c>
      <c r="AK35" s="201">
        <v>2</v>
      </c>
      <c r="AL35" s="200">
        <v>2</v>
      </c>
      <c r="AM35" s="201">
        <v>1</v>
      </c>
      <c r="AN35" s="200">
        <v>1</v>
      </c>
      <c r="AO35" s="202">
        <v>2</v>
      </c>
      <c r="AP35" s="188"/>
      <c r="AQ35" s="189">
        <f t="shared" si="26"/>
        <v>2</v>
      </c>
      <c r="AR35" s="189">
        <f t="shared" si="27"/>
        <v>3</v>
      </c>
      <c r="AS35" s="190">
        <f t="shared" si="28"/>
        <v>1</v>
      </c>
      <c r="AT35" s="190">
        <f t="shared" si="29"/>
        <v>0</v>
      </c>
      <c r="AU35" s="190">
        <f t="shared" si="30"/>
        <v>0</v>
      </c>
      <c r="AV35" s="190">
        <f t="shared" si="31"/>
        <v>1</v>
      </c>
      <c r="AW35" s="190">
        <f t="shared" si="32"/>
        <v>0</v>
      </c>
      <c r="AX35" s="191"/>
      <c r="AY35" s="190">
        <f t="shared" si="33"/>
        <v>0</v>
      </c>
      <c r="AZ35" s="190">
        <f t="shared" si="34"/>
        <v>1</v>
      </c>
      <c r="BA35" s="190">
        <f t="shared" si="35"/>
        <v>1</v>
      </c>
      <c r="BB35" s="190">
        <f t="shared" si="36"/>
        <v>0</v>
      </c>
      <c r="BC35" s="190">
        <f t="shared" si="37"/>
        <v>1</v>
      </c>
      <c r="BD35" s="191"/>
      <c r="BE35" s="190">
        <f t="shared" si="38"/>
        <v>1</v>
      </c>
      <c r="BF35" s="190" t="str">
        <f t="shared" si="39"/>
        <v>, -1</v>
      </c>
      <c r="BG35" s="190" t="str">
        <f t="shared" si="40"/>
        <v>, -1</v>
      </c>
      <c r="BH35" s="190" t="str">
        <f t="shared" si="41"/>
        <v>, 1</v>
      </c>
      <c r="BI35" s="190" t="str">
        <f t="shared" si="42"/>
        <v>, -1</v>
      </c>
      <c r="BJ35" s="191"/>
      <c r="BK35" s="190">
        <f t="shared" si="43"/>
        <v>-1</v>
      </c>
      <c r="BL35" s="190" t="str">
        <f t="shared" si="44"/>
        <v>, 1</v>
      </c>
      <c r="BM35" s="190" t="str">
        <f t="shared" si="45"/>
        <v>, 1</v>
      </c>
      <c r="BN35" s="190" t="str">
        <f t="shared" si="46"/>
        <v>, -1</v>
      </c>
      <c r="BO35" s="190" t="str">
        <f t="shared" si="47"/>
        <v>, 1</v>
      </c>
      <c r="BP35" s="191"/>
      <c r="BQ35" s="192" t="str">
        <f t="shared" si="48"/>
        <v>1, -1, -1, 1, -1</v>
      </c>
      <c r="BR35" s="192" t="str">
        <f t="shared" si="49"/>
        <v>-1, 1, 1, -1, 1</v>
      </c>
      <c r="BS35" s="192" t="str">
        <f t="shared" si="50"/>
        <v>-1, 1, 1, -1, 1</v>
      </c>
      <c r="BT35" s="1" t="str">
        <f t="shared" si="51"/>
        <v>2 : 3</v>
      </c>
      <c r="BU35" s="500"/>
    </row>
    <row r="36" spans="1:73" ht="17.100000000000001" customHeight="1" x14ac:dyDescent="0.25">
      <c r="A36" s="481">
        <v>5</v>
      </c>
      <c r="B36" s="459">
        <f>[4]Лист3!$A$13</f>
        <v>97</v>
      </c>
      <c r="C36" s="227" t="s">
        <v>145</v>
      </c>
      <c r="D36" s="208"/>
      <c r="E36" s="209">
        <f>IF(AR27&gt;AQ27,2,$AF$9)</f>
        <v>1</v>
      </c>
      <c r="F36" s="210"/>
      <c r="G36" s="211"/>
      <c r="H36" s="209">
        <f>IF(AR33&gt;AQ33,2,$AF$9)</f>
        <v>1</v>
      </c>
      <c r="I36" s="210"/>
      <c r="J36" s="211"/>
      <c r="K36" s="209">
        <f>IF(AQ31&gt;AR31,2,$AF$9)</f>
        <v>1</v>
      </c>
      <c r="L36" s="210"/>
      <c r="M36" s="211"/>
      <c r="N36" s="209">
        <f>IF(AQ37&gt;AR37,2,$AF$9)</f>
        <v>1</v>
      </c>
      <c r="O36" s="210"/>
      <c r="P36" s="461"/>
      <c r="Q36" s="462"/>
      <c r="R36" s="463"/>
      <c r="S36" s="211"/>
      <c r="T36" s="209"/>
      <c r="U36" s="208"/>
      <c r="V36" s="467">
        <f>SUM(E36,H36,K36,N36,Q36,T36)</f>
        <v>4</v>
      </c>
      <c r="W36" s="469"/>
      <c r="X36" s="467">
        <v>11</v>
      </c>
      <c r="Y36" s="222"/>
      <c r="Z36" s="471">
        <f>IF(B36="","",VLOOKUP(B36,'[5]Список участников'!A:L,8,FALSE))</f>
        <v>0</v>
      </c>
      <c r="AB36" s="458">
        <f>IF(B36&gt;0,1,0)</f>
        <v>1</v>
      </c>
      <c r="AC36" s="458"/>
      <c r="AD36" s="198" t="str">
        <f>IF(B38=0," ","6-1")</f>
        <v>6-1</v>
      </c>
      <c r="AE36" s="199" t="str">
        <f>IF(B38=0," ",CONCATENATE(C38,"-",C28))</f>
        <v>-КОСТАНАЙСКАЯ</v>
      </c>
      <c r="AF36" s="200"/>
      <c r="AG36" s="201"/>
      <c r="AH36" s="200"/>
      <c r="AI36" s="201"/>
      <c r="AJ36" s="200"/>
      <c r="AK36" s="201"/>
      <c r="AL36" s="200"/>
      <c r="AM36" s="201"/>
      <c r="AN36" s="200"/>
      <c r="AO36" s="202"/>
      <c r="AP36" s="188"/>
      <c r="AQ36" s="189" t="str">
        <f t="shared" si="26"/>
        <v/>
      </c>
      <c r="AR36" s="189" t="str">
        <f t="shared" si="27"/>
        <v/>
      </c>
      <c r="AS36" s="190">
        <f t="shared" si="28"/>
        <v>0</v>
      </c>
      <c r="AT36" s="190">
        <f t="shared" si="29"/>
        <v>0</v>
      </c>
      <c r="AU36" s="190">
        <f t="shared" si="30"/>
        <v>0</v>
      </c>
      <c r="AV36" s="190">
        <f t="shared" si="31"/>
        <v>0</v>
      </c>
      <c r="AW36" s="190">
        <f t="shared" si="32"/>
        <v>0</v>
      </c>
      <c r="AX36" s="191"/>
      <c r="AY36" s="190">
        <f t="shared" si="33"/>
        <v>0</v>
      </c>
      <c r="AZ36" s="190">
        <f t="shared" si="34"/>
        <v>0</v>
      </c>
      <c r="BA36" s="190">
        <f t="shared" si="35"/>
        <v>0</v>
      </c>
      <c r="BB36" s="190">
        <f t="shared" si="36"/>
        <v>0</v>
      </c>
      <c r="BC36" s="190">
        <f t="shared" si="37"/>
        <v>0</v>
      </c>
      <c r="BD36" s="191"/>
      <c r="BE36" s="190" t="str">
        <f t="shared" si="38"/>
        <v/>
      </c>
      <c r="BF36" s="190" t="str">
        <f t="shared" si="39"/>
        <v/>
      </c>
      <c r="BG36" s="190" t="str">
        <f t="shared" si="40"/>
        <v/>
      </c>
      <c r="BH36" s="190" t="str">
        <f t="shared" si="41"/>
        <v/>
      </c>
      <c r="BI36" s="190" t="str">
        <f t="shared" si="42"/>
        <v/>
      </c>
      <c r="BJ36" s="191"/>
      <c r="BK36" s="190" t="str">
        <f t="shared" si="43"/>
        <v/>
      </c>
      <c r="BL36" s="190" t="str">
        <f t="shared" si="44"/>
        <v/>
      </c>
      <c r="BM36" s="190" t="str">
        <f t="shared" si="45"/>
        <v/>
      </c>
      <c r="BN36" s="190" t="str">
        <f t="shared" si="46"/>
        <v/>
      </c>
      <c r="BO36" s="190" t="str">
        <f t="shared" si="47"/>
        <v/>
      </c>
      <c r="BP36" s="191"/>
      <c r="BQ36" s="192" t="str">
        <f t="shared" si="48"/>
        <v/>
      </c>
      <c r="BR36" s="192" t="str">
        <f t="shared" si="49"/>
        <v/>
      </c>
      <c r="BS36" s="192" t="str">
        <f t="shared" si="50"/>
        <v/>
      </c>
      <c r="BT36" s="1" t="str">
        <f t="shared" si="51"/>
        <v/>
      </c>
      <c r="BU36" s="500"/>
    </row>
    <row r="37" spans="1:73" ht="17.100000000000001" customHeight="1" x14ac:dyDescent="0.3">
      <c r="A37" s="482"/>
      <c r="B37" s="460"/>
      <c r="C37" s="226" t="s">
        <v>60</v>
      </c>
      <c r="D37" s="491" t="str">
        <f>IF(AR27&gt;AQ27,BS27,BT27)</f>
        <v>0 : 3</v>
      </c>
      <c r="E37" s="485"/>
      <c r="F37" s="486"/>
      <c r="G37" s="484" t="str">
        <f>IF(AR33&gt;AQ33,BS33,BT33)</f>
        <v>1 : 3</v>
      </c>
      <c r="H37" s="485"/>
      <c r="I37" s="486"/>
      <c r="J37" s="484" t="str">
        <f>IF(AQ31&gt;AR31,BS31,BT31)</f>
        <v>0 : 3</v>
      </c>
      <c r="K37" s="485"/>
      <c r="L37" s="486"/>
      <c r="M37" s="484" t="str">
        <f>IF(AQ37&gt;AR37,BS37,BT37)</f>
        <v>2 : 3</v>
      </c>
      <c r="N37" s="485"/>
      <c r="O37" s="486"/>
      <c r="P37" s="464"/>
      <c r="Q37" s="465"/>
      <c r="R37" s="466"/>
      <c r="S37" s="484"/>
      <c r="T37" s="485"/>
      <c r="U37" s="485"/>
      <c r="V37" s="468"/>
      <c r="W37" s="470"/>
      <c r="X37" s="468"/>
      <c r="Y37" s="222"/>
      <c r="Z37" s="471"/>
      <c r="AB37" s="458"/>
      <c r="AC37" s="458"/>
      <c r="AD37" s="198" t="str">
        <f>IF(B36=0," ","5-4")</f>
        <v>5-4</v>
      </c>
      <c r="AE37" s="199" t="str">
        <f>IF(B36=0," ",CONCATENATE(C36,"-",C34))</f>
        <v>АКТЮБИНСКАЯ-ЖАМБЫЛСКАЯ</v>
      </c>
      <c r="AF37" s="200">
        <v>2</v>
      </c>
      <c r="AG37" s="201">
        <v>1</v>
      </c>
      <c r="AH37" s="200">
        <v>1</v>
      </c>
      <c r="AI37" s="201">
        <v>2</v>
      </c>
      <c r="AJ37" s="200">
        <v>2</v>
      </c>
      <c r="AK37" s="201">
        <v>1</v>
      </c>
      <c r="AL37" s="200">
        <v>1</v>
      </c>
      <c r="AM37" s="201">
        <v>2</v>
      </c>
      <c r="AN37" s="200">
        <v>1</v>
      </c>
      <c r="AO37" s="202">
        <v>2</v>
      </c>
      <c r="AP37" s="188"/>
      <c r="AQ37" s="189">
        <f t="shared" si="26"/>
        <v>2</v>
      </c>
      <c r="AR37" s="189">
        <f t="shared" si="27"/>
        <v>3</v>
      </c>
      <c r="AS37" s="190">
        <f t="shared" si="28"/>
        <v>1</v>
      </c>
      <c r="AT37" s="190">
        <f t="shared" si="29"/>
        <v>0</v>
      </c>
      <c r="AU37" s="190">
        <f t="shared" si="30"/>
        <v>1</v>
      </c>
      <c r="AV37" s="190">
        <f t="shared" si="31"/>
        <v>0</v>
      </c>
      <c r="AW37" s="190">
        <f t="shared" si="32"/>
        <v>0</v>
      </c>
      <c r="AX37" s="191"/>
      <c r="AY37" s="190">
        <f t="shared" si="33"/>
        <v>0</v>
      </c>
      <c r="AZ37" s="190">
        <f t="shared" si="34"/>
        <v>1</v>
      </c>
      <c r="BA37" s="190">
        <f t="shared" si="35"/>
        <v>0</v>
      </c>
      <c r="BB37" s="190">
        <f t="shared" si="36"/>
        <v>1</v>
      </c>
      <c r="BC37" s="190">
        <f t="shared" si="37"/>
        <v>1</v>
      </c>
      <c r="BD37" s="191"/>
      <c r="BE37" s="190">
        <f t="shared" si="38"/>
        <v>1</v>
      </c>
      <c r="BF37" s="190" t="str">
        <f t="shared" si="39"/>
        <v>, -1</v>
      </c>
      <c r="BG37" s="190" t="str">
        <f t="shared" si="40"/>
        <v>, 1</v>
      </c>
      <c r="BH37" s="190" t="str">
        <f t="shared" si="41"/>
        <v>, -1</v>
      </c>
      <c r="BI37" s="190" t="str">
        <f t="shared" si="42"/>
        <v>, -1</v>
      </c>
      <c r="BJ37" s="191"/>
      <c r="BK37" s="190">
        <f t="shared" si="43"/>
        <v>-1</v>
      </c>
      <c r="BL37" s="190" t="str">
        <f t="shared" si="44"/>
        <v>, 1</v>
      </c>
      <c r="BM37" s="190" t="str">
        <f t="shared" si="45"/>
        <v>, -1</v>
      </c>
      <c r="BN37" s="190" t="str">
        <f t="shared" si="46"/>
        <v>, 1</v>
      </c>
      <c r="BO37" s="190" t="str">
        <f t="shared" si="47"/>
        <v>, 1</v>
      </c>
      <c r="BP37" s="191"/>
      <c r="BQ37" s="192" t="str">
        <f t="shared" si="48"/>
        <v>1, -1, 1, -1, -1</v>
      </c>
      <c r="BR37" s="192" t="str">
        <f t="shared" si="49"/>
        <v>-1, 1, -1, 1, 1</v>
      </c>
      <c r="BS37" s="192" t="str">
        <f t="shared" si="50"/>
        <v>-1, 1, -1, 1, 1</v>
      </c>
      <c r="BT37" s="1" t="str">
        <f t="shared" si="51"/>
        <v>2 : 3</v>
      </c>
      <c r="BU37" s="500"/>
    </row>
    <row r="38" spans="1:73" ht="17.100000000000001" customHeight="1" x14ac:dyDescent="0.25">
      <c r="A38" s="481" t="s">
        <v>139</v>
      </c>
      <c r="B38" s="459">
        <f>[4]Лист3!$A$14</f>
        <v>129</v>
      </c>
      <c r="C38" s="227"/>
      <c r="D38" s="208"/>
      <c r="E38" s="209"/>
      <c r="F38" s="210"/>
      <c r="G38" s="211"/>
      <c r="H38" s="209"/>
      <c r="I38" s="210"/>
      <c r="J38" s="211"/>
      <c r="K38" s="209"/>
      <c r="L38" s="210"/>
      <c r="M38" s="211"/>
      <c r="N38" s="209"/>
      <c r="O38" s="210"/>
      <c r="P38" s="211"/>
      <c r="Q38" s="209"/>
      <c r="R38" s="210"/>
      <c r="S38" s="461"/>
      <c r="T38" s="462"/>
      <c r="U38" s="462"/>
      <c r="V38" s="467"/>
      <c r="W38" s="469"/>
      <c r="X38" s="467"/>
      <c r="Y38" s="222"/>
      <c r="Z38" s="471">
        <f>IF(B38="","",VLOOKUP(B38,'[5]Список участников'!A:L,8,FALSE))</f>
        <v>0</v>
      </c>
      <c r="AB38" s="458">
        <f>IF(B38&gt;0,1,0)</f>
        <v>1</v>
      </c>
      <c r="AC38" s="458"/>
      <c r="AD38" s="198" t="s">
        <v>142</v>
      </c>
      <c r="AE38" s="199" t="str">
        <f>CONCATENATE(C28,"-",C30)</f>
        <v>КОСТАНАЙСКАЯ-г. ШЫМКЕНТ</v>
      </c>
      <c r="AF38" s="200">
        <v>2</v>
      </c>
      <c r="AG38" s="201">
        <v>1</v>
      </c>
      <c r="AH38" s="200">
        <v>1</v>
      </c>
      <c r="AI38" s="201">
        <v>2</v>
      </c>
      <c r="AJ38" s="200">
        <v>2</v>
      </c>
      <c r="AK38" s="201">
        <v>1</v>
      </c>
      <c r="AL38" s="200">
        <v>1</v>
      </c>
      <c r="AM38" s="201">
        <v>2</v>
      </c>
      <c r="AN38" s="200">
        <v>1</v>
      </c>
      <c r="AO38" s="202">
        <v>2</v>
      </c>
      <c r="AP38" s="188"/>
      <c r="AQ38" s="189">
        <f t="shared" si="26"/>
        <v>2</v>
      </c>
      <c r="AR38" s="189">
        <f t="shared" si="27"/>
        <v>3</v>
      </c>
      <c r="AS38" s="190">
        <f t="shared" si="28"/>
        <v>1</v>
      </c>
      <c r="AT38" s="190">
        <f t="shared" si="29"/>
        <v>0</v>
      </c>
      <c r="AU38" s="190">
        <f t="shared" si="30"/>
        <v>1</v>
      </c>
      <c r="AV38" s="190">
        <f t="shared" si="31"/>
        <v>0</v>
      </c>
      <c r="AW38" s="190">
        <f t="shared" si="32"/>
        <v>0</v>
      </c>
      <c r="AX38" s="191"/>
      <c r="AY38" s="190">
        <f t="shared" si="33"/>
        <v>0</v>
      </c>
      <c r="AZ38" s="190">
        <f t="shared" si="34"/>
        <v>1</v>
      </c>
      <c r="BA38" s="190">
        <f t="shared" si="35"/>
        <v>0</v>
      </c>
      <c r="BB38" s="190">
        <f t="shared" si="36"/>
        <v>1</v>
      </c>
      <c r="BC38" s="190">
        <f t="shared" si="37"/>
        <v>1</v>
      </c>
      <c r="BD38" s="191"/>
      <c r="BE38" s="190">
        <f t="shared" si="38"/>
        <v>1</v>
      </c>
      <c r="BF38" s="190" t="str">
        <f t="shared" si="39"/>
        <v>, -1</v>
      </c>
      <c r="BG38" s="190" t="str">
        <f t="shared" si="40"/>
        <v>, 1</v>
      </c>
      <c r="BH38" s="190" t="str">
        <f t="shared" si="41"/>
        <v>, -1</v>
      </c>
      <c r="BI38" s="190" t="str">
        <f t="shared" si="42"/>
        <v>, -1</v>
      </c>
      <c r="BJ38" s="191"/>
      <c r="BK38" s="190">
        <f t="shared" si="43"/>
        <v>-1</v>
      </c>
      <c r="BL38" s="190" t="str">
        <f t="shared" si="44"/>
        <v>, 1</v>
      </c>
      <c r="BM38" s="190" t="str">
        <f t="shared" si="45"/>
        <v>, -1</v>
      </c>
      <c r="BN38" s="190" t="str">
        <f t="shared" si="46"/>
        <v>, 1</v>
      </c>
      <c r="BO38" s="190" t="str">
        <f t="shared" si="47"/>
        <v>, 1</v>
      </c>
      <c r="BP38" s="191"/>
      <c r="BQ38" s="192" t="str">
        <f t="shared" si="48"/>
        <v>1, -1, 1, -1, -1</v>
      </c>
      <c r="BR38" s="192" t="str">
        <f t="shared" si="49"/>
        <v>-1, 1, -1, 1, 1</v>
      </c>
      <c r="BS38" s="192" t="str">
        <f t="shared" si="50"/>
        <v>-1, 1, -1, 1, 1</v>
      </c>
      <c r="BT38" s="1" t="str">
        <f t="shared" si="51"/>
        <v>2 : 3</v>
      </c>
      <c r="BU38" s="500"/>
    </row>
    <row r="39" spans="1:73" ht="17.100000000000001" customHeight="1" thickBot="1" x14ac:dyDescent="0.35">
      <c r="A39" s="492"/>
      <c r="B39" s="472"/>
      <c r="C39" s="309"/>
      <c r="D39" s="493"/>
      <c r="E39" s="494"/>
      <c r="F39" s="495"/>
      <c r="G39" s="496"/>
      <c r="H39" s="494"/>
      <c r="I39" s="495"/>
      <c r="J39" s="496"/>
      <c r="K39" s="494"/>
      <c r="L39" s="495"/>
      <c r="M39" s="496"/>
      <c r="N39" s="494"/>
      <c r="O39" s="495"/>
      <c r="P39" s="496"/>
      <c r="Q39" s="494"/>
      <c r="R39" s="495"/>
      <c r="S39" s="475"/>
      <c r="T39" s="476"/>
      <c r="U39" s="476"/>
      <c r="V39" s="477"/>
      <c r="W39" s="478"/>
      <c r="X39" s="477"/>
      <c r="Y39" s="222"/>
      <c r="Z39" s="471"/>
      <c r="AB39" s="458"/>
      <c r="AC39" s="458"/>
      <c r="AD39" s="198" t="str">
        <f>IF(B34=0," ","3-4")</f>
        <v>3-4</v>
      </c>
      <c r="AE39" s="199" t="str">
        <f>IF(B34=0," ",CONCATENATE(C32,"-",C34))</f>
        <v>АБАЙСКАЯ-ЖАМБЫЛСКАЯ</v>
      </c>
      <c r="AF39" s="200">
        <v>2</v>
      </c>
      <c r="AG39" s="201">
        <v>1</v>
      </c>
      <c r="AH39" s="200">
        <v>2</v>
      </c>
      <c r="AI39" s="201">
        <v>1</v>
      </c>
      <c r="AJ39" s="200">
        <v>2</v>
      </c>
      <c r="AK39" s="201">
        <v>1</v>
      </c>
      <c r="AL39" s="200"/>
      <c r="AM39" s="201"/>
      <c r="AN39" s="200"/>
      <c r="AO39" s="202"/>
      <c r="AP39" s="188"/>
      <c r="AQ39" s="189">
        <f t="shared" si="26"/>
        <v>3</v>
      </c>
      <c r="AR39" s="189">
        <f t="shared" si="27"/>
        <v>0</v>
      </c>
      <c r="AS39" s="190">
        <f t="shared" si="28"/>
        <v>1</v>
      </c>
      <c r="AT39" s="190">
        <f t="shared" si="29"/>
        <v>1</v>
      </c>
      <c r="AU39" s="190">
        <f t="shared" si="30"/>
        <v>1</v>
      </c>
      <c r="AV39" s="190">
        <f t="shared" si="31"/>
        <v>0</v>
      </c>
      <c r="AW39" s="190">
        <f t="shared" si="32"/>
        <v>0</v>
      </c>
      <c r="AX39" s="191"/>
      <c r="AY39" s="190">
        <f t="shared" si="33"/>
        <v>0</v>
      </c>
      <c r="AZ39" s="190">
        <f t="shared" si="34"/>
        <v>0</v>
      </c>
      <c r="BA39" s="190">
        <f t="shared" si="35"/>
        <v>0</v>
      </c>
      <c r="BB39" s="190">
        <f t="shared" si="36"/>
        <v>0</v>
      </c>
      <c r="BC39" s="190">
        <f t="shared" si="37"/>
        <v>0</v>
      </c>
      <c r="BD39" s="191"/>
      <c r="BE39" s="190">
        <f t="shared" si="38"/>
        <v>1</v>
      </c>
      <c r="BF39" s="190" t="str">
        <f t="shared" si="39"/>
        <v>, 1</v>
      </c>
      <c r="BG39" s="190" t="str">
        <f t="shared" si="40"/>
        <v>, 1</v>
      </c>
      <c r="BH39" s="190" t="str">
        <f t="shared" si="41"/>
        <v/>
      </c>
      <c r="BI39" s="190" t="str">
        <f t="shared" si="42"/>
        <v/>
      </c>
      <c r="BJ39" s="191"/>
      <c r="BK39" s="190">
        <f t="shared" si="43"/>
        <v>-1</v>
      </c>
      <c r="BL39" s="190" t="str">
        <f t="shared" si="44"/>
        <v>, -1</v>
      </c>
      <c r="BM39" s="190" t="str">
        <f t="shared" si="45"/>
        <v>, -1</v>
      </c>
      <c r="BN39" s="190" t="str">
        <f t="shared" si="46"/>
        <v/>
      </c>
      <c r="BO39" s="190" t="str">
        <f t="shared" si="47"/>
        <v/>
      </c>
      <c r="BP39" s="191"/>
      <c r="BQ39" s="192" t="str">
        <f t="shared" si="48"/>
        <v>1, 1, 1</v>
      </c>
      <c r="BR39" s="192" t="str">
        <f t="shared" si="49"/>
        <v>-1, -1, -1</v>
      </c>
      <c r="BS39" s="192" t="str">
        <f t="shared" si="50"/>
        <v>1, 1, 1</v>
      </c>
      <c r="BT39" s="1" t="str">
        <f t="shared" si="51"/>
        <v>0 : 3</v>
      </c>
      <c r="BU39" s="500"/>
    </row>
    <row r="40" spans="1:73" ht="17.100000000000001" customHeight="1" thickTop="1" thickBot="1" x14ac:dyDescent="0.3">
      <c r="A40" s="212"/>
      <c r="B40" s="213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4"/>
      <c r="AD40" s="215" t="str">
        <f>IF(B38=0," ","5-6")</f>
        <v>5-6</v>
      </c>
      <c r="AE40" s="216" t="str">
        <f>IF(B38=0," ",CONCATENATE(C36,"-",C38))</f>
        <v>АКТЮБИНСКАЯ-</v>
      </c>
      <c r="AF40" s="217"/>
      <c r="AG40" s="218"/>
      <c r="AH40" s="217"/>
      <c r="AI40" s="218"/>
      <c r="AJ40" s="217"/>
      <c r="AK40" s="218"/>
      <c r="AL40" s="217"/>
      <c r="AM40" s="218"/>
      <c r="AN40" s="217"/>
      <c r="AO40" s="219"/>
      <c r="AP40" s="188"/>
      <c r="AQ40" s="189" t="str">
        <f t="shared" si="26"/>
        <v/>
      </c>
      <c r="AR40" s="189" t="str">
        <f t="shared" si="27"/>
        <v/>
      </c>
      <c r="AS40" s="190">
        <f t="shared" si="28"/>
        <v>0</v>
      </c>
      <c r="AT40" s="190">
        <f t="shared" si="29"/>
        <v>0</v>
      </c>
      <c r="AU40" s="190">
        <f t="shared" si="30"/>
        <v>0</v>
      </c>
      <c r="AV40" s="190">
        <f t="shared" si="31"/>
        <v>0</v>
      </c>
      <c r="AW40" s="190">
        <f t="shared" si="32"/>
        <v>0</v>
      </c>
      <c r="AX40" s="191"/>
      <c r="AY40" s="190">
        <f t="shared" si="33"/>
        <v>0</v>
      </c>
      <c r="AZ40" s="190">
        <f t="shared" si="34"/>
        <v>0</v>
      </c>
      <c r="BA40" s="190">
        <f t="shared" si="35"/>
        <v>0</v>
      </c>
      <c r="BB40" s="190">
        <f t="shared" si="36"/>
        <v>0</v>
      </c>
      <c r="BC40" s="190">
        <f t="shared" si="37"/>
        <v>0</v>
      </c>
      <c r="BD40" s="191"/>
      <c r="BE40" s="190" t="str">
        <f t="shared" si="38"/>
        <v/>
      </c>
      <c r="BF40" s="190" t="str">
        <f t="shared" si="39"/>
        <v/>
      </c>
      <c r="BG40" s="190" t="str">
        <f t="shared" si="40"/>
        <v/>
      </c>
      <c r="BH40" s="190" t="str">
        <f t="shared" si="41"/>
        <v/>
      </c>
      <c r="BI40" s="190" t="str">
        <f t="shared" si="42"/>
        <v/>
      </c>
      <c r="BJ40" s="191"/>
      <c r="BK40" s="190" t="str">
        <f t="shared" si="43"/>
        <v/>
      </c>
      <c r="BL40" s="190" t="str">
        <f t="shared" si="44"/>
        <v/>
      </c>
      <c r="BM40" s="190" t="str">
        <f t="shared" si="45"/>
        <v/>
      </c>
      <c r="BN40" s="190" t="str">
        <f t="shared" si="46"/>
        <v/>
      </c>
      <c r="BO40" s="190" t="str">
        <f t="shared" si="47"/>
        <v/>
      </c>
      <c r="BP40" s="191"/>
      <c r="BQ40" s="192" t="str">
        <f t="shared" si="48"/>
        <v/>
      </c>
      <c r="BR40" s="192" t="str">
        <f t="shared" si="49"/>
        <v/>
      </c>
      <c r="BS40" s="192" t="str">
        <f t="shared" si="50"/>
        <v/>
      </c>
      <c r="BT40" s="1" t="str">
        <f t="shared" si="51"/>
        <v/>
      </c>
      <c r="BU40" s="501"/>
    </row>
    <row r="41" spans="1:73" ht="17.100000000000001" customHeight="1" x14ac:dyDescent="0.25">
      <c r="A41" s="212"/>
      <c r="B41" s="213"/>
      <c r="C41" s="370" t="s">
        <v>74</v>
      </c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212"/>
      <c r="X41" s="212"/>
      <c r="Y41" s="214"/>
      <c r="AD41" s="300"/>
      <c r="AE41" s="301"/>
      <c r="AF41" s="302"/>
      <c r="AG41" s="303"/>
      <c r="AH41" s="302"/>
      <c r="AI41" s="303"/>
      <c r="AJ41" s="302"/>
      <c r="AK41" s="303"/>
      <c r="AL41" s="302"/>
      <c r="AM41" s="303"/>
      <c r="AN41" s="302"/>
      <c r="AO41" s="304"/>
      <c r="AP41" s="188"/>
      <c r="AQ41" s="189"/>
      <c r="AR41" s="189"/>
      <c r="AS41" s="190"/>
      <c r="AT41" s="190"/>
      <c r="AU41" s="190"/>
      <c r="AV41" s="190"/>
      <c r="AW41" s="190"/>
      <c r="AX41" s="191"/>
      <c r="AY41" s="190"/>
      <c r="AZ41" s="190"/>
      <c r="BA41" s="190"/>
      <c r="BB41" s="190"/>
      <c r="BC41" s="190"/>
      <c r="BD41" s="191"/>
      <c r="BE41" s="190"/>
      <c r="BF41" s="190"/>
      <c r="BG41" s="190"/>
      <c r="BH41" s="190"/>
      <c r="BI41" s="190"/>
      <c r="BJ41" s="191"/>
      <c r="BK41" s="190"/>
      <c r="BL41" s="190"/>
      <c r="BM41" s="190"/>
      <c r="BN41" s="190"/>
      <c r="BO41" s="190"/>
      <c r="BP41" s="191"/>
      <c r="BQ41" s="192"/>
      <c r="BR41" s="192"/>
      <c r="BS41" s="192"/>
      <c r="BU41" s="297"/>
    </row>
    <row r="42" spans="1:73" ht="17.100000000000001" customHeight="1" x14ac:dyDescent="0.25">
      <c r="A42" s="212"/>
      <c r="B42" s="213"/>
      <c r="C42" s="371" t="s">
        <v>78</v>
      </c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212"/>
      <c r="X42" s="212"/>
      <c r="Y42" s="214"/>
      <c r="AD42" s="300"/>
      <c r="AE42" s="301"/>
      <c r="AF42" s="302"/>
      <c r="AG42" s="303"/>
      <c r="AH42" s="302"/>
      <c r="AI42" s="303"/>
      <c r="AJ42" s="302"/>
      <c r="AK42" s="303"/>
      <c r="AL42" s="302"/>
      <c r="AM42" s="303"/>
      <c r="AN42" s="302"/>
      <c r="AO42" s="304"/>
      <c r="AP42" s="188"/>
      <c r="AQ42" s="189"/>
      <c r="AR42" s="189"/>
      <c r="AS42" s="190"/>
      <c r="AT42" s="190"/>
      <c r="AU42" s="190"/>
      <c r="AV42" s="190"/>
      <c r="AW42" s="190"/>
      <c r="AX42" s="191"/>
      <c r="AY42" s="190"/>
      <c r="AZ42" s="190"/>
      <c r="BA42" s="190"/>
      <c r="BB42" s="190"/>
      <c r="BC42" s="190"/>
      <c r="BD42" s="191"/>
      <c r="BE42" s="190"/>
      <c r="BF42" s="190"/>
      <c r="BG42" s="190"/>
      <c r="BH42" s="190"/>
      <c r="BI42" s="190"/>
      <c r="BJ42" s="191"/>
      <c r="BK42" s="190"/>
      <c r="BL42" s="190"/>
      <c r="BM42" s="190"/>
      <c r="BN42" s="190"/>
      <c r="BO42" s="190"/>
      <c r="BP42" s="191"/>
      <c r="BQ42" s="192"/>
      <c r="BR42" s="192"/>
      <c r="BS42" s="192"/>
      <c r="BU42" s="297"/>
    </row>
  </sheetData>
  <mergeCells count="182">
    <mergeCell ref="Z38:Z39"/>
    <mergeCell ref="AB38:AB39"/>
    <mergeCell ref="S38:U39"/>
    <mergeCell ref="V38:V39"/>
    <mergeCell ref="C7:V7"/>
    <mergeCell ref="C8:V8"/>
    <mergeCell ref="C41:V41"/>
    <mergeCell ref="C42:V42"/>
    <mergeCell ref="A38:A39"/>
    <mergeCell ref="B38:B39"/>
    <mergeCell ref="W38:W39"/>
    <mergeCell ref="X38:X39"/>
    <mergeCell ref="W36:W37"/>
    <mergeCell ref="X36:X37"/>
    <mergeCell ref="D39:F39"/>
    <mergeCell ref="G39:I39"/>
    <mergeCell ref="J39:L39"/>
    <mergeCell ref="M39:O39"/>
    <mergeCell ref="P39:R39"/>
    <mergeCell ref="A32:A33"/>
    <mergeCell ref="B32:B33"/>
    <mergeCell ref="J32:L33"/>
    <mergeCell ref="V32:V33"/>
    <mergeCell ref="A36:A37"/>
    <mergeCell ref="B36:B37"/>
    <mergeCell ref="D35:F35"/>
    <mergeCell ref="G35:I35"/>
    <mergeCell ref="J35:L35"/>
    <mergeCell ref="P35:R35"/>
    <mergeCell ref="S35:U35"/>
    <mergeCell ref="P36:R37"/>
    <mergeCell ref="M34:O35"/>
    <mergeCell ref="V34:V35"/>
    <mergeCell ref="D33:F33"/>
    <mergeCell ref="G33:I33"/>
    <mergeCell ref="M33:O33"/>
    <mergeCell ref="A34:A35"/>
    <mergeCell ref="B34:B35"/>
    <mergeCell ref="D37:F37"/>
    <mergeCell ref="G37:I37"/>
    <mergeCell ref="J37:L37"/>
    <mergeCell ref="M37:O37"/>
    <mergeCell ref="S37:U37"/>
    <mergeCell ref="Z32:Z33"/>
    <mergeCell ref="AB32:AB33"/>
    <mergeCell ref="BU26:BU40"/>
    <mergeCell ref="D27:F27"/>
    <mergeCell ref="G27:I27"/>
    <mergeCell ref="J27:L27"/>
    <mergeCell ref="M27:O27"/>
    <mergeCell ref="J29:L29"/>
    <mergeCell ref="M29:O29"/>
    <mergeCell ref="P29:R29"/>
    <mergeCell ref="S29:U29"/>
    <mergeCell ref="P33:R33"/>
    <mergeCell ref="S33:U33"/>
    <mergeCell ref="AB28:AB29"/>
    <mergeCell ref="AC28:AC39"/>
    <mergeCell ref="Z36:Z37"/>
    <mergeCell ref="AB36:AB37"/>
    <mergeCell ref="W34:W35"/>
    <mergeCell ref="X34:X35"/>
    <mergeCell ref="Z34:Z35"/>
    <mergeCell ref="AB34:AB35"/>
    <mergeCell ref="W32:W33"/>
    <mergeCell ref="X32:X33"/>
    <mergeCell ref="V36:V37"/>
    <mergeCell ref="A28:A29"/>
    <mergeCell ref="B28:B29"/>
    <mergeCell ref="D28:F29"/>
    <mergeCell ref="V28:V29"/>
    <mergeCell ref="W28:W29"/>
    <mergeCell ref="P27:R27"/>
    <mergeCell ref="S27:U27"/>
    <mergeCell ref="X28:X29"/>
    <mergeCell ref="Z28:Z29"/>
    <mergeCell ref="G29:I29"/>
    <mergeCell ref="C30:C31"/>
    <mergeCell ref="A30:A31"/>
    <mergeCell ref="B30:B31"/>
    <mergeCell ref="G30:I31"/>
    <mergeCell ref="V30:V31"/>
    <mergeCell ref="W30:W31"/>
    <mergeCell ref="X30:X31"/>
    <mergeCell ref="Z30:Z31"/>
    <mergeCell ref="AB30:AB31"/>
    <mergeCell ref="D31:F31"/>
    <mergeCell ref="J31:L31"/>
    <mergeCell ref="M31:O31"/>
    <mergeCell ref="P31:R31"/>
    <mergeCell ref="S31:U31"/>
    <mergeCell ref="V21:V22"/>
    <mergeCell ref="W21:W22"/>
    <mergeCell ref="X21:X22"/>
    <mergeCell ref="Z21:Z22"/>
    <mergeCell ref="AB21:AB22"/>
    <mergeCell ref="Z23:Z24"/>
    <mergeCell ref="AB23:AB24"/>
    <mergeCell ref="D22:F22"/>
    <mergeCell ref="G22:I22"/>
    <mergeCell ref="J22:L22"/>
    <mergeCell ref="M22:O22"/>
    <mergeCell ref="S22:U22"/>
    <mergeCell ref="D24:F24"/>
    <mergeCell ref="G24:I24"/>
    <mergeCell ref="J24:L24"/>
    <mergeCell ref="M24:O24"/>
    <mergeCell ref="P24:R24"/>
    <mergeCell ref="D20:F20"/>
    <mergeCell ref="G20:I20"/>
    <mergeCell ref="J20:L20"/>
    <mergeCell ref="P20:R20"/>
    <mergeCell ref="S20:U20"/>
    <mergeCell ref="A23:A24"/>
    <mergeCell ref="D18:F18"/>
    <mergeCell ref="G18:I18"/>
    <mergeCell ref="M18:O18"/>
    <mergeCell ref="P18:R18"/>
    <mergeCell ref="S18:U18"/>
    <mergeCell ref="A17:A18"/>
    <mergeCell ref="B17:B18"/>
    <mergeCell ref="C17:C18"/>
    <mergeCell ref="J17:L18"/>
    <mergeCell ref="A19:A20"/>
    <mergeCell ref="A21:A22"/>
    <mergeCell ref="B21:B22"/>
    <mergeCell ref="C21:C22"/>
    <mergeCell ref="P21:R22"/>
    <mergeCell ref="V17:V18"/>
    <mergeCell ref="W17:W18"/>
    <mergeCell ref="X17:X18"/>
    <mergeCell ref="Z17:Z18"/>
    <mergeCell ref="AB17:AB18"/>
    <mergeCell ref="D16:F16"/>
    <mergeCell ref="J16:L16"/>
    <mergeCell ref="M16:O16"/>
    <mergeCell ref="P16:R16"/>
    <mergeCell ref="S16:U16"/>
    <mergeCell ref="W13:W14"/>
    <mergeCell ref="X13:X14"/>
    <mergeCell ref="Z13:Z14"/>
    <mergeCell ref="A15:A16"/>
    <mergeCell ref="B15:B16"/>
    <mergeCell ref="C15:C16"/>
    <mergeCell ref="G15:I16"/>
    <mergeCell ref="V15:V16"/>
    <mergeCell ref="W15:W16"/>
    <mergeCell ref="X15:X16"/>
    <mergeCell ref="Z15:Z16"/>
    <mergeCell ref="G14:I14"/>
    <mergeCell ref="J14:L14"/>
    <mergeCell ref="M14:O14"/>
    <mergeCell ref="P14:R14"/>
    <mergeCell ref="S14:U14"/>
    <mergeCell ref="A13:A14"/>
    <mergeCell ref="B13:B14"/>
    <mergeCell ref="D13:F14"/>
    <mergeCell ref="V13:V14"/>
    <mergeCell ref="A9:X9"/>
    <mergeCell ref="BU11:BU25"/>
    <mergeCell ref="D12:F12"/>
    <mergeCell ref="G12:I12"/>
    <mergeCell ref="J12:L12"/>
    <mergeCell ref="M12:O12"/>
    <mergeCell ref="P12:R12"/>
    <mergeCell ref="S12:U12"/>
    <mergeCell ref="AB13:AB14"/>
    <mergeCell ref="AC13:AC24"/>
    <mergeCell ref="AB15:AB16"/>
    <mergeCell ref="B19:B20"/>
    <mergeCell ref="M19:O20"/>
    <mergeCell ref="V19:V20"/>
    <mergeCell ref="W19:W20"/>
    <mergeCell ref="X19:X20"/>
    <mergeCell ref="Z19:Z20"/>
    <mergeCell ref="AB19:AB20"/>
    <mergeCell ref="B23:B24"/>
    <mergeCell ref="C23:C24"/>
    <mergeCell ref="S23:U24"/>
    <mergeCell ref="V23:V24"/>
    <mergeCell ref="W23:W24"/>
    <mergeCell ref="X23:X24"/>
  </mergeCells>
  <pageMargins left="0.7" right="0.7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Вып.К,</vt:lpstr>
      <vt:lpstr>ПодгМ.Ж.</vt:lpstr>
      <vt:lpstr>ФМ</vt:lpstr>
      <vt:lpstr>2ФМ</vt:lpstr>
      <vt:lpstr>ФЖ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2023-10-18T10:43:15Z</dcterms:modified>
</cp:coreProperties>
</file>