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155"/>
  </bookViews>
  <sheets>
    <sheet name="ОКМЗ" sheetId="53" r:id="rId1"/>
    <sheet name="ВК" sheetId="54" r:id="rId2"/>
    <sheet name="ВЛ" sheetId="68" r:id="rId3"/>
    <sheet name="КП" sheetId="55" r:id="rId4"/>
    <sheet name="КФ" sheetId="56" r:id="rId5"/>
    <sheet name="ЖЛП" sheetId="58" r:id="rId6"/>
    <sheet name="ЖЛФ1" sheetId="59" r:id="rId7"/>
    <sheet name="ЖЛФ2" sheetId="60" r:id="rId8"/>
    <sheet name="ЖЛФ3" sheetId="61" r:id="rId9"/>
    <sheet name="МЛП" sheetId="57" r:id="rId10"/>
    <sheet name="МЛФ1" sheetId="62" r:id="rId11"/>
    <sheet name="МЛФ2" sheetId="63" r:id="rId12"/>
    <sheet name="МЛФ3" sheetId="64" r:id="rId13"/>
    <sheet name="ЖП" sheetId="66" r:id="rId14"/>
    <sheet name="МП" sheetId="65" r:id="rId15"/>
    <sheet name="СМП" sheetId="67" r:id="rId16"/>
  </sheets>
  <externalReferences>
    <externalReference r:id="rId17"/>
    <externalReference r:id="rId18"/>
    <externalReference r:id="rId19"/>
    <externalReference r:id="rId20"/>
  </externalReferences>
  <calcPr calcId="152511"/>
</workbook>
</file>

<file path=xl/calcChain.xml><?xml version="1.0" encoding="utf-8"?>
<calcChain xmlns="http://schemas.openxmlformats.org/spreadsheetml/2006/main">
  <c r="Q22" i="68" l="1"/>
  <c r="O22" i="68"/>
  <c r="M22" i="68"/>
  <c r="Q21" i="68"/>
  <c r="O21" i="68"/>
  <c r="M21" i="68"/>
  <c r="Q20" i="68"/>
  <c r="O20" i="68"/>
  <c r="M20" i="68"/>
  <c r="Q18" i="68"/>
  <c r="Q14" i="68"/>
  <c r="O14" i="68"/>
  <c r="M14" i="68"/>
  <c r="Q13" i="68"/>
  <c r="O13" i="68"/>
  <c r="M13" i="68"/>
  <c r="Q11" i="68"/>
  <c r="O11" i="68"/>
  <c r="M11" i="68"/>
  <c r="Q10" i="68"/>
  <c r="O10" i="68"/>
  <c r="M10" i="68"/>
  <c r="R140" i="55" l="1"/>
  <c r="O140" i="55"/>
  <c r="L140" i="55"/>
  <c r="I140" i="55"/>
  <c r="F140" i="55"/>
  <c r="D140" i="55"/>
  <c r="C140" i="55"/>
  <c r="BO132" i="55"/>
  <c r="BN132" i="55"/>
  <c r="BM132" i="55"/>
  <c r="BL132" i="55"/>
  <c r="BK132" i="55"/>
  <c r="BR132" i="55" s="1"/>
  <c r="BI132" i="55"/>
  <c r="BH132" i="55"/>
  <c r="BG132" i="55"/>
  <c r="BF132" i="55"/>
  <c r="BE132" i="55"/>
  <c r="BC132" i="55"/>
  <c r="BB132" i="55"/>
  <c r="BA132" i="55"/>
  <c r="AZ132" i="55"/>
  <c r="AY132" i="55"/>
  <c r="AW132" i="55"/>
  <c r="AV132" i="55"/>
  <c r="AU132" i="55"/>
  <c r="AT132" i="55"/>
  <c r="AS132" i="55"/>
  <c r="AR132" i="55"/>
  <c r="AQ132" i="55"/>
  <c r="BO131" i="55"/>
  <c r="BN131" i="55"/>
  <c r="BM131" i="55"/>
  <c r="BL131" i="55"/>
  <c r="BK131" i="55"/>
  <c r="BI131" i="55"/>
  <c r="BH131" i="55"/>
  <c r="BG131" i="55"/>
  <c r="BF131" i="55"/>
  <c r="BE131" i="55"/>
  <c r="BC131" i="55"/>
  <c r="BB131" i="55"/>
  <c r="BA131" i="55"/>
  <c r="AZ131" i="55"/>
  <c r="AY131" i="55"/>
  <c r="AW131" i="55"/>
  <c r="AV131" i="55"/>
  <c r="AU131" i="55"/>
  <c r="AT131" i="55"/>
  <c r="AS131" i="55"/>
  <c r="AQ131" i="55" s="1"/>
  <c r="BO130" i="55"/>
  <c r="BN130" i="55"/>
  <c r="BM130" i="55"/>
  <c r="BL130" i="55"/>
  <c r="BK130" i="55"/>
  <c r="BI130" i="55"/>
  <c r="BH130" i="55"/>
  <c r="BG130" i="55"/>
  <c r="BF130" i="55"/>
  <c r="BE130" i="55"/>
  <c r="BC130" i="55"/>
  <c r="BB130" i="55"/>
  <c r="BA130" i="55"/>
  <c r="AZ130" i="55"/>
  <c r="AY130" i="55"/>
  <c r="AW130" i="55"/>
  <c r="AV130" i="55"/>
  <c r="AU130" i="55"/>
  <c r="AT130" i="55"/>
  <c r="AS130" i="55"/>
  <c r="AE130" i="55"/>
  <c r="B130" i="55"/>
  <c r="AB130" i="55" s="1"/>
  <c r="CU129" i="55"/>
  <c r="CQ129" i="55"/>
  <c r="BO129" i="55"/>
  <c r="BN129" i="55"/>
  <c r="BM129" i="55"/>
  <c r="BL129" i="55"/>
  <c r="BK129" i="55"/>
  <c r="BI129" i="55"/>
  <c r="BH129" i="55"/>
  <c r="BG129" i="55"/>
  <c r="BF129" i="55"/>
  <c r="BE129" i="55"/>
  <c r="BC129" i="55"/>
  <c r="BB129" i="55"/>
  <c r="BA129" i="55"/>
  <c r="AZ129" i="55"/>
  <c r="AY129" i="55"/>
  <c r="AW129" i="55"/>
  <c r="AV129" i="55"/>
  <c r="AU129" i="55"/>
  <c r="AT129" i="55"/>
  <c r="AS129" i="55"/>
  <c r="AR129" i="55"/>
  <c r="CG128" i="55" s="1"/>
  <c r="AQ129" i="55"/>
  <c r="BO128" i="55"/>
  <c r="BN128" i="55"/>
  <c r="BM128" i="55"/>
  <c r="BL128" i="55"/>
  <c r="BK128" i="55"/>
  <c r="BI128" i="55"/>
  <c r="BH128" i="55"/>
  <c r="BG128" i="55"/>
  <c r="BF128" i="55"/>
  <c r="BE128" i="55"/>
  <c r="BC128" i="55"/>
  <c r="BB128" i="55"/>
  <c r="BA128" i="55"/>
  <c r="AZ128" i="55"/>
  <c r="AY128" i="55"/>
  <c r="AW128" i="55"/>
  <c r="AV128" i="55"/>
  <c r="AU128" i="55"/>
  <c r="AT128" i="55"/>
  <c r="AS128" i="55"/>
  <c r="AR128" i="55"/>
  <c r="CJ124" i="55" s="1"/>
  <c r="AQ128" i="55"/>
  <c r="B128" i="55"/>
  <c r="AE125" i="55" s="1"/>
  <c r="CQ127" i="55"/>
  <c r="BO127" i="55"/>
  <c r="BN127" i="55"/>
  <c r="BM127" i="55"/>
  <c r="BL127" i="55"/>
  <c r="BK127" i="55"/>
  <c r="BI127" i="55"/>
  <c r="BH127" i="55"/>
  <c r="BG127" i="55"/>
  <c r="BF127" i="55"/>
  <c r="BE127" i="55"/>
  <c r="BC127" i="55"/>
  <c r="BB127" i="55"/>
  <c r="BA127" i="55"/>
  <c r="AZ127" i="55"/>
  <c r="AY127" i="55"/>
  <c r="AW127" i="55"/>
  <c r="AV127" i="55"/>
  <c r="AU127" i="55"/>
  <c r="AT127" i="55"/>
  <c r="AS127" i="55"/>
  <c r="AE127" i="55"/>
  <c r="BO126" i="55"/>
  <c r="BN126" i="55"/>
  <c r="BM126" i="55"/>
  <c r="BL126" i="55"/>
  <c r="BK126" i="55"/>
  <c r="BI126" i="55"/>
  <c r="BH126" i="55"/>
  <c r="BG126" i="55"/>
  <c r="BF126" i="55"/>
  <c r="BE126" i="55"/>
  <c r="BC126" i="55"/>
  <c r="BB126" i="55"/>
  <c r="BA126" i="55"/>
  <c r="AZ126" i="55"/>
  <c r="AY126" i="55"/>
  <c r="AW126" i="55"/>
  <c r="AV126" i="55"/>
  <c r="AU126" i="55"/>
  <c r="AT126" i="55"/>
  <c r="AS126" i="55"/>
  <c r="AR126" i="55"/>
  <c r="BT126" i="55" s="1"/>
  <c r="AQ126" i="55"/>
  <c r="B126" i="55"/>
  <c r="AE121" i="55" s="1"/>
  <c r="BO125" i="55"/>
  <c r="BN125" i="55"/>
  <c r="BM125" i="55"/>
  <c r="BL125" i="55"/>
  <c r="BR125" i="55" s="1"/>
  <c r="BK125" i="55"/>
  <c r="BI125" i="55"/>
  <c r="BH125" i="55"/>
  <c r="BG125" i="55"/>
  <c r="BQ125" i="55" s="1"/>
  <c r="BF125" i="55"/>
  <c r="BE125" i="55"/>
  <c r="BC125" i="55"/>
  <c r="BB125" i="55"/>
  <c r="BA125" i="55"/>
  <c r="AZ125" i="55"/>
  <c r="AY125" i="55"/>
  <c r="AW125" i="55"/>
  <c r="AV125" i="55"/>
  <c r="AU125" i="55"/>
  <c r="AT125" i="55"/>
  <c r="AS125" i="55"/>
  <c r="AR125" i="55"/>
  <c r="AQ125" i="55"/>
  <c r="BS125" i="55" s="1"/>
  <c r="CN124" i="55"/>
  <c r="BO124" i="55"/>
  <c r="BN124" i="55"/>
  <c r="BM124" i="55"/>
  <c r="BL124" i="55"/>
  <c r="BK124" i="55"/>
  <c r="BR124" i="55" s="1"/>
  <c r="BI124" i="55"/>
  <c r="BH124" i="55"/>
  <c r="BG124" i="55"/>
  <c r="BF124" i="55"/>
  <c r="BE124" i="55"/>
  <c r="BC124" i="55"/>
  <c r="BB124" i="55"/>
  <c r="BA124" i="55"/>
  <c r="AZ124" i="55"/>
  <c r="AY124" i="55"/>
  <c r="AW124" i="55"/>
  <c r="AV124" i="55"/>
  <c r="AQ124" i="55" s="1"/>
  <c r="AU124" i="55"/>
  <c r="AT124" i="55"/>
  <c r="AS124" i="55"/>
  <c r="AR124" i="55"/>
  <c r="B124" i="55"/>
  <c r="AE124" i="55" s="1"/>
  <c r="BO123" i="55"/>
  <c r="BN123" i="55"/>
  <c r="BM123" i="55"/>
  <c r="BL123" i="55"/>
  <c r="BK123" i="55"/>
  <c r="BI123" i="55"/>
  <c r="BH123" i="55"/>
  <c r="BG123" i="55"/>
  <c r="BF123" i="55"/>
  <c r="BE123" i="55"/>
  <c r="BC123" i="55"/>
  <c r="BB123" i="55"/>
  <c r="BA123" i="55"/>
  <c r="AZ123" i="55"/>
  <c r="AY123" i="55"/>
  <c r="AW123" i="55"/>
  <c r="AV123" i="55"/>
  <c r="AU123" i="55"/>
  <c r="AT123" i="55"/>
  <c r="AS123" i="55"/>
  <c r="AR123" i="55"/>
  <c r="AQ123" i="55"/>
  <c r="CG122" i="55"/>
  <c r="BO122" i="55"/>
  <c r="BN122" i="55"/>
  <c r="BM122" i="55"/>
  <c r="BL122" i="55"/>
  <c r="BR122" i="55" s="1"/>
  <c r="BK122" i="55"/>
  <c r="BI122" i="55"/>
  <c r="BH122" i="55"/>
  <c r="BG122" i="55"/>
  <c r="BQ122" i="55" s="1"/>
  <c r="BF122" i="55"/>
  <c r="BE122" i="55"/>
  <c r="BC122" i="55"/>
  <c r="BB122" i="55"/>
  <c r="BA122" i="55"/>
  <c r="AZ122" i="55"/>
  <c r="AY122" i="55"/>
  <c r="AW122" i="55"/>
  <c r="AV122" i="55"/>
  <c r="AU122" i="55"/>
  <c r="AT122" i="55"/>
  <c r="AS122" i="55"/>
  <c r="AR122" i="55"/>
  <c r="AQ122" i="55"/>
  <c r="CK124" i="55" s="1"/>
  <c r="B122" i="55"/>
  <c r="BO121" i="55"/>
  <c r="BN121" i="55"/>
  <c r="BM121" i="55"/>
  <c r="BL121" i="55"/>
  <c r="BK121" i="55"/>
  <c r="BR121" i="55" s="1"/>
  <c r="BI121" i="55"/>
  <c r="BH121" i="55"/>
  <c r="BG121" i="55"/>
  <c r="BF121" i="55"/>
  <c r="BE121" i="55"/>
  <c r="BC121" i="55"/>
  <c r="BB121" i="55"/>
  <c r="BA121" i="55"/>
  <c r="AZ121" i="55"/>
  <c r="AY121" i="55"/>
  <c r="AW121" i="55"/>
  <c r="AV121" i="55"/>
  <c r="AU121" i="55"/>
  <c r="AT121" i="55"/>
  <c r="AQ121" i="55" s="1"/>
  <c r="AS121" i="55"/>
  <c r="BO120" i="55"/>
  <c r="BN120" i="55"/>
  <c r="BM120" i="55"/>
  <c r="BL120" i="55"/>
  <c r="BR120" i="55" s="1"/>
  <c r="BK120" i="55"/>
  <c r="BI120" i="55"/>
  <c r="BH120" i="55"/>
  <c r="BG120" i="55"/>
  <c r="BF120" i="55"/>
  <c r="BE120" i="55"/>
  <c r="BQ120" i="55" s="1"/>
  <c r="BC120" i="55"/>
  <c r="BB120" i="55"/>
  <c r="BA120" i="55"/>
  <c r="AZ120" i="55"/>
  <c r="AY120" i="55"/>
  <c r="AW120" i="55"/>
  <c r="AV120" i="55"/>
  <c r="AU120" i="55"/>
  <c r="AT120" i="55"/>
  <c r="AS120" i="55"/>
  <c r="AR120" i="55"/>
  <c r="AQ120" i="55"/>
  <c r="BS120" i="55" s="1"/>
  <c r="B120" i="55"/>
  <c r="Z120" i="55" s="1"/>
  <c r="BO119" i="55"/>
  <c r="BN119" i="55"/>
  <c r="BM119" i="55"/>
  <c r="BL119" i="55"/>
  <c r="BK119" i="55"/>
  <c r="BI119" i="55"/>
  <c r="BH119" i="55"/>
  <c r="BG119" i="55"/>
  <c r="BF119" i="55"/>
  <c r="BE119" i="55"/>
  <c r="BC119" i="55"/>
  <c r="BB119" i="55"/>
  <c r="BA119" i="55"/>
  <c r="AZ119" i="55"/>
  <c r="AY119" i="55"/>
  <c r="AW119" i="55"/>
  <c r="AV119" i="55"/>
  <c r="AU119" i="55"/>
  <c r="AT119" i="55"/>
  <c r="AS119" i="55"/>
  <c r="AR119" i="55"/>
  <c r="AQ119" i="55"/>
  <c r="BT119" i="55" s="1"/>
  <c r="BU118" i="55"/>
  <c r="BO118" i="55"/>
  <c r="BN118" i="55"/>
  <c r="BM118" i="55"/>
  <c r="BL118" i="55"/>
  <c r="BK118" i="55"/>
  <c r="BI118" i="55"/>
  <c r="BH118" i="55"/>
  <c r="BG118" i="55"/>
  <c r="BF118" i="55"/>
  <c r="BE118" i="55"/>
  <c r="BC118" i="55"/>
  <c r="BB118" i="55"/>
  <c r="BA118" i="55"/>
  <c r="AZ118" i="55"/>
  <c r="AY118" i="55"/>
  <c r="AR118" i="55" s="1"/>
  <c r="AW118" i="55"/>
  <c r="AV118" i="55"/>
  <c r="AU118" i="55"/>
  <c r="AT118" i="55"/>
  <c r="AS118" i="55"/>
  <c r="BO117" i="55"/>
  <c r="BN117" i="55"/>
  <c r="BM117" i="55"/>
  <c r="BL117" i="55"/>
  <c r="BK117" i="55"/>
  <c r="BI117" i="55"/>
  <c r="BH117" i="55"/>
  <c r="BG117" i="55"/>
  <c r="BF117" i="55"/>
  <c r="BE117" i="55"/>
  <c r="BC117" i="55"/>
  <c r="BB117" i="55"/>
  <c r="BA117" i="55"/>
  <c r="AZ117" i="55"/>
  <c r="AY117" i="55"/>
  <c r="AW117" i="55"/>
  <c r="AV117" i="55"/>
  <c r="AU117" i="55"/>
  <c r="AT117" i="55"/>
  <c r="AS117" i="55"/>
  <c r="AR117" i="55"/>
  <c r="AQ117" i="55"/>
  <c r="CN109" i="55" s="1"/>
  <c r="BO116" i="55"/>
  <c r="BN116" i="55"/>
  <c r="BM116" i="55"/>
  <c r="BL116" i="55"/>
  <c r="BK116" i="55"/>
  <c r="BI116" i="55"/>
  <c r="BH116" i="55"/>
  <c r="BG116" i="55"/>
  <c r="BF116" i="55"/>
  <c r="BE116" i="55"/>
  <c r="BC116" i="55"/>
  <c r="BB116" i="55"/>
  <c r="BA116" i="55"/>
  <c r="AZ116" i="55"/>
  <c r="AR116" i="55" s="1"/>
  <c r="AY116" i="55"/>
  <c r="AW116" i="55"/>
  <c r="AV116" i="55"/>
  <c r="AU116" i="55"/>
  <c r="AT116" i="55"/>
  <c r="AS116" i="55"/>
  <c r="BO115" i="55"/>
  <c r="BN115" i="55"/>
  <c r="BM115" i="55"/>
  <c r="BL115" i="55"/>
  <c r="BR115" i="55" s="1"/>
  <c r="BK115" i="55"/>
  <c r="BI115" i="55"/>
  <c r="BH115" i="55"/>
  <c r="BG115" i="55"/>
  <c r="BF115" i="55"/>
  <c r="BE115" i="55"/>
  <c r="BC115" i="55"/>
  <c r="BB115" i="55"/>
  <c r="BA115" i="55"/>
  <c r="AZ115" i="55"/>
  <c r="AY115" i="55"/>
  <c r="AW115" i="55"/>
  <c r="AV115" i="55"/>
  <c r="AU115" i="55"/>
  <c r="AT115" i="55"/>
  <c r="AS115" i="55"/>
  <c r="AE115" i="55"/>
  <c r="B115" i="55"/>
  <c r="AE117" i="55" s="1"/>
  <c r="CQ114" i="55"/>
  <c r="CU114" i="55" s="1"/>
  <c r="BO114" i="55"/>
  <c r="BN114" i="55"/>
  <c r="BM114" i="55"/>
  <c r="BL114" i="55"/>
  <c r="BK114" i="55"/>
  <c r="BI114" i="55"/>
  <c r="BH114" i="55"/>
  <c r="BG114" i="55"/>
  <c r="BF114" i="55"/>
  <c r="BE114" i="55"/>
  <c r="BC114" i="55"/>
  <c r="BB114" i="55"/>
  <c r="BA114" i="55"/>
  <c r="AZ114" i="55"/>
  <c r="AY114" i="55"/>
  <c r="AW114" i="55"/>
  <c r="AV114" i="55"/>
  <c r="AU114" i="55"/>
  <c r="AT114" i="55"/>
  <c r="AS114" i="55"/>
  <c r="BO113" i="55"/>
  <c r="BN113" i="55"/>
  <c r="BM113" i="55"/>
  <c r="BL113" i="55"/>
  <c r="BK113" i="55"/>
  <c r="BI113" i="55"/>
  <c r="BH113" i="55"/>
  <c r="BG113" i="55"/>
  <c r="BF113" i="55"/>
  <c r="BE113" i="55"/>
  <c r="BC113" i="55"/>
  <c r="BB113" i="55"/>
  <c r="BA113" i="55"/>
  <c r="AZ113" i="55"/>
  <c r="AY113" i="55"/>
  <c r="AW113" i="55"/>
  <c r="AV113" i="55"/>
  <c r="AU113" i="55"/>
  <c r="AT113" i="55"/>
  <c r="AS113" i="55"/>
  <c r="AR113" i="55"/>
  <c r="AQ113" i="55"/>
  <c r="B113" i="55"/>
  <c r="AD110" i="55" s="1"/>
  <c r="BO112" i="55"/>
  <c r="BN112" i="55"/>
  <c r="BM112" i="55"/>
  <c r="BL112" i="55"/>
  <c r="BK112" i="55"/>
  <c r="BI112" i="55"/>
  <c r="BH112" i="55"/>
  <c r="BG112" i="55"/>
  <c r="BF112" i="55"/>
  <c r="BE112" i="55"/>
  <c r="BC112" i="55"/>
  <c r="BB112" i="55"/>
  <c r="BA112" i="55"/>
  <c r="AZ112" i="55"/>
  <c r="AY112" i="55"/>
  <c r="AW112" i="55"/>
  <c r="AV112" i="55"/>
  <c r="AU112" i="55"/>
  <c r="AT112" i="55"/>
  <c r="AS112" i="55"/>
  <c r="AE112" i="55"/>
  <c r="BO111" i="55"/>
  <c r="BN111" i="55"/>
  <c r="BM111" i="55"/>
  <c r="BL111" i="55"/>
  <c r="BK111" i="55"/>
  <c r="BI111" i="55"/>
  <c r="BH111" i="55"/>
  <c r="BG111" i="55"/>
  <c r="BF111" i="55"/>
  <c r="BE111" i="55"/>
  <c r="BC111" i="55"/>
  <c r="BB111" i="55"/>
  <c r="BA111" i="55"/>
  <c r="AZ111" i="55"/>
  <c r="AY111" i="55"/>
  <c r="AW111" i="55"/>
  <c r="AV111" i="55"/>
  <c r="AU111" i="55"/>
  <c r="AT111" i="55"/>
  <c r="AS111" i="55"/>
  <c r="AR111" i="55"/>
  <c r="AQ111" i="55"/>
  <c r="BT111" i="55" s="1"/>
  <c r="Z111" i="55"/>
  <c r="B111" i="55"/>
  <c r="AB111" i="55" s="1"/>
  <c r="BO110" i="55"/>
  <c r="BN110" i="55"/>
  <c r="BM110" i="55"/>
  <c r="BL110" i="55"/>
  <c r="BK110" i="55"/>
  <c r="BI110" i="55"/>
  <c r="BH110" i="55"/>
  <c r="BG110" i="55"/>
  <c r="BF110" i="55"/>
  <c r="BE110" i="55"/>
  <c r="BC110" i="55"/>
  <c r="BB110" i="55"/>
  <c r="BA110" i="55"/>
  <c r="AZ110" i="55"/>
  <c r="AY110" i="55"/>
  <c r="AR110" i="55" s="1"/>
  <c r="AW110" i="55"/>
  <c r="AV110" i="55"/>
  <c r="AU110" i="55"/>
  <c r="AT110" i="55"/>
  <c r="AS110" i="55"/>
  <c r="AE110" i="55"/>
  <c r="BO109" i="55"/>
  <c r="BN109" i="55"/>
  <c r="BM109" i="55"/>
  <c r="BL109" i="55"/>
  <c r="BK109" i="55"/>
  <c r="BR109" i="55" s="1"/>
  <c r="BI109" i="55"/>
  <c r="BH109" i="55"/>
  <c r="BG109" i="55"/>
  <c r="BF109" i="55"/>
  <c r="BQ109" i="55" s="1"/>
  <c r="BE109" i="55"/>
  <c r="BC109" i="55"/>
  <c r="BB109" i="55"/>
  <c r="BA109" i="55"/>
  <c r="AZ109" i="55"/>
  <c r="AY109" i="55"/>
  <c r="AW109" i="55"/>
  <c r="AV109" i="55"/>
  <c r="AU109" i="55"/>
  <c r="AT109" i="55"/>
  <c r="AS109" i="55"/>
  <c r="AR109" i="55"/>
  <c r="B109" i="55"/>
  <c r="BO108" i="55"/>
  <c r="BN108" i="55"/>
  <c r="BM108" i="55"/>
  <c r="BL108" i="55"/>
  <c r="BR108" i="55" s="1"/>
  <c r="BK108" i="55"/>
  <c r="BI108" i="55"/>
  <c r="BH108" i="55"/>
  <c r="BG108" i="55"/>
  <c r="BF108" i="55"/>
  <c r="BE108" i="55"/>
  <c r="BC108" i="55"/>
  <c r="BB108" i="55"/>
  <c r="BA108" i="55"/>
  <c r="AZ108" i="55"/>
  <c r="AY108" i="55"/>
  <c r="AW108" i="55"/>
  <c r="AV108" i="55"/>
  <c r="AU108" i="55"/>
  <c r="AT108" i="55"/>
  <c r="AS108" i="55"/>
  <c r="BO107" i="55"/>
  <c r="BN107" i="55"/>
  <c r="BM107" i="55"/>
  <c r="BL107" i="55"/>
  <c r="BK107" i="55"/>
  <c r="BI107" i="55"/>
  <c r="BH107" i="55"/>
  <c r="BG107" i="55"/>
  <c r="BF107" i="55"/>
  <c r="BE107" i="55"/>
  <c r="BC107" i="55"/>
  <c r="BB107" i="55"/>
  <c r="BA107" i="55"/>
  <c r="AZ107" i="55"/>
  <c r="AY107" i="55"/>
  <c r="AW107" i="55"/>
  <c r="AV107" i="55"/>
  <c r="AU107" i="55"/>
  <c r="AT107" i="55"/>
  <c r="AS107" i="55"/>
  <c r="AR107" i="55"/>
  <c r="CK109" i="55" s="1"/>
  <c r="AQ107" i="55"/>
  <c r="AD107" i="55"/>
  <c r="B107" i="55"/>
  <c r="Z107" i="55" s="1"/>
  <c r="BO106" i="55"/>
  <c r="BN106" i="55"/>
  <c r="BM106" i="55"/>
  <c r="BL106" i="55"/>
  <c r="BK106" i="55"/>
  <c r="BI106" i="55"/>
  <c r="BH106" i="55"/>
  <c r="BG106" i="55"/>
  <c r="BF106" i="55"/>
  <c r="BE106" i="55"/>
  <c r="BC106" i="55"/>
  <c r="BB106" i="55"/>
  <c r="BA106" i="55"/>
  <c r="AZ106" i="55"/>
  <c r="AY106" i="55"/>
  <c r="AW106" i="55"/>
  <c r="AV106" i="55"/>
  <c r="AU106" i="55"/>
  <c r="AT106" i="55"/>
  <c r="AS106" i="55"/>
  <c r="AQ106" i="55" s="1"/>
  <c r="AE106" i="55"/>
  <c r="BO105" i="55"/>
  <c r="BN105" i="55"/>
  <c r="BM105" i="55"/>
  <c r="BL105" i="55"/>
  <c r="BK105" i="55"/>
  <c r="BI105" i="55"/>
  <c r="BH105" i="55"/>
  <c r="BG105" i="55"/>
  <c r="BF105" i="55"/>
  <c r="BE105" i="55"/>
  <c r="BC105" i="55"/>
  <c r="BB105" i="55"/>
  <c r="BA105" i="55"/>
  <c r="AZ105" i="55"/>
  <c r="AY105" i="55"/>
  <c r="AW105" i="55"/>
  <c r="AV105" i="55"/>
  <c r="AU105" i="55"/>
  <c r="AT105" i="55"/>
  <c r="AS105" i="55"/>
  <c r="AR105" i="55"/>
  <c r="CL109" i="55" s="1"/>
  <c r="AQ105" i="55"/>
  <c r="AE105" i="55"/>
  <c r="B105" i="55"/>
  <c r="AB105" i="55" s="1"/>
  <c r="BO104" i="55"/>
  <c r="BN104" i="55"/>
  <c r="BM104" i="55"/>
  <c r="BL104" i="55"/>
  <c r="BK104" i="55"/>
  <c r="BI104" i="55"/>
  <c r="BH104" i="55"/>
  <c r="BG104" i="55"/>
  <c r="BF104" i="55"/>
  <c r="BE104" i="55"/>
  <c r="BC104" i="55"/>
  <c r="BB104" i="55"/>
  <c r="BA104" i="55"/>
  <c r="AZ104" i="55"/>
  <c r="AY104" i="55"/>
  <c r="AW104" i="55"/>
  <c r="AV104" i="55"/>
  <c r="AU104" i="55"/>
  <c r="AT104" i="55"/>
  <c r="AQ104" i="55" s="1"/>
  <c r="AS104" i="55"/>
  <c r="BU103" i="55"/>
  <c r="BO103" i="55"/>
  <c r="BN103" i="55"/>
  <c r="BM103" i="55"/>
  <c r="BL103" i="55"/>
  <c r="BK103" i="55"/>
  <c r="BI103" i="55"/>
  <c r="BH103" i="55"/>
  <c r="BG103" i="55"/>
  <c r="BF103" i="55"/>
  <c r="BE103" i="55"/>
  <c r="BC103" i="55"/>
  <c r="BB103" i="55"/>
  <c r="BA103" i="55"/>
  <c r="AZ103" i="55"/>
  <c r="AY103" i="55"/>
  <c r="AW103" i="55"/>
  <c r="AV103" i="55"/>
  <c r="AU103" i="55"/>
  <c r="AT103" i="55"/>
  <c r="AS103" i="55"/>
  <c r="AQ103" i="55" s="1"/>
  <c r="AE103" i="55"/>
  <c r="BO102" i="55"/>
  <c r="BN102" i="55"/>
  <c r="BM102" i="55"/>
  <c r="BL102" i="55"/>
  <c r="BK102" i="55"/>
  <c r="BI102" i="55"/>
  <c r="BH102" i="55"/>
  <c r="BG102" i="55"/>
  <c r="BF102" i="55"/>
  <c r="BE102" i="55"/>
  <c r="BC102" i="55"/>
  <c r="BB102" i="55"/>
  <c r="BA102" i="55"/>
  <c r="AZ102" i="55"/>
  <c r="AY102" i="55"/>
  <c r="AW102" i="55"/>
  <c r="AV102" i="55"/>
  <c r="AU102" i="55"/>
  <c r="AT102" i="55"/>
  <c r="AS102" i="55"/>
  <c r="AR102" i="55"/>
  <c r="BT102" i="55" s="1"/>
  <c r="AQ102" i="55"/>
  <c r="BO101" i="55"/>
  <c r="BN101" i="55"/>
  <c r="BM101" i="55"/>
  <c r="BL101" i="55"/>
  <c r="BK101" i="55"/>
  <c r="BR101" i="55" s="1"/>
  <c r="BI101" i="55"/>
  <c r="BH101" i="55"/>
  <c r="BG101" i="55"/>
  <c r="BF101" i="55"/>
  <c r="BQ101" i="55" s="1"/>
  <c r="BE101" i="55"/>
  <c r="BC101" i="55"/>
  <c r="BB101" i="55"/>
  <c r="BA101" i="55"/>
  <c r="AZ101" i="55"/>
  <c r="AY101" i="55"/>
  <c r="AW101" i="55"/>
  <c r="AV101" i="55"/>
  <c r="AU101" i="55"/>
  <c r="AT101" i="55"/>
  <c r="AS101" i="55"/>
  <c r="AR101" i="55"/>
  <c r="DS100" i="55"/>
  <c r="DP100" i="55"/>
  <c r="DM100" i="55"/>
  <c r="DJ100" i="55"/>
  <c r="DG100" i="55"/>
  <c r="BO100" i="55"/>
  <c r="BN100" i="55"/>
  <c r="BM100" i="55"/>
  <c r="BL100" i="55"/>
  <c r="BK100" i="55"/>
  <c r="BI100" i="55"/>
  <c r="BH100" i="55"/>
  <c r="BG100" i="55"/>
  <c r="BF100" i="55"/>
  <c r="BE100" i="55"/>
  <c r="BC100" i="55"/>
  <c r="BB100" i="55"/>
  <c r="BA100" i="55"/>
  <c r="AZ100" i="55"/>
  <c r="AY100" i="55"/>
  <c r="AW100" i="55"/>
  <c r="AV100" i="55"/>
  <c r="AU100" i="55"/>
  <c r="AT100" i="55"/>
  <c r="AQ100" i="55" s="1"/>
  <c r="AS100" i="55"/>
  <c r="AE100" i="55"/>
  <c r="B100" i="55"/>
  <c r="DZ99" i="55"/>
  <c r="DT99" i="55"/>
  <c r="DQ99" i="55"/>
  <c r="DN99" i="55"/>
  <c r="DK99" i="55"/>
  <c r="DH99" i="55"/>
  <c r="DE99" i="55"/>
  <c r="CQ99" i="55"/>
  <c r="BO99" i="55"/>
  <c r="BN99" i="55"/>
  <c r="BM99" i="55"/>
  <c r="BL99" i="55"/>
  <c r="BR99" i="55" s="1"/>
  <c r="BK99" i="55"/>
  <c r="BI99" i="55"/>
  <c r="BH99" i="55"/>
  <c r="BG99" i="55"/>
  <c r="BQ99" i="55" s="1"/>
  <c r="BF99" i="55"/>
  <c r="BE99" i="55"/>
  <c r="BC99" i="55"/>
  <c r="BB99" i="55"/>
  <c r="BA99" i="55"/>
  <c r="AZ99" i="55"/>
  <c r="AY99" i="55"/>
  <c r="AW99" i="55"/>
  <c r="AV99" i="55"/>
  <c r="AU99" i="55"/>
  <c r="AT99" i="55"/>
  <c r="AS99" i="55"/>
  <c r="AQ99" i="55" s="1"/>
  <c r="DV98" i="55"/>
  <c r="DP98" i="55"/>
  <c r="DM98" i="55"/>
  <c r="DJ98" i="55"/>
  <c r="DG98" i="55"/>
  <c r="BO98" i="55"/>
  <c r="BN98" i="55"/>
  <c r="BM98" i="55"/>
  <c r="BL98" i="55"/>
  <c r="BK98" i="55"/>
  <c r="BI98" i="55"/>
  <c r="BH98" i="55"/>
  <c r="BG98" i="55"/>
  <c r="BF98" i="55"/>
  <c r="BE98" i="55"/>
  <c r="BC98" i="55"/>
  <c r="BB98" i="55"/>
  <c r="BA98" i="55"/>
  <c r="AZ98" i="55"/>
  <c r="AY98" i="55"/>
  <c r="AW98" i="55"/>
  <c r="AV98" i="55"/>
  <c r="AU98" i="55"/>
  <c r="AT98" i="55"/>
  <c r="AS98" i="55"/>
  <c r="AR98" i="55"/>
  <c r="AQ98" i="55"/>
  <c r="BT98" i="55" s="1"/>
  <c r="B98" i="55"/>
  <c r="DZ97" i="55"/>
  <c r="DW97" i="55"/>
  <c r="DQ97" i="55"/>
  <c r="DN97" i="55"/>
  <c r="DK97" i="55"/>
  <c r="DH97" i="55"/>
  <c r="DE97" i="55"/>
  <c r="BO97" i="55"/>
  <c r="BN97" i="55"/>
  <c r="BM97" i="55"/>
  <c r="BL97" i="55"/>
  <c r="BK97" i="55"/>
  <c r="BI97" i="55"/>
  <c r="BH97" i="55"/>
  <c r="BG97" i="55"/>
  <c r="BF97" i="55"/>
  <c r="BE97" i="55"/>
  <c r="BC97" i="55"/>
  <c r="BB97" i="55"/>
  <c r="BA97" i="55"/>
  <c r="AZ97" i="55"/>
  <c r="AY97" i="55"/>
  <c r="AW97" i="55"/>
  <c r="AV97" i="55"/>
  <c r="AU97" i="55"/>
  <c r="AT97" i="55"/>
  <c r="AS97" i="55"/>
  <c r="AR97" i="55"/>
  <c r="AE97" i="55"/>
  <c r="DV96" i="55"/>
  <c r="DS96" i="55"/>
  <c r="DM96" i="55"/>
  <c r="DJ96" i="55"/>
  <c r="DG96" i="55"/>
  <c r="BO96" i="55"/>
  <c r="BN96" i="55"/>
  <c r="BM96" i="55"/>
  <c r="BL96" i="55"/>
  <c r="BK96" i="55"/>
  <c r="BI96" i="55"/>
  <c r="BH96" i="55"/>
  <c r="BG96" i="55"/>
  <c r="BQ96" i="55" s="1"/>
  <c r="BF96" i="55"/>
  <c r="BE96" i="55"/>
  <c r="BC96" i="55"/>
  <c r="BB96" i="55"/>
  <c r="BA96" i="55"/>
  <c r="AZ96" i="55"/>
  <c r="AY96" i="55"/>
  <c r="AW96" i="55"/>
  <c r="AV96" i="55"/>
  <c r="AU96" i="55"/>
  <c r="AT96" i="55"/>
  <c r="AS96" i="55"/>
  <c r="AR96" i="55"/>
  <c r="AQ96" i="55"/>
  <c r="BT96" i="55" s="1"/>
  <c r="B96" i="55"/>
  <c r="Z96" i="55" s="1"/>
  <c r="DZ95" i="55"/>
  <c r="DW95" i="55"/>
  <c r="DT95" i="55"/>
  <c r="DN95" i="55"/>
  <c r="DK95" i="55"/>
  <c r="DH95" i="55"/>
  <c r="DE95" i="55"/>
  <c r="BO95" i="55"/>
  <c r="BN95" i="55"/>
  <c r="BM95" i="55"/>
  <c r="BL95" i="55"/>
  <c r="BK95" i="55"/>
  <c r="BI95" i="55"/>
  <c r="BH95" i="55"/>
  <c r="BG95" i="55"/>
  <c r="BF95" i="55"/>
  <c r="BE95" i="55"/>
  <c r="BC95" i="55"/>
  <c r="BB95" i="55"/>
  <c r="BA95" i="55"/>
  <c r="AZ95" i="55"/>
  <c r="AY95" i="55"/>
  <c r="AW95" i="55"/>
  <c r="AV95" i="55"/>
  <c r="AU95" i="55"/>
  <c r="AT95" i="55"/>
  <c r="AS95" i="55"/>
  <c r="AD95" i="55"/>
  <c r="DV94" i="55"/>
  <c r="DS94" i="55"/>
  <c r="DP94" i="55"/>
  <c r="DJ94" i="55"/>
  <c r="DG94" i="55"/>
  <c r="CM94" i="55"/>
  <c r="BO94" i="55"/>
  <c r="BN94" i="55"/>
  <c r="BM94" i="55"/>
  <c r="BR94" i="55" s="1"/>
  <c r="BL94" i="55"/>
  <c r="BK94" i="55"/>
  <c r="BI94" i="55"/>
  <c r="BH94" i="55"/>
  <c r="BG94" i="55"/>
  <c r="BF94" i="55"/>
  <c r="BE94" i="55"/>
  <c r="BC94" i="55"/>
  <c r="BB94" i="55"/>
  <c r="BA94" i="55"/>
  <c r="AZ94" i="55"/>
  <c r="AY94" i="55"/>
  <c r="AR94" i="55" s="1"/>
  <c r="AW94" i="55"/>
  <c r="AV94" i="55"/>
  <c r="AU94" i="55"/>
  <c r="AT94" i="55"/>
  <c r="AS94" i="55"/>
  <c r="AE94" i="55"/>
  <c r="B94" i="55"/>
  <c r="AB94" i="55" s="1"/>
  <c r="DZ93" i="55"/>
  <c r="DW93" i="55"/>
  <c r="DT93" i="55"/>
  <c r="DQ93" i="55"/>
  <c r="DK93" i="55"/>
  <c r="DH93" i="55"/>
  <c r="DE93" i="55"/>
  <c r="BO93" i="55"/>
  <c r="BN93" i="55"/>
  <c r="BM93" i="55"/>
  <c r="BL93" i="55"/>
  <c r="BK93" i="55"/>
  <c r="BI93" i="55"/>
  <c r="BH93" i="55"/>
  <c r="BG93" i="55"/>
  <c r="BQ93" i="55" s="1"/>
  <c r="BF93" i="55"/>
  <c r="BE93" i="55"/>
  <c r="BC93" i="55"/>
  <c r="BB93" i="55"/>
  <c r="BA93" i="55"/>
  <c r="AZ93" i="55"/>
  <c r="AY93" i="55"/>
  <c r="AW93" i="55"/>
  <c r="AV93" i="55"/>
  <c r="AU93" i="55"/>
  <c r="AT93" i="55"/>
  <c r="AS93" i="55"/>
  <c r="AQ93" i="55" s="1"/>
  <c r="AD93" i="55"/>
  <c r="DV92" i="55"/>
  <c r="DS92" i="55"/>
  <c r="DP92" i="55"/>
  <c r="DM92" i="55"/>
  <c r="DG92" i="55"/>
  <c r="BO92" i="55"/>
  <c r="BN92" i="55"/>
  <c r="BM92" i="55"/>
  <c r="BL92" i="55"/>
  <c r="BK92" i="55"/>
  <c r="BI92" i="55"/>
  <c r="BH92" i="55"/>
  <c r="BG92" i="55"/>
  <c r="BF92" i="55"/>
  <c r="BE92" i="55"/>
  <c r="BC92" i="55"/>
  <c r="BB92" i="55"/>
  <c r="BA92" i="55"/>
  <c r="AZ92" i="55"/>
  <c r="AY92" i="55"/>
  <c r="AW92" i="55"/>
  <c r="AV92" i="55"/>
  <c r="AU92" i="55"/>
  <c r="AT92" i="55"/>
  <c r="AS92" i="55"/>
  <c r="AR92" i="55"/>
  <c r="AQ92" i="55"/>
  <c r="CK94" i="55" s="1"/>
  <c r="B92" i="55"/>
  <c r="AB92" i="55" s="1"/>
  <c r="DZ91" i="55"/>
  <c r="DW91" i="55"/>
  <c r="DT91" i="55"/>
  <c r="DQ91" i="55"/>
  <c r="DN91" i="55"/>
  <c r="DH91" i="55"/>
  <c r="DE91" i="55"/>
  <c r="BO91" i="55"/>
  <c r="BN91" i="55"/>
  <c r="BM91" i="55"/>
  <c r="BL91" i="55"/>
  <c r="BK91" i="55"/>
  <c r="BI91" i="55"/>
  <c r="BH91" i="55"/>
  <c r="BG91" i="55"/>
  <c r="BF91" i="55"/>
  <c r="BE91" i="55"/>
  <c r="BC91" i="55"/>
  <c r="BB91" i="55"/>
  <c r="BA91" i="55"/>
  <c r="AZ91" i="55"/>
  <c r="AR91" i="55" s="1"/>
  <c r="AY91" i="55"/>
  <c r="AW91" i="55"/>
  <c r="AV91" i="55"/>
  <c r="AU91" i="55"/>
  <c r="AT91" i="55"/>
  <c r="AS91" i="55"/>
  <c r="DV90" i="55"/>
  <c r="DS90" i="55"/>
  <c r="DP90" i="55"/>
  <c r="DM90" i="55"/>
  <c r="DJ90" i="55"/>
  <c r="BO90" i="55"/>
  <c r="BN90" i="55"/>
  <c r="BM90" i="55"/>
  <c r="BL90" i="55"/>
  <c r="BK90" i="55"/>
  <c r="BI90" i="55"/>
  <c r="BH90" i="55"/>
  <c r="BG90" i="55"/>
  <c r="BF90" i="55"/>
  <c r="BE90" i="55"/>
  <c r="BQ90" i="55" s="1"/>
  <c r="BC90" i="55"/>
  <c r="BB90" i="55"/>
  <c r="BA90" i="55"/>
  <c r="AZ90" i="55"/>
  <c r="AY90" i="55"/>
  <c r="AW90" i="55"/>
  <c r="AV90" i="55"/>
  <c r="AU90" i="55"/>
  <c r="AT90" i="55"/>
  <c r="AS90" i="55"/>
  <c r="AR90" i="55"/>
  <c r="AQ90" i="55"/>
  <c r="B90" i="55"/>
  <c r="Z90" i="55" s="1"/>
  <c r="DZ89" i="55"/>
  <c r="DW89" i="55"/>
  <c r="DT89" i="55"/>
  <c r="DQ89" i="55"/>
  <c r="DN89" i="55"/>
  <c r="DY89" i="55" s="1"/>
  <c r="DK89" i="55"/>
  <c r="DE89" i="55"/>
  <c r="BO89" i="55"/>
  <c r="BN89" i="55"/>
  <c r="BM89" i="55"/>
  <c r="BR89" i="55" s="1"/>
  <c r="BL89" i="55"/>
  <c r="BK89" i="55"/>
  <c r="BI89" i="55"/>
  <c r="BH89" i="55"/>
  <c r="BG89" i="55"/>
  <c r="BF89" i="55"/>
  <c r="BE89" i="55"/>
  <c r="BC89" i="55"/>
  <c r="BB89" i="55"/>
  <c r="BA89" i="55"/>
  <c r="AZ89" i="55"/>
  <c r="AY89" i="55"/>
  <c r="AR89" i="55" s="1"/>
  <c r="AW89" i="55"/>
  <c r="AV89" i="55"/>
  <c r="AU89" i="55"/>
  <c r="AT89" i="55"/>
  <c r="AS89" i="55"/>
  <c r="AE89" i="55"/>
  <c r="BU88" i="55"/>
  <c r="BO88" i="55"/>
  <c r="BN88" i="55"/>
  <c r="BM88" i="55"/>
  <c r="BL88" i="55"/>
  <c r="BR88" i="55" s="1"/>
  <c r="BK88" i="55"/>
  <c r="BI88" i="55"/>
  <c r="BH88" i="55"/>
  <c r="BG88" i="55"/>
  <c r="BF88" i="55"/>
  <c r="BE88" i="55"/>
  <c r="BC88" i="55"/>
  <c r="BB88" i="55"/>
  <c r="BA88" i="55"/>
  <c r="AZ88" i="55"/>
  <c r="AY88" i="55"/>
  <c r="AW88" i="55"/>
  <c r="AV88" i="55"/>
  <c r="AU88" i="55"/>
  <c r="AT88" i="55"/>
  <c r="AS88" i="55"/>
  <c r="AQ88" i="55" s="1"/>
  <c r="AE88" i="55"/>
  <c r="BO87" i="55"/>
  <c r="BN87" i="55"/>
  <c r="BM87" i="55"/>
  <c r="BL87" i="55"/>
  <c r="BR87" i="55" s="1"/>
  <c r="BK87" i="55"/>
  <c r="BI87" i="55"/>
  <c r="BH87" i="55"/>
  <c r="BG87" i="55"/>
  <c r="BF87" i="55"/>
  <c r="BE87" i="55"/>
  <c r="BC87" i="55"/>
  <c r="BB87" i="55"/>
  <c r="BA87" i="55"/>
  <c r="AZ87" i="55"/>
  <c r="AY87" i="55"/>
  <c r="AW87" i="55"/>
  <c r="AV87" i="55"/>
  <c r="AU87" i="55"/>
  <c r="AT87" i="55"/>
  <c r="AS87" i="55"/>
  <c r="AR87" i="55"/>
  <c r="AQ87" i="55"/>
  <c r="BO86" i="55"/>
  <c r="BN86" i="55"/>
  <c r="BM86" i="55"/>
  <c r="BL86" i="55"/>
  <c r="BK86" i="55"/>
  <c r="BI86" i="55"/>
  <c r="BH86" i="55"/>
  <c r="BG86" i="55"/>
  <c r="BF86" i="55"/>
  <c r="BE86" i="55"/>
  <c r="BC86" i="55"/>
  <c r="BB86" i="55"/>
  <c r="BA86" i="55"/>
  <c r="AZ86" i="55"/>
  <c r="AY86" i="55"/>
  <c r="AW86" i="55"/>
  <c r="AV86" i="55"/>
  <c r="AU86" i="55"/>
  <c r="AT86" i="55"/>
  <c r="AS86" i="55"/>
  <c r="AQ86" i="55"/>
  <c r="DS85" i="55"/>
  <c r="DP85" i="55"/>
  <c r="DM85" i="55"/>
  <c r="DJ85" i="55"/>
  <c r="DG85" i="55"/>
  <c r="BO85" i="55"/>
  <c r="BN85" i="55"/>
  <c r="BM85" i="55"/>
  <c r="BR85" i="55" s="1"/>
  <c r="BL85" i="55"/>
  <c r="BK85" i="55"/>
  <c r="BI85" i="55"/>
  <c r="BH85" i="55"/>
  <c r="BG85" i="55"/>
  <c r="BF85" i="55"/>
  <c r="BE85" i="55"/>
  <c r="BC85" i="55"/>
  <c r="BB85" i="55"/>
  <c r="BA85" i="55"/>
  <c r="AZ85" i="55"/>
  <c r="AY85" i="55"/>
  <c r="AR85" i="55" s="1"/>
  <c r="AW85" i="55"/>
  <c r="AV85" i="55"/>
  <c r="AU85" i="55"/>
  <c r="AT85" i="55"/>
  <c r="AS85" i="55"/>
  <c r="AE85" i="55"/>
  <c r="Z85" i="55"/>
  <c r="B85" i="55"/>
  <c r="AE87" i="55" s="1"/>
  <c r="DZ84" i="55"/>
  <c r="DT84" i="55"/>
  <c r="DQ84" i="55"/>
  <c r="DN84" i="55"/>
  <c r="DK84" i="55"/>
  <c r="DY84" i="55" s="1"/>
  <c r="DH84" i="55"/>
  <c r="DE84" i="55"/>
  <c r="CQ84" i="55"/>
  <c r="BO84" i="55"/>
  <c r="BN84" i="55"/>
  <c r="BM84" i="55"/>
  <c r="BL84" i="55"/>
  <c r="BK84" i="55"/>
  <c r="BR84" i="55" s="1"/>
  <c r="BI84" i="55"/>
  <c r="BH84" i="55"/>
  <c r="BG84" i="55"/>
  <c r="BF84" i="55"/>
  <c r="BE84" i="55"/>
  <c r="BC84" i="55"/>
  <c r="BB84" i="55"/>
  <c r="BA84" i="55"/>
  <c r="AZ84" i="55"/>
  <c r="AY84" i="55"/>
  <c r="AW84" i="55"/>
  <c r="AV84" i="55"/>
  <c r="AU84" i="55"/>
  <c r="AT84" i="55"/>
  <c r="AS84" i="55"/>
  <c r="AQ84" i="55"/>
  <c r="DV83" i="55"/>
  <c r="DP83" i="55"/>
  <c r="DM83" i="55"/>
  <c r="DJ83" i="55"/>
  <c r="DG83" i="55"/>
  <c r="BO83" i="55"/>
  <c r="BN83" i="55"/>
  <c r="BM83" i="55"/>
  <c r="BL83" i="55"/>
  <c r="BK83" i="55"/>
  <c r="BI83" i="55"/>
  <c r="BH83" i="55"/>
  <c r="BG83" i="55"/>
  <c r="BF83" i="55"/>
  <c r="BE83" i="55"/>
  <c r="BC83" i="55"/>
  <c r="BB83" i="55"/>
  <c r="BA83" i="55"/>
  <c r="AZ83" i="55"/>
  <c r="AY83" i="55"/>
  <c r="AW83" i="55"/>
  <c r="AV83" i="55"/>
  <c r="AU83" i="55"/>
  <c r="AT83" i="55"/>
  <c r="AS83" i="55"/>
  <c r="AR83" i="55"/>
  <c r="AQ83" i="55"/>
  <c r="AE83" i="55"/>
  <c r="AB83" i="55"/>
  <c r="B83" i="55"/>
  <c r="AE84" i="55" s="1"/>
  <c r="DZ82" i="55"/>
  <c r="DW82" i="55"/>
  <c r="DQ82" i="55"/>
  <c r="DN82" i="55"/>
  <c r="DK82" i="55"/>
  <c r="DH82" i="55"/>
  <c r="DE82" i="55"/>
  <c r="BO82" i="55"/>
  <c r="BN82" i="55"/>
  <c r="BM82" i="55"/>
  <c r="BL82" i="55"/>
  <c r="BK82" i="55"/>
  <c r="BI82" i="55"/>
  <c r="BH82" i="55"/>
  <c r="BG82" i="55"/>
  <c r="BF82" i="55"/>
  <c r="BE82" i="55"/>
  <c r="BQ82" i="55" s="1"/>
  <c r="BC82" i="55"/>
  <c r="BB82" i="55"/>
  <c r="BA82" i="55"/>
  <c r="AZ82" i="55"/>
  <c r="AY82" i="55"/>
  <c r="AW82" i="55"/>
  <c r="AV82" i="55"/>
  <c r="AU82" i="55"/>
  <c r="AT82" i="55"/>
  <c r="AS82" i="55"/>
  <c r="AE82" i="55"/>
  <c r="DV81" i="55"/>
  <c r="DS81" i="55"/>
  <c r="DM81" i="55"/>
  <c r="DJ81" i="55"/>
  <c r="DG81" i="55"/>
  <c r="BO81" i="55"/>
  <c r="BN81" i="55"/>
  <c r="BM81" i="55"/>
  <c r="BL81" i="55"/>
  <c r="BK81" i="55"/>
  <c r="BI81" i="55"/>
  <c r="BH81" i="55"/>
  <c r="BG81" i="55"/>
  <c r="BF81" i="55"/>
  <c r="BE81" i="55"/>
  <c r="BC81" i="55"/>
  <c r="BB81" i="55"/>
  <c r="BA81" i="55"/>
  <c r="AZ81" i="55"/>
  <c r="AY81" i="55"/>
  <c r="AW81" i="55"/>
  <c r="AV81" i="55"/>
  <c r="AU81" i="55"/>
  <c r="AT81" i="55"/>
  <c r="AS81" i="55"/>
  <c r="AR81" i="55"/>
  <c r="AQ81" i="55"/>
  <c r="BS81" i="55" s="1"/>
  <c r="AE81" i="55"/>
  <c r="AD81" i="55"/>
  <c r="B81" i="55"/>
  <c r="AB81" i="55" s="1"/>
  <c r="DZ80" i="55"/>
  <c r="DW80" i="55"/>
  <c r="DT80" i="55"/>
  <c r="DN80" i="55"/>
  <c r="DK80" i="55"/>
  <c r="DH80" i="55"/>
  <c r="DE80" i="55"/>
  <c r="BO80" i="55"/>
  <c r="BN80" i="55"/>
  <c r="BM80" i="55"/>
  <c r="BL80" i="55"/>
  <c r="BK80" i="55"/>
  <c r="BI80" i="55"/>
  <c r="BH80" i="55"/>
  <c r="BG80" i="55"/>
  <c r="BF80" i="55"/>
  <c r="BE80" i="55"/>
  <c r="BC80" i="55"/>
  <c r="BB80" i="55"/>
  <c r="BA80" i="55"/>
  <c r="AZ80" i="55"/>
  <c r="AY80" i="55"/>
  <c r="AW80" i="55"/>
  <c r="AV80" i="55"/>
  <c r="AU80" i="55"/>
  <c r="AT80" i="55"/>
  <c r="AS80" i="55"/>
  <c r="AQ80" i="55" s="1"/>
  <c r="AE80" i="55"/>
  <c r="DV79" i="55"/>
  <c r="DS79" i="55"/>
  <c r="DP79" i="55"/>
  <c r="DJ79" i="55"/>
  <c r="DG79" i="55"/>
  <c r="CJ79" i="55"/>
  <c r="BO79" i="55"/>
  <c r="BN79" i="55"/>
  <c r="BM79" i="55"/>
  <c r="BL79" i="55"/>
  <c r="BK79" i="55"/>
  <c r="BI79" i="55"/>
  <c r="BH79" i="55"/>
  <c r="BG79" i="55"/>
  <c r="BF79" i="55"/>
  <c r="BE79" i="55"/>
  <c r="BC79" i="55"/>
  <c r="BB79" i="55"/>
  <c r="BA79" i="55"/>
  <c r="AZ79" i="55"/>
  <c r="AY79" i="55"/>
  <c r="AW79" i="55"/>
  <c r="AV79" i="55"/>
  <c r="AU79" i="55"/>
  <c r="AT79" i="55"/>
  <c r="AS79" i="55"/>
  <c r="AQ79" i="55" s="1"/>
  <c r="B79" i="55"/>
  <c r="Z79" i="55" s="1"/>
  <c r="DZ78" i="55"/>
  <c r="DW78" i="55"/>
  <c r="DT78" i="55"/>
  <c r="DQ78" i="55"/>
  <c r="DK78" i="55"/>
  <c r="DH78" i="55"/>
  <c r="DE78" i="55"/>
  <c r="BO78" i="55"/>
  <c r="BN78" i="55"/>
  <c r="BM78" i="55"/>
  <c r="BL78" i="55"/>
  <c r="BK78" i="55"/>
  <c r="BI78" i="55"/>
  <c r="BH78" i="55"/>
  <c r="BG78" i="55"/>
  <c r="BF78" i="55"/>
  <c r="BE78" i="55"/>
  <c r="BC78" i="55"/>
  <c r="BB78" i="55"/>
  <c r="BA78" i="55"/>
  <c r="AZ78" i="55"/>
  <c r="AY78" i="55"/>
  <c r="AW78" i="55"/>
  <c r="AV78" i="55"/>
  <c r="AU78" i="55"/>
  <c r="AT78" i="55"/>
  <c r="AS78" i="55"/>
  <c r="AE78" i="55"/>
  <c r="AD78" i="55"/>
  <c r="DV77" i="55"/>
  <c r="DS77" i="55"/>
  <c r="DP77" i="55"/>
  <c r="DM77" i="55"/>
  <c r="DG77" i="55"/>
  <c r="BO77" i="55"/>
  <c r="BN77" i="55"/>
  <c r="BM77" i="55"/>
  <c r="BL77" i="55"/>
  <c r="BK77" i="55"/>
  <c r="BI77" i="55"/>
  <c r="BH77" i="55"/>
  <c r="BG77" i="55"/>
  <c r="BF77" i="55"/>
  <c r="BE77" i="55"/>
  <c r="BC77" i="55"/>
  <c r="BB77" i="55"/>
  <c r="BA77" i="55"/>
  <c r="AZ77" i="55"/>
  <c r="AY77" i="55"/>
  <c r="AW77" i="55"/>
  <c r="AV77" i="55"/>
  <c r="AU77" i="55"/>
  <c r="AT77" i="55"/>
  <c r="AS77" i="55"/>
  <c r="AR77" i="55"/>
  <c r="AQ77" i="55"/>
  <c r="AE77" i="55"/>
  <c r="AD77" i="55"/>
  <c r="B77" i="55"/>
  <c r="Z77" i="55" s="1"/>
  <c r="DZ76" i="55"/>
  <c r="DW76" i="55"/>
  <c r="DT76" i="55"/>
  <c r="DQ76" i="55"/>
  <c r="DN76" i="55"/>
  <c r="DH76" i="55"/>
  <c r="DE76" i="55"/>
  <c r="BO76" i="55"/>
  <c r="BN76" i="55"/>
  <c r="BM76" i="55"/>
  <c r="BL76" i="55"/>
  <c r="BK76" i="55"/>
  <c r="BI76" i="55"/>
  <c r="BH76" i="55"/>
  <c r="BG76" i="55"/>
  <c r="BF76" i="55"/>
  <c r="BE76" i="55"/>
  <c r="BC76" i="55"/>
  <c r="BB76" i="55"/>
  <c r="BA76" i="55"/>
  <c r="AZ76" i="55"/>
  <c r="AY76" i="55"/>
  <c r="AW76" i="55"/>
  <c r="AV76" i="55"/>
  <c r="AU76" i="55"/>
  <c r="AT76" i="55"/>
  <c r="AS76" i="55"/>
  <c r="AE76" i="55"/>
  <c r="AD76" i="55"/>
  <c r="DV75" i="55"/>
  <c r="DS75" i="55"/>
  <c r="DP75" i="55"/>
  <c r="DM75" i="55"/>
  <c r="DJ75" i="55"/>
  <c r="BO75" i="55"/>
  <c r="BN75" i="55"/>
  <c r="BM75" i="55"/>
  <c r="BL75" i="55"/>
  <c r="BK75" i="55"/>
  <c r="BR75" i="55" s="1"/>
  <c r="BI75" i="55"/>
  <c r="BH75" i="55"/>
  <c r="BG75" i="55"/>
  <c r="BF75" i="55"/>
  <c r="BQ75" i="55" s="1"/>
  <c r="BE75" i="55"/>
  <c r="BC75" i="55"/>
  <c r="BB75" i="55"/>
  <c r="BA75" i="55"/>
  <c r="AZ75" i="55"/>
  <c r="AY75" i="55"/>
  <c r="AW75" i="55"/>
  <c r="AV75" i="55"/>
  <c r="AU75" i="55"/>
  <c r="AT75" i="55"/>
  <c r="AS75" i="55"/>
  <c r="AR75" i="55"/>
  <c r="CL79" i="55" s="1"/>
  <c r="AQ75" i="55"/>
  <c r="AE75" i="55"/>
  <c r="AD75" i="55"/>
  <c r="B75" i="55"/>
  <c r="Z75" i="55" s="1"/>
  <c r="DZ74" i="55"/>
  <c r="DW74" i="55"/>
  <c r="DT74" i="55"/>
  <c r="DQ74" i="55"/>
  <c r="DN74" i="55"/>
  <c r="DK74" i="55"/>
  <c r="DE74" i="55"/>
  <c r="BO74" i="55"/>
  <c r="BN74" i="55"/>
  <c r="BM74" i="55"/>
  <c r="BL74" i="55"/>
  <c r="BK74" i="55"/>
  <c r="BI74" i="55"/>
  <c r="BH74" i="55"/>
  <c r="BG74" i="55"/>
  <c r="BF74" i="55"/>
  <c r="BE74" i="55"/>
  <c r="BC74" i="55"/>
  <c r="BB74" i="55"/>
  <c r="BA74" i="55"/>
  <c r="AZ74" i="55"/>
  <c r="AY74" i="55"/>
  <c r="AW74" i="55"/>
  <c r="AV74" i="55"/>
  <c r="AU74" i="55"/>
  <c r="AT74" i="55"/>
  <c r="AQ74" i="55" s="1"/>
  <c r="AS74" i="55"/>
  <c r="AE74" i="55"/>
  <c r="AD74" i="55"/>
  <c r="BU73" i="55"/>
  <c r="BO73" i="55"/>
  <c r="BN73" i="55"/>
  <c r="BM73" i="55"/>
  <c r="BL73" i="55"/>
  <c r="BK73" i="55"/>
  <c r="BI73" i="55"/>
  <c r="BH73" i="55"/>
  <c r="BG73" i="55"/>
  <c r="BF73" i="55"/>
  <c r="BE73" i="55"/>
  <c r="BC73" i="55"/>
  <c r="BB73" i="55"/>
  <c r="BA73" i="55"/>
  <c r="AZ73" i="55"/>
  <c r="AY73" i="55"/>
  <c r="AR73" i="55" s="1"/>
  <c r="AW73" i="55"/>
  <c r="AV73" i="55"/>
  <c r="AU73" i="55"/>
  <c r="AT73" i="55"/>
  <c r="AS73" i="55"/>
  <c r="AE73" i="55"/>
  <c r="AD73" i="55"/>
  <c r="BO65" i="55"/>
  <c r="BN65" i="55"/>
  <c r="BM65" i="55"/>
  <c r="BL65" i="55"/>
  <c r="BK65" i="55"/>
  <c r="BI65" i="55"/>
  <c r="BH65" i="55"/>
  <c r="BG65" i="55"/>
  <c r="BF65" i="55"/>
  <c r="BE65" i="55"/>
  <c r="BC65" i="55"/>
  <c r="BB65" i="55"/>
  <c r="BA65" i="55"/>
  <c r="AZ65" i="55"/>
  <c r="AY65" i="55"/>
  <c r="AW65" i="55"/>
  <c r="AV65" i="55"/>
  <c r="AU65" i="55"/>
  <c r="AT65" i="55"/>
  <c r="AS65" i="55"/>
  <c r="AR65" i="55"/>
  <c r="AQ65" i="55"/>
  <c r="BS65" i="55" s="1"/>
  <c r="BO64" i="55"/>
  <c r="BN64" i="55"/>
  <c r="BM64" i="55"/>
  <c r="BL64" i="55"/>
  <c r="BK64" i="55"/>
  <c r="BI64" i="55"/>
  <c r="BH64" i="55"/>
  <c r="BG64" i="55"/>
  <c r="BF64" i="55"/>
  <c r="BE64" i="55"/>
  <c r="BC64" i="55"/>
  <c r="BB64" i="55"/>
  <c r="BA64" i="55"/>
  <c r="AZ64" i="55"/>
  <c r="AY64" i="55"/>
  <c r="AW64" i="55"/>
  <c r="AV64" i="55"/>
  <c r="AU64" i="55"/>
  <c r="AT64" i="55"/>
  <c r="AS64" i="55"/>
  <c r="BO63" i="55"/>
  <c r="BN63" i="55"/>
  <c r="BM63" i="55"/>
  <c r="BR63" i="55" s="1"/>
  <c r="BL63" i="55"/>
  <c r="BK63" i="55"/>
  <c r="BI63" i="55"/>
  <c r="BH63" i="55"/>
  <c r="BG63" i="55"/>
  <c r="BF63" i="55"/>
  <c r="BE63" i="55"/>
  <c r="BC63" i="55"/>
  <c r="BB63" i="55"/>
  <c r="BA63" i="55"/>
  <c r="AZ63" i="55"/>
  <c r="AY63" i="55"/>
  <c r="AR63" i="55" s="1"/>
  <c r="AW63" i="55"/>
  <c r="AV63" i="55"/>
  <c r="AU63" i="55"/>
  <c r="AT63" i="55"/>
  <c r="AQ63" i="55" s="1"/>
  <c r="AS63" i="55"/>
  <c r="AE63" i="55"/>
  <c r="B63" i="55"/>
  <c r="AD65" i="55" s="1"/>
  <c r="CU62" i="55"/>
  <c r="CQ62" i="55"/>
  <c r="BO62" i="55"/>
  <c r="BN62" i="55"/>
  <c r="BM62" i="55"/>
  <c r="BL62" i="55"/>
  <c r="BK62" i="55"/>
  <c r="BI62" i="55"/>
  <c r="BH62" i="55"/>
  <c r="BG62" i="55"/>
  <c r="BF62" i="55"/>
  <c r="BE62" i="55"/>
  <c r="BC62" i="55"/>
  <c r="BB62" i="55"/>
  <c r="BA62" i="55"/>
  <c r="AZ62" i="55"/>
  <c r="AY62" i="55"/>
  <c r="AW62" i="55"/>
  <c r="AV62" i="55"/>
  <c r="AU62" i="55"/>
  <c r="AT62" i="55"/>
  <c r="AS62" i="55"/>
  <c r="AR62" i="55"/>
  <c r="BT62" i="55" s="1"/>
  <c r="AQ62" i="55"/>
  <c r="CG61" i="55"/>
  <c r="BO61" i="55"/>
  <c r="BN61" i="55"/>
  <c r="BM61" i="55"/>
  <c r="BR61" i="55" s="1"/>
  <c r="BL61" i="55"/>
  <c r="BK61" i="55"/>
  <c r="BI61" i="55"/>
  <c r="BH61" i="55"/>
  <c r="BG61" i="55"/>
  <c r="BF61" i="55"/>
  <c r="BE61" i="55"/>
  <c r="BC61" i="55"/>
  <c r="BB61" i="55"/>
  <c r="BA61" i="55"/>
  <c r="AZ61" i="55"/>
  <c r="AY61" i="55"/>
  <c r="AW61" i="55"/>
  <c r="AV61" i="55"/>
  <c r="AU61" i="55"/>
  <c r="AT61" i="55"/>
  <c r="AS61" i="55"/>
  <c r="AR61" i="55"/>
  <c r="AQ61" i="55"/>
  <c r="AE61" i="55"/>
  <c r="B61" i="55"/>
  <c r="AD62" i="55" s="1"/>
  <c r="CQ60" i="55"/>
  <c r="BO60" i="55"/>
  <c r="BN60" i="55"/>
  <c r="BM60" i="55"/>
  <c r="BL60" i="55"/>
  <c r="BK60" i="55"/>
  <c r="BI60" i="55"/>
  <c r="BH60" i="55"/>
  <c r="BG60" i="55"/>
  <c r="BF60" i="55"/>
  <c r="BE60" i="55"/>
  <c r="BC60" i="55"/>
  <c r="BB60" i="55"/>
  <c r="BA60" i="55"/>
  <c r="AZ60" i="55"/>
  <c r="AY60" i="55"/>
  <c r="AW60" i="55"/>
  <c r="AV60" i="55"/>
  <c r="AU60" i="55"/>
  <c r="AT60" i="55"/>
  <c r="AS60" i="55"/>
  <c r="AE60" i="55"/>
  <c r="CG59" i="55"/>
  <c r="BO59" i="55"/>
  <c r="BN59" i="55"/>
  <c r="BM59" i="55"/>
  <c r="BL59" i="55"/>
  <c r="BR59" i="55" s="1"/>
  <c r="BK59" i="55"/>
  <c r="BI59" i="55"/>
  <c r="BH59" i="55"/>
  <c r="BG59" i="55"/>
  <c r="BQ59" i="55" s="1"/>
  <c r="BF59" i="55"/>
  <c r="BE59" i="55"/>
  <c r="BC59" i="55"/>
  <c r="BB59" i="55"/>
  <c r="BA59" i="55"/>
  <c r="AZ59" i="55"/>
  <c r="AY59" i="55"/>
  <c r="AW59" i="55"/>
  <c r="AV59" i="55"/>
  <c r="AU59" i="55"/>
  <c r="AT59" i="55"/>
  <c r="AS59" i="55"/>
  <c r="AR59" i="55"/>
  <c r="AQ59" i="55"/>
  <c r="BT59" i="55" s="1"/>
  <c r="AE59" i="55"/>
  <c r="AD59" i="55"/>
  <c r="B59" i="55"/>
  <c r="AD64" i="55" s="1"/>
  <c r="BO58" i="55"/>
  <c r="BN58" i="55"/>
  <c r="BM58" i="55"/>
  <c r="BL58" i="55"/>
  <c r="BK58" i="55"/>
  <c r="BI58" i="55"/>
  <c r="BH58" i="55"/>
  <c r="BG58" i="55"/>
  <c r="BF58" i="55"/>
  <c r="BE58" i="55"/>
  <c r="BC58" i="55"/>
  <c r="BB58" i="55"/>
  <c r="BA58" i="55"/>
  <c r="AZ58" i="55"/>
  <c r="AY58" i="55"/>
  <c r="AW58" i="55"/>
  <c r="AV58" i="55"/>
  <c r="AU58" i="55"/>
  <c r="AT58" i="55"/>
  <c r="AS58" i="55"/>
  <c r="AR58" i="55"/>
  <c r="CG55" i="55" s="1"/>
  <c r="AQ58" i="55"/>
  <c r="AE58" i="55"/>
  <c r="AD58" i="55"/>
  <c r="CN57" i="55"/>
  <c r="BO57" i="55"/>
  <c r="BN57" i="55"/>
  <c r="BM57" i="55"/>
  <c r="BL57" i="55"/>
  <c r="BK57" i="55"/>
  <c r="BR57" i="55" s="1"/>
  <c r="BI57" i="55"/>
  <c r="BH57" i="55"/>
  <c r="BG57" i="55"/>
  <c r="BF57" i="55"/>
  <c r="BE57" i="55"/>
  <c r="BC57" i="55"/>
  <c r="BB57" i="55"/>
  <c r="BA57" i="55"/>
  <c r="AZ57" i="55"/>
  <c r="AY57" i="55"/>
  <c r="AW57" i="55"/>
  <c r="AV57" i="55"/>
  <c r="AU57" i="55"/>
  <c r="AT57" i="55"/>
  <c r="AS57" i="55"/>
  <c r="AQ57" i="55"/>
  <c r="B57" i="55"/>
  <c r="AE57" i="55" s="1"/>
  <c r="CM56" i="55"/>
  <c r="BO56" i="55"/>
  <c r="BN56" i="55"/>
  <c r="BM56" i="55"/>
  <c r="BL56" i="55"/>
  <c r="BK56" i="55"/>
  <c r="BI56" i="55"/>
  <c r="BH56" i="55"/>
  <c r="BG56" i="55"/>
  <c r="BF56" i="55"/>
  <c r="BE56" i="55"/>
  <c r="BQ56" i="55" s="1"/>
  <c r="BC56" i="55"/>
  <c r="BB56" i="55"/>
  <c r="BA56" i="55"/>
  <c r="AZ56" i="55"/>
  <c r="AY56" i="55"/>
  <c r="AW56" i="55"/>
  <c r="AV56" i="55"/>
  <c r="AU56" i="55"/>
  <c r="AT56" i="55"/>
  <c r="AS56" i="55"/>
  <c r="AR56" i="55"/>
  <c r="AQ56" i="55"/>
  <c r="BT56" i="55" s="1"/>
  <c r="CL55" i="55"/>
  <c r="BO55" i="55"/>
  <c r="BN55" i="55"/>
  <c r="BM55" i="55"/>
  <c r="BL55" i="55"/>
  <c r="BK55" i="55"/>
  <c r="BI55" i="55"/>
  <c r="BH55" i="55"/>
  <c r="BG55" i="55"/>
  <c r="BF55" i="55"/>
  <c r="BE55" i="55"/>
  <c r="BC55" i="55"/>
  <c r="BB55" i="55"/>
  <c r="BA55" i="55"/>
  <c r="AZ55" i="55"/>
  <c r="AY55" i="55"/>
  <c r="AW55" i="55"/>
  <c r="AV55" i="55"/>
  <c r="AU55" i="55"/>
  <c r="AT55" i="55"/>
  <c r="AS55" i="55"/>
  <c r="AR55" i="55"/>
  <c r="AQ55" i="55"/>
  <c r="CD63" i="55" s="1"/>
  <c r="AE55" i="55"/>
  <c r="B55" i="55"/>
  <c r="AB55" i="55" s="1"/>
  <c r="BO54" i="55"/>
  <c r="BN54" i="55"/>
  <c r="BM54" i="55"/>
  <c r="BL54" i="55"/>
  <c r="BK54" i="55"/>
  <c r="BI54" i="55"/>
  <c r="BH54" i="55"/>
  <c r="BG54" i="55"/>
  <c r="BF54" i="55"/>
  <c r="BE54" i="55"/>
  <c r="BQ54" i="55" s="1"/>
  <c r="BC54" i="55"/>
  <c r="BB54" i="55"/>
  <c r="BA54" i="55"/>
  <c r="AZ54" i="55"/>
  <c r="AY54" i="55"/>
  <c r="AW54" i="55"/>
  <c r="AV54" i="55"/>
  <c r="AU54" i="55"/>
  <c r="AT54" i="55"/>
  <c r="AS54" i="55"/>
  <c r="AE54" i="55"/>
  <c r="BO53" i="55"/>
  <c r="BN53" i="55"/>
  <c r="BM53" i="55"/>
  <c r="BL53" i="55"/>
  <c r="BK53" i="55"/>
  <c r="BI53" i="55"/>
  <c r="BH53" i="55"/>
  <c r="BG53" i="55"/>
  <c r="BF53" i="55"/>
  <c r="BE53" i="55"/>
  <c r="BC53" i="55"/>
  <c r="BB53" i="55"/>
  <c r="BA53" i="55"/>
  <c r="AZ53" i="55"/>
  <c r="AY53" i="55"/>
  <c r="AW53" i="55"/>
  <c r="AV53" i="55"/>
  <c r="AU53" i="55"/>
  <c r="AT53" i="55"/>
  <c r="AS53" i="55"/>
  <c r="AR53" i="55"/>
  <c r="CF63" i="55" s="1"/>
  <c r="AQ53" i="55"/>
  <c r="AE53" i="55"/>
  <c r="AD53" i="55"/>
  <c r="B53" i="55"/>
  <c r="AB53" i="55" s="1"/>
  <c r="BO52" i="55"/>
  <c r="BN52" i="55"/>
  <c r="BM52" i="55"/>
  <c r="BL52" i="55"/>
  <c r="BK52" i="55"/>
  <c r="BI52" i="55"/>
  <c r="BH52" i="55"/>
  <c r="BG52" i="55"/>
  <c r="BF52" i="55"/>
  <c r="BE52" i="55"/>
  <c r="BC52" i="55"/>
  <c r="BB52" i="55"/>
  <c r="BA52" i="55"/>
  <c r="AZ52" i="55"/>
  <c r="AY52" i="55"/>
  <c r="AW52" i="55"/>
  <c r="AV52" i="55"/>
  <c r="AU52" i="55"/>
  <c r="AT52" i="55"/>
  <c r="AS52" i="55"/>
  <c r="AR52" i="55"/>
  <c r="BZ61" i="55" s="1"/>
  <c r="AQ52" i="55"/>
  <c r="AE52" i="55"/>
  <c r="AD52" i="55"/>
  <c r="BU51" i="55"/>
  <c r="BO51" i="55"/>
  <c r="BN51" i="55"/>
  <c r="BM51" i="55"/>
  <c r="BL51" i="55"/>
  <c r="BK51" i="55"/>
  <c r="BI51" i="55"/>
  <c r="BH51" i="55"/>
  <c r="BG51" i="55"/>
  <c r="BF51" i="55"/>
  <c r="BE51" i="55"/>
  <c r="BC51" i="55"/>
  <c r="BB51" i="55"/>
  <c r="BA51" i="55"/>
  <c r="AZ51" i="55"/>
  <c r="AY51" i="55"/>
  <c r="AR51" i="55" s="1"/>
  <c r="AW51" i="55"/>
  <c r="AV51" i="55"/>
  <c r="AU51" i="55"/>
  <c r="AT51" i="55"/>
  <c r="AQ51" i="55" s="1"/>
  <c r="AS51" i="55"/>
  <c r="AE51" i="55"/>
  <c r="AD51" i="55"/>
  <c r="BO50" i="55"/>
  <c r="BN50" i="55"/>
  <c r="BM50" i="55"/>
  <c r="BL50" i="55"/>
  <c r="BK50" i="55"/>
  <c r="BI50" i="55"/>
  <c r="BH50" i="55"/>
  <c r="BG50" i="55"/>
  <c r="BF50" i="55"/>
  <c r="BE50" i="55"/>
  <c r="BC50" i="55"/>
  <c r="BB50" i="55"/>
  <c r="BA50" i="55"/>
  <c r="AZ50" i="55"/>
  <c r="AY50" i="55"/>
  <c r="AW50" i="55"/>
  <c r="AV50" i="55"/>
  <c r="AU50" i="55"/>
  <c r="AT50" i="55"/>
  <c r="AS50" i="55"/>
  <c r="AR50" i="55"/>
  <c r="AQ50" i="55"/>
  <c r="BT50" i="55" s="1"/>
  <c r="BO49" i="55"/>
  <c r="BN49" i="55"/>
  <c r="BM49" i="55"/>
  <c r="BL49" i="55"/>
  <c r="BK49" i="55"/>
  <c r="BR49" i="55" s="1"/>
  <c r="BI49" i="55"/>
  <c r="BH49" i="55"/>
  <c r="BG49" i="55"/>
  <c r="BF49" i="55"/>
  <c r="BE49" i="55"/>
  <c r="BC49" i="55"/>
  <c r="BB49" i="55"/>
  <c r="BA49" i="55"/>
  <c r="AZ49" i="55"/>
  <c r="AY49" i="55"/>
  <c r="AW49" i="55"/>
  <c r="AV49" i="55"/>
  <c r="AU49" i="55"/>
  <c r="AT49" i="55"/>
  <c r="AS49" i="55"/>
  <c r="AQ49" i="55" s="1"/>
  <c r="AR49" i="55"/>
  <c r="BO48" i="55"/>
  <c r="BN48" i="55"/>
  <c r="BM48" i="55"/>
  <c r="BL48" i="55"/>
  <c r="BK48" i="55"/>
  <c r="BI48" i="55"/>
  <c r="BH48" i="55"/>
  <c r="BG48" i="55"/>
  <c r="BF48" i="55"/>
  <c r="BE48" i="55"/>
  <c r="BC48" i="55"/>
  <c r="BB48" i="55"/>
  <c r="BA48" i="55"/>
  <c r="AZ48" i="55"/>
  <c r="AY48" i="55"/>
  <c r="AR48" i="55" s="1"/>
  <c r="AW48" i="55"/>
  <c r="AV48" i="55"/>
  <c r="AU48" i="55"/>
  <c r="AT48" i="55"/>
  <c r="AS48" i="55"/>
  <c r="AE48" i="55"/>
  <c r="B48" i="55"/>
  <c r="AE50" i="55" s="1"/>
  <c r="CU47" i="55"/>
  <c r="CQ47" i="55"/>
  <c r="BO47" i="55"/>
  <c r="BN47" i="55"/>
  <c r="BM47" i="55"/>
  <c r="BL47" i="55"/>
  <c r="BK47" i="55"/>
  <c r="BI47" i="55"/>
  <c r="BH47" i="55"/>
  <c r="BG47" i="55"/>
  <c r="BF47" i="55"/>
  <c r="BE47" i="55"/>
  <c r="BC47" i="55"/>
  <c r="BB47" i="55"/>
  <c r="BA47" i="55"/>
  <c r="AZ47" i="55"/>
  <c r="AY47" i="55"/>
  <c r="AR47" i="55" s="1"/>
  <c r="AW47" i="55"/>
  <c r="AV47" i="55"/>
  <c r="AU47" i="55"/>
  <c r="AT47" i="55"/>
  <c r="AS47" i="55"/>
  <c r="BO46" i="55"/>
  <c r="BN46" i="55"/>
  <c r="BM46" i="55"/>
  <c r="BL46" i="55"/>
  <c r="BK46" i="55"/>
  <c r="BI46" i="55"/>
  <c r="BH46" i="55"/>
  <c r="BG46" i="55"/>
  <c r="BF46" i="55"/>
  <c r="BE46" i="55"/>
  <c r="BC46" i="55"/>
  <c r="BB46" i="55"/>
  <c r="BA46" i="55"/>
  <c r="AZ46" i="55"/>
  <c r="AY46" i="55"/>
  <c r="AW46" i="55"/>
  <c r="AV46" i="55"/>
  <c r="AU46" i="55"/>
  <c r="AT46" i="55"/>
  <c r="AS46" i="55"/>
  <c r="AR46" i="55"/>
  <c r="AQ46" i="55"/>
  <c r="CA48" i="55" s="1"/>
  <c r="B46" i="55"/>
  <c r="AE47" i="55" s="1"/>
  <c r="BO45" i="55"/>
  <c r="BN45" i="55"/>
  <c r="BM45" i="55"/>
  <c r="BL45" i="55"/>
  <c r="BK45" i="55"/>
  <c r="BI45" i="55"/>
  <c r="BH45" i="55"/>
  <c r="BG45" i="55"/>
  <c r="BF45" i="55"/>
  <c r="BE45" i="55"/>
  <c r="BC45" i="55"/>
  <c r="BB45" i="55"/>
  <c r="BA45" i="55"/>
  <c r="AZ45" i="55"/>
  <c r="AY45" i="55"/>
  <c r="AW45" i="55"/>
  <c r="AV45" i="55"/>
  <c r="AU45" i="55"/>
  <c r="AT45" i="55"/>
  <c r="AS45" i="55"/>
  <c r="AQ45" i="55" s="1"/>
  <c r="AE45" i="55"/>
  <c r="BO44" i="55"/>
  <c r="BN44" i="55"/>
  <c r="BM44" i="55"/>
  <c r="BL44" i="55"/>
  <c r="BK44" i="55"/>
  <c r="BI44" i="55"/>
  <c r="BH44" i="55"/>
  <c r="BG44" i="55"/>
  <c r="BF44" i="55"/>
  <c r="BE44" i="55"/>
  <c r="BC44" i="55"/>
  <c r="BB44" i="55"/>
  <c r="BA44" i="55"/>
  <c r="AZ44" i="55"/>
  <c r="AY44" i="55"/>
  <c r="AW44" i="55"/>
  <c r="AV44" i="55"/>
  <c r="AU44" i="55"/>
  <c r="AT44" i="55"/>
  <c r="AS44" i="55"/>
  <c r="AR44" i="55"/>
  <c r="AQ44" i="55"/>
  <c r="BS44" i="55" s="1"/>
  <c r="AD44" i="55"/>
  <c r="AB44" i="55"/>
  <c r="B44" i="55"/>
  <c r="AE49" i="55" s="1"/>
  <c r="BO43" i="55"/>
  <c r="BN43" i="55"/>
  <c r="BR43" i="55" s="1"/>
  <c r="BM43" i="55"/>
  <c r="BL43" i="55"/>
  <c r="BK43" i="55"/>
  <c r="BI43" i="55"/>
  <c r="BH43" i="55"/>
  <c r="BG43" i="55"/>
  <c r="BF43" i="55"/>
  <c r="BE43" i="55"/>
  <c r="BQ43" i="55" s="1"/>
  <c r="BC43" i="55"/>
  <c r="BB43" i="55"/>
  <c r="BA43" i="55"/>
  <c r="AZ43" i="55"/>
  <c r="AY43" i="55"/>
  <c r="AW43" i="55"/>
  <c r="AV43" i="55"/>
  <c r="AU43" i="55"/>
  <c r="AQ43" i="55" s="1"/>
  <c r="AT43" i="55"/>
  <c r="AS43" i="55"/>
  <c r="AD43" i="55"/>
  <c r="CN42" i="55"/>
  <c r="BO42" i="55"/>
  <c r="BN42" i="55"/>
  <c r="BM42" i="55"/>
  <c r="BL42" i="55"/>
  <c r="BK42" i="55"/>
  <c r="BI42" i="55"/>
  <c r="BH42" i="55"/>
  <c r="BG42" i="55"/>
  <c r="BF42" i="55"/>
  <c r="BE42" i="55"/>
  <c r="BC42" i="55"/>
  <c r="BB42" i="55"/>
  <c r="BA42" i="55"/>
  <c r="AZ42" i="55"/>
  <c r="AY42" i="55"/>
  <c r="AW42" i="55"/>
  <c r="AV42" i="55"/>
  <c r="AU42" i="55"/>
  <c r="AT42" i="55"/>
  <c r="AS42" i="55"/>
  <c r="B42" i="55"/>
  <c r="Z42" i="55" s="1"/>
  <c r="BO41" i="55"/>
  <c r="BN41" i="55"/>
  <c r="BM41" i="55"/>
  <c r="BL41" i="55"/>
  <c r="BK41" i="55"/>
  <c r="BR41" i="55" s="1"/>
  <c r="BI41" i="55"/>
  <c r="BH41" i="55"/>
  <c r="BG41" i="55"/>
  <c r="BF41" i="55"/>
  <c r="BE41" i="55"/>
  <c r="BC41" i="55"/>
  <c r="BB41" i="55"/>
  <c r="BA41" i="55"/>
  <c r="AZ41" i="55"/>
  <c r="AY41" i="55"/>
  <c r="AW41" i="55"/>
  <c r="AV41" i="55"/>
  <c r="AU41" i="55"/>
  <c r="AT41" i="55"/>
  <c r="AS41" i="55"/>
  <c r="AQ41" i="55"/>
  <c r="AD41" i="55"/>
  <c r="CL40" i="55"/>
  <c r="BO40" i="55"/>
  <c r="BN40" i="55"/>
  <c r="BM40" i="55"/>
  <c r="BL40" i="55"/>
  <c r="BK40" i="55"/>
  <c r="BI40" i="55"/>
  <c r="BH40" i="55"/>
  <c r="BG40" i="55"/>
  <c r="BF40" i="55"/>
  <c r="BE40" i="55"/>
  <c r="BQ40" i="55" s="1"/>
  <c r="BC40" i="55"/>
  <c r="BB40" i="55"/>
  <c r="BA40" i="55"/>
  <c r="AZ40" i="55"/>
  <c r="AY40" i="55"/>
  <c r="AW40" i="55"/>
  <c r="AV40" i="55"/>
  <c r="AU40" i="55"/>
  <c r="AT40" i="55"/>
  <c r="AS40" i="55"/>
  <c r="AR40" i="55"/>
  <c r="AQ40" i="55"/>
  <c r="AE40" i="55"/>
  <c r="B40" i="55"/>
  <c r="Z40" i="55" s="1"/>
  <c r="BO39" i="55"/>
  <c r="BN39" i="55"/>
  <c r="BM39" i="55"/>
  <c r="BL39" i="55"/>
  <c r="BR39" i="55" s="1"/>
  <c r="BK39" i="55"/>
  <c r="BI39" i="55"/>
  <c r="BH39" i="55"/>
  <c r="BG39" i="55"/>
  <c r="BQ39" i="55" s="1"/>
  <c r="BF39" i="55"/>
  <c r="BE39" i="55"/>
  <c r="BC39" i="55"/>
  <c r="BB39" i="55"/>
  <c r="BA39" i="55"/>
  <c r="AZ39" i="55"/>
  <c r="AY39" i="55"/>
  <c r="AW39" i="55"/>
  <c r="AV39" i="55"/>
  <c r="AU39" i="55"/>
  <c r="AT39" i="55"/>
  <c r="AS39" i="55"/>
  <c r="AQ39" i="55" s="1"/>
  <c r="AE39" i="55"/>
  <c r="AD39" i="55"/>
  <c r="BO38" i="55"/>
  <c r="BN38" i="55"/>
  <c r="BM38" i="55"/>
  <c r="BL38" i="55"/>
  <c r="BK38" i="55"/>
  <c r="BI38" i="55"/>
  <c r="BH38" i="55"/>
  <c r="BG38" i="55"/>
  <c r="BF38" i="55"/>
  <c r="BE38" i="55"/>
  <c r="BQ38" i="55" s="1"/>
  <c r="BC38" i="55"/>
  <c r="BB38" i="55"/>
  <c r="BA38" i="55"/>
  <c r="AZ38" i="55"/>
  <c r="AY38" i="55"/>
  <c r="AW38" i="55"/>
  <c r="AV38" i="55"/>
  <c r="AU38" i="55"/>
  <c r="AT38" i="55"/>
  <c r="AS38" i="55"/>
  <c r="AR38" i="55"/>
  <c r="AQ38" i="55"/>
  <c r="BS38" i="55" s="1"/>
  <c r="AE38" i="55"/>
  <c r="AD38" i="55"/>
  <c r="B38" i="55"/>
  <c r="AB38" i="55" s="1"/>
  <c r="BO37" i="55"/>
  <c r="BN37" i="55"/>
  <c r="BM37" i="55"/>
  <c r="BL37" i="55"/>
  <c r="BK37" i="55"/>
  <c r="BI37" i="55"/>
  <c r="BH37" i="55"/>
  <c r="BG37" i="55"/>
  <c r="BF37" i="55"/>
  <c r="BE37" i="55"/>
  <c r="BC37" i="55"/>
  <c r="BB37" i="55"/>
  <c r="BA37" i="55"/>
  <c r="AZ37" i="55"/>
  <c r="AY37" i="55"/>
  <c r="AR37" i="55" s="1"/>
  <c r="AW37" i="55"/>
  <c r="AV37" i="55"/>
  <c r="AU37" i="55"/>
  <c r="AT37" i="55"/>
  <c r="AS37" i="55"/>
  <c r="BU36" i="55"/>
  <c r="BO36" i="55"/>
  <c r="BN36" i="55"/>
  <c r="BM36" i="55"/>
  <c r="BL36" i="55"/>
  <c r="BK36" i="55"/>
  <c r="BI36" i="55"/>
  <c r="BH36" i="55"/>
  <c r="BG36" i="55"/>
  <c r="BF36" i="55"/>
  <c r="BE36" i="55"/>
  <c r="BC36" i="55"/>
  <c r="BB36" i="55"/>
  <c r="BA36" i="55"/>
  <c r="AZ36" i="55"/>
  <c r="AY36" i="55"/>
  <c r="AW36" i="55"/>
  <c r="AV36" i="55"/>
  <c r="AU36" i="55"/>
  <c r="AT36" i="55"/>
  <c r="AS36" i="55"/>
  <c r="AE36" i="55"/>
  <c r="AD36" i="55"/>
  <c r="BO35" i="55"/>
  <c r="BN35" i="55"/>
  <c r="BM35" i="55"/>
  <c r="BL35" i="55"/>
  <c r="BK35" i="55"/>
  <c r="BI35" i="55"/>
  <c r="BH35" i="55"/>
  <c r="BG35" i="55"/>
  <c r="BF35" i="55"/>
  <c r="BE35" i="55"/>
  <c r="BC35" i="55"/>
  <c r="BB35" i="55"/>
  <c r="BA35" i="55"/>
  <c r="AZ35" i="55"/>
  <c r="AY35" i="55"/>
  <c r="AW35" i="55"/>
  <c r="AV35" i="55"/>
  <c r="AU35" i="55"/>
  <c r="AT35" i="55"/>
  <c r="AS35" i="55"/>
  <c r="AR35" i="55"/>
  <c r="AQ35" i="55"/>
  <c r="BT35" i="55" s="1"/>
  <c r="BO34" i="55"/>
  <c r="BN34" i="55"/>
  <c r="BM34" i="55"/>
  <c r="BL34" i="55"/>
  <c r="BR34" i="55" s="1"/>
  <c r="BK34" i="55"/>
  <c r="BI34" i="55"/>
  <c r="BH34" i="55"/>
  <c r="BG34" i="55"/>
  <c r="BQ34" i="55" s="1"/>
  <c r="BF34" i="55"/>
  <c r="BE34" i="55"/>
  <c r="BC34" i="55"/>
  <c r="BB34" i="55"/>
  <c r="BA34" i="55"/>
  <c r="AZ34" i="55"/>
  <c r="AY34" i="55"/>
  <c r="AW34" i="55"/>
  <c r="AV34" i="55"/>
  <c r="AU34" i="55"/>
  <c r="AT34" i="55"/>
  <c r="AS34" i="55"/>
  <c r="AQ34" i="55" s="1"/>
  <c r="DS33" i="55"/>
  <c r="DP33" i="55"/>
  <c r="DM33" i="55"/>
  <c r="DJ33" i="55"/>
  <c r="DG33" i="55"/>
  <c r="BO33" i="55"/>
  <c r="BN33" i="55"/>
  <c r="BM33" i="55"/>
  <c r="BL33" i="55"/>
  <c r="BK33" i="55"/>
  <c r="BI33" i="55"/>
  <c r="BH33" i="55"/>
  <c r="BG33" i="55"/>
  <c r="BF33" i="55"/>
  <c r="BE33" i="55"/>
  <c r="BC33" i="55"/>
  <c r="BB33" i="55"/>
  <c r="BA33" i="55"/>
  <c r="AZ33" i="55"/>
  <c r="AY33" i="55"/>
  <c r="AR33" i="55" s="1"/>
  <c r="AW33" i="55"/>
  <c r="AV33" i="55"/>
  <c r="AU33" i="55"/>
  <c r="AT33" i="55"/>
  <c r="AS33" i="55"/>
  <c r="AE33" i="55"/>
  <c r="B33" i="55"/>
  <c r="AD35" i="55" s="1"/>
  <c r="DZ32" i="55"/>
  <c r="DT32" i="55"/>
  <c r="DQ32" i="55"/>
  <c r="DN32" i="55"/>
  <c r="DK32" i="55"/>
  <c r="DH32" i="55"/>
  <c r="DE32" i="55"/>
  <c r="CU32" i="55"/>
  <c r="CQ32" i="55"/>
  <c r="BO32" i="55"/>
  <c r="BN32" i="55"/>
  <c r="BM32" i="55"/>
  <c r="BL32" i="55"/>
  <c r="BK32" i="55"/>
  <c r="BI32" i="55"/>
  <c r="BH32" i="55"/>
  <c r="BG32" i="55"/>
  <c r="BF32" i="55"/>
  <c r="BE32" i="55"/>
  <c r="BC32" i="55"/>
  <c r="BB32" i="55"/>
  <c r="BA32" i="55"/>
  <c r="AZ32" i="55"/>
  <c r="AY32" i="55"/>
  <c r="AW32" i="55"/>
  <c r="AV32" i="55"/>
  <c r="AU32" i="55"/>
  <c r="AT32" i="55"/>
  <c r="AS32" i="55"/>
  <c r="AQ32" i="55" s="1"/>
  <c r="DV31" i="55"/>
  <c r="DP31" i="55"/>
  <c r="DM31" i="55"/>
  <c r="DJ31" i="55"/>
  <c r="DG31" i="55"/>
  <c r="BO31" i="55"/>
  <c r="BN31" i="55"/>
  <c r="BM31" i="55"/>
  <c r="BL31" i="55"/>
  <c r="BK31" i="55"/>
  <c r="BI31" i="55"/>
  <c r="BH31" i="55"/>
  <c r="BG31" i="55"/>
  <c r="BF31" i="55"/>
  <c r="BE31" i="55"/>
  <c r="BC31" i="55"/>
  <c r="BB31" i="55"/>
  <c r="BA31" i="55"/>
  <c r="AZ31" i="55"/>
  <c r="AY31" i="55"/>
  <c r="AW31" i="55"/>
  <c r="AV31" i="55"/>
  <c r="AU31" i="55"/>
  <c r="AT31" i="55"/>
  <c r="AS31" i="55"/>
  <c r="AR31" i="55"/>
  <c r="CJ27" i="55" s="1"/>
  <c r="AQ31" i="55"/>
  <c r="B31" i="55"/>
  <c r="Z31" i="55" s="1"/>
  <c r="DZ30" i="55"/>
  <c r="DW30" i="55"/>
  <c r="DQ30" i="55"/>
  <c r="DN30" i="55"/>
  <c r="DK30" i="55"/>
  <c r="DH30" i="55"/>
  <c r="DY30" i="55" s="1"/>
  <c r="DE30" i="55"/>
  <c r="BO30" i="55"/>
  <c r="BN30" i="55"/>
  <c r="BM30" i="55"/>
  <c r="BL30" i="55"/>
  <c r="BK30" i="55"/>
  <c r="BI30" i="55"/>
  <c r="BH30" i="55"/>
  <c r="BG30" i="55"/>
  <c r="BF30" i="55"/>
  <c r="BE30" i="55"/>
  <c r="BC30" i="55"/>
  <c r="BB30" i="55"/>
  <c r="BA30" i="55"/>
  <c r="AZ30" i="55"/>
  <c r="AY30" i="55"/>
  <c r="AR30" i="55" s="1"/>
  <c r="AW30" i="55"/>
  <c r="AV30" i="55"/>
  <c r="AU30" i="55"/>
  <c r="AT30" i="55"/>
  <c r="AS30" i="55"/>
  <c r="AE30" i="55"/>
  <c r="DV29" i="55"/>
  <c r="DS29" i="55"/>
  <c r="DM29" i="55"/>
  <c r="DJ29" i="55"/>
  <c r="DG29" i="55"/>
  <c r="BO29" i="55"/>
  <c r="BN29" i="55"/>
  <c r="BM29" i="55"/>
  <c r="BL29" i="55"/>
  <c r="BK29" i="55"/>
  <c r="BR29" i="55" s="1"/>
  <c r="BI29" i="55"/>
  <c r="BH29" i="55"/>
  <c r="BG29" i="55"/>
  <c r="BF29" i="55"/>
  <c r="BE29" i="55"/>
  <c r="BC29" i="55"/>
  <c r="BB29" i="55"/>
  <c r="BA29" i="55"/>
  <c r="AZ29" i="55"/>
  <c r="AY29" i="55"/>
  <c r="AW29" i="55"/>
  <c r="AV29" i="55"/>
  <c r="AU29" i="55"/>
  <c r="AT29" i="55"/>
  <c r="AS29" i="55"/>
  <c r="AR29" i="55"/>
  <c r="CG33" i="55" s="1"/>
  <c r="AQ29" i="55"/>
  <c r="B29" i="55"/>
  <c r="AE34" i="55" s="1"/>
  <c r="DZ28" i="55"/>
  <c r="DW28" i="55"/>
  <c r="DT28" i="55"/>
  <c r="DN28" i="55"/>
  <c r="DK28" i="55"/>
  <c r="DH28" i="55"/>
  <c r="DE28" i="55"/>
  <c r="BO28" i="55"/>
  <c r="BN28" i="55"/>
  <c r="BM28" i="55"/>
  <c r="BL28" i="55"/>
  <c r="BK28" i="55"/>
  <c r="BI28" i="55"/>
  <c r="BH28" i="55"/>
  <c r="BG28" i="55"/>
  <c r="BF28" i="55"/>
  <c r="BE28" i="55"/>
  <c r="BC28" i="55"/>
  <c r="BB28" i="55"/>
  <c r="BA28" i="55"/>
  <c r="AZ28" i="55"/>
  <c r="AY28" i="55"/>
  <c r="AW28" i="55"/>
  <c r="AV28" i="55"/>
  <c r="AU28" i="55"/>
  <c r="AT28" i="55"/>
  <c r="AS28" i="55"/>
  <c r="DV27" i="55"/>
  <c r="DS27" i="55"/>
  <c r="DP27" i="55"/>
  <c r="DJ27" i="55"/>
  <c r="DG27" i="55"/>
  <c r="CN27" i="55"/>
  <c r="BO27" i="55"/>
  <c r="BN27" i="55"/>
  <c r="BM27" i="55"/>
  <c r="BL27" i="55"/>
  <c r="BK27" i="55"/>
  <c r="BI27" i="55"/>
  <c r="BH27" i="55"/>
  <c r="BG27" i="55"/>
  <c r="BF27" i="55"/>
  <c r="BE27" i="55"/>
  <c r="BC27" i="55"/>
  <c r="BB27" i="55"/>
  <c r="BA27" i="55"/>
  <c r="AZ27" i="55"/>
  <c r="AY27" i="55"/>
  <c r="AW27" i="55"/>
  <c r="AV27" i="55"/>
  <c r="AU27" i="55"/>
  <c r="AT27" i="55"/>
  <c r="AS27" i="55"/>
  <c r="B27" i="55"/>
  <c r="AB27" i="55" s="1"/>
  <c r="DZ26" i="55"/>
  <c r="DW26" i="55"/>
  <c r="DT26" i="55"/>
  <c r="DQ26" i="55"/>
  <c r="DK26" i="55"/>
  <c r="DH26" i="55"/>
  <c r="DE26" i="55"/>
  <c r="BO26" i="55"/>
  <c r="BN26" i="55"/>
  <c r="BM26" i="55"/>
  <c r="BL26" i="55"/>
  <c r="BK26" i="55"/>
  <c r="BI26" i="55"/>
  <c r="BH26" i="55"/>
  <c r="BG26" i="55"/>
  <c r="BF26" i="55"/>
  <c r="BE26" i="55"/>
  <c r="BC26" i="55"/>
  <c r="BB26" i="55"/>
  <c r="BA26" i="55"/>
  <c r="AZ26" i="55"/>
  <c r="AY26" i="55"/>
  <c r="AW26" i="55"/>
  <c r="AV26" i="55"/>
  <c r="AU26" i="55"/>
  <c r="AT26" i="55"/>
  <c r="AS26" i="55"/>
  <c r="AE26" i="55"/>
  <c r="DV25" i="55"/>
  <c r="DS25" i="55"/>
  <c r="DP25" i="55"/>
  <c r="DM25" i="55"/>
  <c r="DG25" i="55"/>
  <c r="BO25" i="55"/>
  <c r="BN25" i="55"/>
  <c r="BM25" i="55"/>
  <c r="BL25" i="55"/>
  <c r="BK25" i="55"/>
  <c r="BI25" i="55"/>
  <c r="BH25" i="55"/>
  <c r="BG25" i="55"/>
  <c r="BF25" i="55"/>
  <c r="BE25" i="55"/>
  <c r="BC25" i="55"/>
  <c r="BB25" i="55"/>
  <c r="BA25" i="55"/>
  <c r="AZ25" i="55"/>
  <c r="AY25" i="55"/>
  <c r="AW25" i="55"/>
  <c r="AV25" i="55"/>
  <c r="AU25" i="55"/>
  <c r="AT25" i="55"/>
  <c r="AS25" i="55"/>
  <c r="AR25" i="55"/>
  <c r="AQ25" i="55"/>
  <c r="B25" i="55"/>
  <c r="AB25" i="55" s="1"/>
  <c r="DZ24" i="55"/>
  <c r="DW24" i="55"/>
  <c r="DT24" i="55"/>
  <c r="DQ24" i="55"/>
  <c r="DN24" i="55"/>
  <c r="DH24" i="55"/>
  <c r="DE24" i="55"/>
  <c r="BO24" i="55"/>
  <c r="BN24" i="55"/>
  <c r="BM24" i="55"/>
  <c r="BL24" i="55"/>
  <c r="BK24" i="55"/>
  <c r="BI24" i="55"/>
  <c r="BH24" i="55"/>
  <c r="BG24" i="55"/>
  <c r="BF24" i="55"/>
  <c r="BE24" i="55"/>
  <c r="BC24" i="55"/>
  <c r="BB24" i="55"/>
  <c r="BA24" i="55"/>
  <c r="AZ24" i="55"/>
  <c r="AY24" i="55"/>
  <c r="AW24" i="55"/>
  <c r="AV24" i="55"/>
  <c r="AU24" i="55"/>
  <c r="AT24" i="55"/>
  <c r="AS24" i="55"/>
  <c r="AE24" i="55"/>
  <c r="DV23" i="55"/>
  <c r="DS23" i="55"/>
  <c r="DP23" i="55"/>
  <c r="DM23" i="55"/>
  <c r="DJ23" i="55"/>
  <c r="BO23" i="55"/>
  <c r="BN23" i="55"/>
  <c r="BM23" i="55"/>
  <c r="BL23" i="55"/>
  <c r="BK23" i="55"/>
  <c r="BI23" i="55"/>
  <c r="BH23" i="55"/>
  <c r="BG23" i="55"/>
  <c r="BF23" i="55"/>
  <c r="BE23" i="55"/>
  <c r="BQ23" i="55" s="1"/>
  <c r="BC23" i="55"/>
  <c r="BB23" i="55"/>
  <c r="BA23" i="55"/>
  <c r="AZ23" i="55"/>
  <c r="AY23" i="55"/>
  <c r="AW23" i="55"/>
  <c r="AV23" i="55"/>
  <c r="AU23" i="55"/>
  <c r="AT23" i="55"/>
  <c r="AS23" i="55"/>
  <c r="AR23" i="55"/>
  <c r="AQ23" i="55"/>
  <c r="BT23" i="55" s="1"/>
  <c r="AE23" i="55"/>
  <c r="B23" i="55"/>
  <c r="Z23" i="55" s="1"/>
  <c r="DZ22" i="55"/>
  <c r="DW22" i="55"/>
  <c r="DT22" i="55"/>
  <c r="DQ22" i="55"/>
  <c r="DN22" i="55"/>
  <c r="DK22" i="55"/>
  <c r="DE22" i="55"/>
  <c r="BO22" i="55"/>
  <c r="BN22" i="55"/>
  <c r="BM22" i="55"/>
  <c r="BR22" i="55" s="1"/>
  <c r="BL22" i="55"/>
  <c r="BK22" i="55"/>
  <c r="BI22" i="55"/>
  <c r="BH22" i="55"/>
  <c r="BG22" i="55"/>
  <c r="BF22" i="55"/>
  <c r="BE22" i="55"/>
  <c r="BC22" i="55"/>
  <c r="BB22" i="55"/>
  <c r="BA22" i="55"/>
  <c r="AZ22" i="55"/>
  <c r="AY22" i="55"/>
  <c r="AR22" i="55" s="1"/>
  <c r="AW22" i="55"/>
  <c r="AV22" i="55"/>
  <c r="AU22" i="55"/>
  <c r="AT22" i="55"/>
  <c r="AQ22" i="55" s="1"/>
  <c r="AS22" i="55"/>
  <c r="AE22" i="55"/>
  <c r="AD22" i="55"/>
  <c r="BU21" i="55"/>
  <c r="BO21" i="55"/>
  <c r="BN21" i="55"/>
  <c r="BM21" i="55"/>
  <c r="BL21" i="55"/>
  <c r="BK21" i="55"/>
  <c r="BI21" i="55"/>
  <c r="BH21" i="55"/>
  <c r="BG21" i="55"/>
  <c r="BF21" i="55"/>
  <c r="BE21" i="55"/>
  <c r="BC21" i="55"/>
  <c r="BB21" i="55"/>
  <c r="BA21" i="55"/>
  <c r="AZ21" i="55"/>
  <c r="AY21" i="55"/>
  <c r="AW21" i="55"/>
  <c r="AV21" i="55"/>
  <c r="AU21" i="55"/>
  <c r="AT21" i="55"/>
  <c r="AS21" i="55"/>
  <c r="AQ21" i="55" s="1"/>
  <c r="AD21" i="55"/>
  <c r="BO20" i="55"/>
  <c r="BN20" i="55"/>
  <c r="BM20" i="55"/>
  <c r="BL20" i="55"/>
  <c r="BK20" i="55"/>
  <c r="BR20" i="55" s="1"/>
  <c r="BI20" i="55"/>
  <c r="BH20" i="55"/>
  <c r="BG20" i="55"/>
  <c r="BF20" i="55"/>
  <c r="BE20" i="55"/>
  <c r="BC20" i="55"/>
  <c r="BB20" i="55"/>
  <c r="BA20" i="55"/>
  <c r="AZ20" i="55"/>
  <c r="AY20" i="55"/>
  <c r="AW20" i="55"/>
  <c r="AV20" i="55"/>
  <c r="AU20" i="55"/>
  <c r="AT20" i="55"/>
  <c r="AS20" i="55"/>
  <c r="AR20" i="55"/>
  <c r="CN12" i="55" s="1"/>
  <c r="AQ20" i="55"/>
  <c r="BO19" i="55"/>
  <c r="BN19" i="55"/>
  <c r="BM19" i="55"/>
  <c r="BL19" i="55"/>
  <c r="BK19" i="55"/>
  <c r="BI19" i="55"/>
  <c r="BH19" i="55"/>
  <c r="BG19" i="55"/>
  <c r="BF19" i="55"/>
  <c r="BE19" i="55"/>
  <c r="BC19" i="55"/>
  <c r="BB19" i="55"/>
  <c r="BA19" i="55"/>
  <c r="AZ19" i="55"/>
  <c r="AY19" i="55"/>
  <c r="AR19" i="55" s="1"/>
  <c r="AW19" i="55"/>
  <c r="AV19" i="55"/>
  <c r="AU19" i="55"/>
  <c r="AT19" i="55"/>
  <c r="AS19" i="55"/>
  <c r="AQ19" i="55" s="1"/>
  <c r="N12" i="55" s="1"/>
  <c r="DS18" i="55"/>
  <c r="DP18" i="55"/>
  <c r="DM18" i="55"/>
  <c r="DJ18" i="55"/>
  <c r="DG18" i="55"/>
  <c r="BO18" i="55"/>
  <c r="BN18" i="55"/>
  <c r="BM18" i="55"/>
  <c r="BL18" i="55"/>
  <c r="BK18" i="55"/>
  <c r="BI18" i="55"/>
  <c r="BH18" i="55"/>
  <c r="BG18" i="55"/>
  <c r="BF18" i="55"/>
  <c r="BE18" i="55"/>
  <c r="BC18" i="55"/>
  <c r="BB18" i="55"/>
  <c r="BA18" i="55"/>
  <c r="AZ18" i="55"/>
  <c r="AY18" i="55"/>
  <c r="AW18" i="55"/>
  <c r="AV18" i="55"/>
  <c r="AU18" i="55"/>
  <c r="AT18" i="55"/>
  <c r="AS18" i="55"/>
  <c r="AE18" i="55"/>
  <c r="B18" i="55"/>
  <c r="AE20" i="55" s="1"/>
  <c r="DZ17" i="55"/>
  <c r="DT17" i="55"/>
  <c r="DQ17" i="55"/>
  <c r="DN17" i="55"/>
  <c r="DK17" i="55"/>
  <c r="DH17" i="55"/>
  <c r="DE17" i="55"/>
  <c r="CQ17" i="55"/>
  <c r="BO17" i="55"/>
  <c r="BN17" i="55"/>
  <c r="BM17" i="55"/>
  <c r="BL17" i="55"/>
  <c r="BK17" i="55"/>
  <c r="BI17" i="55"/>
  <c r="BH17" i="55"/>
  <c r="BG17" i="55"/>
  <c r="BF17" i="55"/>
  <c r="BE17" i="55"/>
  <c r="BC17" i="55"/>
  <c r="BB17" i="55"/>
  <c r="BA17" i="55"/>
  <c r="AZ17" i="55"/>
  <c r="AY17" i="55"/>
  <c r="AW17" i="55"/>
  <c r="AV17" i="55"/>
  <c r="AU17" i="55"/>
  <c r="AT17" i="55"/>
  <c r="AS17" i="55"/>
  <c r="AQ17" i="55" s="1"/>
  <c r="DV16" i="55"/>
  <c r="DP16" i="55"/>
  <c r="DM16" i="55"/>
  <c r="DJ16" i="55"/>
  <c r="DG16" i="55"/>
  <c r="BO16" i="55"/>
  <c r="BN16" i="55"/>
  <c r="BM16" i="55"/>
  <c r="BL16" i="55"/>
  <c r="BK16" i="55"/>
  <c r="BI16" i="55"/>
  <c r="BH16" i="55"/>
  <c r="BG16" i="55"/>
  <c r="BF16" i="55"/>
  <c r="BE16" i="55"/>
  <c r="BC16" i="55"/>
  <c r="BB16" i="55"/>
  <c r="BA16" i="55"/>
  <c r="AZ16" i="55"/>
  <c r="AY16" i="55"/>
  <c r="AW16" i="55"/>
  <c r="AV16" i="55"/>
  <c r="AU16" i="55"/>
  <c r="AT16" i="55"/>
  <c r="AS16" i="55"/>
  <c r="AR16" i="55"/>
  <c r="CJ12" i="55" s="1"/>
  <c r="AQ16" i="55"/>
  <c r="B16" i="55"/>
  <c r="AE17" i="55" s="1"/>
  <c r="DZ15" i="55"/>
  <c r="DW15" i="55"/>
  <c r="DQ15" i="55"/>
  <c r="DN15" i="55"/>
  <c r="DK15" i="55"/>
  <c r="DH15" i="55"/>
  <c r="DE15" i="55"/>
  <c r="BO15" i="55"/>
  <c r="BN15" i="55"/>
  <c r="BM15" i="55"/>
  <c r="BL15" i="55"/>
  <c r="BK15" i="55"/>
  <c r="BI15" i="55"/>
  <c r="BH15" i="55"/>
  <c r="BG15" i="55"/>
  <c r="BF15" i="55"/>
  <c r="BE15" i="55"/>
  <c r="BC15" i="55"/>
  <c r="BB15" i="55"/>
  <c r="BA15" i="55"/>
  <c r="AZ15" i="55"/>
  <c r="AY15" i="55"/>
  <c r="AR15" i="55" s="1"/>
  <c r="AW15" i="55"/>
  <c r="AV15" i="55"/>
  <c r="AU15" i="55"/>
  <c r="AT15" i="55"/>
  <c r="AS15" i="55"/>
  <c r="AE15" i="55"/>
  <c r="DV14" i="55"/>
  <c r="DS14" i="55"/>
  <c r="DM14" i="55"/>
  <c r="DJ14" i="55"/>
  <c r="DG14" i="55"/>
  <c r="BO14" i="55"/>
  <c r="BN14" i="55"/>
  <c r="BM14" i="55"/>
  <c r="BL14" i="55"/>
  <c r="BK14" i="55"/>
  <c r="BR14" i="55" s="1"/>
  <c r="BI14" i="55"/>
  <c r="BH14" i="55"/>
  <c r="BG14" i="55"/>
  <c r="BF14" i="55"/>
  <c r="BE14" i="55"/>
  <c r="BC14" i="55"/>
  <c r="BB14" i="55"/>
  <c r="BA14" i="55"/>
  <c r="AZ14" i="55"/>
  <c r="AY14" i="55"/>
  <c r="AW14" i="55"/>
  <c r="AV14" i="55"/>
  <c r="AU14" i="55"/>
  <c r="AT14" i="55"/>
  <c r="AS14" i="55"/>
  <c r="AR14" i="55"/>
  <c r="AQ14" i="55"/>
  <c r="AE14" i="55"/>
  <c r="B14" i="55"/>
  <c r="AD6" i="55" s="1"/>
  <c r="DZ13" i="55"/>
  <c r="DW13" i="55"/>
  <c r="DT13" i="55"/>
  <c r="DN13" i="55"/>
  <c r="DK13" i="55"/>
  <c r="DH13" i="55"/>
  <c r="DE13" i="55"/>
  <c r="BO13" i="55"/>
  <c r="BN13" i="55"/>
  <c r="BM13" i="55"/>
  <c r="BL13" i="55"/>
  <c r="BK13" i="55"/>
  <c r="BI13" i="55"/>
  <c r="BH13" i="55"/>
  <c r="BG13" i="55"/>
  <c r="BF13" i="55"/>
  <c r="BE13" i="55"/>
  <c r="BC13" i="55"/>
  <c r="BB13" i="55"/>
  <c r="BA13" i="55"/>
  <c r="AZ13" i="55"/>
  <c r="AY13" i="55"/>
  <c r="AW13" i="55"/>
  <c r="AV13" i="55"/>
  <c r="AU13" i="55"/>
  <c r="AT13" i="55"/>
  <c r="AS13" i="55"/>
  <c r="AE13" i="55"/>
  <c r="DV12" i="55"/>
  <c r="DS12" i="55"/>
  <c r="DP12" i="55"/>
  <c r="DJ12" i="55"/>
  <c r="DG12" i="55"/>
  <c r="BO12" i="55"/>
  <c r="BN12" i="55"/>
  <c r="BM12" i="55"/>
  <c r="BL12" i="55"/>
  <c r="BK12" i="55"/>
  <c r="BI12" i="55"/>
  <c r="BH12" i="55"/>
  <c r="BG12" i="55"/>
  <c r="BF12" i="55"/>
  <c r="BE12" i="55"/>
  <c r="BC12" i="55"/>
  <c r="BB12" i="55"/>
  <c r="BA12" i="55"/>
  <c r="AZ12" i="55"/>
  <c r="AY12" i="55"/>
  <c r="AW12" i="55"/>
  <c r="AV12" i="55"/>
  <c r="AU12" i="55"/>
  <c r="AT12" i="55"/>
  <c r="AS12" i="55"/>
  <c r="B12" i="55"/>
  <c r="AB12" i="55" s="1"/>
  <c r="DZ11" i="55"/>
  <c r="DW11" i="55"/>
  <c r="DT11" i="55"/>
  <c r="DQ11" i="55"/>
  <c r="DK11" i="55"/>
  <c r="DH11" i="55"/>
  <c r="DY11" i="55" s="1"/>
  <c r="DE11" i="55"/>
  <c r="BO11" i="55"/>
  <c r="BN11" i="55"/>
  <c r="BM11" i="55"/>
  <c r="BL11" i="55"/>
  <c r="BK11" i="55"/>
  <c r="BI11" i="55"/>
  <c r="BH11" i="55"/>
  <c r="BG11" i="55"/>
  <c r="BF11" i="55"/>
  <c r="BE11" i="55"/>
  <c r="BC11" i="55"/>
  <c r="BB11" i="55"/>
  <c r="BA11" i="55"/>
  <c r="AZ11" i="55"/>
  <c r="AY11" i="55"/>
  <c r="AW11" i="55"/>
  <c r="AV11" i="55"/>
  <c r="AU11" i="55"/>
  <c r="AT11" i="55"/>
  <c r="AS11" i="55"/>
  <c r="DV10" i="55"/>
  <c r="DS10" i="55"/>
  <c r="DP10" i="55"/>
  <c r="DM10" i="55"/>
  <c r="DG10" i="55"/>
  <c r="BO10" i="55"/>
  <c r="BN10" i="55"/>
  <c r="BM10" i="55"/>
  <c r="BL10" i="55"/>
  <c r="BK10" i="55"/>
  <c r="BI10" i="55"/>
  <c r="BH10" i="55"/>
  <c r="BG10" i="55"/>
  <c r="BF10" i="55"/>
  <c r="BE10" i="55"/>
  <c r="BC10" i="55"/>
  <c r="BB10" i="55"/>
  <c r="BA10" i="55"/>
  <c r="AZ10" i="55"/>
  <c r="AY10" i="55"/>
  <c r="AW10" i="55"/>
  <c r="AV10" i="55"/>
  <c r="AU10" i="55"/>
  <c r="AT10" i="55"/>
  <c r="AS10" i="55"/>
  <c r="AR10" i="55"/>
  <c r="AQ10" i="55"/>
  <c r="AD10" i="55"/>
  <c r="B10" i="55"/>
  <c r="Z10" i="55" s="1"/>
  <c r="DZ9" i="55"/>
  <c r="DW9" i="55"/>
  <c r="DT9" i="55"/>
  <c r="DQ9" i="55"/>
  <c r="DN9" i="55"/>
  <c r="DH9" i="55"/>
  <c r="DE9" i="55"/>
  <c r="BO9" i="55"/>
  <c r="BN9" i="55"/>
  <c r="BM9" i="55"/>
  <c r="BL9" i="55"/>
  <c r="BK9" i="55"/>
  <c r="BI9" i="55"/>
  <c r="BH9" i="55"/>
  <c r="BG9" i="55"/>
  <c r="BF9" i="55"/>
  <c r="BE9" i="55"/>
  <c r="BC9" i="55"/>
  <c r="BB9" i="55"/>
  <c r="BA9" i="55"/>
  <c r="AZ9" i="55"/>
  <c r="AY9" i="55"/>
  <c r="AW9" i="55"/>
  <c r="AV9" i="55"/>
  <c r="AU9" i="55"/>
  <c r="AT9" i="55"/>
  <c r="AS9" i="55"/>
  <c r="DV8" i="55"/>
  <c r="DS8" i="55"/>
  <c r="DP8" i="55"/>
  <c r="DM8" i="55"/>
  <c r="DJ8" i="55"/>
  <c r="BO8" i="55"/>
  <c r="BN8" i="55"/>
  <c r="BM8" i="55"/>
  <c r="BL8" i="55"/>
  <c r="BK8" i="55"/>
  <c r="BI8" i="55"/>
  <c r="BH8" i="55"/>
  <c r="BG8" i="55"/>
  <c r="BF8" i="55"/>
  <c r="BE8" i="55"/>
  <c r="BC8" i="55"/>
  <c r="BB8" i="55"/>
  <c r="BA8" i="55"/>
  <c r="AZ8" i="55"/>
  <c r="AY8" i="55"/>
  <c r="AW8" i="55"/>
  <c r="AV8" i="55"/>
  <c r="AU8" i="55"/>
  <c r="AT8" i="55"/>
  <c r="AS8" i="55"/>
  <c r="AR8" i="55"/>
  <c r="AQ8" i="55"/>
  <c r="AD8" i="55"/>
  <c r="B8" i="55"/>
  <c r="Z8" i="55" s="1"/>
  <c r="DZ7" i="55"/>
  <c r="DW7" i="55"/>
  <c r="DT7" i="55"/>
  <c r="DQ7" i="55"/>
  <c r="DN7" i="55"/>
  <c r="DK7" i="55"/>
  <c r="DE7" i="55"/>
  <c r="BO7" i="55"/>
  <c r="BN7" i="55"/>
  <c r="BM7" i="55"/>
  <c r="BR7" i="55" s="1"/>
  <c r="BL7" i="55"/>
  <c r="BK7" i="55"/>
  <c r="BI7" i="55"/>
  <c r="BH7" i="55"/>
  <c r="BG7" i="55"/>
  <c r="BF7" i="55"/>
  <c r="BE7" i="55"/>
  <c r="BC7" i="55"/>
  <c r="BB7" i="55"/>
  <c r="BA7" i="55"/>
  <c r="AZ7" i="55"/>
  <c r="AY7" i="55"/>
  <c r="AR7" i="55" s="1"/>
  <c r="AW7" i="55"/>
  <c r="AV7" i="55"/>
  <c r="AU7" i="55"/>
  <c r="AT7" i="55"/>
  <c r="AQ7" i="55" s="1"/>
  <c r="AS7" i="55"/>
  <c r="AE7" i="55"/>
  <c r="BU6" i="55"/>
  <c r="BO6" i="55"/>
  <c r="BN6" i="55"/>
  <c r="BM6" i="55"/>
  <c r="BL6" i="55"/>
  <c r="BK6" i="55"/>
  <c r="BR6" i="55" s="1"/>
  <c r="BI6" i="55"/>
  <c r="BH6" i="55"/>
  <c r="BG6" i="55"/>
  <c r="BF6" i="55"/>
  <c r="BE6" i="55"/>
  <c r="BC6" i="55"/>
  <c r="BB6" i="55"/>
  <c r="BA6" i="55"/>
  <c r="AZ6" i="55"/>
  <c r="AY6" i="55"/>
  <c r="AW6" i="55"/>
  <c r="AV6" i="55"/>
  <c r="AQ6" i="55" s="1"/>
  <c r="AU6" i="55"/>
  <c r="AT6" i="55"/>
  <c r="AS6" i="55"/>
  <c r="J76" i="54"/>
  <c r="J75" i="54"/>
  <c r="J74" i="54"/>
  <c r="J73" i="54"/>
  <c r="D73" i="54"/>
  <c r="D74" i="54" s="1"/>
  <c r="D75" i="54" s="1"/>
  <c r="D76" i="54" s="1"/>
  <c r="D77" i="54" s="1"/>
  <c r="J70" i="54"/>
  <c r="J67" i="54"/>
  <c r="J66" i="54"/>
  <c r="J65" i="54"/>
  <c r="D65" i="54"/>
  <c r="D66" i="54" s="1"/>
  <c r="D67" i="54" s="1"/>
  <c r="D68" i="54" s="1"/>
  <c r="J64" i="54"/>
  <c r="D64" i="54"/>
  <c r="J61" i="54"/>
  <c r="J58" i="54"/>
  <c r="J57" i="54"/>
  <c r="J56" i="54"/>
  <c r="J55" i="54"/>
  <c r="D55" i="54"/>
  <c r="D56" i="54" s="1"/>
  <c r="D57" i="54" s="1"/>
  <c r="D58" i="54" s="1"/>
  <c r="D59" i="54" s="1"/>
  <c r="J52" i="54"/>
  <c r="J49" i="54"/>
  <c r="J48" i="54"/>
  <c r="J47" i="54"/>
  <c r="D47" i="54"/>
  <c r="D48" i="54" s="1"/>
  <c r="D49" i="54" s="1"/>
  <c r="D50" i="54" s="1"/>
  <c r="J46" i="54"/>
  <c r="D46" i="54"/>
  <c r="D36" i="54"/>
  <c r="D37" i="54" s="1"/>
  <c r="D38" i="54" s="1"/>
  <c r="D39" i="54" s="1"/>
  <c r="D40" i="54" s="1"/>
  <c r="J33" i="54"/>
  <c r="D27" i="54"/>
  <c r="D28" i="54" s="1"/>
  <c r="D29" i="54" s="1"/>
  <c r="D30" i="54" s="1"/>
  <c r="D31" i="54" s="1"/>
  <c r="J24" i="54"/>
  <c r="D18" i="54"/>
  <c r="D19" i="54" s="1"/>
  <c r="D20" i="54" s="1"/>
  <c r="D21" i="54" s="1"/>
  <c r="D22" i="54" s="1"/>
  <c r="J15" i="54"/>
  <c r="D9" i="54"/>
  <c r="D10" i="54" s="1"/>
  <c r="D11" i="54" s="1"/>
  <c r="D12" i="54" s="1"/>
  <c r="D13" i="54" s="1"/>
  <c r="J6" i="54"/>
  <c r="BT49" i="55" l="1"/>
  <c r="J45" i="55" s="1"/>
  <c r="N42" i="55"/>
  <c r="CC59" i="55"/>
  <c r="BS100" i="55"/>
  <c r="K96" i="55"/>
  <c r="AE35" i="55"/>
  <c r="CF46" i="55"/>
  <c r="K44" i="55"/>
  <c r="AR64" i="55"/>
  <c r="CA77" i="55"/>
  <c r="Z98" i="55"/>
  <c r="AB98" i="55"/>
  <c r="AE95" i="55"/>
  <c r="AE93" i="55"/>
  <c r="AD89" i="55"/>
  <c r="AE109" i="55"/>
  <c r="Z109" i="55"/>
  <c r="AB109" i="55"/>
  <c r="AQ112" i="55"/>
  <c r="AR114" i="55"/>
  <c r="BS114" i="55" s="1"/>
  <c r="P112" i="55" s="1"/>
  <c r="AR11" i="55"/>
  <c r="BQ7" i="55"/>
  <c r="AQ9" i="55"/>
  <c r="BY14" i="55" s="1"/>
  <c r="BQ9" i="55"/>
  <c r="BR9" i="55"/>
  <c r="BQ10" i="55"/>
  <c r="BR10" i="55"/>
  <c r="BQ11" i="55"/>
  <c r="DY15" i="55"/>
  <c r="AR17" i="55"/>
  <c r="Q14" i="55" s="1"/>
  <c r="BQ17" i="55"/>
  <c r="AQ18" i="55"/>
  <c r="BQ19" i="55"/>
  <c r="BQ22" i="55"/>
  <c r="DY22" i="55"/>
  <c r="CF33" i="55"/>
  <c r="BR23" i="55"/>
  <c r="AQ24" i="55"/>
  <c r="BQ24" i="55"/>
  <c r="BR24" i="55"/>
  <c r="CB33" i="55"/>
  <c r="AQ26" i="55"/>
  <c r="BQ26" i="55"/>
  <c r="BR26" i="55"/>
  <c r="AD29" i="55"/>
  <c r="AR32" i="55"/>
  <c r="BT32" i="55" s="1"/>
  <c r="M32" i="55" s="1"/>
  <c r="BQ32" i="55"/>
  <c r="AR34" i="55"/>
  <c r="AQ36" i="55"/>
  <c r="BQ36" i="55"/>
  <c r="BR36" i="55"/>
  <c r="AR39" i="55"/>
  <c r="AR45" i="55"/>
  <c r="BQ45" i="55"/>
  <c r="BS45" i="55" s="1"/>
  <c r="G43" i="55" s="1"/>
  <c r="BQ50" i="55"/>
  <c r="BQ51" i="55"/>
  <c r="BR52" i="55"/>
  <c r="CK57" i="55"/>
  <c r="AE102" i="55"/>
  <c r="AE96" i="55"/>
  <c r="AD90" i="55"/>
  <c r="AR106" i="55"/>
  <c r="CB104" i="55" s="1"/>
  <c r="DY7" i="55"/>
  <c r="CF12" i="55"/>
  <c r="BQ8" i="55"/>
  <c r="AR9" i="55"/>
  <c r="CF7" i="55" s="1"/>
  <c r="DY9" i="55"/>
  <c r="AQ12" i="55"/>
  <c r="AR12" i="55"/>
  <c r="BR12" i="55"/>
  <c r="AQ13" i="55"/>
  <c r="AR13" i="55"/>
  <c r="BR13" i="55"/>
  <c r="DY13" i="55"/>
  <c r="BR16" i="55"/>
  <c r="BR17" i="55"/>
  <c r="DY17" i="55"/>
  <c r="AR18" i="55"/>
  <c r="BT18" i="55" s="1"/>
  <c r="D11" i="55" s="1"/>
  <c r="BR18" i="55"/>
  <c r="BR19" i="55"/>
  <c r="AE21" i="55"/>
  <c r="AR21" i="55"/>
  <c r="H29" i="55" s="1"/>
  <c r="BQ21" i="55"/>
  <c r="AR24" i="55"/>
  <c r="DY24" i="55"/>
  <c r="CA25" i="55"/>
  <c r="AR26" i="55"/>
  <c r="DY26" i="55"/>
  <c r="AQ27" i="55"/>
  <c r="AR27" i="55"/>
  <c r="CD22" i="55" s="1"/>
  <c r="BR27" i="55"/>
  <c r="CM27" i="55"/>
  <c r="AQ28" i="55"/>
  <c r="AR28" i="55"/>
  <c r="BT28" i="55" s="1"/>
  <c r="G32" i="55" s="1"/>
  <c r="BR28" i="55"/>
  <c r="DY28" i="55"/>
  <c r="AE29" i="55"/>
  <c r="BR31" i="55"/>
  <c r="BR32" i="55"/>
  <c r="BQ33" i="55"/>
  <c r="BR33" i="55"/>
  <c r="AR36" i="55"/>
  <c r="BY40" i="55" s="1"/>
  <c r="BQ37" i="55"/>
  <c r="BR37" i="55"/>
  <c r="AD40" i="55"/>
  <c r="CG48" i="55"/>
  <c r="BQ44" i="55"/>
  <c r="BR44" i="55"/>
  <c r="BQ46" i="55"/>
  <c r="BR46" i="55"/>
  <c r="AQ47" i="55"/>
  <c r="CE44" i="55" s="1"/>
  <c r="BR47" i="55"/>
  <c r="BR50" i="55"/>
  <c r="BR51" i="55"/>
  <c r="AQ54" i="55"/>
  <c r="BQ55" i="55"/>
  <c r="BR55" i="55"/>
  <c r="CM57" i="55"/>
  <c r="BT58" i="55"/>
  <c r="BQ62" i="55"/>
  <c r="BR62" i="55"/>
  <c r="DY74" i="55"/>
  <c r="BQ76" i="55"/>
  <c r="BR77" i="55"/>
  <c r="BQ78" i="55"/>
  <c r="AR80" i="55"/>
  <c r="BT80" i="55" s="1"/>
  <c r="G84" i="55" s="1"/>
  <c r="BQ80" i="55"/>
  <c r="DY80" i="55"/>
  <c r="BR83" i="55"/>
  <c r="BS87" i="55"/>
  <c r="CN79" i="55"/>
  <c r="BQ87" i="55"/>
  <c r="BQ89" i="55"/>
  <c r="BR90" i="55"/>
  <c r="BQ92" i="55"/>
  <c r="BQ94" i="55"/>
  <c r="AQ97" i="55"/>
  <c r="BR104" i="55"/>
  <c r="AE6" i="55"/>
  <c r="AR6" i="55"/>
  <c r="BQ6" i="55"/>
  <c r="BR8" i="55"/>
  <c r="AQ11" i="55"/>
  <c r="BR11" i="55"/>
  <c r="BQ14" i="55"/>
  <c r="AQ15" i="55"/>
  <c r="H12" i="55" s="1"/>
  <c r="BQ15" i="55"/>
  <c r="BR15" i="55"/>
  <c r="BQ16" i="55"/>
  <c r="BQ18" i="55"/>
  <c r="BT20" i="55"/>
  <c r="BQ20" i="55"/>
  <c r="BR21" i="55"/>
  <c r="AD24" i="55"/>
  <c r="BQ25" i="55"/>
  <c r="BR25" i="55"/>
  <c r="BQ27" i="55"/>
  <c r="BQ28" i="55"/>
  <c r="BT29" i="55"/>
  <c r="BQ29" i="55"/>
  <c r="AQ30" i="55"/>
  <c r="BQ30" i="55"/>
  <c r="BR30" i="55"/>
  <c r="BX33" i="55"/>
  <c r="BQ31" i="55"/>
  <c r="DY32" i="55"/>
  <c r="AQ33" i="55"/>
  <c r="BQ35" i="55"/>
  <c r="BR35" i="55"/>
  <c r="AQ37" i="55"/>
  <c r="BS37" i="55" s="1"/>
  <c r="P39" i="55" s="1"/>
  <c r="BR38" i="55"/>
  <c r="BR40" i="55"/>
  <c r="AR41" i="55"/>
  <c r="BQ41" i="55"/>
  <c r="AQ42" i="55"/>
  <c r="BQ42" i="55"/>
  <c r="BR42" i="55"/>
  <c r="CJ42" i="55"/>
  <c r="CF44" i="55"/>
  <c r="AQ48" i="55"/>
  <c r="BQ48" i="55"/>
  <c r="BR48" i="55"/>
  <c r="BQ49" i="55"/>
  <c r="BS53" i="55"/>
  <c r="BQ53" i="55"/>
  <c r="AR54" i="55"/>
  <c r="CF52" i="55" s="1"/>
  <c r="BR54" i="55"/>
  <c r="AR57" i="55"/>
  <c r="BT57" i="55" s="1"/>
  <c r="D58" i="55" s="1"/>
  <c r="BQ57" i="55"/>
  <c r="CD61" i="55"/>
  <c r="CC61" i="55"/>
  <c r="AQ60" i="55"/>
  <c r="BQ60" i="55"/>
  <c r="BR60" i="55"/>
  <c r="AQ64" i="55"/>
  <c r="BQ73" i="55"/>
  <c r="BR73" i="55"/>
  <c r="BR74" i="55"/>
  <c r="AR79" i="55"/>
  <c r="BQ79" i="55"/>
  <c r="AQ82" i="55"/>
  <c r="BQ85" i="55"/>
  <c r="BS85" i="55" s="1"/>
  <c r="G76" i="55" s="1"/>
  <c r="AR86" i="55"/>
  <c r="BQ88" i="55"/>
  <c r="AQ91" i="55"/>
  <c r="BQ91" i="55"/>
  <c r="AR93" i="55"/>
  <c r="BQ98" i="55"/>
  <c r="DY99" i="55"/>
  <c r="BR100" i="55"/>
  <c r="BQ102" i="55"/>
  <c r="BR102" i="55"/>
  <c r="AR103" i="55"/>
  <c r="BZ63" i="55"/>
  <c r="BQ61" i="55"/>
  <c r="BS62" i="55"/>
  <c r="BQ63" i="55"/>
  <c r="BT65" i="55"/>
  <c r="BQ65" i="55"/>
  <c r="BR65" i="55"/>
  <c r="AQ73" i="55"/>
  <c r="BT77" i="55"/>
  <c r="BQ77" i="55"/>
  <c r="BR80" i="55"/>
  <c r="BT83" i="55"/>
  <c r="BQ84" i="55"/>
  <c r="AQ85" i="55"/>
  <c r="BQ86" i="55"/>
  <c r="AR88" i="55"/>
  <c r="BR91" i="55"/>
  <c r="BS91" i="55" s="1"/>
  <c r="M91" i="55" s="1"/>
  <c r="BR92" i="55"/>
  <c r="BR93" i="55"/>
  <c r="AQ94" i="55"/>
  <c r="CB89" i="55" s="1"/>
  <c r="BQ95" i="55"/>
  <c r="CG100" i="55"/>
  <c r="BQ97" i="55"/>
  <c r="DY97" i="55"/>
  <c r="AR100" i="55"/>
  <c r="G91" i="55" s="1"/>
  <c r="BQ100" i="55"/>
  <c r="AQ101" i="55"/>
  <c r="BS102" i="55"/>
  <c r="BQ103" i="55"/>
  <c r="BR103" i="55"/>
  <c r="BQ105" i="55"/>
  <c r="BR105" i="55"/>
  <c r="AD106" i="55"/>
  <c r="AB107" i="55"/>
  <c r="BT107" i="55"/>
  <c r="BR111" i="55"/>
  <c r="BS113" i="55"/>
  <c r="AR115" i="55"/>
  <c r="AQ116" i="55"/>
  <c r="N109" i="55" s="1"/>
  <c r="BR116" i="55"/>
  <c r="BR119" i="55"/>
  <c r="BQ121" i="55"/>
  <c r="BT123" i="55"/>
  <c r="BQ123" i="55"/>
  <c r="AD125" i="55"/>
  <c r="BS126" i="55"/>
  <c r="AQ127" i="55"/>
  <c r="BQ127" i="55"/>
  <c r="BR127" i="55"/>
  <c r="AR130" i="55"/>
  <c r="BQ130" i="55"/>
  <c r="AR131" i="55"/>
  <c r="CF126" i="55" s="1"/>
  <c r="BR128" i="55"/>
  <c r="BQ129" i="55"/>
  <c r="BR129" i="55"/>
  <c r="BR130" i="55"/>
  <c r="BQ131" i="55"/>
  <c r="BS52" i="55"/>
  <c r="BQ52" i="55"/>
  <c r="BR53" i="55"/>
  <c r="CG57" i="55"/>
  <c r="BR56" i="55"/>
  <c r="CJ57" i="55"/>
  <c r="BQ58" i="55"/>
  <c r="BR58" i="55"/>
  <c r="CG63" i="55"/>
  <c r="AR60" i="55"/>
  <c r="BQ64" i="55"/>
  <c r="BS64" i="55" s="1"/>
  <c r="M58" i="55" s="1"/>
  <c r="BR64" i="55"/>
  <c r="AR74" i="55"/>
  <c r="BQ74" i="55"/>
  <c r="AQ76" i="55"/>
  <c r="BS76" i="55" s="1"/>
  <c r="M76" i="55" s="1"/>
  <c r="AR76" i="55"/>
  <c r="BR76" i="55"/>
  <c r="DY76" i="55"/>
  <c r="AQ78" i="55"/>
  <c r="K83" i="55" s="1"/>
  <c r="AR78" i="55"/>
  <c r="BR78" i="55"/>
  <c r="DY78" i="55"/>
  <c r="BR79" i="55"/>
  <c r="AD80" i="55"/>
  <c r="CG85" i="55"/>
  <c r="BQ81" i="55"/>
  <c r="BR81" i="55"/>
  <c r="AR82" i="55"/>
  <c r="BR82" i="55"/>
  <c r="DY82" i="55"/>
  <c r="AD83" i="55"/>
  <c r="AB85" i="55"/>
  <c r="BR86" i="55"/>
  <c r="AD87" i="55"/>
  <c r="AQ89" i="55"/>
  <c r="BT89" i="55" s="1"/>
  <c r="D99" i="55" s="1"/>
  <c r="DY91" i="55"/>
  <c r="DY93" i="55"/>
  <c r="AR95" i="55"/>
  <c r="BR95" i="55"/>
  <c r="BR96" i="55"/>
  <c r="AD103" i="55"/>
  <c r="AE104" i="55"/>
  <c r="AR104" i="55"/>
  <c r="E113" i="55" s="1"/>
  <c r="BQ104" i="55"/>
  <c r="BQ106" i="55"/>
  <c r="BR106" i="55"/>
  <c r="CB115" i="55"/>
  <c r="AQ109" i="55"/>
  <c r="CJ109" i="55"/>
  <c r="BQ110" i="55"/>
  <c r="BR110" i="55"/>
  <c r="BQ113" i="55"/>
  <c r="AQ114" i="55"/>
  <c r="BR114" i="55"/>
  <c r="BT117" i="55"/>
  <c r="BR117" i="55"/>
  <c r="BX128" i="55"/>
  <c r="AB120" i="55"/>
  <c r="BT122" i="55"/>
  <c r="CM124" i="55"/>
  <c r="BQ126" i="55"/>
  <c r="BR126" i="55"/>
  <c r="BX130" i="55"/>
  <c r="AQ130" i="55"/>
  <c r="BZ119" i="55" s="1"/>
  <c r="BR131" i="55"/>
  <c r="BQ107" i="55"/>
  <c r="BR107" i="55"/>
  <c r="AQ108" i="55"/>
  <c r="BQ108" i="55"/>
  <c r="BQ111" i="55"/>
  <c r="BQ112" i="55"/>
  <c r="BR112" i="55"/>
  <c r="BQ115" i="55"/>
  <c r="AQ118" i="55"/>
  <c r="BR118" i="55"/>
  <c r="BS119" i="55"/>
  <c r="BS132" i="55"/>
  <c r="BQ132" i="55"/>
  <c r="AE90" i="55"/>
  <c r="AD113" i="55"/>
  <c r="AB115" i="55"/>
  <c r="AE119" i="55"/>
  <c r="AD120" i="55"/>
  <c r="AE128" i="55"/>
  <c r="AE9" i="55"/>
  <c r="AD11" i="55"/>
  <c r="Z12" i="55"/>
  <c r="Z14" i="55"/>
  <c r="AD16" i="55"/>
  <c r="AB18" i="55"/>
  <c r="AB23" i="55"/>
  <c r="AD25" i="55"/>
  <c r="AD28" i="55"/>
  <c r="AD31" i="55"/>
  <c r="Z33" i="55"/>
  <c r="AD37" i="55"/>
  <c r="AE41" i="55"/>
  <c r="AE42" i="55"/>
  <c r="AE43" i="55"/>
  <c r="AE44" i="55"/>
  <c r="AD46" i="55"/>
  <c r="AB48" i="55"/>
  <c r="Z53" i="55"/>
  <c r="AD91" i="55"/>
  <c r="AD92" i="55"/>
  <c r="AD99" i="55"/>
  <c r="AE108" i="55"/>
  <c r="AD111" i="55"/>
  <c r="AE113" i="55"/>
  <c r="AE120" i="55"/>
  <c r="AD122" i="55"/>
  <c r="Z124" i="55"/>
  <c r="AE126" i="55"/>
  <c r="AE8" i="55"/>
  <c r="AD9" i="55"/>
  <c r="AE10" i="55"/>
  <c r="AB16" i="55"/>
  <c r="Z18" i="55"/>
  <c r="AE27" i="55"/>
  <c r="Z57" i="55"/>
  <c r="AD98" i="55"/>
  <c r="AE107" i="55"/>
  <c r="AD108" i="55"/>
  <c r="AD126" i="55"/>
  <c r="AD7" i="55"/>
  <c r="AB8" i="55"/>
  <c r="AE11" i="55"/>
  <c r="AE12" i="55"/>
  <c r="AD13" i="55"/>
  <c r="AD14" i="55"/>
  <c r="AE16" i="55"/>
  <c r="AD23" i="55"/>
  <c r="AE25" i="55"/>
  <c r="AD26" i="55"/>
  <c r="AE28" i="55"/>
  <c r="AE31" i="55"/>
  <c r="AB33" i="55"/>
  <c r="AE37" i="55"/>
  <c r="AE46" i="55"/>
  <c r="AD55" i="55"/>
  <c r="AB75" i="55"/>
  <c r="AD88" i="55"/>
  <c r="AB90" i="55"/>
  <c r="AE91" i="55"/>
  <c r="AE92" i="55"/>
  <c r="AD96" i="55"/>
  <c r="AE99" i="55"/>
  <c r="AD104" i="55"/>
  <c r="AD105" i="55"/>
  <c r="AE111" i="55"/>
  <c r="AE122" i="55"/>
  <c r="E14" i="55"/>
  <c r="CC14" i="55"/>
  <c r="CB14" i="55"/>
  <c r="H14" i="55"/>
  <c r="CD14" i="55"/>
  <c r="BY7" i="55"/>
  <c r="CF16" i="55"/>
  <c r="CE16" i="55"/>
  <c r="K16" i="55"/>
  <c r="BS11" i="55"/>
  <c r="P13" i="55" s="1"/>
  <c r="BT11" i="55"/>
  <c r="J17" i="55" s="1"/>
  <c r="CE12" i="55"/>
  <c r="Q12" i="55"/>
  <c r="CG12" i="55"/>
  <c r="BT12" i="55"/>
  <c r="D13" i="55" s="1"/>
  <c r="CC7" i="55"/>
  <c r="K8" i="55"/>
  <c r="CD7" i="55"/>
  <c r="E12" i="55"/>
  <c r="V12" i="55" s="1"/>
  <c r="CQ11" i="55" s="1"/>
  <c r="CO9" i="55" s="1"/>
  <c r="CA12" i="55"/>
  <c r="BZ12" i="55"/>
  <c r="BY12" i="55"/>
  <c r="BS7" i="55"/>
  <c r="P9" i="55" s="1"/>
  <c r="CG7" i="55"/>
  <c r="Q8" i="55"/>
  <c r="BT7" i="55"/>
  <c r="D17" i="55" s="1"/>
  <c r="BX16" i="55"/>
  <c r="CA16" i="55"/>
  <c r="E16" i="55"/>
  <c r="BZ16" i="55"/>
  <c r="BY16" i="55"/>
  <c r="BT13" i="55"/>
  <c r="G17" i="55" s="1"/>
  <c r="BZ10" i="55"/>
  <c r="Q10" i="55"/>
  <c r="CG10" i="55"/>
  <c r="BS6" i="55"/>
  <c r="M11" i="55" s="1"/>
  <c r="CD18" i="55"/>
  <c r="CC18" i="55"/>
  <c r="CK12" i="55"/>
  <c r="CB18" i="55"/>
  <c r="BS10" i="55"/>
  <c r="CB16" i="55"/>
  <c r="H16" i="55"/>
  <c r="CD16" i="55"/>
  <c r="CC16" i="55"/>
  <c r="E10" i="55"/>
  <c r="AB10" i="55"/>
  <c r="BT10" i="55"/>
  <c r="CE10" i="55"/>
  <c r="BQ12" i="55"/>
  <c r="BS12" i="55" s="1"/>
  <c r="J9" i="55" s="1"/>
  <c r="BQ13" i="55"/>
  <c r="BS13" i="55" s="1"/>
  <c r="P11" i="55" s="1"/>
  <c r="AE19" i="55"/>
  <c r="AB14" i="55"/>
  <c r="AD19" i="55"/>
  <c r="BZ18" i="55"/>
  <c r="CE29" i="55"/>
  <c r="K29" i="55"/>
  <c r="CF29" i="55"/>
  <c r="BT45" i="55"/>
  <c r="BS8" i="55"/>
  <c r="CF10" i="55"/>
  <c r="BT14" i="55"/>
  <c r="BS14" i="55"/>
  <c r="BS15" i="55"/>
  <c r="J11" i="55" s="1"/>
  <c r="BT19" i="55"/>
  <c r="J15" i="55" s="1"/>
  <c r="CB29" i="55"/>
  <c r="K31" i="55"/>
  <c r="CF31" i="55"/>
  <c r="BT26" i="55"/>
  <c r="J32" i="55" s="1"/>
  <c r="CE31" i="55"/>
  <c r="BS26" i="55"/>
  <c r="CG25" i="55"/>
  <c r="CD31" i="55"/>
  <c r="BT36" i="55"/>
  <c r="BZ37" i="55"/>
  <c r="BT6" i="55"/>
  <c r="G15" i="55" s="1"/>
  <c r="CL12" i="55"/>
  <c r="CF18" i="55"/>
  <c r="CE18" i="55"/>
  <c r="BT8" i="55"/>
  <c r="N10" i="55"/>
  <c r="CM12" i="55"/>
  <c r="CG18" i="55"/>
  <c r="CG14" i="55"/>
  <c r="CG16" i="55"/>
  <c r="CA29" i="55"/>
  <c r="E29" i="55"/>
  <c r="BZ29" i="55"/>
  <c r="BY29" i="55"/>
  <c r="BT24" i="55"/>
  <c r="D30" i="55" s="1"/>
  <c r="BS24" i="55"/>
  <c r="CG27" i="55"/>
  <c r="P28" i="55"/>
  <c r="Q27" i="55"/>
  <c r="CD27" i="55"/>
  <c r="CC27" i="55"/>
  <c r="H27" i="55"/>
  <c r="BT30" i="55"/>
  <c r="G28" i="55" s="1"/>
  <c r="CB27" i="55"/>
  <c r="BS30" i="55"/>
  <c r="CG31" i="55"/>
  <c r="Q29" i="55"/>
  <c r="CG29" i="55"/>
  <c r="BZ22" i="55"/>
  <c r="BT33" i="55"/>
  <c r="D26" i="55" s="1"/>
  <c r="H23" i="55"/>
  <c r="BY22" i="55"/>
  <c r="BS33" i="55"/>
  <c r="G24" i="55" s="1"/>
  <c r="E25" i="55"/>
  <c r="CA22" i="55"/>
  <c r="CD44" i="55"/>
  <c r="H44" i="55"/>
  <c r="BZ44" i="55"/>
  <c r="BY44" i="55"/>
  <c r="CA44" i="55"/>
  <c r="E44" i="55"/>
  <c r="BT39" i="55"/>
  <c r="D45" i="55" s="1"/>
  <c r="BS39" i="55"/>
  <c r="CE42" i="55"/>
  <c r="CG42" i="55"/>
  <c r="Q42" i="55"/>
  <c r="BT47" i="55"/>
  <c r="M47" i="55" s="1"/>
  <c r="BS47" i="55"/>
  <c r="P45" i="55" s="1"/>
  <c r="N46" i="55"/>
  <c r="CG46" i="55"/>
  <c r="K14" i="55"/>
  <c r="CF14" i="55"/>
  <c r="CE14" i="55"/>
  <c r="BS22" i="55"/>
  <c r="CG22" i="55"/>
  <c r="P24" i="55"/>
  <c r="Q23" i="55"/>
  <c r="BT22" i="55"/>
  <c r="D32" i="55" s="1"/>
  <c r="BZ31" i="55"/>
  <c r="BY31" i="55"/>
  <c r="CA31" i="55"/>
  <c r="E31" i="55"/>
  <c r="CF22" i="55"/>
  <c r="M24" i="55"/>
  <c r="N23" i="55"/>
  <c r="CE22" i="55"/>
  <c r="K23" i="55"/>
  <c r="BT27" i="55"/>
  <c r="D28" i="55" s="1"/>
  <c r="J26" i="55"/>
  <c r="BX25" i="55"/>
  <c r="K25" i="55"/>
  <c r="CD25" i="55"/>
  <c r="N27" i="55"/>
  <c r="BT34" i="55"/>
  <c r="J30" i="55" s="1"/>
  <c r="CF27" i="55"/>
  <c r="BS34" i="55"/>
  <c r="M28" i="55" s="1"/>
  <c r="CE27" i="55"/>
  <c r="CF37" i="55"/>
  <c r="CB37" i="55"/>
  <c r="N38" i="55"/>
  <c r="M39" i="55"/>
  <c r="BY37" i="55"/>
  <c r="CB42" i="55"/>
  <c r="H42" i="55"/>
  <c r="CD40" i="55"/>
  <c r="J41" i="55"/>
  <c r="BX40" i="55"/>
  <c r="K40" i="55"/>
  <c r="BS17" i="55"/>
  <c r="P15" i="55" s="1"/>
  <c r="CA18" i="55"/>
  <c r="AD20" i="55"/>
  <c r="Z25" i="55"/>
  <c r="BS25" i="55"/>
  <c r="Z27" i="55"/>
  <c r="CK27" i="55"/>
  <c r="AB31" i="55"/>
  <c r="BT31" i="55"/>
  <c r="AD32" i="55"/>
  <c r="BY33" i="55"/>
  <c r="CC33" i="55"/>
  <c r="BS35" i="55"/>
  <c r="BY48" i="55"/>
  <c r="CF48" i="55"/>
  <c r="CE48" i="55"/>
  <c r="BT38" i="55"/>
  <c r="AB40" i="55"/>
  <c r="BT40" i="55"/>
  <c r="AR42" i="55"/>
  <c r="CC42" i="55"/>
  <c r="CL42" i="55"/>
  <c r="K46" i="55"/>
  <c r="BT48" i="55"/>
  <c r="D41" i="55" s="1"/>
  <c r="BS48" i="55"/>
  <c r="G39" i="55" s="1"/>
  <c r="BS63" i="55"/>
  <c r="BZ52" i="55"/>
  <c r="BY52" i="55"/>
  <c r="H53" i="55"/>
  <c r="BX52" i="55"/>
  <c r="BT63" i="55"/>
  <c r="G54" i="55" s="1"/>
  <c r="CA52" i="55"/>
  <c r="BY55" i="55"/>
  <c r="E55" i="55"/>
  <c r="BX55" i="55"/>
  <c r="D56" i="55"/>
  <c r="CA55" i="55"/>
  <c r="BZ55" i="55"/>
  <c r="CE57" i="55"/>
  <c r="BT64" i="55"/>
  <c r="J60" i="55" s="1"/>
  <c r="CF59" i="55"/>
  <c r="K59" i="55"/>
  <c r="CF57" i="55"/>
  <c r="N57" i="55"/>
  <c r="BT74" i="55"/>
  <c r="BX81" i="55"/>
  <c r="BY81" i="55"/>
  <c r="BY74" i="55"/>
  <c r="BS78" i="55"/>
  <c r="P80" i="55" s="1"/>
  <c r="CE79" i="55"/>
  <c r="BT79" i="55"/>
  <c r="D80" i="55" s="1"/>
  <c r="N16" i="55"/>
  <c r="Z16" i="55"/>
  <c r="BS16" i="55"/>
  <c r="CU17" i="55"/>
  <c r="BX18" i="55"/>
  <c r="BT25" i="55"/>
  <c r="CL27" i="55"/>
  <c r="AE32" i="55"/>
  <c r="BZ33" i="55"/>
  <c r="CD33" i="55"/>
  <c r="AB42" i="55"/>
  <c r="CF42" i="55"/>
  <c r="CM42" i="55"/>
  <c r="AR43" i="55"/>
  <c r="BT44" i="55"/>
  <c r="BQ47" i="55"/>
  <c r="CA57" i="55"/>
  <c r="CD52" i="55"/>
  <c r="BZ57" i="55"/>
  <c r="E57" i="55"/>
  <c r="K53" i="55"/>
  <c r="BY57" i="55"/>
  <c r="BX57" i="55"/>
  <c r="BY77" i="55"/>
  <c r="N77" i="55"/>
  <c r="BT73" i="55"/>
  <c r="G82" i="55" s="1"/>
  <c r="CF77" i="55"/>
  <c r="CB77" i="55"/>
  <c r="BS73" i="55"/>
  <c r="M78" i="55" s="1"/>
  <c r="Q77" i="55"/>
  <c r="BT16" i="55"/>
  <c r="AD17" i="55"/>
  <c r="BY18" i="55"/>
  <c r="BS19" i="55"/>
  <c r="M13" i="55" s="1"/>
  <c r="BS20" i="55"/>
  <c r="BS23" i="55"/>
  <c r="Z29" i="55"/>
  <c r="BS29" i="55"/>
  <c r="BS32" i="55"/>
  <c r="P30" i="55" s="1"/>
  <c r="CA33" i="55"/>
  <c r="CE33" i="55"/>
  <c r="AD34" i="55"/>
  <c r="CA46" i="55"/>
  <c r="Z38" i="55"/>
  <c r="CE46" i="55"/>
  <c r="BS41" i="55"/>
  <c r="P43" i="55" s="1"/>
  <c r="CD42" i="55"/>
  <c r="BY46" i="55"/>
  <c r="Q44" i="55"/>
  <c r="CG44" i="55"/>
  <c r="H57" i="55"/>
  <c r="CD57" i="55"/>
  <c r="BT60" i="55"/>
  <c r="G58" i="55" s="1"/>
  <c r="CC57" i="55"/>
  <c r="BS60" i="55"/>
  <c r="J56" i="55" s="1"/>
  <c r="CB57" i="55"/>
  <c r="N25" i="55"/>
  <c r="AB29" i="55"/>
  <c r="N31" i="55"/>
  <c r="BS31" i="55"/>
  <c r="CC48" i="55"/>
  <c r="CB48" i="55"/>
  <c r="BX48" i="55"/>
  <c r="CK42" i="55"/>
  <c r="CD48" i="55"/>
  <c r="BS40" i="55"/>
  <c r="BT41" i="55"/>
  <c r="BT42" i="55"/>
  <c r="BS42" i="55"/>
  <c r="BR45" i="55"/>
  <c r="J47" i="55"/>
  <c r="N53" i="55"/>
  <c r="CC55" i="55"/>
  <c r="CB55" i="55"/>
  <c r="CD55" i="55"/>
  <c r="K55" i="55"/>
  <c r="D84" i="55"/>
  <c r="CA83" i="55"/>
  <c r="E83" i="55"/>
  <c r="CA79" i="55"/>
  <c r="K75" i="55"/>
  <c r="CD74" i="55"/>
  <c r="BY79" i="55"/>
  <c r="BX79" i="55"/>
  <c r="E79" i="55"/>
  <c r="BX74" i="55"/>
  <c r="BT82" i="55"/>
  <c r="BS82" i="55"/>
  <c r="J78" i="55" s="1"/>
  <c r="CD77" i="55"/>
  <c r="CD79" i="55"/>
  <c r="G80" i="55"/>
  <c r="CC79" i="55"/>
  <c r="H79" i="55"/>
  <c r="BX77" i="55"/>
  <c r="K77" i="55"/>
  <c r="CB79" i="55"/>
  <c r="Z46" i="55"/>
  <c r="BS46" i="55"/>
  <c r="AD47" i="55"/>
  <c r="BZ48" i="55"/>
  <c r="AD49" i="55"/>
  <c r="AD50" i="55"/>
  <c r="BT52" i="55"/>
  <c r="BT53" i="55"/>
  <c r="Z55" i="55"/>
  <c r="BS55" i="55"/>
  <c r="AD56" i="55"/>
  <c r="CJ56" i="55"/>
  <c r="CO56" i="55"/>
  <c r="AB57" i="55"/>
  <c r="CL57" i="55"/>
  <c r="BS58" i="55"/>
  <c r="H59" i="55"/>
  <c r="Z59" i="55"/>
  <c r="BS59" i="55"/>
  <c r="CD59" i="55"/>
  <c r="AB61" i="55"/>
  <c r="BT61" i="55"/>
  <c r="CA61" i="55"/>
  <c r="CE61" i="55"/>
  <c r="AE62" i="55"/>
  <c r="Z63" i="55"/>
  <c r="CA63" i="55"/>
  <c r="CE63" i="55"/>
  <c r="AE64" i="55"/>
  <c r="AE65" i="55"/>
  <c r="Q75" i="55"/>
  <c r="AB77" i="55"/>
  <c r="AB79" i="55"/>
  <c r="CF79" i="55"/>
  <c r="CD81" i="55"/>
  <c r="CA96" i="55"/>
  <c r="E96" i="55"/>
  <c r="BY96" i="55"/>
  <c r="BT91" i="55"/>
  <c r="D97" i="55" s="1"/>
  <c r="BX96" i="55"/>
  <c r="CG94" i="55"/>
  <c r="CC94" i="55"/>
  <c r="CE94" i="55"/>
  <c r="Q94" i="55"/>
  <c r="Z44" i="55"/>
  <c r="AB46" i="55"/>
  <c r="BT46" i="55"/>
  <c r="Z48" i="55"/>
  <c r="CB52" i="55"/>
  <c r="AD54" i="55"/>
  <c r="N55" i="55"/>
  <c r="BT55" i="55"/>
  <c r="CE55" i="55"/>
  <c r="AE56" i="55"/>
  <c r="CK56" i="55"/>
  <c r="AB59" i="55"/>
  <c r="CU60" i="55"/>
  <c r="AD61" i="55"/>
  <c r="BX61" i="55"/>
  <c r="CB61" i="55"/>
  <c r="CF61" i="55"/>
  <c r="AB63" i="55"/>
  <c r="BX63" i="55"/>
  <c r="CB63" i="55"/>
  <c r="CC74" i="55"/>
  <c r="CG74" i="55"/>
  <c r="BS75" i="55"/>
  <c r="AE79" i="55"/>
  <c r="CM79" i="55"/>
  <c r="AE86" i="55"/>
  <c r="AD86" i="55"/>
  <c r="Z81" i="55"/>
  <c r="Z83" i="55"/>
  <c r="BY85" i="55"/>
  <c r="BX85" i="55"/>
  <c r="BS83" i="55"/>
  <c r="CA85" i="55"/>
  <c r="BZ85" i="55"/>
  <c r="BQ83" i="55"/>
  <c r="AD84" i="55"/>
  <c r="AR84" i="55"/>
  <c r="CU84" i="55"/>
  <c r="J82" i="55"/>
  <c r="CF92" i="55"/>
  <c r="Q90" i="55"/>
  <c r="CC89" i="55"/>
  <c r="BS94" i="55"/>
  <c r="J91" i="55" s="1"/>
  <c r="BS49" i="55"/>
  <c r="M43" i="55" s="1"/>
  <c r="BS50" i="55"/>
  <c r="BS51" i="55"/>
  <c r="M56" i="55" s="1"/>
  <c r="CC52" i="55"/>
  <c r="CG52" i="55"/>
  <c r="CF55" i="55"/>
  <c r="BS56" i="55"/>
  <c r="CL56" i="55"/>
  <c r="BS57" i="55"/>
  <c r="J54" i="55" s="1"/>
  <c r="BX59" i="55"/>
  <c r="CB59" i="55"/>
  <c r="BY61" i="55"/>
  <c r="BY63" i="55"/>
  <c r="CC63" i="55"/>
  <c r="CC81" i="55"/>
  <c r="BS74" i="55"/>
  <c r="P76" i="55" s="1"/>
  <c r="BZ74" i="55"/>
  <c r="CF85" i="55"/>
  <c r="CE85" i="55"/>
  <c r="BT75" i="55"/>
  <c r="BS79" i="55"/>
  <c r="J76" i="55" s="1"/>
  <c r="BS80" i="55"/>
  <c r="P78" i="55" s="1"/>
  <c r="BT81" i="55"/>
  <c r="CF81" i="55"/>
  <c r="BT84" i="55"/>
  <c r="M84" i="55"/>
  <c r="BT85" i="55"/>
  <c r="D78" i="55" s="1"/>
  <c r="BY89" i="55"/>
  <c r="CF89" i="55"/>
  <c r="N90" i="55"/>
  <c r="J99" i="55"/>
  <c r="K98" i="55"/>
  <c r="BT93" i="55"/>
  <c r="BS93" i="55"/>
  <c r="P95" i="55" s="1"/>
  <c r="CF98" i="55"/>
  <c r="BX94" i="55"/>
  <c r="BZ94" i="55"/>
  <c r="BT51" i="55"/>
  <c r="G60" i="55" s="1"/>
  <c r="Z61" i="55"/>
  <c r="BS61" i="55"/>
  <c r="CC85" i="55"/>
  <c r="CB85" i="55"/>
  <c r="CD85" i="55"/>
  <c r="BS77" i="55"/>
  <c r="CK79" i="55"/>
  <c r="H81" i="55"/>
  <c r="CB81" i="55"/>
  <c r="BS86" i="55"/>
  <c r="M80" i="55" s="1"/>
  <c r="CD96" i="55"/>
  <c r="CB96" i="55"/>
  <c r="H96" i="55"/>
  <c r="BT86" i="55"/>
  <c r="BT87" i="55"/>
  <c r="BT88" i="55"/>
  <c r="G97" i="55" s="1"/>
  <c r="CF100" i="55"/>
  <c r="CE100" i="55"/>
  <c r="BT90" i="55"/>
  <c r="N92" i="55"/>
  <c r="BY92" i="55"/>
  <c r="CD94" i="55"/>
  <c r="DY95" i="55"/>
  <c r="BS96" i="55"/>
  <c r="BY100" i="55"/>
  <c r="E109" i="55"/>
  <c r="CD104" i="55"/>
  <c r="BT109" i="55"/>
  <c r="D110" i="55" s="1"/>
  <c r="K105" i="55"/>
  <c r="BS109" i="55"/>
  <c r="J106" i="55"/>
  <c r="Z92" i="55"/>
  <c r="CD100" i="55"/>
  <c r="CC100" i="55"/>
  <c r="CB100" i="55"/>
  <c r="BS92" i="55"/>
  <c r="CD92" i="55"/>
  <c r="Z94" i="55"/>
  <c r="CL94" i="55"/>
  <c r="BZ100" i="55"/>
  <c r="CJ94" i="55"/>
  <c r="BR98" i="55"/>
  <c r="BT101" i="55"/>
  <c r="J97" i="55" s="1"/>
  <c r="BS101" i="55"/>
  <c r="M95" i="55" s="1"/>
  <c r="CE113" i="55"/>
  <c r="K113" i="55"/>
  <c r="BT92" i="55"/>
  <c r="CF94" i="55"/>
  <c r="AQ95" i="55"/>
  <c r="BT103" i="55"/>
  <c r="G112" i="55" s="1"/>
  <c r="CF107" i="55"/>
  <c r="BS103" i="55"/>
  <c r="M108" i="55" s="1"/>
  <c r="CE107" i="55"/>
  <c r="N107" i="55"/>
  <c r="N105" i="55"/>
  <c r="CA111" i="55"/>
  <c r="BS88" i="55"/>
  <c r="M93" i="55" s="1"/>
  <c r="BS90" i="55"/>
  <c r="CB92" i="55"/>
  <c r="AE101" i="55"/>
  <c r="AB96" i="55"/>
  <c r="AD101" i="55"/>
  <c r="BR97" i="55"/>
  <c r="BS97" i="55" s="1"/>
  <c r="J93" i="55" s="1"/>
  <c r="AR99" i="55"/>
  <c r="CE98" i="55" s="1"/>
  <c r="CU99" i="55"/>
  <c r="CN94" i="55"/>
  <c r="AE98" i="55"/>
  <c r="Z100" i="55"/>
  <c r="BT100" i="55"/>
  <c r="D93" i="55" s="1"/>
  <c r="CA100" i="55"/>
  <c r="AD102" i="55"/>
  <c r="Z105" i="55"/>
  <c r="BZ109" i="55"/>
  <c r="AQ110" i="55"/>
  <c r="CM109" i="55"/>
  <c r="CF111" i="55"/>
  <c r="BS98" i="55"/>
  <c r="AB100" i="55"/>
  <c r="BX100" i="55"/>
  <c r="CF104" i="55"/>
  <c r="BS105" i="55"/>
  <c r="CA109" i="55"/>
  <c r="CF109" i="55"/>
  <c r="AE116" i="55"/>
  <c r="AD116" i="55"/>
  <c r="AR112" i="55"/>
  <c r="CA115" i="55"/>
  <c r="BT113" i="55"/>
  <c r="BZ115" i="55"/>
  <c r="BX115" i="55"/>
  <c r="BY115" i="55"/>
  <c r="BT116" i="55"/>
  <c r="J112" i="55" s="1"/>
  <c r="CE122" i="55"/>
  <c r="N122" i="55"/>
  <c r="BY122" i="55"/>
  <c r="CF122" i="55"/>
  <c r="CE115" i="55"/>
  <c r="CF115" i="55"/>
  <c r="BT105" i="55"/>
  <c r="AR108" i="55"/>
  <c r="AE114" i="55"/>
  <c r="AB113" i="55"/>
  <c r="AC105" i="55" s="1"/>
  <c r="Z113" i="55"/>
  <c r="BR113" i="55"/>
  <c r="AD114" i="55"/>
  <c r="CC115" i="55"/>
  <c r="BS117" i="55"/>
  <c r="BT118" i="55"/>
  <c r="G127" i="55" s="1"/>
  <c r="CB111" i="55"/>
  <c r="H111" i="55"/>
  <c r="CD111" i="55"/>
  <c r="BY109" i="55"/>
  <c r="BX109" i="55"/>
  <c r="BS111" i="55"/>
  <c r="CG111" i="55"/>
  <c r="BT112" i="55"/>
  <c r="H109" i="55"/>
  <c r="H113" i="55"/>
  <c r="CD113" i="55"/>
  <c r="CG115" i="55"/>
  <c r="K120" i="55"/>
  <c r="BT124" i="55"/>
  <c r="D125" i="55" s="1"/>
  <c r="CD119" i="55"/>
  <c r="CC119" i="55"/>
  <c r="BQ114" i="55"/>
  <c r="AQ115" i="55"/>
  <c r="BQ116" i="55"/>
  <c r="BS116" i="55" s="1"/>
  <c r="M110" i="55" s="1"/>
  <c r="BQ117" i="55"/>
  <c r="BQ118" i="55"/>
  <c r="BS118" i="55" s="1"/>
  <c r="M123" i="55" s="1"/>
  <c r="AR121" i="55"/>
  <c r="CG124" i="55"/>
  <c r="BR123" i="55"/>
  <c r="CM123" i="55"/>
  <c r="CG126" i="55"/>
  <c r="AR127" i="55"/>
  <c r="CU127" i="55"/>
  <c r="CK123" i="55"/>
  <c r="CO123" i="55"/>
  <c r="BQ128" i="55"/>
  <c r="CC128" i="55"/>
  <c r="BT129" i="55"/>
  <c r="CA122" i="55"/>
  <c r="BZ122" i="55"/>
  <c r="K126" i="55"/>
  <c r="CD126" i="55"/>
  <c r="H126" i="55"/>
  <c r="CF124" i="55"/>
  <c r="BT120" i="55"/>
  <c r="CB130" i="55"/>
  <c r="BS123" i="55"/>
  <c r="CE124" i="55"/>
  <c r="AB126" i="55"/>
  <c r="AD121" i="55"/>
  <c r="AE118" i="55"/>
  <c r="AE131" i="55"/>
  <c r="Z126" i="55"/>
  <c r="AD118" i="55"/>
  <c r="AD131" i="55"/>
  <c r="CB126" i="55"/>
  <c r="CD115" i="55"/>
  <c r="BS107" i="55"/>
  <c r="BQ119" i="55"/>
  <c r="CG119" i="55"/>
  <c r="CF130" i="55"/>
  <c r="E124" i="55"/>
  <c r="BQ124" i="55"/>
  <c r="BS124" i="55" s="1"/>
  <c r="J121" i="55" s="1"/>
  <c r="BZ124" i="55"/>
  <c r="CB128" i="55"/>
  <c r="CC126" i="55"/>
  <c r="AE123" i="55"/>
  <c r="AD119" i="55"/>
  <c r="AE129" i="55"/>
  <c r="AB128" i="55"/>
  <c r="AD123" i="55"/>
  <c r="AD129" i="55"/>
  <c r="Z128" i="55"/>
  <c r="BS129" i="55"/>
  <c r="H120" i="55"/>
  <c r="BX119" i="55"/>
  <c r="BT130" i="55"/>
  <c r="D123" i="55" s="1"/>
  <c r="CA119" i="55"/>
  <c r="BS130" i="55"/>
  <c r="G121" i="55" s="1"/>
  <c r="BS131" i="55"/>
  <c r="M125" i="55" s="1"/>
  <c r="AB122" i="55"/>
  <c r="Z122" i="55"/>
  <c r="CF128" i="55"/>
  <c r="CE128" i="55"/>
  <c r="CL123" i="55"/>
  <c r="BX124" i="55"/>
  <c r="CA124" i="55"/>
  <c r="BT127" i="55"/>
  <c r="G125" i="55" s="1"/>
  <c r="CC124" i="55"/>
  <c r="BS127" i="55"/>
  <c r="CB124" i="55"/>
  <c r="BY128" i="55"/>
  <c r="BY130" i="55"/>
  <c r="CC130" i="55"/>
  <c r="CG130" i="55"/>
  <c r="BT132" i="55"/>
  <c r="BS128" i="55"/>
  <c r="BZ128" i="55"/>
  <c r="CD128" i="55"/>
  <c r="BZ130" i="55"/>
  <c r="CD130" i="55"/>
  <c r="AD132" i="55"/>
  <c r="AD117" i="55"/>
  <c r="BS122" i="55"/>
  <c r="CJ123" i="55"/>
  <c r="AB124" i="55"/>
  <c r="CL124" i="55"/>
  <c r="BT128" i="55"/>
  <c r="CA128" i="55"/>
  <c r="Z130" i="55"/>
  <c r="CA130" i="55"/>
  <c r="CE130" i="55"/>
  <c r="AE132" i="55"/>
  <c r="Z115" i="55"/>
  <c r="BT125" i="55"/>
  <c r="AD128" i="55"/>
  <c r="CE126" i="55" l="1"/>
  <c r="BS104" i="55"/>
  <c r="P106" i="55" s="1"/>
  <c r="CE111" i="55"/>
  <c r="CG113" i="55"/>
  <c r="Q111" i="55"/>
  <c r="Q105" i="55"/>
  <c r="BS106" i="55"/>
  <c r="M106" i="55" s="1"/>
  <c r="BY111" i="55"/>
  <c r="BS99" i="55"/>
  <c r="CC111" i="55"/>
  <c r="BZ113" i="55"/>
  <c r="E59" i="55"/>
  <c r="V59" i="55" s="1"/>
  <c r="CQ58" i="55" s="1"/>
  <c r="CE89" i="55"/>
  <c r="BY98" i="55"/>
  <c r="BT94" i="55"/>
  <c r="D95" i="55" s="1"/>
  <c r="BS89" i="55"/>
  <c r="P91" i="55" s="1"/>
  <c r="CG89" i="55"/>
  <c r="BX83" i="55"/>
  <c r="BT21" i="55"/>
  <c r="G30" i="55" s="1"/>
  <c r="BZ46" i="55"/>
  <c r="BS21" i="55"/>
  <c r="M26" i="55" s="1"/>
  <c r="BZ77" i="55"/>
  <c r="CD83" i="55"/>
  <c r="CE25" i="55"/>
  <c r="BT78" i="55"/>
  <c r="J84" i="55" s="1"/>
  <c r="CF83" i="55"/>
  <c r="CE74" i="55"/>
  <c r="E81" i="55"/>
  <c r="CA27" i="55"/>
  <c r="BY27" i="55"/>
  <c r="CB22" i="55"/>
  <c r="CB44" i="55"/>
  <c r="BT37" i="55"/>
  <c r="CF40" i="55"/>
  <c r="H31" i="55"/>
  <c r="Q25" i="55"/>
  <c r="V25" i="55" s="1"/>
  <c r="CQ24" i="55" s="1"/>
  <c r="BS28" i="55"/>
  <c r="P26" i="55" s="1"/>
  <c r="CC29" i="55"/>
  <c r="CB12" i="55"/>
  <c r="AC8" i="55"/>
  <c r="CD12" i="55"/>
  <c r="CC10" i="55"/>
  <c r="CJ9" i="55"/>
  <c r="BX12" i="55"/>
  <c r="CE7" i="55"/>
  <c r="BS9" i="55"/>
  <c r="M9" i="55" s="1"/>
  <c r="CA14" i="55"/>
  <c r="N94" i="55"/>
  <c r="CF96" i="55"/>
  <c r="BT97" i="55"/>
  <c r="G95" i="55" s="1"/>
  <c r="CB94" i="55"/>
  <c r="H94" i="55"/>
  <c r="CE59" i="55"/>
  <c r="H90" i="55"/>
  <c r="CA10" i="55"/>
  <c r="BX10" i="55"/>
  <c r="BY124" i="55"/>
  <c r="CC113" i="55"/>
  <c r="BY113" i="55"/>
  <c r="CG104" i="55"/>
  <c r="N113" i="55"/>
  <c r="CE104" i="55"/>
  <c r="BT106" i="55"/>
  <c r="D112" i="55" s="1"/>
  <c r="BZ111" i="55"/>
  <c r="N98" i="55"/>
  <c r="BS108" i="55"/>
  <c r="CC104" i="55"/>
  <c r="CA113" i="55"/>
  <c r="BS54" i="55"/>
  <c r="M54" i="55" s="1"/>
  <c r="CA94" i="55"/>
  <c r="BY94" i="55"/>
  <c r="CA98" i="55"/>
  <c r="CD89" i="55"/>
  <c r="BX89" i="55"/>
  <c r="BZ89" i="55"/>
  <c r="BZ59" i="55"/>
  <c r="CC77" i="55"/>
  <c r="BZ79" i="55"/>
  <c r="BY83" i="55"/>
  <c r="CE52" i="55"/>
  <c r="D47" i="55"/>
  <c r="H83" i="55"/>
  <c r="CE77" i="55"/>
  <c r="BY59" i="55"/>
  <c r="CG79" i="55"/>
  <c r="CB74" i="55"/>
  <c r="N75" i="55"/>
  <c r="CA81" i="55"/>
  <c r="CB25" i="55"/>
  <c r="E27" i="55"/>
  <c r="V27" i="55" s="1"/>
  <c r="CQ26" i="55" s="1"/>
  <c r="BZ27" i="55"/>
  <c r="CC22" i="55"/>
  <c r="BS27" i="55"/>
  <c r="J24" i="55" s="1"/>
  <c r="BX31" i="55"/>
  <c r="G45" i="55"/>
  <c r="BX22" i="55"/>
  <c r="V23" i="55"/>
  <c r="CQ22" i="55" s="1"/>
  <c r="BY25" i="55"/>
  <c r="CG37" i="55"/>
  <c r="Q38" i="55"/>
  <c r="N40" i="55"/>
  <c r="CB31" i="55"/>
  <c r="BZ25" i="55"/>
  <c r="CD29" i="55"/>
  <c r="BT15" i="55"/>
  <c r="G13" i="55" s="1"/>
  <c r="CB10" i="55"/>
  <c r="BS18" i="55"/>
  <c r="G9" i="55" s="1"/>
  <c r="CD10" i="55"/>
  <c r="BX7" i="55"/>
  <c r="N8" i="55"/>
  <c r="V8" i="55" s="1"/>
  <c r="CQ7" i="55" s="1"/>
  <c r="CO7" i="55" s="1"/>
  <c r="BT9" i="55"/>
  <c r="D15" i="55" s="1"/>
  <c r="BX14" i="55"/>
  <c r="BT114" i="55"/>
  <c r="M114" i="55" s="1"/>
  <c r="E122" i="55"/>
  <c r="CA37" i="55"/>
  <c r="E40" i="55"/>
  <c r="H38" i="55"/>
  <c r="CA40" i="55"/>
  <c r="K92" i="55"/>
  <c r="BT17" i="55"/>
  <c r="M17" i="55" s="1"/>
  <c r="BT131" i="55"/>
  <c r="J127" i="55" s="1"/>
  <c r="AC120" i="55"/>
  <c r="N124" i="55"/>
  <c r="BT104" i="55"/>
  <c r="D114" i="55" s="1"/>
  <c r="E111" i="55"/>
  <c r="BX111" i="55"/>
  <c r="BX98" i="55"/>
  <c r="E94" i="55"/>
  <c r="E98" i="55"/>
  <c r="K90" i="55"/>
  <c r="CA59" i="55"/>
  <c r="BT54" i="55"/>
  <c r="D60" i="55" s="1"/>
  <c r="E46" i="55"/>
  <c r="CF25" i="55"/>
  <c r="CG77" i="55"/>
  <c r="CB83" i="55"/>
  <c r="Q79" i="55"/>
  <c r="CF74" i="55"/>
  <c r="BT76" i="55"/>
  <c r="D82" i="55" s="1"/>
  <c r="CB40" i="55"/>
  <c r="CE37" i="55"/>
  <c r="CC25" i="55"/>
  <c r="BX27" i="55"/>
  <c r="CL22" i="55"/>
  <c r="BX44" i="55"/>
  <c r="CC44" i="55"/>
  <c r="BX29" i="55"/>
  <c r="CC12" i="55"/>
  <c r="BS36" i="55"/>
  <c r="M41" i="55" s="1"/>
  <c r="CC31" i="55"/>
  <c r="BZ7" i="55"/>
  <c r="CB7" i="55"/>
  <c r="BZ14" i="55"/>
  <c r="E92" i="55"/>
  <c r="BX92" i="55"/>
  <c r="CA92" i="55"/>
  <c r="CA74" i="55"/>
  <c r="E77" i="55"/>
  <c r="V77" i="55" s="1"/>
  <c r="CQ76" i="55" s="1"/>
  <c r="H75" i="55"/>
  <c r="V75" i="55" s="1"/>
  <c r="CQ74" i="55" s="1"/>
  <c r="K81" i="55"/>
  <c r="N79" i="55"/>
  <c r="CA7" i="55"/>
  <c r="H8" i="55"/>
  <c r="K111" i="55"/>
  <c r="K10" i="55"/>
  <c r="CA89" i="55"/>
  <c r="BY10" i="55"/>
  <c r="AC90" i="55"/>
  <c r="AC23" i="55"/>
  <c r="AC38" i="55"/>
  <c r="AC53" i="55"/>
  <c r="CU7" i="55"/>
  <c r="CM7" i="55"/>
  <c r="CF119" i="55"/>
  <c r="CE119" i="55"/>
  <c r="BY119" i="55"/>
  <c r="N120" i="55"/>
  <c r="BT115" i="55"/>
  <c r="D108" i="55" s="1"/>
  <c r="BS115" i="55"/>
  <c r="G106" i="55" s="1"/>
  <c r="BZ104" i="55"/>
  <c r="E107" i="55"/>
  <c r="BY104" i="55"/>
  <c r="H105" i="55"/>
  <c r="V105" i="55" s="1"/>
  <c r="CQ104" i="55" s="1"/>
  <c r="BX104" i="55"/>
  <c r="CA104" i="55"/>
  <c r="CD107" i="55"/>
  <c r="G110" i="55"/>
  <c r="CD109" i="55"/>
  <c r="CB107" i="55"/>
  <c r="K107" i="55"/>
  <c r="CC107" i="55"/>
  <c r="BX107" i="55"/>
  <c r="V120" i="55"/>
  <c r="CQ119" i="55" s="1"/>
  <c r="CM119" i="55" s="1"/>
  <c r="CD122" i="55"/>
  <c r="K122" i="55"/>
  <c r="H124" i="55"/>
  <c r="V124" i="55" s="1"/>
  <c r="CQ123" i="55" s="1"/>
  <c r="CB122" i="55"/>
  <c r="J123" i="55"/>
  <c r="BX122" i="55"/>
  <c r="CC122" i="55"/>
  <c r="CC109" i="55"/>
  <c r="BS121" i="55"/>
  <c r="M121" i="55" s="1"/>
  <c r="BT121" i="55"/>
  <c r="D127" i="55" s="1"/>
  <c r="CA126" i="55"/>
  <c r="CA107" i="55"/>
  <c r="Q96" i="55"/>
  <c r="P97" i="55"/>
  <c r="CG96" i="55"/>
  <c r="V111" i="55"/>
  <c r="CQ110" i="55" s="1"/>
  <c r="CG98" i="55"/>
  <c r="BT99" i="55"/>
  <c r="M99" i="55" s="1"/>
  <c r="CF113" i="55"/>
  <c r="CB98" i="55"/>
  <c r="CD98" i="55"/>
  <c r="CC96" i="55"/>
  <c r="CG81" i="55"/>
  <c r="N83" i="55"/>
  <c r="CE81" i="55"/>
  <c r="Q81" i="55"/>
  <c r="AC75" i="55"/>
  <c r="BZ83" i="55"/>
  <c r="CC83" i="55"/>
  <c r="D43" i="55"/>
  <c r="CA42" i="55"/>
  <c r="BZ42" i="55"/>
  <c r="J39" i="55"/>
  <c r="BX37" i="55"/>
  <c r="BY42" i="55"/>
  <c r="E42" i="55"/>
  <c r="V42" i="55" s="1"/>
  <c r="CQ41" i="55" s="1"/>
  <c r="CJ39" i="55"/>
  <c r="BX42" i="55"/>
  <c r="CD37" i="55"/>
  <c r="K38" i="55"/>
  <c r="V38" i="55" s="1"/>
  <c r="CQ37" i="55" s="1"/>
  <c r="CL37" i="55" s="1"/>
  <c r="V31" i="55"/>
  <c r="CQ30" i="55" s="1"/>
  <c r="Q40" i="55"/>
  <c r="V40" i="55" s="1"/>
  <c r="CQ39" i="55" s="1"/>
  <c r="CC37" i="55"/>
  <c r="BS95" i="55"/>
  <c r="P93" i="55" s="1"/>
  <c r="BZ92" i="55"/>
  <c r="Q92" i="55"/>
  <c r="BT95" i="55"/>
  <c r="CG92" i="55"/>
  <c r="CC92" i="55"/>
  <c r="V113" i="55"/>
  <c r="CQ112" i="55" s="1"/>
  <c r="H98" i="55"/>
  <c r="CU74" i="55"/>
  <c r="CO74" i="55"/>
  <c r="CK74" i="55"/>
  <c r="V55" i="55"/>
  <c r="CQ54" i="55" s="1"/>
  <c r="CU22" i="55"/>
  <c r="CO22" i="55"/>
  <c r="CN38" i="55"/>
  <c r="BZ40" i="55"/>
  <c r="CE40" i="55"/>
  <c r="V10" i="55"/>
  <c r="CQ9" i="55" s="1"/>
  <c r="CR7" i="55" s="1"/>
  <c r="CX7" i="55" s="1"/>
  <c r="BZ107" i="55"/>
  <c r="BY126" i="55"/>
  <c r="CD124" i="55"/>
  <c r="CB119" i="55"/>
  <c r="CG109" i="55"/>
  <c r="Q109" i="55"/>
  <c r="V109" i="55" s="1"/>
  <c r="CQ108" i="55" s="1"/>
  <c r="P110" i="55"/>
  <c r="CE109" i="55"/>
  <c r="BS112" i="55"/>
  <c r="J108" i="55" s="1"/>
  <c r="E126" i="55"/>
  <c r="V126" i="55" s="1"/>
  <c r="CQ125" i="55" s="1"/>
  <c r="BZ126" i="55"/>
  <c r="BS110" i="55"/>
  <c r="P108" i="55" s="1"/>
  <c r="Q107" i="55"/>
  <c r="CG107" i="55"/>
  <c r="BT110" i="55"/>
  <c r="G114" i="55" s="1"/>
  <c r="CB109" i="55"/>
  <c r="BY107" i="55"/>
  <c r="CB113" i="55"/>
  <c r="BT108" i="55"/>
  <c r="J114" i="55" s="1"/>
  <c r="BX113" i="55"/>
  <c r="CE96" i="55"/>
  <c r="G99" i="55"/>
  <c r="CN55" i="55"/>
  <c r="V98" i="55"/>
  <c r="CQ97" i="55" s="1"/>
  <c r="CK93" i="55" s="1"/>
  <c r="BZ98" i="55"/>
  <c r="BZ96" i="55"/>
  <c r="BS84" i="55"/>
  <c r="P82" i="55" s="1"/>
  <c r="V79" i="55"/>
  <c r="CQ78" i="55" s="1"/>
  <c r="V83" i="55"/>
  <c r="CQ82" i="55" s="1"/>
  <c r="CG83" i="55"/>
  <c r="V57" i="55"/>
  <c r="CQ56" i="55" s="1"/>
  <c r="CE83" i="55"/>
  <c r="CM74" i="55"/>
  <c r="BZ81" i="55"/>
  <c r="V53" i="55"/>
  <c r="CQ52" i="55" s="1"/>
  <c r="CR58" i="55" s="1"/>
  <c r="CX58" i="55" s="1"/>
  <c r="V44" i="55"/>
  <c r="CQ43" i="55" s="1"/>
  <c r="CK22" i="55"/>
  <c r="BS43" i="55"/>
  <c r="P41" i="55" s="1"/>
  <c r="V16" i="55"/>
  <c r="CQ15" i="55" s="1"/>
  <c r="CM9" i="55"/>
  <c r="CK9" i="55"/>
  <c r="CU11" i="55"/>
  <c r="CN9" i="55"/>
  <c r="V14" i="55"/>
  <c r="CQ13" i="55" s="1"/>
  <c r="BX126" i="55"/>
  <c r="CE92" i="55"/>
  <c r="CC98" i="55"/>
  <c r="V96" i="55"/>
  <c r="CQ95" i="55" s="1"/>
  <c r="CD46" i="55"/>
  <c r="CB46" i="55"/>
  <c r="H46" i="55"/>
  <c r="V46" i="55" s="1"/>
  <c r="CQ45" i="55" s="1"/>
  <c r="CC46" i="55"/>
  <c r="V81" i="55"/>
  <c r="CQ80" i="55" s="1"/>
  <c r="CC40" i="55"/>
  <c r="V29" i="55"/>
  <c r="CQ28" i="55" s="1"/>
  <c r="CG40" i="55"/>
  <c r="BT43" i="55"/>
  <c r="G47" i="55" s="1"/>
  <c r="BX46" i="55"/>
  <c r="CM75" i="55" l="1"/>
  <c r="CR84" i="55"/>
  <c r="CX84" i="55" s="1"/>
  <c r="CU76" i="55"/>
  <c r="CO75" i="55"/>
  <c r="CN75" i="55"/>
  <c r="CJ75" i="55"/>
  <c r="CL75" i="55"/>
  <c r="V122" i="55"/>
  <c r="CQ121" i="55" s="1"/>
  <c r="CL120" i="55" s="1"/>
  <c r="CL7" i="55"/>
  <c r="CM22" i="55"/>
  <c r="CN22" i="55"/>
  <c r="CK55" i="55"/>
  <c r="CJ55" i="55"/>
  <c r="CO55" i="55"/>
  <c r="CK7" i="55"/>
  <c r="V94" i="55"/>
  <c r="CQ93" i="55" s="1"/>
  <c r="V90" i="55"/>
  <c r="CQ89" i="55" s="1"/>
  <c r="CR11" i="55"/>
  <c r="CX11" i="55" s="1"/>
  <c r="CR76" i="55"/>
  <c r="CX76" i="55" s="1"/>
  <c r="CU58" i="55"/>
  <c r="CV58" i="55" s="1"/>
  <c r="CZ58" i="55" s="1"/>
  <c r="DA58" i="55" s="1"/>
  <c r="V92" i="55"/>
  <c r="CQ91" i="55" s="1"/>
  <c r="CN7" i="55"/>
  <c r="CL74" i="55"/>
  <c r="CN74" i="55"/>
  <c r="CU108" i="55"/>
  <c r="CM106" i="55"/>
  <c r="CO106" i="55"/>
  <c r="CJ106" i="55"/>
  <c r="CN106" i="55"/>
  <c r="CK106" i="55"/>
  <c r="CR45" i="55"/>
  <c r="CX45" i="55" s="1"/>
  <c r="CU45" i="55"/>
  <c r="CO41" i="55"/>
  <c r="CJ41" i="55"/>
  <c r="CL41" i="55"/>
  <c r="CM41" i="55"/>
  <c r="CK41" i="55"/>
  <c r="W77" i="55"/>
  <c r="CS76" i="55"/>
  <c r="CU91" i="55"/>
  <c r="CL90" i="55"/>
  <c r="CO90" i="55"/>
  <c r="CJ90" i="55"/>
  <c r="CM90" i="55"/>
  <c r="CN90" i="55"/>
  <c r="CR93" i="55"/>
  <c r="CX93" i="55" s="1"/>
  <c r="W59" i="55"/>
  <c r="CS58" i="55"/>
  <c r="CS7" i="55"/>
  <c r="W8" i="55"/>
  <c r="CU123" i="55"/>
  <c r="CM121" i="55"/>
  <c r="CR123" i="55"/>
  <c r="CX123" i="55" s="1"/>
  <c r="CN121" i="55"/>
  <c r="CO121" i="55"/>
  <c r="CJ121" i="55"/>
  <c r="CK121" i="55"/>
  <c r="CR28" i="55"/>
  <c r="CX28" i="55" s="1"/>
  <c r="CU28" i="55"/>
  <c r="CO25" i="55"/>
  <c r="CL25" i="55"/>
  <c r="CJ25" i="55"/>
  <c r="CK25" i="55"/>
  <c r="CN25" i="55"/>
  <c r="CU15" i="55"/>
  <c r="CR15" i="55"/>
  <c r="CX15" i="55" s="1"/>
  <c r="CO11" i="55"/>
  <c r="CL11" i="55"/>
  <c r="CJ11" i="55"/>
  <c r="CK11" i="55"/>
  <c r="CM11" i="55"/>
  <c r="CU82" i="55"/>
  <c r="CR82" i="55"/>
  <c r="CX82" i="55" s="1"/>
  <c r="CO78" i="55"/>
  <c r="CJ78" i="55"/>
  <c r="CL78" i="55"/>
  <c r="CK78" i="55"/>
  <c r="CU80" i="55"/>
  <c r="CO77" i="55"/>
  <c r="CR80" i="55"/>
  <c r="CX80" i="55" s="1"/>
  <c r="CL77" i="55"/>
  <c r="CK77" i="55"/>
  <c r="CJ77" i="55"/>
  <c r="CU13" i="55"/>
  <c r="CR13" i="55"/>
  <c r="CX13" i="55" s="1"/>
  <c r="CN10" i="55"/>
  <c r="CL10" i="55"/>
  <c r="CO10" i="55"/>
  <c r="CJ10" i="55"/>
  <c r="CK10" i="55"/>
  <c r="CR56" i="55"/>
  <c r="CX56" i="55" s="1"/>
  <c r="CU56" i="55"/>
  <c r="CJ54" i="55"/>
  <c r="CO54" i="55"/>
  <c r="CM54" i="55"/>
  <c r="CK54" i="55"/>
  <c r="CN54" i="55"/>
  <c r="CO93" i="55"/>
  <c r="CU97" i="55"/>
  <c r="CL93" i="55"/>
  <c r="CJ93" i="55"/>
  <c r="CR74" i="55"/>
  <c r="CX74" i="55" s="1"/>
  <c r="CR41" i="55"/>
  <c r="CX41" i="55" s="1"/>
  <c r="CU41" i="55"/>
  <c r="CM39" i="55"/>
  <c r="CN39" i="55"/>
  <c r="CK39" i="55"/>
  <c r="CO39" i="55"/>
  <c r="CR121" i="55"/>
  <c r="CX121" i="55" s="1"/>
  <c r="CR17" i="55"/>
  <c r="CX17" i="55" s="1"/>
  <c r="CU24" i="55"/>
  <c r="CR24" i="55"/>
  <c r="CX24" i="55" s="1"/>
  <c r="CO23" i="55"/>
  <c r="CN23" i="55"/>
  <c r="CL23" i="55"/>
  <c r="CM23" i="55"/>
  <c r="CJ23" i="55"/>
  <c r="CU39" i="55"/>
  <c r="CJ38" i="55"/>
  <c r="CR39" i="55"/>
  <c r="CX39" i="55" s="1"/>
  <c r="CM38" i="55"/>
  <c r="CL38" i="55"/>
  <c r="CO38" i="55"/>
  <c r="V107" i="55"/>
  <c r="CQ106" i="55" s="1"/>
  <c r="CR112" i="55" s="1"/>
  <c r="CX112" i="55" s="1"/>
  <c r="CS84" i="55"/>
  <c r="CU125" i="55"/>
  <c r="CO122" i="55"/>
  <c r="CL122" i="55"/>
  <c r="CK122" i="55"/>
  <c r="CN122" i="55"/>
  <c r="CU26" i="55"/>
  <c r="CR26" i="55"/>
  <c r="CX26" i="55" s="1"/>
  <c r="CN24" i="55"/>
  <c r="CK24" i="55"/>
  <c r="CM24" i="55"/>
  <c r="CO24" i="55"/>
  <c r="CJ24" i="55"/>
  <c r="CU112" i="55"/>
  <c r="CO108" i="55"/>
  <c r="CJ108" i="55"/>
  <c r="CK108" i="55"/>
  <c r="CM108" i="55"/>
  <c r="CR30" i="55"/>
  <c r="CX30" i="55" s="1"/>
  <c r="CO26" i="55"/>
  <c r="CU30" i="55"/>
  <c r="CL26" i="55"/>
  <c r="CM26" i="55"/>
  <c r="CK26" i="55"/>
  <c r="CJ26" i="55"/>
  <c r="CN77" i="55"/>
  <c r="CU110" i="55"/>
  <c r="CL107" i="55"/>
  <c r="CR110" i="55"/>
  <c r="CX110" i="55" s="1"/>
  <c r="CN107" i="55"/>
  <c r="CJ107" i="55"/>
  <c r="CK107" i="55"/>
  <c r="CO107" i="55"/>
  <c r="CM93" i="55"/>
  <c r="CU119" i="55"/>
  <c r="CO119" i="55"/>
  <c r="CN119" i="55"/>
  <c r="CK119" i="55"/>
  <c r="CL119" i="55"/>
  <c r="CR127" i="55"/>
  <c r="CX127" i="55" s="1"/>
  <c r="CR32" i="55"/>
  <c r="CX32" i="55" s="1"/>
  <c r="CS11" i="55"/>
  <c r="W12" i="55"/>
  <c r="CU43" i="55"/>
  <c r="CO40" i="55"/>
  <c r="CR43" i="55"/>
  <c r="CX43" i="55" s="1"/>
  <c r="CN40" i="55"/>
  <c r="CJ40" i="55"/>
  <c r="CK40" i="55"/>
  <c r="CU95" i="55"/>
  <c r="CL92" i="55"/>
  <c r="CR95" i="55"/>
  <c r="CX95" i="55" s="1"/>
  <c r="CO92" i="55"/>
  <c r="CJ92" i="55"/>
  <c r="CK92" i="55"/>
  <c r="CV11" i="55"/>
  <c r="CZ11" i="55" s="1"/>
  <c r="DA11" i="55" s="1"/>
  <c r="CU52" i="55"/>
  <c r="CO52" i="55"/>
  <c r="CR52" i="55"/>
  <c r="CX52" i="55" s="1"/>
  <c r="CM52" i="55"/>
  <c r="CL52" i="55"/>
  <c r="CK52" i="55"/>
  <c r="CR60" i="55"/>
  <c r="CX60" i="55" s="1"/>
  <c r="CN52" i="55"/>
  <c r="CR62" i="55"/>
  <c r="CX62" i="55" s="1"/>
  <c r="CR78" i="55"/>
  <c r="CX78" i="55" s="1"/>
  <c r="CM76" i="55"/>
  <c r="CU78" i="55"/>
  <c r="CV74" i="55" s="1"/>
  <c r="CK76" i="55"/>
  <c r="CJ76" i="55"/>
  <c r="CN76" i="55"/>
  <c r="CO76" i="55"/>
  <c r="CO8" i="55"/>
  <c r="CU9" i="55"/>
  <c r="CR9" i="55"/>
  <c r="CX9" i="55" s="1"/>
  <c r="CJ8" i="55"/>
  <c r="CN8" i="55"/>
  <c r="CL8" i="55"/>
  <c r="CM8" i="55"/>
  <c r="CR22" i="55"/>
  <c r="CX22" i="55" s="1"/>
  <c r="CR54" i="55"/>
  <c r="CX54" i="55" s="1"/>
  <c r="CU54" i="55"/>
  <c r="CO53" i="55"/>
  <c r="CN53" i="55"/>
  <c r="CJ53" i="55"/>
  <c r="CL53" i="55"/>
  <c r="CM53" i="55"/>
  <c r="CJ122" i="55"/>
  <c r="CR37" i="55"/>
  <c r="CX37" i="55" s="1"/>
  <c r="CU37" i="55"/>
  <c r="CO37" i="55"/>
  <c r="CK37" i="55"/>
  <c r="CN37" i="55"/>
  <c r="CR47" i="55"/>
  <c r="CX47" i="55" s="1"/>
  <c r="CM37" i="55"/>
  <c r="CM78" i="55"/>
  <c r="CL108" i="55"/>
  <c r="CN92" i="55"/>
  <c r="CU104" i="55"/>
  <c r="CO104" i="55"/>
  <c r="CR104" i="55"/>
  <c r="CX104" i="55" s="1"/>
  <c r="CN104" i="55"/>
  <c r="CL104" i="55"/>
  <c r="CR114" i="55"/>
  <c r="CX114" i="55" s="1"/>
  <c r="CM104" i="55"/>
  <c r="CK104" i="55"/>
  <c r="CV76" i="55"/>
  <c r="CZ76" i="55" s="1"/>
  <c r="DA76" i="55" s="1"/>
  <c r="CN91" i="55" l="1"/>
  <c r="CK91" i="55"/>
  <c r="CJ91" i="55"/>
  <c r="CM91" i="55"/>
  <c r="CU93" i="55"/>
  <c r="CO91" i="55"/>
  <c r="CV54" i="55"/>
  <c r="CV30" i="55"/>
  <c r="CN120" i="55"/>
  <c r="CR129" i="55"/>
  <c r="CX129" i="55" s="1"/>
  <c r="CR125" i="55"/>
  <c r="CX125" i="55" s="1"/>
  <c r="CZ125" i="55" s="1"/>
  <c r="DA125" i="55" s="1"/>
  <c r="CJ120" i="55"/>
  <c r="CO120" i="55"/>
  <c r="CR99" i="55"/>
  <c r="CX99" i="55" s="1"/>
  <c r="CS99" i="55" s="1"/>
  <c r="CR91" i="55"/>
  <c r="CX91" i="55" s="1"/>
  <c r="W92" i="55" s="1"/>
  <c r="CR119" i="55"/>
  <c r="CX119" i="55" s="1"/>
  <c r="CM120" i="55"/>
  <c r="CU121" i="55"/>
  <c r="CR97" i="55"/>
  <c r="CX97" i="55" s="1"/>
  <c r="CR89" i="55"/>
  <c r="CX89" i="55" s="1"/>
  <c r="CL89" i="55"/>
  <c r="CM89" i="55"/>
  <c r="CU89" i="55"/>
  <c r="CV93" i="55" s="1"/>
  <c r="CZ93" i="55" s="1"/>
  <c r="DA93" i="55" s="1"/>
  <c r="CO89" i="55"/>
  <c r="CN89" i="55"/>
  <c r="CK89" i="55"/>
  <c r="CS112" i="55"/>
  <c r="W113" i="55"/>
  <c r="CS47" i="55"/>
  <c r="CV37" i="55"/>
  <c r="CZ37" i="55" s="1"/>
  <c r="DA37" i="55" s="1"/>
  <c r="CV47" i="55"/>
  <c r="CZ47" i="55" s="1"/>
  <c r="DA47" i="55" s="1"/>
  <c r="W105" i="55"/>
  <c r="CS104" i="55"/>
  <c r="W38" i="55"/>
  <c r="CS37" i="55"/>
  <c r="CV9" i="55"/>
  <c r="CV17" i="55"/>
  <c r="CS60" i="55"/>
  <c r="CS52" i="55"/>
  <c r="W53" i="55"/>
  <c r="CS127" i="55"/>
  <c r="CV26" i="55"/>
  <c r="CV39" i="55"/>
  <c r="CZ39" i="55" s="1"/>
  <c r="DA39" i="55" s="1"/>
  <c r="CV56" i="55"/>
  <c r="CV13" i="55"/>
  <c r="CZ13" i="55" s="1"/>
  <c r="DA13" i="55" s="1"/>
  <c r="W83" i="55"/>
  <c r="CS82" i="55"/>
  <c r="CV15" i="55"/>
  <c r="CS123" i="55"/>
  <c r="W124" i="55"/>
  <c r="CS91" i="55"/>
  <c r="CS45" i="55"/>
  <c r="W46" i="55"/>
  <c r="W79" i="55"/>
  <c r="CS78" i="55"/>
  <c r="CS43" i="55"/>
  <c r="W44" i="55"/>
  <c r="W111" i="55"/>
  <c r="CS110" i="55"/>
  <c r="CV7" i="55"/>
  <c r="CZ7" i="55" s="1"/>
  <c r="DA7" i="55" s="1"/>
  <c r="CV32" i="55"/>
  <c r="W25" i="55"/>
  <c r="CS24" i="55"/>
  <c r="CV121" i="55"/>
  <c r="W75" i="55"/>
  <c r="CZ74" i="55"/>
  <c r="DA74" i="55" s="1"/>
  <c r="CS74" i="55"/>
  <c r="CZ56" i="55"/>
  <c r="DA56" i="55" s="1"/>
  <c r="CS56" i="55"/>
  <c r="W57" i="55"/>
  <c r="CV89" i="55"/>
  <c r="CZ89" i="55" s="1"/>
  <c r="DA89" i="55" s="1"/>
  <c r="W81" i="55"/>
  <c r="CS80" i="55"/>
  <c r="CV82" i="55"/>
  <c r="CZ82" i="55" s="1"/>
  <c r="DA82" i="55" s="1"/>
  <c r="CS89" i="55"/>
  <c r="W90" i="55"/>
  <c r="W55" i="55"/>
  <c r="CZ54" i="55"/>
  <c r="DA54" i="55" s="1"/>
  <c r="CS54" i="55"/>
  <c r="W23" i="55"/>
  <c r="CS22" i="55"/>
  <c r="CZ62" i="55"/>
  <c r="DA62" i="55" s="1"/>
  <c r="CS62" i="55"/>
  <c r="CV52" i="55"/>
  <c r="CZ52" i="55" s="1"/>
  <c r="DA52" i="55" s="1"/>
  <c r="CV62" i="55"/>
  <c r="CV60" i="55"/>
  <c r="CZ60" i="55" s="1"/>
  <c r="DA60" i="55" s="1"/>
  <c r="CS129" i="55"/>
  <c r="CV119" i="55"/>
  <c r="CV129" i="55"/>
  <c r="CZ129" i="55" s="1"/>
  <c r="DA129" i="55" s="1"/>
  <c r="CV127" i="55"/>
  <c r="CZ127" i="55" s="1"/>
  <c r="DA127" i="55" s="1"/>
  <c r="CV125" i="55"/>
  <c r="CR106" i="55"/>
  <c r="CX106" i="55" s="1"/>
  <c r="CO105" i="55"/>
  <c r="CU106" i="55"/>
  <c r="CV106" i="55" s="1"/>
  <c r="CM105" i="55"/>
  <c r="CL105" i="55"/>
  <c r="CN105" i="55"/>
  <c r="CJ105" i="55"/>
  <c r="W40" i="55"/>
  <c r="CS39" i="55"/>
  <c r="CV22" i="55"/>
  <c r="CZ22" i="55" s="1"/>
  <c r="DA22" i="55" s="1"/>
  <c r="CV24" i="55"/>
  <c r="CZ24" i="55" s="1"/>
  <c r="DA24" i="55" s="1"/>
  <c r="X25" i="55" s="1"/>
  <c r="CZ121" i="55"/>
  <c r="DA121" i="55" s="1"/>
  <c r="CS121" i="55"/>
  <c r="W122" i="55"/>
  <c r="CV41" i="55"/>
  <c r="CV28" i="55"/>
  <c r="CV123" i="55"/>
  <c r="CZ123" i="55" s="1"/>
  <c r="DA123" i="55" s="1"/>
  <c r="W94" i="55"/>
  <c r="CS93" i="55"/>
  <c r="CR108" i="55"/>
  <c r="CX108" i="55" s="1"/>
  <c r="CS114" i="55"/>
  <c r="W10" i="55"/>
  <c r="CZ9" i="55"/>
  <c r="DA9" i="55" s="1"/>
  <c r="CS9" i="55"/>
  <c r="CV78" i="55"/>
  <c r="CZ78" i="55" s="1"/>
  <c r="DA78" i="55" s="1"/>
  <c r="CV84" i="55"/>
  <c r="CZ84" i="55" s="1"/>
  <c r="DA84" i="55" s="1"/>
  <c r="CS95" i="55"/>
  <c r="W96" i="55"/>
  <c r="CV43" i="55"/>
  <c r="CZ43" i="55" s="1"/>
  <c r="DA43" i="55" s="1"/>
  <c r="CZ32" i="55"/>
  <c r="DA32" i="55" s="1"/>
  <c r="CS32" i="55"/>
  <c r="W120" i="55"/>
  <c r="CS119" i="55"/>
  <c r="CZ119" i="55"/>
  <c r="DA119" i="55" s="1"/>
  <c r="W31" i="55"/>
  <c r="CZ30" i="55"/>
  <c r="DA30" i="55" s="1"/>
  <c r="CS30" i="55"/>
  <c r="W27" i="55"/>
  <c r="CZ26" i="55"/>
  <c r="DA26" i="55" s="1"/>
  <c r="CS26" i="55"/>
  <c r="CV99" i="55"/>
  <c r="CZ99" i="55" s="1"/>
  <c r="DA99" i="55" s="1"/>
  <c r="CZ17" i="55"/>
  <c r="DA17" i="55" s="1"/>
  <c r="CS17" i="55"/>
  <c r="W42" i="55"/>
  <c r="CZ41" i="55"/>
  <c r="DA41" i="55" s="1"/>
  <c r="CS41" i="55"/>
  <c r="W14" i="55"/>
  <c r="CS13" i="55"/>
  <c r="CV80" i="55"/>
  <c r="CZ80" i="55" s="1"/>
  <c r="DA80" i="55" s="1"/>
  <c r="X81" i="55" s="1"/>
  <c r="W16" i="55"/>
  <c r="CZ15" i="55"/>
  <c r="DA15" i="55" s="1"/>
  <c r="CS15" i="55"/>
  <c r="CZ28" i="55"/>
  <c r="DA28" i="55" s="1"/>
  <c r="CS28" i="55"/>
  <c r="W29" i="55"/>
  <c r="CV45" i="55"/>
  <c r="CZ45" i="55" s="1"/>
  <c r="DA45" i="55" s="1"/>
  <c r="CV108" i="55"/>
  <c r="CZ97" i="55" l="1"/>
  <c r="DA97" i="55" s="1"/>
  <c r="X98" i="55" s="1"/>
  <c r="W126" i="55"/>
  <c r="CS97" i="55"/>
  <c r="X46" i="55"/>
  <c r="CS125" i="55"/>
  <c r="CV110" i="55"/>
  <c r="CZ110" i="55" s="1"/>
  <c r="DA110" i="55" s="1"/>
  <c r="W98" i="55"/>
  <c r="CV97" i="55"/>
  <c r="CV95" i="55"/>
  <c r="CZ95" i="55" s="1"/>
  <c r="DA95" i="55" s="1"/>
  <c r="CV91" i="55"/>
  <c r="CZ91" i="55" s="1"/>
  <c r="DA91" i="55" s="1"/>
  <c r="X92" i="55" s="1"/>
  <c r="X79" i="55"/>
  <c r="EA99" i="55"/>
  <c r="EA97" i="55"/>
  <c r="EA95" i="55"/>
  <c r="EA89" i="55"/>
  <c r="EA93" i="55"/>
  <c r="EA91" i="55"/>
  <c r="EA74" i="55"/>
  <c r="EA82" i="55"/>
  <c r="EA78" i="55"/>
  <c r="EA76" i="55"/>
  <c r="EA84" i="55"/>
  <c r="EA80" i="55"/>
  <c r="EA26" i="55"/>
  <c r="EA24" i="55"/>
  <c r="EA13" i="55"/>
  <c r="EA30" i="55"/>
  <c r="EA17" i="55"/>
  <c r="EA28" i="55"/>
  <c r="EA32" i="55"/>
  <c r="X23" i="55"/>
  <c r="EA22" i="55"/>
  <c r="EA15" i="55"/>
  <c r="EA11" i="55"/>
  <c r="EA7" i="55"/>
  <c r="EA9" i="55"/>
  <c r="X12" i="55"/>
  <c r="X77" i="55"/>
  <c r="X83" i="55"/>
  <c r="X38" i="55"/>
  <c r="X111" i="55"/>
  <c r="X44" i="55"/>
  <c r="X90" i="55"/>
  <c r="X29" i="55"/>
  <c r="X96" i="55"/>
  <c r="X10" i="55"/>
  <c r="W109" i="55"/>
  <c r="CZ108" i="55"/>
  <c r="DA108" i="55" s="1"/>
  <c r="X109" i="55" s="1"/>
  <c r="CS108" i="55"/>
  <c r="CV114" i="55"/>
  <c r="CZ114" i="55" s="1"/>
  <c r="DA114" i="55" s="1"/>
  <c r="X8" i="55"/>
  <c r="X42" i="55"/>
  <c r="X31" i="55"/>
  <c r="X40" i="55"/>
  <c r="CZ106" i="55"/>
  <c r="DA106" i="55" s="1"/>
  <c r="X107" i="55" s="1"/>
  <c r="W107" i="55"/>
  <c r="CS106" i="55"/>
  <c r="CV104" i="55"/>
  <c r="CZ104" i="55" s="1"/>
  <c r="DA104" i="55" s="1"/>
  <c r="X105" i="55" s="1"/>
  <c r="X75" i="55"/>
  <c r="CV112" i="55"/>
  <c r="CZ112" i="55" s="1"/>
  <c r="DA112" i="55" s="1"/>
  <c r="X113" i="55" s="1"/>
  <c r="X16" i="55"/>
  <c r="X14" i="55"/>
  <c r="X27" i="55"/>
  <c r="X94" i="55"/>
</calcChain>
</file>

<file path=xl/sharedStrings.xml><?xml version="1.0" encoding="utf-8"?>
<sst xmlns="http://schemas.openxmlformats.org/spreadsheetml/2006/main" count="2866" uniqueCount="578">
  <si>
    <t>№</t>
  </si>
  <si>
    <t>3-4</t>
  </si>
  <si>
    <t>1-5</t>
  </si>
  <si>
    <t>г. АЛМАТЫ</t>
  </si>
  <si>
    <t>АЛМАТИНСКАЯ обл.</t>
  </si>
  <si>
    <t>СКО</t>
  </si>
  <si>
    <t>ЦВИГУН</t>
  </si>
  <si>
    <t>БУЛАТОВА</t>
  </si>
  <si>
    <t>ЛАВРОВА Е.</t>
  </si>
  <si>
    <t>АКТЮБИНСКАЯ обл.</t>
  </si>
  <si>
    <t>ПАВЛОДАРСКАЯ обл.</t>
  </si>
  <si>
    <t>КУАТОВА</t>
  </si>
  <si>
    <t>РОМАНОВСКАЯ</t>
  </si>
  <si>
    <t>ДОШИМОВА</t>
  </si>
  <si>
    <t>ЗКО</t>
  </si>
  <si>
    <t>ДАРЮБАЕВА</t>
  </si>
  <si>
    <t>ЕРБОСЫН</t>
  </si>
  <si>
    <t>БЕКИШ</t>
  </si>
  <si>
    <t>ИЛЬЯС</t>
  </si>
  <si>
    <t>МАНГИСТАУСКАЯ обл.</t>
  </si>
  <si>
    <t>АКАШЕВА</t>
  </si>
  <si>
    <t>ТЕМИРХАНОВА</t>
  </si>
  <si>
    <t>АШКЕЕВА</t>
  </si>
  <si>
    <t>СМИРНОВА</t>
  </si>
  <si>
    <t>БОРСАКБАЕВА К.</t>
  </si>
  <si>
    <t>г.ШЫМКЕНТ</t>
  </si>
  <si>
    <t>ВКО</t>
  </si>
  <si>
    <t>МИРКАДИРОВА</t>
  </si>
  <si>
    <t>ЯСАКОВА</t>
  </si>
  <si>
    <t>БАХЫТ</t>
  </si>
  <si>
    <t>АСЕТ</t>
  </si>
  <si>
    <t>АЛИМБАЕВА</t>
  </si>
  <si>
    <t>БЕЙСЕНОВА</t>
  </si>
  <si>
    <t>МЕДЕУОВА</t>
  </si>
  <si>
    <t>АЛМАГАМБЕТОВА</t>
  </si>
  <si>
    <t>ХУСЕЙНОВА</t>
  </si>
  <si>
    <t>ТУТУЕВА</t>
  </si>
  <si>
    <t>ТУРКЕСТАНСКАЯ обл.</t>
  </si>
  <si>
    <t>НУРЖАНКЫЗЫ</t>
  </si>
  <si>
    <t>АХМАДАЛИЕВА</t>
  </si>
  <si>
    <t>СЕРИКБАЙ</t>
  </si>
  <si>
    <t>КОСТАНАЙСКАЯ обл.</t>
  </si>
  <si>
    <t>БИАХМЕТОВА</t>
  </si>
  <si>
    <t>УСПАНОВА</t>
  </si>
  <si>
    <t>ЗЕЙНУЛЛА</t>
  </si>
  <si>
    <t>КОШКУМБАЕВА</t>
  </si>
  <si>
    <t>г. ШЫМКЕНТ</t>
  </si>
  <si>
    <t>КАМИЛЖАНОВА</t>
  </si>
  <si>
    <t>САДЫКБАЙ</t>
  </si>
  <si>
    <t>БОРСАКБАЕВА З.</t>
  </si>
  <si>
    <t>СУРАГАНОВА</t>
  </si>
  <si>
    <t>А. Перевалов</t>
  </si>
  <si>
    <t>М. Мирасланов</t>
  </si>
  <si>
    <t>Дата</t>
  </si>
  <si>
    <t>Рейтинг</t>
  </si>
  <si>
    <t>МУЖЧИНЫ</t>
  </si>
  <si>
    <t>ХАРКИ И.</t>
  </si>
  <si>
    <t>VI ЛЕТНЯЯ СПАРТАКИАДА РЕСПУБЛИКИ КАЗАХСТАН</t>
  </si>
  <si>
    <t>ПО НАСТОЛЬНОМУ ТЕННИСУ</t>
  </si>
  <si>
    <t>19-26 марта 2023г.                                                   г. Караганда</t>
  </si>
  <si>
    <t>ОБЩЕКМАНДНЫЙ(МЕДАЛЬНЫЙ) ЗАЧЕТ</t>
  </si>
  <si>
    <t>Регионы</t>
  </si>
  <si>
    <t>золото</t>
  </si>
  <si>
    <t>серебро</t>
  </si>
  <si>
    <t>бронза</t>
  </si>
  <si>
    <t>место</t>
  </si>
  <si>
    <t>КАРАГАНДИНСКАЯ обл.</t>
  </si>
  <si>
    <t>г.АСТАНА</t>
  </si>
  <si>
    <t>г.АЛМАТЫ</t>
  </si>
  <si>
    <t>6-9</t>
  </si>
  <si>
    <t>ЖАМБЫЛСКАЯ обл.</t>
  </si>
  <si>
    <t>10-19</t>
  </si>
  <si>
    <t>АТЫРАУСКАЯ обл.</t>
  </si>
  <si>
    <t>КЫЗЫЛОРДИНСКАЯ обл.</t>
  </si>
  <si>
    <t>АБАЙСКАЯ обл.</t>
  </si>
  <si>
    <t>ЖЕТЫСУСКАЯ обл.</t>
  </si>
  <si>
    <t>УЛЫТАУСКАЯ обл.</t>
  </si>
  <si>
    <t xml:space="preserve">Главный судья. Судья МК                                                            А. Перевалов </t>
  </si>
  <si>
    <t>Главный секретарь. Судья МК                                                       М. Мирасланов</t>
  </si>
  <si>
    <t>ИТОГИ КОМАНДНЫХ СОРЕВНОВАНИЙ. ЖЕНЩИНЫ.</t>
  </si>
  <si>
    <t>1 МЕСТО</t>
  </si>
  <si>
    <t>Карагандинская обл.</t>
  </si>
  <si>
    <t>Фамилия Имя</t>
  </si>
  <si>
    <t>Разряд</t>
  </si>
  <si>
    <t>Регион</t>
  </si>
  <si>
    <t>рождения</t>
  </si>
  <si>
    <t xml:space="preserve">Акашева Зауреш  </t>
  </si>
  <si>
    <t>02.12.2000</t>
  </si>
  <si>
    <t>МСМК</t>
  </si>
  <si>
    <t>Карагандин. обл.</t>
  </si>
  <si>
    <t xml:space="preserve">Ашкеева Арай  </t>
  </si>
  <si>
    <t>08.07.2003</t>
  </si>
  <si>
    <t>МС</t>
  </si>
  <si>
    <t xml:space="preserve">Смирнова Александра  </t>
  </si>
  <si>
    <t>11.06.2004</t>
  </si>
  <si>
    <t xml:space="preserve">Кошкумбаева Жанерке  </t>
  </si>
  <si>
    <t>16.09.2005</t>
  </si>
  <si>
    <t>КМС</t>
  </si>
  <si>
    <t xml:space="preserve">Мочалкина Виктория  </t>
  </si>
  <si>
    <t>06.12.2008</t>
  </si>
  <si>
    <t>2 МЕСТО</t>
  </si>
  <si>
    <t>г.Шымкент</t>
  </si>
  <si>
    <t xml:space="preserve">Миркадирова Сарвиноз  </t>
  </si>
  <si>
    <t>03.02.2005</t>
  </si>
  <si>
    <t>г. Шымкент</t>
  </si>
  <si>
    <t xml:space="preserve">Бахыт Анель  </t>
  </si>
  <si>
    <t>12.02.2003</t>
  </si>
  <si>
    <t xml:space="preserve">Расулметова Малика  </t>
  </si>
  <si>
    <t>21.07.1999</t>
  </si>
  <si>
    <t xml:space="preserve">Камилжанова Гулназа  </t>
  </si>
  <si>
    <t>08.04.1994</t>
  </si>
  <si>
    <t xml:space="preserve">Амангелды Акниет </t>
  </si>
  <si>
    <t>11.03.2009</t>
  </si>
  <si>
    <t>3 МЕСТО</t>
  </si>
  <si>
    <t>г.Астана</t>
  </si>
  <si>
    <t xml:space="preserve">Лаврова Анастасия  </t>
  </si>
  <si>
    <t>26.07.1995</t>
  </si>
  <si>
    <t>г. Астана</t>
  </si>
  <si>
    <t xml:space="preserve">Жанпеисова Алия </t>
  </si>
  <si>
    <t>07.05.1986</t>
  </si>
  <si>
    <t xml:space="preserve">Цвигун Алиса  </t>
  </si>
  <si>
    <t>24.10.2007</t>
  </si>
  <si>
    <t xml:space="preserve">Зубкова Елена  </t>
  </si>
  <si>
    <t>06.08.2003</t>
  </si>
  <si>
    <t xml:space="preserve">Лаврова Елизавета  </t>
  </si>
  <si>
    <t>02.04.2007</t>
  </si>
  <si>
    <t>Западно-Казахстанская обл.</t>
  </si>
  <si>
    <t xml:space="preserve">Хусейнова Гулчехра  </t>
  </si>
  <si>
    <t>17.11.1992</t>
  </si>
  <si>
    <t xml:space="preserve">Сапарова Алсу  </t>
  </si>
  <si>
    <t>06.06.2002</t>
  </si>
  <si>
    <t xml:space="preserve">Алмагамбетова Гаухар  </t>
  </si>
  <si>
    <t>26.05.1998</t>
  </si>
  <si>
    <t xml:space="preserve">Ильяс Аружан  </t>
  </si>
  <si>
    <t>17.07.2006</t>
  </si>
  <si>
    <t xml:space="preserve">Бекиш Аружан  </t>
  </si>
  <si>
    <t>13.02.2006</t>
  </si>
  <si>
    <t>ИТОГИ КОМАНДНЫХ СОРЕВНОВАНИЙ . МУЖЧИНЫ.</t>
  </si>
  <si>
    <t xml:space="preserve">Курмангалиев Алан  </t>
  </si>
  <si>
    <t>12.01.2007</t>
  </si>
  <si>
    <t xml:space="preserve">Захаров Владислав  </t>
  </si>
  <si>
    <t>31.10.1997</t>
  </si>
  <si>
    <t xml:space="preserve">Ким Темирлан  </t>
  </si>
  <si>
    <t>02.06.2004</t>
  </si>
  <si>
    <t xml:space="preserve">Торгайбеков Амир  </t>
  </si>
  <si>
    <t>14.02.2006</t>
  </si>
  <si>
    <t xml:space="preserve">Кельбуганов Раймбек </t>
  </si>
  <si>
    <t>28.12.2008</t>
  </si>
  <si>
    <t>Восточно-Казахстанская обл.</t>
  </si>
  <si>
    <t xml:space="preserve">Жолудев Денис  </t>
  </si>
  <si>
    <t>28.07.1993</t>
  </si>
  <si>
    <t xml:space="preserve">Курмамбаев Сагантай  </t>
  </si>
  <si>
    <t>02.06.2003</t>
  </si>
  <si>
    <t xml:space="preserve">Коновалов Сергей  </t>
  </si>
  <si>
    <t>14.04.2000</t>
  </si>
  <si>
    <t xml:space="preserve">Сотник Кирилл  </t>
  </si>
  <si>
    <t>19.05.1988</t>
  </si>
  <si>
    <t xml:space="preserve">Оралханов Арнур  </t>
  </si>
  <si>
    <t>28.09.2007</t>
  </si>
  <si>
    <t xml:space="preserve">Герасименко Кирилл  </t>
  </si>
  <si>
    <t>18.12.1996</t>
  </si>
  <si>
    <t xml:space="preserve">Герасименко Александр  </t>
  </si>
  <si>
    <t>13.02.1992</t>
  </si>
  <si>
    <t xml:space="preserve">Герасименко Тимофей  </t>
  </si>
  <si>
    <t>04.05.2004</t>
  </si>
  <si>
    <t xml:space="preserve">Герасименко Геннадий  </t>
  </si>
  <si>
    <t>10.09.1968</t>
  </si>
  <si>
    <t xml:space="preserve">Халилов Роман  </t>
  </si>
  <si>
    <t>31.10.1994</t>
  </si>
  <si>
    <t>Жамбылская обл.</t>
  </si>
  <si>
    <t xml:space="preserve">Харки Искандер  </t>
  </si>
  <si>
    <t>17.05.2003</t>
  </si>
  <si>
    <t>Жамбылск. обл.</t>
  </si>
  <si>
    <t xml:space="preserve">Харки Абдул-Маджид  </t>
  </si>
  <si>
    <t>07.01.2004</t>
  </si>
  <si>
    <t xml:space="preserve">Харки Муслим  </t>
  </si>
  <si>
    <t>15.10.2001</t>
  </si>
  <si>
    <t xml:space="preserve">Әбіл Тамерлан  </t>
  </si>
  <si>
    <t>12.03.2006</t>
  </si>
  <si>
    <t>Мұхат Нұрасыл</t>
  </si>
  <si>
    <t>Главный судья. Судья МК.                                                                                  А. Перевалов</t>
  </si>
  <si>
    <t>Главный секретарь. Судья МК                                                                         М. Мирасланов</t>
  </si>
  <si>
    <t>19-26 марта 2023 г.                                                     Г. Караганда</t>
  </si>
  <si>
    <t>КОМАНДНОЕ ПЕРВЕНСТВО. Предварительные игры.</t>
  </si>
  <si>
    <t>ЖЕНЩИНЫ</t>
  </si>
  <si>
    <t>Группа № 1</t>
  </si>
  <si>
    <t>2-3</t>
  </si>
  <si>
    <t>2-4</t>
  </si>
  <si>
    <t>2-5</t>
  </si>
  <si>
    <t>2-6</t>
  </si>
  <si>
    <t>3-5</t>
  </si>
  <si>
    <t>3-6</t>
  </si>
  <si>
    <t>4-5</t>
  </si>
  <si>
    <t>4-6</t>
  </si>
  <si>
    <t>5-6</t>
  </si>
  <si>
    <t>1</t>
  </si>
  <si>
    <t>2</t>
  </si>
  <si>
    <t>3</t>
  </si>
  <si>
    <t>4</t>
  </si>
  <si>
    <t>5</t>
  </si>
  <si>
    <t>6</t>
  </si>
  <si>
    <t>О</t>
  </si>
  <si>
    <t>М</t>
  </si>
  <si>
    <t>Фамилия, Имя</t>
  </si>
  <si>
    <t>С</t>
  </si>
  <si>
    <t>1-3</t>
  </si>
  <si>
    <t>1-4</t>
  </si>
  <si>
    <t>1-6</t>
  </si>
  <si>
    <t>1-2</t>
  </si>
  <si>
    <t>3-2</t>
  </si>
  <si>
    <t>Группа № 2</t>
  </si>
  <si>
    <t>Группа № 3</t>
  </si>
  <si>
    <t>г. АСТАНА</t>
  </si>
  <si>
    <t>Группа № 4</t>
  </si>
  <si>
    <t>Главный секретарь. Судья МК                                                     М. Мирасланов</t>
  </si>
  <si>
    <t xml:space="preserve">Главный судья.Судья МК                                                                                                                                                                             А.Перевалов                                  </t>
  </si>
  <si>
    <t xml:space="preserve">Главный секретарь. Судья МК                                                                                                                                                                             М.Мирасланов                                                                        </t>
  </si>
  <si>
    <t>Командное первенство. ЖЕНЩИНЫ За 1-8 места</t>
  </si>
  <si>
    <t>Командное первенство. МУЖЧИНЫ. За 1-8 места</t>
  </si>
  <si>
    <t>3-0(1,1,1)</t>
  </si>
  <si>
    <t>3-2(-1,1,1,-1,1)</t>
  </si>
  <si>
    <t>3-2(1,1,-1,-1,1)</t>
  </si>
  <si>
    <t>3-1(-1,1,1,1)</t>
  </si>
  <si>
    <t>3-1(1,1,-1,1)</t>
  </si>
  <si>
    <t>3-1(1,-1,1,1)</t>
  </si>
  <si>
    <t>3-2(1,-1,-1,1,1)</t>
  </si>
  <si>
    <t>7</t>
  </si>
  <si>
    <t>8</t>
  </si>
  <si>
    <t>Командное первенство. ЖЕНЩИНЫ   За 9-16  места</t>
  </si>
  <si>
    <t>Командное первенство. МУЖЧИНЫ  За 9-16  места</t>
  </si>
  <si>
    <t>3-2(-1,1,-1,1,1)</t>
  </si>
  <si>
    <t>9</t>
  </si>
  <si>
    <t>10</t>
  </si>
  <si>
    <t>11</t>
  </si>
  <si>
    <t>12</t>
  </si>
  <si>
    <t>13</t>
  </si>
  <si>
    <t>14</t>
  </si>
  <si>
    <t>15</t>
  </si>
  <si>
    <t>16</t>
  </si>
  <si>
    <t>Главный судья. Судья МК                                                                                                                         А. Перевалов</t>
  </si>
  <si>
    <t>Главный секретарь. Судья МК                                                                                                              М.Мирасланов</t>
  </si>
  <si>
    <t>VI ЛЕТНЯЯ СПАРТАКИАДА РЕСПУБЛИКИ КАЗАХСТАН ПО НАСТОЛЬНОМУ ТЕННИСУ</t>
  </si>
  <si>
    <t>ГЕРАСИМЕНКО Г.</t>
  </si>
  <si>
    <t>Подгруппа 1</t>
  </si>
  <si>
    <t>ТУРТБАЕВ</t>
  </si>
  <si>
    <t>ТУГЕЛБАЙ</t>
  </si>
  <si>
    <t>ЖОЛЖАКСЫ</t>
  </si>
  <si>
    <t>МУХАНБЕТ АЛИ</t>
  </si>
  <si>
    <t>НУГАЙ</t>
  </si>
  <si>
    <t>ХАЗКЕН</t>
  </si>
  <si>
    <t>КИСАН Р.</t>
  </si>
  <si>
    <t>АЛЬМАГАМБЕТОВ А.</t>
  </si>
  <si>
    <t>ТОРГАЙБЕКОВ</t>
  </si>
  <si>
    <t>Подгруппа 2</t>
  </si>
  <si>
    <t>КАРИМСАКОВ</t>
  </si>
  <si>
    <t>АЛДАБЕРГЕНОВ</t>
  </si>
  <si>
    <t>ЛАГУТЦЕВ</t>
  </si>
  <si>
    <t>АБИЛ</t>
  </si>
  <si>
    <t>ГАЙНЕДЕНОВ</t>
  </si>
  <si>
    <t>МЭЛСОВ</t>
  </si>
  <si>
    <t>ШАРИПХАН</t>
  </si>
  <si>
    <t>ОРЫНБАСАР</t>
  </si>
  <si>
    <t>Гл. судья. Судья МК.</t>
  </si>
  <si>
    <t>Гл. секретарь. Судья МК</t>
  </si>
  <si>
    <t>ШИ ДАНЯН</t>
  </si>
  <si>
    <t>Подгруппа 3</t>
  </si>
  <si>
    <t>ОРАЗАЛЫ</t>
  </si>
  <si>
    <t>ТЫЩЕНКО</t>
  </si>
  <si>
    <t>КАМАЛ</t>
  </si>
  <si>
    <t>КОНКУБАЕВ</t>
  </si>
  <si>
    <t>АМАНГЕЛДЫ А.</t>
  </si>
  <si>
    <t>ДЖИЕНБАЕВ</t>
  </si>
  <si>
    <t>БАЛТАШ</t>
  </si>
  <si>
    <t>КАБДЫЛУАХИТОВ К.</t>
  </si>
  <si>
    <t>Подгруппа 4</t>
  </si>
  <si>
    <t>САЛКЕНОВ</t>
  </si>
  <si>
    <t>КАЛМУРЗИЕВ</t>
  </si>
  <si>
    <t>ТОКТАРХАН</t>
  </si>
  <si>
    <t>ГОЛОДОВ</t>
  </si>
  <si>
    <t>ХАРКИ А-М.</t>
  </si>
  <si>
    <t>ИСКЕНДИРОВ</t>
  </si>
  <si>
    <t>КИСАН Н.</t>
  </si>
  <si>
    <t>КЕЛЬБУГАНОВ</t>
  </si>
  <si>
    <t>ИБРАЙ</t>
  </si>
  <si>
    <t>W</t>
  </si>
  <si>
    <t>СОТНИК</t>
  </si>
  <si>
    <t>Подгруппа 5</t>
  </si>
  <si>
    <t>РЫСМАХАНОВ</t>
  </si>
  <si>
    <t>ИГНАТОВ</t>
  </si>
  <si>
    <t>МУРАТКАЛИЕВ</t>
  </si>
  <si>
    <t>АМАН</t>
  </si>
  <si>
    <t>СИПАЧЕВ</t>
  </si>
  <si>
    <t>МАХУЛБЕКОВ</t>
  </si>
  <si>
    <t>ХАЙДАРОВ</t>
  </si>
  <si>
    <t>САКЕШ</t>
  </si>
  <si>
    <t>ИБАТ</t>
  </si>
  <si>
    <t>Подгруппа 6</t>
  </si>
  <si>
    <t>НУРБАЕВ</t>
  </si>
  <si>
    <t>ТОКМУРАТОВ</t>
  </si>
  <si>
    <t>ИНЫРБАЕВ</t>
  </si>
  <si>
    <t>ОРАЛХАНОВ</t>
  </si>
  <si>
    <t>ШИ ЧЕНЯН</t>
  </si>
  <si>
    <t>ТОЛСУБАЕВ</t>
  </si>
  <si>
    <t>ЖОЛДЫБАЙ</t>
  </si>
  <si>
    <t>НАСИХАН</t>
  </si>
  <si>
    <t>МИРОНЕНКО</t>
  </si>
  <si>
    <t>МАКСИМОВ</t>
  </si>
  <si>
    <t>Подгруппа 7</t>
  </si>
  <si>
    <t>АБДУЛЛА</t>
  </si>
  <si>
    <t>ТЕРЕХИН</t>
  </si>
  <si>
    <t>АБЕЛЬДИНОВ</t>
  </si>
  <si>
    <t>КОНЫСБАЙ</t>
  </si>
  <si>
    <t>НИЕТКАЛИЕВ</t>
  </si>
  <si>
    <t>БАКЫТ</t>
  </si>
  <si>
    <t>БЕСБАЙ</t>
  </si>
  <si>
    <t>МУХАТ</t>
  </si>
  <si>
    <t>АЛЬМАГАМБЕТОВ К.</t>
  </si>
  <si>
    <t>ХАЛИЛОВ</t>
  </si>
  <si>
    <t>Подгруппа 8</t>
  </si>
  <si>
    <t>АМЗЕБЕК</t>
  </si>
  <si>
    <t>СОВЕТБЕК</t>
  </si>
  <si>
    <t>НАЗИР</t>
  </si>
  <si>
    <t>АМАНГЕЛДЫУЛЫ</t>
  </si>
  <si>
    <t>ЖАНАЙ</t>
  </si>
  <si>
    <t>ХАРКИ М.</t>
  </si>
  <si>
    <t>ОСМАНОВ</t>
  </si>
  <si>
    <t>ЖАМАЛЫ</t>
  </si>
  <si>
    <t>БАГЫБАЕВ</t>
  </si>
  <si>
    <t>БЕГУНОВА</t>
  </si>
  <si>
    <t>МУСТАФИНА</t>
  </si>
  <si>
    <t>ЖАРМУХАМБЕТОВА</t>
  </si>
  <si>
    <t>АЛИМЖАН</t>
  </si>
  <si>
    <t>МУКАШ Ш.</t>
  </si>
  <si>
    <t>СЕЙИТХАНОВА</t>
  </si>
  <si>
    <t>МОЧАЛКИНА</t>
  </si>
  <si>
    <t>КОЛОТЕНКО</t>
  </si>
  <si>
    <t>УТАРОВА</t>
  </si>
  <si>
    <t>МУРАТ</t>
  </si>
  <si>
    <t>КУЗНЕЦОВА</t>
  </si>
  <si>
    <t>АДИЛЬГЕРЕЕВА</t>
  </si>
  <si>
    <t>МУКАШ М.</t>
  </si>
  <si>
    <t>ЖАЛАЛДИН Д.</t>
  </si>
  <si>
    <t>КУДАЙБЕРГЕНОВА</t>
  </si>
  <si>
    <t>КАЙРАТКЫЗЫ</t>
  </si>
  <si>
    <t>ШАВКАТОВА</t>
  </si>
  <si>
    <t>ЕРЛАН</t>
  </si>
  <si>
    <t>ЖАНПЕИСОВА</t>
  </si>
  <si>
    <t>ГЕРБЕРСГАГЕН</t>
  </si>
  <si>
    <t>ЕРМОЛАЕВА</t>
  </si>
  <si>
    <t>ИСКАКОВА А.</t>
  </si>
  <si>
    <t>ИСКАКОВА  Г.</t>
  </si>
  <si>
    <t>КУАНЫШБЕКОВА</t>
  </si>
  <si>
    <t>ДАНИЯРОВА</t>
  </si>
  <si>
    <t>ЕГИЗБАЙ</t>
  </si>
  <si>
    <t>МАЛЫШЕВА</t>
  </si>
  <si>
    <t>ДАРХАНКЫЗЫ А.</t>
  </si>
  <si>
    <t>КЫЛЫШБАЕВА</t>
  </si>
  <si>
    <t>КАПАНОВА</t>
  </si>
  <si>
    <t>ТОЛЕБАЙ</t>
  </si>
  <si>
    <t>КОПЕНОВА</t>
  </si>
  <si>
    <t>ХАНИЯЗОВА</t>
  </si>
  <si>
    <t>ЗУБКОВА</t>
  </si>
  <si>
    <t>ЖАЛАЛДИН Г.</t>
  </si>
  <si>
    <t>АМАНГЕЛДЫ Т.</t>
  </si>
  <si>
    <t>БОНДАРЬ</t>
  </si>
  <si>
    <t>ДАРХАНКЫЗЫ Б.</t>
  </si>
  <si>
    <t>БУРШАКБАЕВА</t>
  </si>
  <si>
    <t>КИМ М.</t>
  </si>
  <si>
    <t>АЛТЫНБАЕВА</t>
  </si>
  <si>
    <t>ЕРМЕККАЛЫ</t>
  </si>
  <si>
    <t>ТЕЛЕГЕНОВА</t>
  </si>
  <si>
    <t>МЕНДИГАЛИЕВА</t>
  </si>
  <si>
    <t>КАЛЫШ</t>
  </si>
  <si>
    <t>КУЗЬМИНА</t>
  </si>
  <si>
    <t>ДУБРОВСКАЯ</t>
  </si>
  <si>
    <t>АМАНГЕЛДЫ</t>
  </si>
  <si>
    <t>ЛАВРОВА  А.</t>
  </si>
  <si>
    <t>РАСУЛМЕТОВА</t>
  </si>
  <si>
    <t>САПАРОВА</t>
  </si>
  <si>
    <t>2 лист</t>
  </si>
  <si>
    <t>. 3лист</t>
  </si>
  <si>
    <t>ГЕРАСИМЕНКО К.</t>
  </si>
  <si>
    <t>МАРХАБАЕВ</t>
  </si>
  <si>
    <t>ИРИСАЛИЕВ</t>
  </si>
  <si>
    <t>КОНОВАЛОВ</t>
  </si>
  <si>
    <t>КАБДЫЛУАХИТОВ</t>
  </si>
  <si>
    <t>ЗАХАРОВ</t>
  </si>
  <si>
    <t>ЖАМАЛ</t>
  </si>
  <si>
    <t>ЖОЛУДЕВ</t>
  </si>
  <si>
    <t>ГЕРАСИМЕНКО Т.</t>
  </si>
  <si>
    <t>КИМ Т.</t>
  </si>
  <si>
    <t>ГЕРАСИМЕНКО А.</t>
  </si>
  <si>
    <t>КУРМАМБАЕВ</t>
  </si>
  <si>
    <t>КУРМАНГАЛИЕВ</t>
  </si>
  <si>
    <t>АКИМАЛИ</t>
  </si>
  <si>
    <t>АМАНГЕЛДЫ  А.</t>
  </si>
  <si>
    <t>САГИМБАЕВ</t>
  </si>
  <si>
    <t>САРСЕНБАЙ</t>
  </si>
  <si>
    <t>ГЕРАСИМЕНКО К.-ГЕРАСИМЕНКО А.</t>
  </si>
  <si>
    <t>МУЖСКИЕ   ПАРЫ</t>
  </si>
  <si>
    <t>ИБРАЙ-ТУРТБАЕВ</t>
  </si>
  <si>
    <t>ДЖИЕНБАЕВ-ТОКТАРХАН</t>
  </si>
  <si>
    <t>КАБДЫЛУАХАТОВ-АМАНГЕЛДЫ А.</t>
  </si>
  <si>
    <t>САГИМБАЕВ-ЖАНАЙ</t>
  </si>
  <si>
    <t>НАЗИР-ЖОЛДЫБАЙ</t>
  </si>
  <si>
    <t>КИМ-ТОРГАЙБЕКОВ</t>
  </si>
  <si>
    <t>КАМАЛ-АЛДАБЕРГЕНОВ</t>
  </si>
  <si>
    <t>КОНОВАЛОВ-СОТНИК</t>
  </si>
  <si>
    <t>ЖОЛЖАКСЫ-ШАРИПХАН</t>
  </si>
  <si>
    <t>ХАРКИ М.-АБИЛ</t>
  </si>
  <si>
    <t>ШИ ДАНЯН-ШИ ЧЕНЯН</t>
  </si>
  <si>
    <t>АКИМАЛИ-ЖАМАЛ</t>
  </si>
  <si>
    <t>НУГАЙ-МЭЛСОВ</t>
  </si>
  <si>
    <t>ИСКЕНДИРОВ-КОНКУБАЕВ</t>
  </si>
  <si>
    <t>ОРЫНБАСАР-КАЛМУРЗАЕВ</t>
  </si>
  <si>
    <t>ЖОЛУДЕВ-КУРМАМБАЕВ</t>
  </si>
  <si>
    <t>МАХУЛБЕКОВ-НАСИХАН</t>
  </si>
  <si>
    <t>КОНЫСБАЙ-АМАН</t>
  </si>
  <si>
    <t>ИБАТ-НИЕТКАЛИЕВ</t>
  </si>
  <si>
    <t>ИРИСАЛИЕВ-БЕСБАЙ</t>
  </si>
  <si>
    <t>ГОЛОДОВ-ЛАГУТЦЕВ</t>
  </si>
  <si>
    <t>ХАРКИ И.-ХАРКИ А-М.</t>
  </si>
  <si>
    <t>БАЛТАШ-АЛЬМАГАМБЕТОВ</t>
  </si>
  <si>
    <t>КУРМАНГАЛИЕВ-ЗАХАРОВ</t>
  </si>
  <si>
    <t>МАРХАБАЕВ-САРСЕНБАЙ</t>
  </si>
  <si>
    <t>ОСМАНОВ-БАКЫТ</t>
  </si>
  <si>
    <t>ГЕРАСИМЕНКО Г-ГЕРАСИМЕНКО Т.</t>
  </si>
  <si>
    <t>ГАЙНЕДЕНОВ-КИСАН Р.</t>
  </si>
  <si>
    <t>ТОЛСУБАЕВ-АМАНГЕЛДЫУЛЫ</t>
  </si>
  <si>
    <t>ХАЗКЕН-ИНЫРБАЕВ</t>
  </si>
  <si>
    <t>МУРАТКАЛИЕВ-СОВЕТБЕК</t>
  </si>
  <si>
    <t>МИРКАДИРОВА-БАХЫТ</t>
  </si>
  <si>
    <t xml:space="preserve"> ЖЕНСКИЕ ПАРЫ </t>
  </si>
  <si>
    <t>АМАНГЕЛДЫ Т.-АЛТЫНБАЕВА</t>
  </si>
  <si>
    <t>ХАНИЯЗОВА-ШАВКАТОВА</t>
  </si>
  <si>
    <t>БЕЙСЕНОВА-МЕНДИГАЛИЕВА</t>
  </si>
  <si>
    <t>БЕГУНОВА-АСЕТ</t>
  </si>
  <si>
    <t>БОНДАРЬ-МУРАТ</t>
  </si>
  <si>
    <t>ЛАВРОВА А.-ЛАВРОВА Е.</t>
  </si>
  <si>
    <t>КЫЛЫШБАЕВА-ЕРЛАН</t>
  </si>
  <si>
    <t>ДУБРОВСКАЯ-ДАНИЯРОВА</t>
  </si>
  <si>
    <t>ДЖАЛАЛДИН Г.-ДЖАЛАЛДИН Д.</t>
  </si>
  <si>
    <t>КУАТОВА-ДОШИМОВА</t>
  </si>
  <si>
    <t>ИЛЬЯС-БЕКИШ</t>
  </si>
  <si>
    <t>БОРСАКБАЕВА К.-БОРСАКБАЕВА З.</t>
  </si>
  <si>
    <t>ДАРХАНКЫЗЫ-ЖАРМУХАМБЕТОВА</t>
  </si>
  <si>
    <t>АКАШЕВА-СМИРНОВА</t>
  </si>
  <si>
    <t>САДЫКБАЙ-КАЛЫШ</t>
  </si>
  <si>
    <t>АЛИМБАЕВА-УСПАНОВА</t>
  </si>
  <si>
    <t>ЕРБОСЫН-СЕЙТХАНОВА</t>
  </si>
  <si>
    <t>МУКАШ-МЕДЕУОВА</t>
  </si>
  <si>
    <t>КАПАНОВА-ДАРХАНКЫЗЫ</t>
  </si>
  <si>
    <t>ЖАНПЕИСОВА-ЗУБКОВА</t>
  </si>
  <si>
    <t>ЯСАКОВА-КУЗНЕЦОВА</t>
  </si>
  <si>
    <t>РАСУЛМЕТОВА-КАМИЛЖАНОВА</t>
  </si>
  <si>
    <t>ЕГИЗБАЙ-ОТАРОВА</t>
  </si>
  <si>
    <t>ХУСЕЙНОВА-САПАРОВА</t>
  </si>
  <si>
    <t>АШКЕЕВА-МОЧАЛКИНА</t>
  </si>
  <si>
    <t>ТУТУЕВА-МУСТАФИНА</t>
  </si>
  <si>
    <t>АХМАДАЛИЕВА-СЕРИКБАЙ</t>
  </si>
  <si>
    <t>СУРАГАНОВА-БИАХМЕТОВА</t>
  </si>
  <si>
    <t>КУЗЬМИНА-КОПЕНОВА</t>
  </si>
  <si>
    <t>ЗЕЙНОЛЛА-ИСКАКОВА</t>
  </si>
  <si>
    <t>КИМ-АЛИМЖАН</t>
  </si>
  <si>
    <t>СМ. ПАРЫ. Предварительные игры.</t>
  </si>
  <si>
    <t>ЖАНАЙ-КУАТОВА</t>
  </si>
  <si>
    <t>МУХАНБЕТ АЛИ-СЕРИКБАЙ</t>
  </si>
  <si>
    <t>ГЕРАСИМЕНКО-ЛАВРОВА</t>
  </si>
  <si>
    <t>ОРЫНБАСАР-ЕГИЗБАЙ</t>
  </si>
  <si>
    <t xml:space="preserve">СМЕШАННЫЕ  ПАРЫ </t>
  </si>
  <si>
    <t>МУХАНБЕТЬАЛИ-СЕРИКБАЙ</t>
  </si>
  <si>
    <t>САКЕШ-СЕЙТХАНОВА</t>
  </si>
  <si>
    <t>ЖОЛДЫБАЙ ШАВКАТОВА</t>
  </si>
  <si>
    <t>ХАРКИ И.-МУКАШ</t>
  </si>
  <si>
    <t>АМАНГЕЛДЫ К.-ИСКАКОВА</t>
  </si>
  <si>
    <t>АМАНГЕЛЬДЫ К.-ИСКАКОВА</t>
  </si>
  <si>
    <t>ШИ ЧЕНЯН-УСПАНОВА</t>
  </si>
  <si>
    <t>КУРМАМБАЕВ-АСЕТ</t>
  </si>
  <si>
    <t>ИНЫРБАЕВ-ЗЕЙНУЛЛА</t>
  </si>
  <si>
    <t>КИМ- СМИРНОВА</t>
  </si>
  <si>
    <t>ГОЛОДОВ-БУЛАТОВА</t>
  </si>
  <si>
    <t>САЛКЕНОВ-АЛТЫНБАЕВА</t>
  </si>
  <si>
    <t>НИЕТКАЛИЕВ-ИЛЬЯС</t>
  </si>
  <si>
    <t>ОСМАНОВ-БОРСАКБАЕВА К.</t>
  </si>
  <si>
    <t>АКИМАЛИ-БАХЫТ</t>
  </si>
  <si>
    <t>МАХУЛБЕКОВ-ЕРМЕККАЛИ</t>
  </si>
  <si>
    <t>МАКУЛБЕКОВ-ЕРМЕККАЛИ</t>
  </si>
  <si>
    <t>НУРБАЕВ-БУРШУКБАЕВА</t>
  </si>
  <si>
    <t>КОНКУБАЕВ-ДАНИЯРОВА</t>
  </si>
  <si>
    <t>ТОХТАРХАН-ДАРХАНКЫЗЫ А.</t>
  </si>
  <si>
    <t>САРСЕНБАЙ-АЛИМБАЕВА</t>
  </si>
  <si>
    <t>ЖАМАЛЫ-АМАНГЕЛДИ А.</t>
  </si>
  <si>
    <t>АЛДАБЕРГЕНОВ-МАЛЫШЕВА</t>
  </si>
  <si>
    <t>ХАЛИЛОВ-ЦВИГУН</t>
  </si>
  <si>
    <t>НУГАЙ-САПАРОВА</t>
  </si>
  <si>
    <t>КОНОВАЛОВ-КУЗНЕЦОВА</t>
  </si>
  <si>
    <t>АБИЛ-МУКАШ М.</t>
  </si>
  <si>
    <t>АЛИМЖАН-АБДУЛЛА</t>
  </si>
  <si>
    <t>ГЕРАСИМЕНКО Г.-ЖАНПЕИСОВА</t>
  </si>
  <si>
    <t>КУРМАНГАЛИЕВ-АШКЕЕВА</t>
  </si>
  <si>
    <t>АМАНГЕЛДЫ А.-ИСКАКОВА</t>
  </si>
  <si>
    <t>БЕСПАЙ-РАСУЛМЕТОВА</t>
  </si>
  <si>
    <t>ОРАЛХАНОВ-КАЙРАТКЫЗЫ</t>
  </si>
  <si>
    <t>КАМАЛ-КУЗЬМИНА</t>
  </si>
  <si>
    <t>СОВЕТБЕК-ЖАРМАХАМБЕТОВА</t>
  </si>
  <si>
    <t>АМАН-НУРЖАНКЫЗЫ</t>
  </si>
  <si>
    <t>АЛМАГАНБЕТОВ-БИАХМЕТОВА</t>
  </si>
  <si>
    <t>КОНЫСБАЙ-АХМАДАЛИЕВА</t>
  </si>
  <si>
    <t>КЕЛЬБУГАНОВ-МОЧАЛКИНА</t>
  </si>
  <si>
    <t>ЖАМАЛ-МИРКАДИРОВА</t>
  </si>
  <si>
    <t>ШАРИПХАН-ЕРБОСЫН</t>
  </si>
  <si>
    <t>ИГНАТОВ-МУСТАФИНА</t>
  </si>
  <si>
    <t>КЕЛБУГАНОВ-МАЧАЛКИНА</t>
  </si>
  <si>
    <t>ШИ ДАНЯН-БЕЙСЕНОВА</t>
  </si>
  <si>
    <t>БАЛТАШ-СУРАГАНОВА</t>
  </si>
  <si>
    <t>ХАРКИ М.-САДЫКБАЙ</t>
  </si>
  <si>
    <t>ТОРГАЙБЕКОВ-КОШКУМБАЕВА</t>
  </si>
  <si>
    <t>ГЕРАСИМЕНКО.Т-ЛАВРОВА</t>
  </si>
  <si>
    <t>ГАЙНЕДЕНОВ-ДОШИМОВА</t>
  </si>
  <si>
    <t>МЭЛСОВ-ХУСЕЙНОВА</t>
  </si>
  <si>
    <t>ЖОЛЖАКСЫ-ЖАЛАЛДИН Д.</t>
  </si>
  <si>
    <t>ИБРАЙ-ЕРЛАН</t>
  </si>
  <si>
    <t>МАРХАБАЕВ-МЕНДИГАЛИЕВА</t>
  </si>
  <si>
    <t>КАБДЫЛУАХИТОВ-РОМАНОВСКАЯ</t>
  </si>
  <si>
    <t>ХАРКИ А-М.-МЕДЕУОВА</t>
  </si>
  <si>
    <t>МУРАТКАЛИЕВ-ТИЛЕГЕНОВА</t>
  </si>
  <si>
    <t>МУРАТКАЛИЕВ-ТЕЛЕГЕНОВА</t>
  </si>
  <si>
    <t>ДЖИЕНБАЕВ-КАПАНОВА</t>
  </si>
  <si>
    <t>ЗАХАРОВ-АКАШЕВА</t>
  </si>
  <si>
    <t>НАЗИР-ХАНИЯЗОВА</t>
  </si>
  <si>
    <t>ЖОЛУДЕВ-БЕГУНОВА</t>
  </si>
  <si>
    <t>ТОКМУРАТОВ-БОРСАКБАЕВА</t>
  </si>
  <si>
    <t>ТЕРЕХИН-ЕРМОЛАЕВА</t>
  </si>
  <si>
    <t>ИБАТ-БЕКИШ</t>
  </si>
  <si>
    <t>ХАЙДАРОВ-БОНДАРЬ</t>
  </si>
  <si>
    <t>ЛАГУТЦЕВ-ТУТУЕВА</t>
  </si>
  <si>
    <t>ИРИСАЛИЕВ-КАМИЛЖАНОВА</t>
  </si>
  <si>
    <t>КАРИМСАКОВ-АМАНГЕЛЬДЫ Т.</t>
  </si>
  <si>
    <t>ТОЛСУБАЕВ-ЖАЛАЛДИН Г.</t>
  </si>
  <si>
    <t>ГЕРАСИМЕНКО А.-ЗУБКОВА</t>
  </si>
  <si>
    <t>ХАСКЕН-МУРАТ</t>
  </si>
  <si>
    <t>МУХАТ-КАЛЫШ</t>
  </si>
  <si>
    <t>СИПАЧЕВ-ДУБРОВСКАЯ</t>
  </si>
  <si>
    <t>МУКАТ-КАЛЫШ</t>
  </si>
  <si>
    <t>СОТНИК-ЯСАКОВА</t>
  </si>
  <si>
    <t>БАКЫТ-ТЕМИРХАНОВА</t>
  </si>
  <si>
    <t>КИСАН Н.-КУАНЫШБЕККЫЗЫ</t>
  </si>
  <si>
    <t>НАСИХАН-УТАРОВА</t>
  </si>
  <si>
    <t>1 - сетка"-16"</t>
  </si>
  <si>
    <t>ИТОГОВЫЙ ПРОТОКОЛ</t>
  </si>
  <si>
    <t>2 - сетка"-32"</t>
  </si>
  <si>
    <t>МУЖЧИНЫ. ОДИНОЧНЫЙ РАЗРЯД</t>
  </si>
  <si>
    <t>3 - сетка"-48"</t>
  </si>
  <si>
    <t>Место</t>
  </si>
  <si>
    <t>Дата рождения</t>
  </si>
  <si>
    <t>ЖЕНЩИНЫ. ОДИНОЧНЫЙ РАЗРЯД</t>
  </si>
  <si>
    <t xml:space="preserve">Романовская Ангелина  </t>
  </si>
  <si>
    <t>18.03.2003</t>
  </si>
  <si>
    <t>Павлодар. обл.</t>
  </si>
  <si>
    <t>МУЖЧИНЫ. ПАРНЫЙ РАЗРЯД</t>
  </si>
  <si>
    <t xml:space="preserve">Әкімәлі Бақдаулет  </t>
  </si>
  <si>
    <t>20.04.2001</t>
  </si>
  <si>
    <t xml:space="preserve">Жамал Бекулан  </t>
  </si>
  <si>
    <t>12.01.1996</t>
  </si>
  <si>
    <t>ЖЕНЩИНЫ. ПАРНЫЙ РАЗРЯД</t>
  </si>
  <si>
    <t xml:space="preserve">Дубровская Алина  </t>
  </si>
  <si>
    <t>27.03.2002</t>
  </si>
  <si>
    <t>Костанай. обл</t>
  </si>
  <si>
    <t xml:space="preserve">Даниярова Юлия  </t>
  </si>
  <si>
    <t>02.04.1989</t>
  </si>
  <si>
    <t xml:space="preserve">Алимбаева Айя  </t>
  </si>
  <si>
    <t>17.10.1996</t>
  </si>
  <si>
    <t>г. Алматы</t>
  </si>
  <si>
    <t xml:space="preserve">Успанова Валентина  </t>
  </si>
  <si>
    <t>12.04.1977</t>
  </si>
  <si>
    <t>СМЕШАННЫЙ ПАРНЫЙ РАЗРЯД</t>
  </si>
  <si>
    <t>Главный судья. Судья МК.                                                                                         А. Перевалов</t>
  </si>
  <si>
    <t xml:space="preserve"> Главный секретарь. Судья МК                                                                             М. Мирасланов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</si>
</sst>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 x14ac:knownFonts="1">
    <font>
      <sz val="11"/>
      <color theme="1"/>
      <name val="Calibri"/>
      <family val="2"/>
      <charset val="204"/>
      <scheme val="minor"/>
    </font>
    <font>
      <i/>
      <sz val="9"/>
      <name val="Franklin Gothic Medium Cond"/>
      <family val="2"/>
      <charset val="204"/>
    </font>
    <font>
      <sz val="10"/>
      <name val="Franklin Gothic Medium Cond"/>
      <family val="2"/>
      <charset val="204"/>
    </font>
    <font>
      <b/>
      <sz val="10"/>
      <name val="Franklin Gothic Medium Cond"/>
      <family val="2"/>
      <charset val="204"/>
    </font>
    <font>
      <b/>
      <i/>
      <sz val="11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b/>
      <sz val="11"/>
      <name val="Franklin Gothic Medium Cond"/>
      <family val="2"/>
      <charset val="204"/>
    </font>
    <font>
      <i/>
      <sz val="8"/>
      <name val="Franklin Gothic Medium Cond"/>
      <family val="2"/>
      <charset val="204"/>
    </font>
    <font>
      <b/>
      <i/>
      <u/>
      <sz val="12"/>
      <name val="Franklin Gothic Medium Cond"/>
      <family val="2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name val="Franklin Gothic Medium Cond"/>
      <family val="2"/>
      <charset val="204"/>
    </font>
    <font>
      <sz val="14"/>
      <name val="Franklin Gothic Medium Cond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26"/>
      <name val="Verdana"/>
      <family val="2"/>
      <charset val="204"/>
    </font>
    <font>
      <b/>
      <i/>
      <sz val="8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8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i/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0"/>
      <name val="Franklin Gothic Medium Cond"/>
      <family val="2"/>
      <charset val="204"/>
    </font>
    <font>
      <b/>
      <sz val="16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name val="Franklin Gothic Medium Cond"/>
      <family val="2"/>
      <charset val="204"/>
    </font>
    <font>
      <b/>
      <sz val="11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b/>
      <i/>
      <sz val="10"/>
      <name val="Arial Cyr"/>
      <charset val="204"/>
    </font>
    <font>
      <sz val="8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i/>
      <sz val="12"/>
      <name val="Franklin Gothic Medium Cond"/>
      <family val="2"/>
      <charset val="204"/>
    </font>
    <font>
      <sz val="11"/>
      <name val="Franklin Gothic Medium Cond"/>
      <family val="2"/>
      <charset val="204"/>
    </font>
    <font>
      <sz val="12"/>
      <name val="Franklin Gothic Medium Cond"/>
      <family val="2"/>
      <charset val="204"/>
    </font>
    <font>
      <sz val="16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i/>
      <sz val="14"/>
      <name val="Franklin Gothic Medium Cond"/>
      <family val="2"/>
      <charset val="204"/>
    </font>
    <font>
      <i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charset val="204"/>
      <scheme val="minor"/>
    </font>
    <font>
      <b/>
      <i/>
      <sz val="10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i/>
      <sz val="8"/>
      <color theme="1"/>
      <name val="Cambria"/>
      <family val="1"/>
      <charset val="204"/>
      <scheme val="maj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9"/>
      <name val="Franklin Gothic Medium Cond"/>
      <family val="2"/>
      <charset val="204"/>
    </font>
    <font>
      <sz val="8"/>
      <color theme="1"/>
      <name val="Cambria"/>
      <family val="1"/>
      <charset val="204"/>
      <scheme val="major"/>
    </font>
    <font>
      <b/>
      <i/>
      <sz val="9"/>
      <color theme="1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b/>
      <sz val="8"/>
      <color theme="1"/>
      <name val="Cambria"/>
      <family val="1"/>
      <charset val="204"/>
      <scheme val="major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36"/>
      <name val="Franklin Gothic Medium Cond"/>
      <family val="2"/>
      <charset val="204"/>
    </font>
    <font>
      <sz val="36"/>
      <name val="Arial Cyr"/>
      <charset val="204"/>
    </font>
    <font>
      <b/>
      <sz val="14"/>
      <name val="Franklin Gothic Medium Cond"/>
      <family val="2"/>
      <charset val="204"/>
    </font>
    <font>
      <sz val="10"/>
      <color indexed="12"/>
      <name val="Franklin Gothic Medium Cond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13" fillId="4" borderId="0" xfId="0" applyFont="1" applyFill="1" applyBorder="1" applyAlignment="1">
      <alignment vertical="center" shrinkToFit="1"/>
    </xf>
    <xf numFmtId="0" fontId="14" fillId="4" borderId="0" xfId="0" applyFont="1" applyFill="1" applyBorder="1" applyAlignment="1">
      <alignment vertical="center" shrinkToFit="1"/>
    </xf>
    <xf numFmtId="0" fontId="1" fillId="4" borderId="0" xfId="0" applyFont="1" applyFill="1" applyBorder="1" applyAlignment="1">
      <alignment vertical="center"/>
    </xf>
    <xf numFmtId="0" fontId="15" fillId="0" borderId="10" xfId="0" applyFont="1" applyBorder="1" applyAlignment="1"/>
    <xf numFmtId="0" fontId="0" fillId="0" borderId="11" xfId="0" applyBorder="1" applyAlignment="1">
      <alignment horizontal="right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4" borderId="17" xfId="0" applyNumberFormat="1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4" borderId="6" xfId="0" applyNumberFormat="1" applyFont="1" applyFill="1" applyBorder="1" applyAlignment="1">
      <alignment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0" fillId="0" borderId="23" xfId="0" applyBorder="1"/>
    <xf numFmtId="0" fontId="17" fillId="4" borderId="24" xfId="0" applyNumberFormat="1" applyFont="1" applyFill="1" applyBorder="1" applyAlignment="1">
      <alignment vertical="center" shrinkToFi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8" fillId="4" borderId="0" xfId="0" applyNumberFormat="1" applyFont="1" applyFill="1" applyBorder="1" applyAlignment="1">
      <alignment shrinkToFit="1"/>
    </xf>
    <xf numFmtId="0" fontId="20" fillId="4" borderId="0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0" fillId="0" borderId="0" xfId="0" applyBorder="1"/>
    <xf numFmtId="0" fontId="22" fillId="0" borderId="1" xfId="0" applyFont="1" applyBorder="1" applyAlignment="1">
      <alignment horizontal="center" vertical="center" shrinkToFit="1"/>
    </xf>
    <xf numFmtId="0" fontId="24" fillId="0" borderId="0" xfId="0" applyFont="1" applyAlignment="1"/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shrinkToFit="1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 shrinkToFit="1"/>
    </xf>
    <xf numFmtId="0" fontId="26" fillId="0" borderId="4" xfId="0" applyFont="1" applyFill="1" applyBorder="1" applyAlignment="1">
      <alignment vertical="center"/>
    </xf>
    <xf numFmtId="0" fontId="25" fillId="0" borderId="4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left" vertical="center" wrapText="1"/>
    </xf>
    <xf numFmtId="14" fontId="27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shrinkToFi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shrinkToFit="1"/>
    </xf>
    <xf numFmtId="0" fontId="2" fillId="0" borderId="0" xfId="0" applyNumberFormat="1" applyFont="1"/>
    <xf numFmtId="0" fontId="35" fillId="0" borderId="0" xfId="0" applyFont="1"/>
    <xf numFmtId="0" fontId="37" fillId="4" borderId="0" xfId="0" applyFont="1" applyFill="1" applyBorder="1" applyAlignment="1">
      <alignment horizontal="center" vertical="center" shrinkToFit="1"/>
    </xf>
    <xf numFmtId="0" fontId="13" fillId="4" borderId="0" xfId="0" applyFont="1" applyFill="1" applyBorder="1" applyAlignment="1">
      <alignment shrinkToFit="1"/>
    </xf>
    <xf numFmtId="0" fontId="38" fillId="4" borderId="0" xfId="0" applyFont="1" applyFill="1" applyBorder="1" applyAlignment="1">
      <alignment horizontal="center"/>
    </xf>
    <xf numFmtId="0" fontId="2" fillId="2" borderId="2" xfId="0" applyFont="1" applyFill="1" applyBorder="1"/>
    <xf numFmtId="0" fontId="2" fillId="5" borderId="2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/>
    </xf>
    <xf numFmtId="49" fontId="2" fillId="4" borderId="0" xfId="0" applyNumberFormat="1" applyFont="1" applyFill="1"/>
    <xf numFmtId="49" fontId="5" fillId="4" borderId="0" xfId="0" applyNumberFormat="1" applyFont="1" applyFill="1"/>
    <xf numFmtId="49" fontId="2" fillId="4" borderId="0" xfId="0" applyNumberFormat="1" applyFont="1" applyFill="1" applyBorder="1"/>
    <xf numFmtId="0" fontId="41" fillId="3" borderId="31" xfId="0" applyNumberFormat="1" applyFont="1" applyFill="1" applyBorder="1" applyAlignment="1" applyProtection="1">
      <alignment horizontal="center"/>
      <protection hidden="1"/>
    </xf>
    <xf numFmtId="0" fontId="2" fillId="0" borderId="32" xfId="0" applyFont="1" applyBorder="1" applyAlignment="1">
      <alignment shrinkToFit="1"/>
    </xf>
    <xf numFmtId="0" fontId="42" fillId="6" borderId="33" xfId="0" applyFont="1" applyFill="1" applyBorder="1" applyAlignment="1">
      <alignment horizontal="center" vertical="center"/>
    </xf>
    <xf numFmtId="0" fontId="42" fillId="7" borderId="34" xfId="0" applyFont="1" applyFill="1" applyBorder="1" applyAlignment="1">
      <alignment horizontal="center" vertical="center"/>
    </xf>
    <xf numFmtId="0" fontId="42" fillId="7" borderId="35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2" fillId="8" borderId="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9" borderId="4" xfId="0" applyFont="1" applyFill="1" applyBorder="1"/>
    <xf numFmtId="0" fontId="2" fillId="10" borderId="4" xfId="0" applyFont="1" applyFill="1" applyBorder="1" applyAlignment="1">
      <alignment horizontal="center" vertical="center"/>
    </xf>
    <xf numFmtId="49" fontId="2" fillId="1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11" borderId="4" xfId="0" applyNumberFormat="1" applyFont="1" applyFill="1" applyBorder="1" applyAlignment="1">
      <alignment horizontal="center"/>
    </xf>
    <xf numFmtId="49" fontId="43" fillId="11" borderId="36" xfId="0" applyNumberFormat="1" applyFont="1" applyFill="1" applyBorder="1" applyAlignment="1">
      <alignment horizontal="center"/>
    </xf>
    <xf numFmtId="0" fontId="43" fillId="11" borderId="36" xfId="0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0" fontId="41" fillId="3" borderId="21" xfId="0" applyNumberFormat="1" applyFont="1" applyFill="1" applyBorder="1" applyAlignment="1" applyProtection="1">
      <alignment horizontal="center"/>
      <protection hidden="1"/>
    </xf>
    <xf numFmtId="0" fontId="2" fillId="0" borderId="4" xfId="0" applyFont="1" applyBorder="1" applyAlignment="1">
      <alignment shrinkToFit="1"/>
    </xf>
    <xf numFmtId="0" fontId="42" fillId="6" borderId="2" xfId="0" applyFont="1" applyFill="1" applyBorder="1" applyAlignment="1">
      <alignment horizontal="center" vertical="center"/>
    </xf>
    <xf numFmtId="0" fontId="42" fillId="7" borderId="3" xfId="0" applyFont="1" applyFill="1" applyBorder="1" applyAlignment="1">
      <alignment horizontal="center" vertical="center"/>
    </xf>
    <xf numFmtId="0" fontId="42" fillId="7" borderId="3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40" xfId="0" applyNumberFormat="1" applyFont="1" applyFill="1" applyBorder="1" applyAlignment="1">
      <alignment horizontal="center"/>
    </xf>
    <xf numFmtId="0" fontId="45" fillId="4" borderId="17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 vertical="center"/>
    </xf>
    <xf numFmtId="49" fontId="2" fillId="11" borderId="4" xfId="0" applyNumberFormat="1" applyFont="1" applyFill="1" applyBorder="1" applyAlignment="1">
      <alignment horizontal="center" vertical="center"/>
    </xf>
    <xf numFmtId="0" fontId="3" fillId="4" borderId="44" xfId="0" applyNumberFormat="1" applyFont="1" applyFill="1" applyBorder="1" applyAlignment="1">
      <alignment horizontal="center"/>
    </xf>
    <xf numFmtId="0" fontId="45" fillId="4" borderId="6" xfId="0" applyNumberFormat="1" applyFont="1" applyFill="1" applyBorder="1" applyAlignment="1">
      <alignment horizontal="center" vertical="center"/>
    </xf>
    <xf numFmtId="0" fontId="3" fillId="4" borderId="45" xfId="0" applyNumberFormat="1" applyFont="1" applyFill="1" applyBorder="1" applyAlignment="1">
      <alignment horizontal="center"/>
    </xf>
    <xf numFmtId="0" fontId="3" fillId="4" borderId="46" xfId="0" applyNumberFormat="1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NumberFormat="1" applyFont="1" applyFill="1"/>
    <xf numFmtId="0" fontId="2" fillId="4" borderId="0" xfId="0" applyFont="1" applyFill="1" applyBorder="1"/>
    <xf numFmtId="0" fontId="41" fillId="3" borderId="25" xfId="0" applyNumberFormat="1" applyFont="1" applyFill="1" applyBorder="1" applyAlignment="1" applyProtection="1">
      <alignment horizontal="center"/>
      <protection hidden="1"/>
    </xf>
    <xf numFmtId="0" fontId="2" fillId="0" borderId="26" xfId="0" applyFont="1" applyBorder="1" applyAlignment="1">
      <alignment shrinkToFit="1"/>
    </xf>
    <xf numFmtId="0" fontId="42" fillId="6" borderId="50" xfId="0" applyFont="1" applyFill="1" applyBorder="1" applyAlignment="1">
      <alignment horizontal="center" vertical="center"/>
    </xf>
    <xf numFmtId="0" fontId="42" fillId="7" borderId="51" xfId="0" applyFont="1" applyFill="1" applyBorder="1" applyAlignment="1">
      <alignment horizontal="center" vertical="center"/>
    </xf>
    <xf numFmtId="0" fontId="42" fillId="7" borderId="52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shrinkToFit="1"/>
    </xf>
    <xf numFmtId="0" fontId="4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4" fillId="0" borderId="0" xfId="0" applyFont="1" applyFill="1" applyBorder="1" applyAlignment="1">
      <alignment horizontal="center" vertical="center" textRotation="180"/>
    </xf>
    <xf numFmtId="0" fontId="6" fillId="4" borderId="30" xfId="0" applyNumberFormat="1" applyFont="1" applyFill="1" applyBorder="1" applyAlignment="1"/>
    <xf numFmtId="0" fontId="2" fillId="4" borderId="53" xfId="0" applyFont="1" applyFill="1" applyBorder="1" applyAlignment="1"/>
    <xf numFmtId="0" fontId="2" fillId="4" borderId="0" xfId="0" applyFont="1" applyFill="1" applyAlignment="1"/>
    <xf numFmtId="49" fontId="36" fillId="4" borderId="0" xfId="0" applyNumberFormat="1" applyFont="1" applyFill="1" applyBorder="1" applyAlignment="1">
      <alignment horizontal="center" vertical="center"/>
    </xf>
    <xf numFmtId="0" fontId="36" fillId="12" borderId="0" xfId="0" applyNumberFormat="1" applyFont="1" applyFill="1" applyBorder="1" applyAlignment="1">
      <alignment horizontal="center" vertical="center"/>
    </xf>
    <xf numFmtId="0" fontId="48" fillId="4" borderId="0" xfId="0" applyNumberFormat="1" applyFont="1" applyFill="1" applyBorder="1" applyAlignment="1">
      <alignment horizontal="left" vertical="center" shrinkToFit="1"/>
    </xf>
    <xf numFmtId="0" fontId="48" fillId="4" borderId="0" xfId="0" applyNumberFormat="1" applyFont="1" applyFill="1" applyBorder="1" applyAlignment="1">
      <alignment horizontal="center" vertical="center" shrinkToFit="1"/>
    </xf>
    <xf numFmtId="0" fontId="36" fillId="4" borderId="0" xfId="0" applyNumberFormat="1" applyFont="1" applyFill="1" applyBorder="1" applyAlignment="1">
      <alignment horizontal="center"/>
    </xf>
    <xf numFmtId="0" fontId="47" fillId="4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/>
    </xf>
    <xf numFmtId="0" fontId="36" fillId="4" borderId="0" xfId="0" applyNumberFormat="1" applyFont="1" applyFill="1" applyBorder="1" applyAlignment="1">
      <alignment horizontal="center" vertical="center"/>
    </xf>
    <xf numFmtId="0" fontId="48" fillId="4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shrinkToFit="1"/>
    </xf>
    <xf numFmtId="0" fontId="13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1" fillId="0" borderId="0" xfId="0" applyFont="1" applyFill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right" vertical="top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6" fontId="51" fillId="0" borderId="0" xfId="0" applyNumberFormat="1" applyFont="1" applyFill="1" applyBorder="1" applyAlignment="1">
      <alignment horizontal="right" vertical="top"/>
    </xf>
    <xf numFmtId="0" fontId="51" fillId="0" borderId="0" xfId="0" applyFont="1" applyFill="1" applyBorder="1" applyAlignment="1">
      <alignment horizontal="right" vertical="center"/>
    </xf>
    <xf numFmtId="0" fontId="51" fillId="0" borderId="4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top"/>
    </xf>
    <xf numFmtId="0" fontId="52" fillId="0" borderId="4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right" vertical="center"/>
    </xf>
    <xf numFmtId="0" fontId="51" fillId="0" borderId="28" xfId="0" applyFont="1" applyFill="1" applyBorder="1" applyAlignment="1">
      <alignment horizontal="righ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vertical="top"/>
    </xf>
    <xf numFmtId="0" fontId="58" fillId="0" borderId="0" xfId="0" applyFont="1" applyFill="1"/>
    <xf numFmtId="0" fontId="51" fillId="0" borderId="0" xfId="0" applyFont="1" applyFill="1" applyAlignment="1">
      <alignment vertical="top"/>
    </xf>
    <xf numFmtId="0" fontId="59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top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0" xfId="0" applyFont="1"/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6" fillId="0" borderId="17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56" fillId="0" borderId="44" xfId="0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44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1" fillId="0" borderId="0" xfId="0" applyFont="1" applyBorder="1"/>
    <xf numFmtId="0" fontId="53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5" fillId="0" borderId="0" xfId="0" applyFont="1"/>
    <xf numFmtId="0" fontId="54" fillId="0" borderId="45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1" fillId="0" borderId="0" xfId="0" applyFont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left"/>
    </xf>
    <xf numFmtId="0" fontId="0" fillId="0" borderId="0" xfId="0" applyAlignment="1">
      <alignment horizontal="right"/>
    </xf>
    <xf numFmtId="0" fontId="56" fillId="0" borderId="0" xfId="0" applyFont="1"/>
    <xf numFmtId="0" fontId="56" fillId="0" borderId="4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6" fillId="0" borderId="17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0" xfId="0" applyFont="1" applyBorder="1"/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49" fontId="56" fillId="0" borderId="0" xfId="0" applyNumberFormat="1" applyFont="1" applyAlignment="1">
      <alignment horizontal="center"/>
    </xf>
    <xf numFmtId="0" fontId="60" fillId="0" borderId="0" xfId="0" applyFont="1"/>
    <xf numFmtId="49" fontId="56" fillId="0" borderId="0" xfId="0" applyNumberFormat="1" applyFont="1" applyBorder="1" applyAlignment="1">
      <alignment horizontal="center"/>
    </xf>
    <xf numFmtId="0" fontId="51" fillId="0" borderId="17" xfId="0" applyFont="1" applyBorder="1"/>
    <xf numFmtId="49" fontId="51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20" fontId="56" fillId="0" borderId="4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0" fontId="56" fillId="0" borderId="4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7" fillId="0" borderId="0" xfId="0" applyFont="1" applyAlignment="1">
      <alignment vertical="top"/>
    </xf>
    <xf numFmtId="0" fontId="25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/>
    <xf numFmtId="20" fontId="56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46" fillId="0" borderId="0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60" fillId="0" borderId="0" xfId="0" applyFont="1" applyBorder="1"/>
    <xf numFmtId="0" fontId="60" fillId="0" borderId="0" xfId="0" applyFont="1" applyAlignment="1">
      <alignment vertical="center"/>
    </xf>
    <xf numFmtId="0" fontId="60" fillId="0" borderId="5" xfId="0" applyFont="1" applyBorder="1"/>
    <xf numFmtId="0" fontId="60" fillId="0" borderId="42" xfId="0" applyFont="1" applyBorder="1"/>
    <xf numFmtId="0" fontId="55" fillId="0" borderId="0" xfId="0" applyFont="1" applyAlignment="1">
      <alignment horizontal="right" vertical="center"/>
    </xf>
    <xf numFmtId="0" fontId="56" fillId="0" borderId="17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0" fillId="0" borderId="1" xfId="0" applyFont="1" applyBorder="1"/>
    <xf numFmtId="0" fontId="60" fillId="0" borderId="0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0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59" fillId="4" borderId="0" xfId="0" applyFont="1" applyFill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25" fillId="4" borderId="0" xfId="0" applyFont="1" applyFill="1" applyBorder="1" applyAlignment="1">
      <alignment horizontal="center" vertical="center" shrinkToFit="1"/>
    </xf>
    <xf numFmtId="0" fontId="26" fillId="0" borderId="44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top"/>
    </xf>
    <xf numFmtId="0" fontId="25" fillId="4" borderId="42" xfId="0" applyFont="1" applyFill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/>
    </xf>
    <xf numFmtId="0" fontId="51" fillId="0" borderId="0" xfId="0" applyFont="1" applyBorder="1" applyAlignment="1"/>
    <xf numFmtId="0" fontId="1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6" fillId="0" borderId="5" xfId="0" applyFont="1" applyBorder="1" applyAlignment="1"/>
    <xf numFmtId="0" fontId="56" fillId="0" borderId="44" xfId="0" applyFont="1" applyBorder="1" applyAlignment="1"/>
    <xf numFmtId="0" fontId="56" fillId="0" borderId="5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1" fillId="0" borderId="44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26" fillId="0" borderId="0" xfId="0" applyFont="1" applyAlignment="1">
      <alignment horizontal="center"/>
    </xf>
    <xf numFmtId="49" fontId="5" fillId="0" borderId="0" xfId="0" applyNumberFormat="1" applyFont="1" applyAlignment="1">
      <alignment horizontal="center" shrinkToFit="1"/>
    </xf>
    <xf numFmtId="0" fontId="18" fillId="0" borderId="0" xfId="0" applyFont="1" applyAlignment="1">
      <alignment vertical="center" shrinkToFit="1"/>
    </xf>
    <xf numFmtId="0" fontId="66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67" fillId="0" borderId="0" xfId="0" applyFont="1" applyAlignment="1">
      <alignment horizontal="center" vertical="center" shrinkToFit="1"/>
    </xf>
    <xf numFmtId="0" fontId="13" fillId="0" borderId="0" xfId="0" applyFont="1" applyAlignment="1"/>
    <xf numFmtId="0" fontId="2" fillId="4" borderId="0" xfId="0" applyFont="1" applyFill="1" applyAlignment="1">
      <alignment shrinkToFit="1"/>
    </xf>
    <xf numFmtId="49" fontId="38" fillId="4" borderId="0" xfId="0" applyNumberFormat="1" applyFont="1" applyFill="1" applyAlignment="1">
      <alignment horizontal="center" shrinkToFit="1"/>
    </xf>
    <xf numFmtId="49" fontId="5" fillId="0" borderId="0" xfId="0" applyNumberFormat="1" applyFont="1" applyFill="1" applyBorder="1" applyAlignment="1">
      <alignment horizontal="center" shrinkToFit="1"/>
    </xf>
    <xf numFmtId="49" fontId="2" fillId="4" borderId="0" xfId="0" applyNumberFormat="1" applyFont="1" applyFill="1" applyBorder="1" applyAlignment="1">
      <alignment shrinkToFit="1"/>
    </xf>
    <xf numFmtId="0" fontId="2" fillId="0" borderId="0" xfId="0" applyFont="1" applyBorder="1" applyAlignment="1">
      <alignment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43" fillId="11" borderId="3" xfId="0" applyNumberFormat="1" applyFont="1" applyFill="1" applyBorder="1" applyAlignment="1">
      <alignment horizontal="center" vertical="center" shrinkToFit="1"/>
    </xf>
    <xf numFmtId="49" fontId="43" fillId="11" borderId="2" xfId="0" applyNumberFormat="1" applyFont="1" applyFill="1" applyBorder="1" applyAlignment="1">
      <alignment horizontal="center" vertical="center" shrinkToFit="1"/>
    </xf>
    <xf numFmtId="49" fontId="43" fillId="11" borderId="4" xfId="0" applyNumberFormat="1" applyFont="1" applyFill="1" applyBorder="1" applyAlignment="1">
      <alignment horizontal="center" vertical="center" shrinkToFit="1"/>
    </xf>
    <xf numFmtId="0" fontId="19" fillId="0" borderId="0" xfId="0" applyFont="1" applyBorder="1"/>
    <xf numFmtId="0" fontId="5" fillId="0" borderId="8" xfId="0" applyNumberFormat="1" applyFont="1" applyFill="1" applyBorder="1" applyAlignment="1">
      <alignment horizontal="center" vertical="center" shrinkToFit="1"/>
    </xf>
    <xf numFmtId="49" fontId="6" fillId="4" borderId="3" xfId="0" applyNumberFormat="1" applyFont="1" applyFill="1" applyBorder="1" applyAlignment="1">
      <alignment horizontal="center" vertical="center" shrinkToFit="1"/>
    </xf>
    <xf numFmtId="0" fontId="50" fillId="0" borderId="4" xfId="0" applyFont="1" applyBorder="1" applyAlignment="1"/>
    <xf numFmtId="0" fontId="50" fillId="0" borderId="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" fillId="4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5" fillId="3" borderId="4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49" fontId="6" fillId="4" borderId="44" xfId="0" applyNumberFormat="1" applyFont="1" applyFill="1" applyBorder="1" applyAlignment="1">
      <alignment horizontal="center" vertical="center" shrinkToFit="1"/>
    </xf>
    <xf numFmtId="49" fontId="6" fillId="4" borderId="44" xfId="0" applyNumberFormat="1" applyFont="1" applyFill="1" applyBorder="1" applyAlignment="1">
      <alignment horizontal="left" vertical="center" shrinkToFit="1"/>
    </xf>
    <xf numFmtId="49" fontId="6" fillId="4" borderId="17" xfId="0" applyNumberFormat="1" applyFont="1" applyFill="1" applyBorder="1" applyAlignment="1">
      <alignment horizontal="center" vertical="center" shrinkToFit="1"/>
    </xf>
    <xf numFmtId="49" fontId="6" fillId="4" borderId="17" xfId="0" applyNumberFormat="1" applyFont="1" applyFill="1" applyBorder="1" applyAlignment="1">
      <alignment horizontal="left" vertical="center" shrinkToFit="1"/>
    </xf>
    <xf numFmtId="49" fontId="5" fillId="0" borderId="8" xfId="0" applyNumberFormat="1" applyFont="1" applyFill="1" applyBorder="1" applyAlignment="1">
      <alignment horizontal="center" shrinkToFit="1"/>
    </xf>
    <xf numFmtId="0" fontId="50" fillId="0" borderId="4" xfId="0" applyFont="1" applyFill="1" applyBorder="1" applyAlignment="1"/>
    <xf numFmtId="0" fontId="5" fillId="0" borderId="0" xfId="0" applyNumberFormat="1" applyFont="1" applyAlignment="1">
      <alignment horizontal="center" shrinkToFit="1"/>
    </xf>
    <xf numFmtId="0" fontId="71" fillId="4" borderId="0" xfId="0" applyFont="1" applyFill="1" applyAlignment="1">
      <alignment vertical="center"/>
    </xf>
    <xf numFmtId="0" fontId="71" fillId="4" borderId="0" xfId="0" applyFont="1" applyFill="1" applyAlignment="1">
      <alignment horizontal="right" vertical="center"/>
    </xf>
    <xf numFmtId="0" fontId="0" fillId="0" borderId="54" xfId="0" applyBorder="1" applyAlignment="1">
      <alignment horizontal="right"/>
    </xf>
    <xf numFmtId="0" fontId="13" fillId="4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9" fillId="4" borderId="0" xfId="0" applyNumberFormat="1" applyFont="1" applyFill="1" applyAlignment="1">
      <alignment horizontal="center" shrinkToFit="1"/>
    </xf>
    <xf numFmtId="49" fontId="6" fillId="4" borderId="5" xfId="0" applyNumberFormat="1" applyFont="1" applyFill="1" applyBorder="1" applyAlignment="1">
      <alignment horizontal="center" vertical="center" shrinkToFit="1"/>
    </xf>
    <xf numFmtId="49" fontId="6" fillId="4" borderId="1" xfId="0" applyNumberFormat="1" applyFont="1" applyFill="1" applyBorder="1" applyAlignment="1">
      <alignment horizontal="center" vertical="center" shrinkToFit="1"/>
    </xf>
    <xf numFmtId="0" fontId="68" fillId="5" borderId="46" xfId="0" applyFont="1" applyFill="1" applyBorder="1" applyAlignment="1">
      <alignment horizontal="center" vertical="center" shrinkToFit="1"/>
    </xf>
    <xf numFmtId="0" fontId="68" fillId="5" borderId="45" xfId="0" applyFont="1" applyFill="1" applyBorder="1" applyAlignment="1">
      <alignment horizontal="center" vertical="center" shrinkToFit="1"/>
    </xf>
    <xf numFmtId="0" fontId="68" fillId="5" borderId="40" xfId="0" applyFont="1" applyFill="1" applyBorder="1" applyAlignment="1">
      <alignment horizontal="center" vertical="center" shrinkToFit="1"/>
    </xf>
    <xf numFmtId="0" fontId="68" fillId="5" borderId="8" xfId="0" applyFont="1" applyFill="1" applyBorder="1" applyAlignment="1">
      <alignment horizontal="center" vertical="center" shrinkToFit="1"/>
    </xf>
    <xf numFmtId="0" fontId="68" fillId="8" borderId="46" xfId="0" applyFont="1" applyFill="1" applyBorder="1" applyAlignment="1">
      <alignment horizontal="center" vertical="center" shrinkToFit="1"/>
    </xf>
    <xf numFmtId="0" fontId="69" fillId="0" borderId="45" xfId="0" applyFont="1" applyBorder="1" applyAlignment="1">
      <alignment horizontal="center" vertical="center" shrinkToFit="1"/>
    </xf>
    <xf numFmtId="0" fontId="68" fillId="8" borderId="40" xfId="0" applyFont="1" applyFill="1" applyBorder="1" applyAlignment="1">
      <alignment horizontal="center" vertical="center" shrinkToFit="1"/>
    </xf>
    <xf numFmtId="0" fontId="69" fillId="0" borderId="8" xfId="0" applyFont="1" applyBorder="1" applyAlignment="1">
      <alignment horizontal="center" vertical="center" shrinkToFit="1"/>
    </xf>
    <xf numFmtId="0" fontId="69" fillId="0" borderId="40" xfId="0" applyFont="1" applyBorder="1" applyAlignment="1">
      <alignment horizontal="center" vertical="center" shrinkToFit="1"/>
    </xf>
    <xf numFmtId="0" fontId="69" fillId="0" borderId="42" xfId="0" applyFont="1" applyBorder="1" applyAlignment="1">
      <alignment horizontal="center" vertical="center" shrinkToFit="1"/>
    </xf>
    <xf numFmtId="0" fontId="69" fillId="0" borderId="28" xfId="0" applyFont="1" applyBorder="1" applyAlignment="1">
      <alignment horizontal="center" vertical="center" shrinkToFit="1"/>
    </xf>
    <xf numFmtId="49" fontId="70" fillId="4" borderId="0" xfId="0" applyNumberFormat="1" applyFont="1" applyFill="1" applyAlignment="1">
      <alignment horizontal="center" shrinkToFit="1"/>
    </xf>
    <xf numFmtId="0" fontId="9" fillId="4" borderId="0" xfId="0" applyNumberFormat="1" applyFont="1" applyFill="1" applyAlignment="1">
      <alignment horizontal="center" vertical="center" shrinkToFit="1"/>
    </xf>
    <xf numFmtId="0" fontId="47" fillId="4" borderId="0" xfId="0" applyNumberFormat="1" applyFont="1" applyFill="1" applyBorder="1" applyAlignment="1">
      <alignment horizontal="left" vertical="center" shrinkToFit="1"/>
    </xf>
    <xf numFmtId="0" fontId="42" fillId="4" borderId="30" xfId="0" applyNumberFormat="1" applyFont="1" applyFill="1" applyBorder="1" applyAlignment="1">
      <alignment horizontal="center" vertical="center" shrinkToFit="1"/>
    </xf>
    <xf numFmtId="0" fontId="2" fillId="4" borderId="30" xfId="0" applyNumberFormat="1" applyFont="1" applyFill="1" applyBorder="1" applyAlignment="1">
      <alignment horizontal="center" shrinkToFit="1"/>
    </xf>
    <xf numFmtId="0" fontId="2" fillId="4" borderId="48" xfId="0" applyNumberFormat="1" applyFont="1" applyFill="1" applyBorder="1" applyAlignment="1">
      <alignment horizontal="center" shrinkToFit="1"/>
    </xf>
    <xf numFmtId="0" fontId="42" fillId="4" borderId="49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4" borderId="43" xfId="0" applyNumberFormat="1" applyFont="1" applyFill="1" applyBorder="1" applyAlignment="1">
      <alignment horizontal="center" vertical="center"/>
    </xf>
    <xf numFmtId="49" fontId="3" fillId="4" borderId="47" xfId="0" applyNumberFormat="1" applyFont="1" applyFill="1" applyBorder="1" applyAlignment="1">
      <alignment horizontal="center" vertical="center"/>
    </xf>
    <xf numFmtId="0" fontId="3" fillId="12" borderId="43" xfId="0" applyNumberFormat="1" applyFont="1" applyFill="1" applyBorder="1" applyAlignment="1">
      <alignment horizontal="center" vertical="center"/>
    </xf>
    <xf numFmtId="0" fontId="2" fillId="12" borderId="47" xfId="0" applyNumberFormat="1" applyFont="1" applyFill="1" applyBorder="1" applyAlignment="1">
      <alignment horizontal="center" vertical="center"/>
    </xf>
    <xf numFmtId="0" fontId="44" fillId="4" borderId="43" xfId="0" applyNumberFormat="1" applyFont="1" applyFill="1" applyBorder="1" applyAlignment="1">
      <alignment horizontal="center" vertical="center" shrinkToFit="1"/>
    </xf>
    <xf numFmtId="0" fontId="46" fillId="4" borderId="47" xfId="0" applyNumberFormat="1" applyFont="1" applyFill="1" applyBorder="1" applyAlignment="1">
      <alignment horizontal="center" shrinkToFit="1"/>
    </xf>
    <xf numFmtId="0" fontId="2" fillId="13" borderId="46" xfId="0" applyNumberFormat="1" applyFont="1" applyFill="1" applyBorder="1" applyAlignment="1">
      <alignment horizontal="center"/>
    </xf>
    <xf numFmtId="0" fontId="2" fillId="13" borderId="44" xfId="0" applyNumberFormat="1" applyFont="1" applyFill="1" applyBorder="1" applyAlignment="1">
      <alignment horizontal="center"/>
    </xf>
    <xf numFmtId="0" fontId="2" fillId="13" borderId="49" xfId="0" applyNumberFormat="1" applyFont="1" applyFill="1" applyBorder="1" applyAlignment="1">
      <alignment horizontal="center"/>
    </xf>
    <xf numFmtId="0" fontId="2" fillId="13" borderId="30" xfId="0" applyNumberFormat="1" applyFont="1" applyFill="1" applyBorder="1" applyAlignment="1">
      <alignment horizontal="center"/>
    </xf>
    <xf numFmtId="0" fontId="3" fillId="4" borderId="43" xfId="0" applyNumberFormat="1" applyFont="1" applyFill="1" applyBorder="1" applyAlignment="1">
      <alignment horizontal="center" vertical="center"/>
    </xf>
    <xf numFmtId="0" fontId="3" fillId="4" borderId="47" xfId="0" applyNumberFormat="1" applyFont="1" applyFill="1" applyBorder="1" applyAlignment="1">
      <alignment horizontal="center" vertical="center"/>
    </xf>
    <xf numFmtId="0" fontId="6" fillId="4" borderId="43" xfId="0" applyNumberFormat="1" applyFont="1" applyFill="1" applyBorder="1" applyAlignment="1">
      <alignment horizontal="center" vertical="center"/>
    </xf>
    <xf numFmtId="0" fontId="6" fillId="4" borderId="47" xfId="0" applyNumberFormat="1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2" fillId="4" borderId="17" xfId="0" applyNumberFormat="1" applyFont="1" applyFill="1" applyBorder="1" applyAlignment="1">
      <alignment horizontal="center" vertical="center" shrinkToFit="1"/>
    </xf>
    <xf numFmtId="0" fontId="2" fillId="4" borderId="17" xfId="0" applyNumberFormat="1" applyFont="1" applyFill="1" applyBorder="1" applyAlignment="1">
      <alignment horizontal="center" shrinkToFit="1"/>
    </xf>
    <xf numFmtId="0" fontId="2" fillId="4" borderId="28" xfId="0" applyNumberFormat="1" applyFont="1" applyFill="1" applyBorder="1" applyAlignment="1">
      <alignment horizontal="center" shrinkToFit="1"/>
    </xf>
    <xf numFmtId="0" fontId="42" fillId="4" borderId="42" xfId="0" applyNumberFormat="1" applyFont="1" applyFill="1" applyBorder="1" applyAlignment="1">
      <alignment horizontal="center" vertical="center" shrinkToFit="1"/>
    </xf>
    <xf numFmtId="49" fontId="3" fillId="4" borderId="41" xfId="0" applyNumberFormat="1" applyFont="1" applyFill="1" applyBorder="1" applyAlignment="1">
      <alignment horizontal="center" vertical="center"/>
    </xf>
    <xf numFmtId="0" fontId="2" fillId="12" borderId="41" xfId="0" applyNumberFormat="1" applyFont="1" applyFill="1" applyBorder="1" applyAlignment="1">
      <alignment horizontal="center" vertical="center"/>
    </xf>
    <xf numFmtId="0" fontId="46" fillId="4" borderId="41" xfId="0" applyNumberFormat="1" applyFont="1" applyFill="1" applyBorder="1" applyAlignment="1">
      <alignment horizontal="center" shrinkToFit="1"/>
    </xf>
    <xf numFmtId="0" fontId="2" fillId="13" borderId="45" xfId="0" applyNumberFormat="1" applyFont="1" applyFill="1" applyBorder="1" applyAlignment="1">
      <alignment horizontal="center"/>
    </xf>
    <xf numFmtId="0" fontId="2" fillId="13" borderId="42" xfId="0" applyNumberFormat="1" applyFont="1" applyFill="1" applyBorder="1" applyAlignment="1">
      <alignment horizontal="center"/>
    </xf>
    <xf numFmtId="0" fontId="2" fillId="13" borderId="17" xfId="0" applyNumberFormat="1" applyFont="1" applyFill="1" applyBorder="1" applyAlignment="1">
      <alignment horizontal="center"/>
    </xf>
    <xf numFmtId="0" fontId="2" fillId="13" borderId="28" xfId="0" applyNumberFormat="1" applyFont="1" applyFill="1" applyBorder="1" applyAlignment="1">
      <alignment horizontal="center"/>
    </xf>
    <xf numFmtId="0" fontId="3" fillId="4" borderId="41" xfId="0" applyNumberFormat="1" applyFont="1" applyFill="1" applyBorder="1" applyAlignment="1">
      <alignment horizontal="center" vertical="center"/>
    </xf>
    <xf numFmtId="0" fontId="6" fillId="4" borderId="41" xfId="0" applyNumberFormat="1" applyFont="1" applyFill="1" applyBorder="1" applyAlignment="1">
      <alignment horizontal="center" vertical="center"/>
    </xf>
    <xf numFmtId="0" fontId="17" fillId="4" borderId="43" xfId="0" applyNumberFormat="1" applyFont="1" applyFill="1" applyBorder="1" applyAlignment="1">
      <alignment horizontal="center" vertical="center" shrinkToFit="1"/>
    </xf>
    <xf numFmtId="0" fontId="18" fillId="4" borderId="41" xfId="0" applyNumberFormat="1" applyFont="1" applyFill="1" applyBorder="1" applyAlignment="1">
      <alignment horizontal="center" shrinkToFit="1"/>
    </xf>
    <xf numFmtId="49" fontId="3" fillId="4" borderId="39" xfId="0" applyNumberFormat="1" applyFont="1" applyFill="1" applyBorder="1" applyAlignment="1">
      <alignment horizontal="center" vertical="center"/>
    </xf>
    <xf numFmtId="0" fontId="3" fillId="12" borderId="39" xfId="0" applyNumberFormat="1" applyFont="1" applyFill="1" applyBorder="1" applyAlignment="1">
      <alignment horizontal="center" vertical="center"/>
    </xf>
    <xf numFmtId="0" fontId="17" fillId="4" borderId="39" xfId="0" applyNumberFormat="1" applyFont="1" applyFill="1" applyBorder="1" applyAlignment="1">
      <alignment horizontal="center" vertical="center" shrinkToFit="1"/>
    </xf>
    <xf numFmtId="0" fontId="2" fillId="13" borderId="0" xfId="0" applyNumberFormat="1" applyFont="1" applyFill="1" applyBorder="1" applyAlignment="1">
      <alignment horizontal="center"/>
    </xf>
    <xf numFmtId="0" fontId="2" fillId="13" borderId="8" xfId="0" applyNumberFormat="1" applyFont="1" applyFill="1" applyBorder="1" applyAlignment="1">
      <alignment horizontal="center"/>
    </xf>
    <xf numFmtId="0" fontId="3" fillId="4" borderId="39" xfId="0" applyNumberFormat="1" applyFont="1" applyFill="1" applyBorder="1" applyAlignment="1">
      <alignment horizontal="center" vertical="center"/>
    </xf>
    <xf numFmtId="0" fontId="6" fillId="4" borderId="39" xfId="0" applyNumberFormat="1" applyFont="1" applyFill="1" applyBorder="1" applyAlignment="1">
      <alignment horizontal="center" vertical="center"/>
    </xf>
    <xf numFmtId="0" fontId="40" fillId="4" borderId="30" xfId="0" applyNumberFormat="1" applyFont="1" applyFill="1" applyBorder="1" applyAlignment="1">
      <alignment horizontal="center"/>
    </xf>
    <xf numFmtId="0" fontId="6" fillId="4" borderId="30" xfId="0" applyNumberFormat="1" applyFont="1" applyFill="1" applyBorder="1" applyAlignment="1">
      <alignment horizontal="center"/>
    </xf>
    <xf numFmtId="49" fontId="14" fillId="0" borderId="7" xfId="0" applyNumberFormat="1" applyFont="1" applyBorder="1" applyAlignment="1">
      <alignment horizontal="center" vertical="center" textRotation="180"/>
    </xf>
    <xf numFmtId="0" fontId="14" fillId="0" borderId="38" xfId="0" applyFont="1" applyBorder="1" applyAlignment="1">
      <alignment horizontal="center" vertical="center" textRotation="180"/>
    </xf>
    <xf numFmtId="0" fontId="14" fillId="0" borderId="9" xfId="0" applyFont="1" applyBorder="1" applyAlignment="1">
      <alignment horizontal="center" vertical="center" textRotation="180"/>
    </xf>
    <xf numFmtId="49" fontId="43" fillId="11" borderId="36" xfId="0" applyNumberFormat="1" applyFont="1" applyFill="1" applyBorder="1" applyAlignment="1">
      <alignment horizontal="center" vertical="center"/>
    </xf>
    <xf numFmtId="0" fontId="44" fillId="4" borderId="43" xfId="0" applyNumberFormat="1" applyFont="1" applyFill="1" applyBorder="1" applyAlignment="1">
      <alignment horizontal="left" vertical="center" shrinkToFit="1"/>
    </xf>
    <xf numFmtId="0" fontId="46" fillId="4" borderId="47" xfId="0" applyNumberFormat="1" applyFont="1" applyFill="1" applyBorder="1" applyAlignment="1">
      <alignment shrinkToFit="1"/>
    </xf>
    <xf numFmtId="0" fontId="46" fillId="4" borderId="41" xfId="0" applyNumberFormat="1" applyFont="1" applyFill="1" applyBorder="1" applyAlignment="1">
      <alignment shrinkToFit="1"/>
    </xf>
    <xf numFmtId="0" fontId="44" fillId="4" borderId="39" xfId="0" applyNumberFormat="1" applyFont="1" applyFill="1" applyBorder="1" applyAlignment="1">
      <alignment horizontal="left" vertical="center" shrinkToFit="1"/>
    </xf>
    <xf numFmtId="0" fontId="36" fillId="4" borderId="0" xfId="0" applyFont="1" applyFill="1" applyBorder="1" applyAlignment="1">
      <alignment horizontal="center" vertical="center" shrinkToFit="1"/>
    </xf>
    <xf numFmtId="0" fontId="37" fillId="4" borderId="0" xfId="0" applyFont="1" applyFill="1" applyBorder="1" applyAlignment="1">
      <alignment horizontal="center" vertical="center" shrinkToFit="1"/>
    </xf>
    <xf numFmtId="0" fontId="39" fillId="4" borderId="0" xfId="0" applyNumberFormat="1" applyFont="1" applyFill="1" applyBorder="1" applyAlignment="1">
      <alignment horizontal="center" vertical="center"/>
    </xf>
    <xf numFmtId="0" fontId="44" fillId="4" borderId="39" xfId="0" applyNumberFormat="1" applyFont="1" applyFill="1" applyBorder="1" applyAlignment="1">
      <alignment horizontal="center" vertical="center" shrinkToFit="1"/>
    </xf>
    <xf numFmtId="0" fontId="38" fillId="4" borderId="41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right" vertical="center"/>
    </xf>
    <xf numFmtId="0" fontId="51" fillId="0" borderId="28" xfId="0" applyFont="1" applyFill="1" applyBorder="1" applyAlignment="1">
      <alignment horizontal="right" vertical="center"/>
    </xf>
    <xf numFmtId="0" fontId="51" fillId="0" borderId="8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top"/>
    </xf>
    <xf numFmtId="0" fontId="5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51" fillId="0" borderId="45" xfId="0" applyFont="1" applyBorder="1" applyAlignment="1">
      <alignment horizontal="right" vertical="center"/>
    </xf>
    <xf numFmtId="0" fontId="51" fillId="0" borderId="28" xfId="0" applyFont="1" applyBorder="1" applyAlignment="1">
      <alignment horizontal="right" vertical="center"/>
    </xf>
    <xf numFmtId="0" fontId="51" fillId="0" borderId="8" xfId="0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1" fillId="0" borderId="45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44" xfId="0" applyFont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66" fillId="0" borderId="0" xfId="0" applyFont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60" fillId="0" borderId="5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56" fillId="0" borderId="5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6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69982</xdr:colOff>
      <xdr:row>1</xdr:row>
      <xdr:rowOff>76200</xdr:rowOff>
    </xdr:from>
    <xdr:ext cx="949026" cy="895350"/>
    <xdr:pic>
      <xdr:nvPicPr>
        <xdr:cNvPr id="2" name="Рисунок 1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4022857" y="1066800"/>
          <a:ext cx="949026" cy="895350"/>
        </a:xfrm>
        <a:prstGeom prst="rect">
          <a:avLst/>
        </a:prstGeom>
        <a:noFill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158750</xdr:colOff>
      <xdr:row>0</xdr:row>
      <xdr:rowOff>21167</xdr:rowOff>
    </xdr:from>
    <xdr:ext cx="873657" cy="824243"/>
    <xdr:pic>
      <xdr:nvPicPr>
        <xdr:cNvPr id="2" name="Рисунок 1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035550" y="21167"/>
          <a:ext cx="873657" cy="824243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211667</xdr:colOff>
      <xdr:row>88</xdr:row>
      <xdr:rowOff>31750</xdr:rowOff>
    </xdr:from>
    <xdr:ext cx="873657" cy="824243"/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088467" y="10204450"/>
          <a:ext cx="873657" cy="824243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201083</xdr:colOff>
      <xdr:row>176</xdr:row>
      <xdr:rowOff>10584</xdr:rowOff>
    </xdr:from>
    <xdr:ext cx="873657" cy="824243"/>
    <xdr:pic>
      <xdr:nvPicPr>
        <xdr:cNvPr id="4" name="Рисунок 3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077883" y="20355984"/>
          <a:ext cx="873657" cy="824243"/>
        </a:xfrm>
        <a:prstGeom prst="rect">
          <a:avLst/>
        </a:prstGeom>
        <a:noFill/>
      </xdr:spPr>
    </xdr:pic>
    <xdr:clientData/>
  </xdr:oneCellAnchor>
  <xdr:oneCellAnchor>
    <xdr:from>
      <xdr:col>10</xdr:col>
      <xdr:colOff>201083</xdr:colOff>
      <xdr:row>264</xdr:row>
      <xdr:rowOff>21167</xdr:rowOff>
    </xdr:from>
    <xdr:ext cx="873657" cy="824243"/>
    <xdr:pic>
      <xdr:nvPicPr>
        <xdr:cNvPr id="5" name="Рисунок 4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077883" y="30539267"/>
          <a:ext cx="873657" cy="824243"/>
        </a:xfrm>
        <a:prstGeom prst="rect">
          <a:avLst/>
        </a:prstGeom>
        <a:noFill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180975</xdr:colOff>
      <xdr:row>0</xdr:row>
      <xdr:rowOff>0</xdr:rowOff>
    </xdr:from>
    <xdr:ext cx="873657" cy="824243"/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286375" y="0"/>
          <a:ext cx="873657" cy="824243"/>
        </a:xfrm>
        <a:prstGeom prst="rect">
          <a:avLst/>
        </a:prstGeom>
        <a:noFill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104775</xdr:colOff>
      <xdr:row>0</xdr:row>
      <xdr:rowOff>0</xdr:rowOff>
    </xdr:from>
    <xdr:ext cx="873657" cy="824243"/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7591425" y="0"/>
          <a:ext cx="873657" cy="824243"/>
        </a:xfrm>
        <a:prstGeom prst="rect">
          <a:avLst/>
        </a:prstGeom>
        <a:noFill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581025</xdr:colOff>
      <xdr:row>0</xdr:row>
      <xdr:rowOff>1</xdr:rowOff>
    </xdr:from>
    <xdr:ext cx="835557" cy="788298"/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4914900" y="1"/>
          <a:ext cx="835557" cy="788298"/>
        </a:xfrm>
        <a:prstGeom prst="rect">
          <a:avLst/>
        </a:prstGeom>
        <a:noFill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361950</xdr:colOff>
      <xdr:row>0</xdr:row>
      <xdr:rowOff>47625</xdr:rowOff>
    </xdr:from>
    <xdr:ext cx="873657" cy="824243"/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8667750" y="47625"/>
          <a:ext cx="873657" cy="824243"/>
        </a:xfrm>
        <a:prstGeom prst="rect">
          <a:avLst/>
        </a:prstGeom>
        <a:noFill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238125</xdr:colOff>
      <xdr:row>1</xdr:row>
      <xdr:rowOff>104775</xdr:rowOff>
    </xdr:from>
    <xdr:to>
      <xdr:col>37</xdr:col>
      <xdr:colOff>99845</xdr:colOff>
      <xdr:row>9</xdr:row>
      <xdr:rowOff>73210</xdr:rowOff>
    </xdr:to>
    <xdr:pic>
      <xdr:nvPicPr>
        <xdr:cNvPr id="2" name="Рисунок 1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32766000" y="295275"/>
          <a:ext cx="1080920" cy="920935"/>
        </a:xfrm>
        <a:prstGeom prst="rect">
          <a:avLst/>
        </a:prstGeom>
        <a:noFill/>
      </xdr:spPr>
    </xdr:pic>
    <xdr:clientData/>
  </xdr:twoCellAnchor>
  <xdr:oneCellAnchor>
    <xdr:from>
      <xdr:col>11</xdr:col>
      <xdr:colOff>438150</xdr:colOff>
      <xdr:row>0</xdr:row>
      <xdr:rowOff>28575</xdr:rowOff>
    </xdr:from>
    <xdr:ext cx="873657" cy="824243"/>
    <xdr:pic>
      <xdr:nvPicPr>
        <xdr:cNvPr id="4" name="Рисунок 3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17973675" y="28575"/>
          <a:ext cx="873657" cy="824243"/>
        </a:xfrm>
        <a:prstGeom prst="rect">
          <a:avLst/>
        </a:prstGeom>
        <a:noFill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695324</xdr:colOff>
      <xdr:row>0</xdr:row>
      <xdr:rowOff>0</xdr:rowOff>
    </xdr:from>
    <xdr:to>
      <xdr:col>1</xdr:col>
      <xdr:colOff>699919</xdr:colOff>
      <xdr:row>4</xdr:row>
      <xdr:rowOff>81633</xdr:rowOff>
    </xdr:to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876299" y="0"/>
          <a:ext cx="766595" cy="653133"/>
        </a:xfrm>
        <a:prstGeom prst="rect">
          <a:avLst/>
        </a:prstGeom>
        <a:noFill/>
      </xdr:spPr>
    </xdr:pic>
    <xdr:clientData/>
  </xdr:twoCellAnchor>
  <xdr:oneCellAnchor>
    <xdr:from>
      <xdr:col>29</xdr:col>
      <xdr:colOff>381000</xdr:colOff>
      <xdr:row>0</xdr:row>
      <xdr:rowOff>28575</xdr:rowOff>
    </xdr:from>
    <xdr:ext cx="873657" cy="824243"/>
    <xdr:pic>
      <xdr:nvPicPr>
        <xdr:cNvPr id="4" name="Рисунок 3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17373600" y="28575"/>
          <a:ext cx="873657" cy="8242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762000</xdr:colOff>
      <xdr:row>0</xdr:row>
      <xdr:rowOff>1</xdr:rowOff>
    </xdr:from>
    <xdr:ext cx="692682" cy="653504"/>
    <xdr:pic>
      <xdr:nvPicPr>
        <xdr:cNvPr id="5" name="Рисунок 4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942975" y="1"/>
          <a:ext cx="692682" cy="653504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67880</xdr:colOff>
      <xdr:row>0</xdr:row>
      <xdr:rowOff>0</xdr:rowOff>
    </xdr:from>
    <xdr:ext cx="817778" cy="771525"/>
    <xdr:pic>
      <xdr:nvPicPr>
        <xdr:cNvPr id="2" name="Рисунок 1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4344605" y="0"/>
          <a:ext cx="817778" cy="77152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392641</xdr:colOff>
      <xdr:row>0</xdr:row>
      <xdr:rowOff>34926</xdr:rowOff>
    </xdr:from>
    <xdr:ext cx="1085323" cy="1023938"/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4774141" y="34926"/>
          <a:ext cx="1085323" cy="1023938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314325</xdr:colOff>
      <xdr:row>0</xdr:row>
      <xdr:rowOff>0</xdr:rowOff>
    </xdr:from>
    <xdr:to>
      <xdr:col>21</xdr:col>
      <xdr:colOff>314325</xdr:colOff>
      <xdr:row>5</xdr:row>
      <xdr:rowOff>120835</xdr:rowOff>
    </xdr:to>
    <xdr:pic>
      <xdr:nvPicPr>
        <xdr:cNvPr id="2" name="Рисунок 1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476875" y="0"/>
          <a:ext cx="0" cy="901885"/>
        </a:xfrm>
        <a:prstGeom prst="rect">
          <a:avLst/>
        </a:prstGeom>
        <a:noFill/>
      </xdr:spPr>
    </xdr:pic>
    <xdr:clientData/>
  </xdr:twoCellAnchor>
  <xdr:oneCellAnchor>
    <xdr:from>
      <xdr:col>21</xdr:col>
      <xdr:colOff>314325</xdr:colOff>
      <xdr:row>67</xdr:row>
      <xdr:rowOff>0</xdr:rowOff>
    </xdr:from>
    <xdr:ext cx="976145" cy="920935"/>
    <xdr:pic>
      <xdr:nvPicPr>
        <xdr:cNvPr id="4" name="Рисунок 3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476875" y="10229850"/>
          <a:ext cx="976145" cy="920935"/>
        </a:xfrm>
        <a:prstGeom prst="rect">
          <a:avLst/>
        </a:prstGeom>
        <a:noFill/>
      </xdr:spPr>
    </xdr:pic>
    <xdr:clientData/>
  </xdr:oneCellAnchor>
  <xdr:oneCellAnchor>
    <xdr:from>
      <xdr:col>21</xdr:col>
      <xdr:colOff>323850</xdr:colOff>
      <xdr:row>0</xdr:row>
      <xdr:rowOff>0</xdr:rowOff>
    </xdr:from>
    <xdr:ext cx="976145" cy="920935"/>
    <xdr:pic>
      <xdr:nvPicPr>
        <xdr:cNvPr id="5" name="Рисунок 4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486400" y="0"/>
          <a:ext cx="976145" cy="920935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495300</xdr:colOff>
      <xdr:row>0</xdr:row>
      <xdr:rowOff>0</xdr:rowOff>
    </xdr:from>
    <xdr:ext cx="976145" cy="920935"/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14001750" y="0"/>
          <a:ext cx="976145" cy="92093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428625</xdr:colOff>
      <xdr:row>0</xdr:row>
      <xdr:rowOff>0</xdr:rowOff>
    </xdr:from>
    <xdr:ext cx="976145" cy="920935"/>
    <xdr:pic>
      <xdr:nvPicPr>
        <xdr:cNvPr id="4" name="Рисунок 3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6334125" y="0"/>
          <a:ext cx="976145" cy="920935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273049</xdr:colOff>
      <xdr:row>0</xdr:row>
      <xdr:rowOff>21167</xdr:rowOff>
    </xdr:from>
    <xdr:ext cx="873657" cy="824243"/>
    <xdr:pic>
      <xdr:nvPicPr>
        <xdr:cNvPr id="2" name="Рисунок 1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083174" y="21167"/>
          <a:ext cx="873657" cy="824243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</xdr:row>
      <xdr:rowOff>0</xdr:rowOff>
    </xdr:from>
    <xdr:ext cx="873657" cy="824243"/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4810125" y="10629900"/>
          <a:ext cx="873657" cy="824243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</xdr:row>
      <xdr:rowOff>0</xdr:rowOff>
    </xdr:from>
    <xdr:ext cx="873657" cy="824243"/>
    <xdr:pic>
      <xdr:nvPicPr>
        <xdr:cNvPr id="4" name="Рисунок 3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4810125" y="20802600"/>
          <a:ext cx="873657" cy="824243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264</xdr:row>
      <xdr:rowOff>0</xdr:rowOff>
    </xdr:from>
    <xdr:ext cx="873657" cy="824243"/>
    <xdr:pic>
      <xdr:nvPicPr>
        <xdr:cNvPr id="5" name="Рисунок 4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4810125" y="30518100"/>
          <a:ext cx="873657" cy="824243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66675</xdr:rowOff>
    </xdr:from>
    <xdr:ext cx="873657" cy="824243"/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238750" y="66675"/>
          <a:ext cx="873657" cy="824243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73786</xdr:colOff>
      <xdr:row>0</xdr:row>
      <xdr:rowOff>19050</xdr:rowOff>
    </xdr:from>
    <xdr:ext cx="837971" cy="790575"/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7579486" y="19050"/>
          <a:ext cx="837971" cy="790575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790446</xdr:colOff>
      <xdr:row>0</xdr:row>
      <xdr:rowOff>0</xdr:rowOff>
    </xdr:from>
    <xdr:ext cx="797586" cy="752475"/>
    <xdr:pic>
      <xdr:nvPicPr>
        <xdr:cNvPr id="3" name="Рисунок 2" descr="Вырезка экрана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55" t="13635" r="12639" b="13636"/>
        <a:stretch/>
      </xdr:blipFill>
      <xdr:spPr>
        <a:xfrm>
          <a:off x="5762496" y="0"/>
          <a:ext cx="797586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-2001/&#1063;&#1050;-2019.%20&#1050;&#1054;&#1052;&#1040;&#1053;&#1044;&#1067;%20-&#1070;&#1085;&#1086;&#1096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-2001/&#1063;&#1050;-2019.%20&#1054;&#1076;&#1080;&#1085;&#1086;&#1095;&#1085;&#109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-2001/&#1052;&#1040;&#1051;&#1068;&#1063;&#1048;&#1050;&#1048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-2001/&#1059;&#1085;&#1080;&#1074;&#1077;&#1088;&#1089;&#1072;&#1083;&#1100;&#1085;&#1086;&#1077;_&#1087;&#1077;&#1088;&#1074;&#1077;&#1085;&#1089;&#1090;&#1074;&#1086;_&#1052;&#1086;&#1089;&#1082;&#1074;&#1099;-ver.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М"/>
      <sheetName val="Команды"/>
      <sheetName val="Сводник. МУЖ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 refreshError="1"/>
      <sheetData sheetId="1" refreshError="1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ЖУБАНОВ Санжар</v>
          </cell>
          <cell r="D5">
            <v>37727</v>
          </cell>
          <cell r="E5" t="str">
            <v>КМС</v>
          </cell>
          <cell r="F5">
            <v>46</v>
          </cell>
          <cell r="G5" t="str">
            <v>ЗКО</v>
          </cell>
          <cell r="H5" t="str">
            <v xml:space="preserve"> </v>
          </cell>
          <cell r="I5" t="str">
            <v>ЗКО-1</v>
          </cell>
          <cell r="J5" t="str">
            <v>ЗКО-1</v>
          </cell>
          <cell r="K5" t="str">
            <v>Назарова С.Р.</v>
          </cell>
          <cell r="L5">
            <v>0</v>
          </cell>
          <cell r="M5" t="str">
            <v>ЖУБАНОВ</v>
          </cell>
          <cell r="N5" t="str">
            <v>С</v>
          </cell>
          <cell r="O5" t="str">
            <v>ЖУБАНОВ С.</v>
          </cell>
          <cell r="P5">
            <v>1</v>
          </cell>
          <cell r="Q5">
            <v>1</v>
          </cell>
          <cell r="R5">
            <v>1</v>
          </cell>
          <cell r="S5">
            <v>5</v>
          </cell>
          <cell r="T5" t="str">
            <v>1-5</v>
          </cell>
          <cell r="U5" t="str">
            <v>Западно-Казахстанская обл.-1</v>
          </cell>
          <cell r="V5">
            <v>46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НИЕТКАЛИЕВ Болат</v>
          </cell>
          <cell r="D6">
            <v>38498</v>
          </cell>
          <cell r="E6" t="str">
            <v>I</v>
          </cell>
          <cell r="F6">
            <v>0</v>
          </cell>
          <cell r="G6" t="str">
            <v>ЗКО</v>
          </cell>
          <cell r="H6" t="str">
            <v xml:space="preserve"> </v>
          </cell>
          <cell r="I6">
            <v>0</v>
          </cell>
          <cell r="J6" t="str">
            <v>ЗКО-1</v>
          </cell>
          <cell r="K6">
            <v>0</v>
          </cell>
          <cell r="L6">
            <v>0</v>
          </cell>
          <cell r="M6" t="str">
            <v>НИЕТКАЛИЕВ</v>
          </cell>
          <cell r="N6" t="str">
            <v>Б</v>
          </cell>
          <cell r="O6" t="str">
            <v>НИЕТКАЛИЕВ Б.</v>
          </cell>
          <cell r="P6">
            <v>0</v>
          </cell>
          <cell r="Q6">
            <v>1</v>
          </cell>
          <cell r="R6">
            <v>1</v>
          </cell>
          <cell r="S6">
            <v>5</v>
          </cell>
          <cell r="T6" t="str">
            <v>1-5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НУГАЙ Нурдаулет</v>
          </cell>
          <cell r="D7">
            <v>38186</v>
          </cell>
          <cell r="E7" t="str">
            <v>I</v>
          </cell>
          <cell r="F7">
            <v>29</v>
          </cell>
          <cell r="G7" t="str">
            <v>ЗКО</v>
          </cell>
          <cell r="H7" t="str">
            <v xml:space="preserve"> </v>
          </cell>
          <cell r="I7">
            <v>0</v>
          </cell>
          <cell r="J7" t="str">
            <v>ЗКО-1</v>
          </cell>
          <cell r="K7">
            <v>0</v>
          </cell>
          <cell r="L7">
            <v>0</v>
          </cell>
          <cell r="M7" t="str">
            <v>НУГАЙ</v>
          </cell>
          <cell r="N7" t="str">
            <v>Н</v>
          </cell>
          <cell r="O7" t="str">
            <v>НУГАЙ Н.</v>
          </cell>
          <cell r="P7">
            <v>0</v>
          </cell>
          <cell r="Q7">
            <v>1</v>
          </cell>
          <cell r="R7">
            <v>1</v>
          </cell>
          <cell r="S7">
            <v>5</v>
          </cell>
          <cell r="T7" t="str">
            <v>1-5</v>
          </cell>
          <cell r="U7">
            <v>0</v>
          </cell>
          <cell r="V7">
            <v>29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МЭЛСОВ Дамир</v>
          </cell>
          <cell r="D8">
            <v>38862</v>
          </cell>
          <cell r="E8" t="str">
            <v>I</v>
          </cell>
          <cell r="F8">
            <v>0</v>
          </cell>
          <cell r="G8" t="str">
            <v>ЗКО</v>
          </cell>
          <cell r="H8" t="str">
            <v xml:space="preserve"> </v>
          </cell>
          <cell r="I8">
            <v>0</v>
          </cell>
          <cell r="J8" t="str">
            <v>ЗКО-1</v>
          </cell>
          <cell r="K8">
            <v>0</v>
          </cell>
          <cell r="L8">
            <v>0</v>
          </cell>
          <cell r="M8" t="str">
            <v>МЭЛСОВ</v>
          </cell>
          <cell r="N8" t="str">
            <v>Д</v>
          </cell>
          <cell r="O8" t="str">
            <v>МЭЛСОВ Д.</v>
          </cell>
          <cell r="P8">
            <v>0</v>
          </cell>
          <cell r="Q8">
            <v>1</v>
          </cell>
          <cell r="R8">
            <v>1</v>
          </cell>
          <cell r="S8">
            <v>5</v>
          </cell>
          <cell r="T8" t="str">
            <v>1-5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ЗКО-1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1</v>
          </cell>
          <cell r="R9">
            <v>1</v>
          </cell>
          <cell r="S9">
            <v>5</v>
          </cell>
          <cell r="T9" t="str">
            <v>1-5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ЖАСУЛАН Рахман</v>
          </cell>
          <cell r="D10">
            <v>38279</v>
          </cell>
          <cell r="E10" t="str">
            <v>I</v>
          </cell>
          <cell r="F10">
            <v>0</v>
          </cell>
          <cell r="G10" t="str">
            <v>ЗКО</v>
          </cell>
          <cell r="H10" t="str">
            <v xml:space="preserve"> </v>
          </cell>
          <cell r="I10" t="str">
            <v>ЗКО-2</v>
          </cell>
          <cell r="J10" t="str">
            <v>ЗКО-2</v>
          </cell>
          <cell r="K10" t="str">
            <v>Назарова С.Р.</v>
          </cell>
          <cell r="L10">
            <v>0</v>
          </cell>
          <cell r="M10" t="str">
            <v>ЖАСУЛАН</v>
          </cell>
          <cell r="N10" t="str">
            <v>Р</v>
          </cell>
          <cell r="O10" t="str">
            <v>ЖАСУЛАН Р.</v>
          </cell>
          <cell r="P10">
            <v>2</v>
          </cell>
          <cell r="Q10">
            <v>2</v>
          </cell>
          <cell r="R10">
            <v>6</v>
          </cell>
          <cell r="S10">
            <v>10</v>
          </cell>
          <cell r="T10" t="str">
            <v>6-10</v>
          </cell>
          <cell r="U10" t="str">
            <v>Западно-Казахстанская обл.-2</v>
          </cell>
          <cell r="V10">
            <v>0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МУРЗАГАЛИЕВ Бауыржан</v>
          </cell>
          <cell r="D11">
            <v>37622</v>
          </cell>
          <cell r="E11" t="str">
            <v>I</v>
          </cell>
          <cell r="F11">
            <v>0</v>
          </cell>
          <cell r="G11" t="str">
            <v>ЗКО</v>
          </cell>
          <cell r="H11" t="str">
            <v xml:space="preserve"> </v>
          </cell>
          <cell r="I11">
            <v>0</v>
          </cell>
          <cell r="J11" t="str">
            <v>ЗКО-2</v>
          </cell>
          <cell r="K11">
            <v>0</v>
          </cell>
          <cell r="L11">
            <v>0</v>
          </cell>
          <cell r="M11" t="str">
            <v>МУРЗАГАЛИЕВ</v>
          </cell>
          <cell r="N11" t="str">
            <v>Б</v>
          </cell>
          <cell r="O11" t="str">
            <v>МУРЗАГАЛИЕВ Б.</v>
          </cell>
          <cell r="P11">
            <v>0</v>
          </cell>
          <cell r="Q11">
            <v>2</v>
          </cell>
          <cell r="R11">
            <v>6</v>
          </cell>
          <cell r="S11">
            <v>10</v>
          </cell>
          <cell r="T11" t="str">
            <v>6-10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ЖАНЗАХУЛЫ Роман</v>
          </cell>
          <cell r="D12">
            <v>37622</v>
          </cell>
          <cell r="E12" t="str">
            <v>I</v>
          </cell>
          <cell r="F12">
            <v>0</v>
          </cell>
          <cell r="G12" t="str">
            <v>ЗКО</v>
          </cell>
          <cell r="H12" t="str">
            <v xml:space="preserve"> </v>
          </cell>
          <cell r="I12">
            <v>0</v>
          </cell>
          <cell r="J12" t="str">
            <v>ЗКО-2</v>
          </cell>
          <cell r="K12">
            <v>0</v>
          </cell>
          <cell r="L12">
            <v>0</v>
          </cell>
          <cell r="M12" t="str">
            <v>ЖАНЗАХУЛЫ</v>
          </cell>
          <cell r="N12" t="str">
            <v>Р</v>
          </cell>
          <cell r="O12" t="str">
            <v>ЖАНЗАХУЛЫ Р.</v>
          </cell>
          <cell r="P12">
            <v>0</v>
          </cell>
          <cell r="Q12">
            <v>2</v>
          </cell>
          <cell r="R12">
            <v>6</v>
          </cell>
          <cell r="S12">
            <v>10</v>
          </cell>
          <cell r="T12" t="str">
            <v>6-10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9</v>
          </cell>
          <cell r="B13">
            <v>9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 t="str">
            <v/>
          </cell>
          <cell r="H13" t="str">
            <v xml:space="preserve"> </v>
          </cell>
          <cell r="I13">
            <v>0</v>
          </cell>
          <cell r="J13" t="str">
            <v>ЗКО-2</v>
          </cell>
          <cell r="K13">
            <v>0</v>
          </cell>
          <cell r="L13">
            <v>0</v>
          </cell>
          <cell r="M13" t="e">
            <v>#VALUE!</v>
          </cell>
          <cell r="N13" t="e">
            <v>#VALUE!</v>
          </cell>
          <cell r="O13" t="e">
            <v>#VALUE!</v>
          </cell>
          <cell r="P13">
            <v>0</v>
          </cell>
          <cell r="Q13">
            <v>2</v>
          </cell>
          <cell r="R13">
            <v>6</v>
          </cell>
          <cell r="S13">
            <v>10</v>
          </cell>
          <cell r="T13" t="str">
            <v>6-10</v>
          </cell>
          <cell r="U13">
            <v>0</v>
          </cell>
          <cell r="V13" t="str">
            <v/>
          </cell>
          <cell r="W13" t="str">
            <v/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ЗКО-2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</v>
          </cell>
          <cell r="R14">
            <v>6</v>
          </cell>
          <cell r="S14">
            <v>10</v>
          </cell>
          <cell r="T14" t="str">
            <v>6-10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МОСТОВОЙ Алексей</v>
          </cell>
          <cell r="D15">
            <v>37028</v>
          </cell>
          <cell r="E15" t="str">
            <v>КМС</v>
          </cell>
          <cell r="F15">
            <v>33</v>
          </cell>
          <cell r="G15" t="str">
            <v>Актюбинск. обл.</v>
          </cell>
          <cell r="H15" t="str">
            <v xml:space="preserve"> </v>
          </cell>
          <cell r="I15" t="str">
            <v>Актюбинск-1</v>
          </cell>
          <cell r="J15" t="str">
            <v>Актюбинск-1</v>
          </cell>
          <cell r="K15" t="str">
            <v>Саламатов К.</v>
          </cell>
          <cell r="L15">
            <v>0</v>
          </cell>
          <cell r="M15" t="str">
            <v>МОСТОВОЙ</v>
          </cell>
          <cell r="N15" t="str">
            <v>А</v>
          </cell>
          <cell r="O15" t="str">
            <v>МОСТОВОЙ А.</v>
          </cell>
          <cell r="P15">
            <v>3</v>
          </cell>
          <cell r="Q15">
            <v>3</v>
          </cell>
          <cell r="R15">
            <v>11</v>
          </cell>
          <cell r="S15">
            <v>15</v>
          </cell>
          <cell r="T15" t="str">
            <v>11-15</v>
          </cell>
          <cell r="U15" t="str">
            <v>Актюбинская обл.-1</v>
          </cell>
          <cell r="V15">
            <v>33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ГАЙНЕДЕНОВ Ерасыл</v>
          </cell>
          <cell r="D16">
            <v>38498</v>
          </cell>
          <cell r="E16" t="str">
            <v>КМС</v>
          </cell>
          <cell r="F16">
            <v>25</v>
          </cell>
          <cell r="G16" t="str">
            <v>Актюбинск. обл.</v>
          </cell>
          <cell r="H16" t="str">
            <v xml:space="preserve"> </v>
          </cell>
          <cell r="I16">
            <v>0</v>
          </cell>
          <cell r="J16" t="str">
            <v>Актюбинск-1</v>
          </cell>
          <cell r="K16">
            <v>0</v>
          </cell>
          <cell r="L16">
            <v>0</v>
          </cell>
          <cell r="M16" t="str">
            <v>ГАЙНЕДЕНОВ</v>
          </cell>
          <cell r="N16" t="str">
            <v>Е</v>
          </cell>
          <cell r="O16" t="str">
            <v>ГАЙНЕДЕНОВ Е.</v>
          </cell>
          <cell r="P16">
            <v>0</v>
          </cell>
          <cell r="Q16">
            <v>3</v>
          </cell>
          <cell r="R16">
            <v>11</v>
          </cell>
          <cell r="S16">
            <v>15</v>
          </cell>
          <cell r="T16" t="str">
            <v>11-15</v>
          </cell>
          <cell r="U16">
            <v>0</v>
          </cell>
          <cell r="V16">
            <v>25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ЖАМАШЕВ Ислам</v>
          </cell>
          <cell r="D17">
            <v>38862</v>
          </cell>
          <cell r="E17" t="str">
            <v>I</v>
          </cell>
          <cell r="F17">
            <v>18</v>
          </cell>
          <cell r="G17" t="str">
            <v>Актюбинск. обл.</v>
          </cell>
          <cell r="H17" t="str">
            <v xml:space="preserve"> </v>
          </cell>
          <cell r="I17">
            <v>0</v>
          </cell>
          <cell r="J17" t="str">
            <v>Актюбинск-1</v>
          </cell>
          <cell r="K17">
            <v>0</v>
          </cell>
          <cell r="L17">
            <v>0</v>
          </cell>
          <cell r="M17" t="str">
            <v>ЖАМАШЕВ</v>
          </cell>
          <cell r="N17" t="str">
            <v>И</v>
          </cell>
          <cell r="O17" t="str">
            <v>ЖАМАШЕВ И.</v>
          </cell>
          <cell r="P17">
            <v>0</v>
          </cell>
          <cell r="Q17">
            <v>3</v>
          </cell>
          <cell r="R17">
            <v>11</v>
          </cell>
          <cell r="S17">
            <v>15</v>
          </cell>
          <cell r="T17" t="str">
            <v>11-15</v>
          </cell>
          <cell r="U17">
            <v>0</v>
          </cell>
          <cell r="V17">
            <v>18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КАЙРАТУЛЫ Мирболат</v>
          </cell>
          <cell r="D18">
            <v>38862</v>
          </cell>
          <cell r="E18" t="str">
            <v>I</v>
          </cell>
          <cell r="F18">
            <v>0</v>
          </cell>
          <cell r="G18" t="str">
            <v>Актюбинск. обл.</v>
          </cell>
          <cell r="H18" t="str">
            <v xml:space="preserve"> </v>
          </cell>
          <cell r="I18">
            <v>0</v>
          </cell>
          <cell r="J18" t="str">
            <v>Актюбинск-1</v>
          </cell>
          <cell r="K18">
            <v>0</v>
          </cell>
          <cell r="L18">
            <v>0</v>
          </cell>
          <cell r="M18" t="str">
            <v>КАЙРАТУЛЫ</v>
          </cell>
          <cell r="N18" t="str">
            <v>М</v>
          </cell>
          <cell r="O18" t="str">
            <v>КАЙРАТУЛЫ М.</v>
          </cell>
          <cell r="P18">
            <v>0</v>
          </cell>
          <cell r="Q18">
            <v>3</v>
          </cell>
          <cell r="R18">
            <v>11</v>
          </cell>
          <cell r="S18">
            <v>15</v>
          </cell>
          <cell r="T18" t="str">
            <v>11-15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Актюбинск-1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3</v>
          </cell>
          <cell r="R19">
            <v>11</v>
          </cell>
          <cell r="S19">
            <v>15</v>
          </cell>
          <cell r="T19" t="str">
            <v>11-15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МАРТЫНОВ Николай</v>
          </cell>
          <cell r="D20">
            <v>37987</v>
          </cell>
          <cell r="E20" t="str">
            <v>I</v>
          </cell>
          <cell r="F20">
            <v>0</v>
          </cell>
          <cell r="G20" t="str">
            <v>Актюбинск. обл.</v>
          </cell>
          <cell r="H20" t="str">
            <v xml:space="preserve"> </v>
          </cell>
          <cell r="I20" t="str">
            <v>Актюбинск-2</v>
          </cell>
          <cell r="J20" t="str">
            <v>Актюбинск-2</v>
          </cell>
          <cell r="K20" t="str">
            <v>Саламатов К.</v>
          </cell>
          <cell r="L20">
            <v>0</v>
          </cell>
          <cell r="M20" t="str">
            <v>МАРТЫНОВ</v>
          </cell>
          <cell r="N20" t="str">
            <v>Н</v>
          </cell>
          <cell r="O20" t="str">
            <v>МАРТЫНОВ Н.</v>
          </cell>
          <cell r="P20">
            <v>4</v>
          </cell>
          <cell r="Q20">
            <v>4</v>
          </cell>
          <cell r="R20">
            <v>16</v>
          </cell>
          <cell r="S20">
            <v>20</v>
          </cell>
          <cell r="T20" t="str">
            <v>16-20</v>
          </cell>
          <cell r="U20" t="str">
            <v>Актюбинская обл.-2</v>
          </cell>
          <cell r="V20">
            <v>0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ЕСЕНОВ Самат</v>
          </cell>
          <cell r="D21">
            <v>38353</v>
          </cell>
          <cell r="E21" t="str">
            <v>I</v>
          </cell>
          <cell r="F21">
            <v>0</v>
          </cell>
          <cell r="G21" t="str">
            <v>Актюбинск. обл.</v>
          </cell>
          <cell r="H21" t="str">
            <v xml:space="preserve"> </v>
          </cell>
          <cell r="I21">
            <v>0</v>
          </cell>
          <cell r="J21" t="str">
            <v>Актюбинск-2</v>
          </cell>
          <cell r="K21">
            <v>0</v>
          </cell>
          <cell r="L21">
            <v>0</v>
          </cell>
          <cell r="M21" t="str">
            <v>ЕСЕНОВ</v>
          </cell>
          <cell r="N21" t="str">
            <v>С</v>
          </cell>
          <cell r="O21" t="str">
            <v>ЕСЕНОВ С.</v>
          </cell>
          <cell r="P21">
            <v>0</v>
          </cell>
          <cell r="Q21">
            <v>4</v>
          </cell>
          <cell r="R21">
            <v>16</v>
          </cell>
          <cell r="S21">
            <v>20</v>
          </cell>
          <cell r="T21" t="str">
            <v>16-20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КУЛЬБАРАКОВ Досымжан</v>
          </cell>
          <cell r="D22">
            <v>38353</v>
          </cell>
          <cell r="E22" t="str">
            <v>I</v>
          </cell>
          <cell r="F22">
            <v>0</v>
          </cell>
          <cell r="G22" t="str">
            <v>Актюбинск. обл.</v>
          </cell>
          <cell r="H22" t="str">
            <v xml:space="preserve"> </v>
          </cell>
          <cell r="I22">
            <v>0</v>
          </cell>
          <cell r="J22" t="str">
            <v>Актюбинск-2</v>
          </cell>
          <cell r="K22">
            <v>0</v>
          </cell>
          <cell r="L22">
            <v>0</v>
          </cell>
          <cell r="M22" t="str">
            <v>КУЛЬБАРАКОВ</v>
          </cell>
          <cell r="N22" t="str">
            <v>Д</v>
          </cell>
          <cell r="O22" t="str">
            <v>КУЛЬБАРАКОВ Д.</v>
          </cell>
          <cell r="P22">
            <v>0</v>
          </cell>
          <cell r="Q22">
            <v>4</v>
          </cell>
          <cell r="R22">
            <v>16</v>
          </cell>
          <cell r="S22">
            <v>20</v>
          </cell>
          <cell r="T22" t="str">
            <v>16-20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ЕШИМОВ Нурлан</v>
          </cell>
          <cell r="D23">
            <v>36892</v>
          </cell>
          <cell r="E23" t="str">
            <v>I</v>
          </cell>
          <cell r="F23">
            <v>0</v>
          </cell>
          <cell r="G23" t="str">
            <v>Актюбинск. обл.</v>
          </cell>
          <cell r="H23" t="str">
            <v xml:space="preserve"> </v>
          </cell>
          <cell r="I23">
            <v>0</v>
          </cell>
          <cell r="J23" t="str">
            <v>Актюбинск-2</v>
          </cell>
          <cell r="K23">
            <v>0</v>
          </cell>
          <cell r="L23">
            <v>0</v>
          </cell>
          <cell r="M23" t="str">
            <v>ЕШИМОВ</v>
          </cell>
          <cell r="N23" t="str">
            <v>Н</v>
          </cell>
          <cell r="O23" t="str">
            <v>ЕШИМОВ Н.</v>
          </cell>
          <cell r="P23">
            <v>0</v>
          </cell>
          <cell r="Q23">
            <v>4</v>
          </cell>
          <cell r="R23">
            <v>16</v>
          </cell>
          <cell r="S23">
            <v>20</v>
          </cell>
          <cell r="T23" t="str">
            <v>16-20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Актюбинск-2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4</v>
          </cell>
          <cell r="R24">
            <v>16</v>
          </cell>
          <cell r="S24">
            <v>20</v>
          </cell>
          <cell r="T24" t="str">
            <v>16-20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КУРМАНГАЛИЕВ Алан</v>
          </cell>
          <cell r="D25">
            <v>39094</v>
          </cell>
          <cell r="E25" t="str">
            <v>КМС</v>
          </cell>
          <cell r="F25">
            <v>44</v>
          </cell>
          <cell r="G25" t="str">
            <v>Карагандин. обл.</v>
          </cell>
          <cell r="H25" t="str">
            <v xml:space="preserve"> </v>
          </cell>
          <cell r="I25" t="str">
            <v>Караганда-1</v>
          </cell>
          <cell r="J25" t="str">
            <v>Караганда-1</v>
          </cell>
          <cell r="K25" t="str">
            <v>Ким Т.А.</v>
          </cell>
          <cell r="L25">
            <v>0</v>
          </cell>
          <cell r="M25" t="str">
            <v>КУРМАНГАЛИЕВ</v>
          </cell>
          <cell r="N25" t="str">
            <v>А</v>
          </cell>
          <cell r="O25" t="str">
            <v>КУРМАНГАЛИЕВ А.</v>
          </cell>
          <cell r="P25">
            <v>5</v>
          </cell>
          <cell r="Q25">
            <v>5</v>
          </cell>
          <cell r="R25">
            <v>21</v>
          </cell>
          <cell r="S25">
            <v>25</v>
          </cell>
          <cell r="T25" t="str">
            <v>21-25</v>
          </cell>
          <cell r="U25" t="str">
            <v>Карагандинская обл.-1</v>
          </cell>
          <cell r="V25">
            <v>44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КИМ Темирлан</v>
          </cell>
          <cell r="D26">
            <v>38498</v>
          </cell>
          <cell r="E26" t="str">
            <v>КМС</v>
          </cell>
          <cell r="F26">
            <v>42</v>
          </cell>
          <cell r="G26" t="str">
            <v>Карагандин. обл.</v>
          </cell>
          <cell r="H26" t="str">
            <v xml:space="preserve"> </v>
          </cell>
          <cell r="I26">
            <v>0</v>
          </cell>
          <cell r="J26" t="str">
            <v>Караганда-1</v>
          </cell>
          <cell r="K26">
            <v>0</v>
          </cell>
          <cell r="L26">
            <v>0</v>
          </cell>
          <cell r="M26" t="str">
            <v>КИМ</v>
          </cell>
          <cell r="N26" t="str">
            <v>Т</v>
          </cell>
          <cell r="O26" t="str">
            <v>КИМ Т.</v>
          </cell>
          <cell r="P26">
            <v>0</v>
          </cell>
          <cell r="Q26">
            <v>5</v>
          </cell>
          <cell r="R26">
            <v>21</v>
          </cell>
          <cell r="S26">
            <v>25</v>
          </cell>
          <cell r="T26" t="str">
            <v>21-25</v>
          </cell>
          <cell r="U26">
            <v>0</v>
          </cell>
          <cell r="V26">
            <v>42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ТОРГАЙБЕКОВ Амир</v>
          </cell>
          <cell r="D27">
            <v>38862</v>
          </cell>
          <cell r="E27" t="str">
            <v>I</v>
          </cell>
          <cell r="F27">
            <v>19</v>
          </cell>
          <cell r="G27" t="str">
            <v>Карагандин. обл.</v>
          </cell>
          <cell r="H27" t="str">
            <v xml:space="preserve"> </v>
          </cell>
          <cell r="I27">
            <v>0</v>
          </cell>
          <cell r="J27" t="str">
            <v>Караганда-1</v>
          </cell>
          <cell r="K27">
            <v>0</v>
          </cell>
          <cell r="L27">
            <v>0</v>
          </cell>
          <cell r="M27" t="str">
            <v>ТОРГАЙБЕКОВ</v>
          </cell>
          <cell r="N27" t="str">
            <v>А</v>
          </cell>
          <cell r="O27" t="str">
            <v>ТОРГАЙБЕКОВ А.</v>
          </cell>
          <cell r="P27">
            <v>0</v>
          </cell>
          <cell r="Q27">
            <v>5</v>
          </cell>
          <cell r="R27">
            <v>21</v>
          </cell>
          <cell r="S27">
            <v>25</v>
          </cell>
          <cell r="T27" t="str">
            <v>21-25</v>
          </cell>
          <cell r="U27">
            <v>0</v>
          </cell>
          <cell r="V27">
            <v>19</v>
          </cell>
          <cell r="W27">
            <v>0</v>
          </cell>
        </row>
        <row r="28">
          <cell r="A28">
            <v>24</v>
          </cell>
          <cell r="B28">
            <v>24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 t="str">
            <v/>
          </cell>
          <cell r="H28" t="str">
            <v xml:space="preserve"> </v>
          </cell>
          <cell r="I28">
            <v>0</v>
          </cell>
          <cell r="J28" t="str">
            <v>Караганда-1</v>
          </cell>
          <cell r="K28">
            <v>0</v>
          </cell>
          <cell r="L28">
            <v>0</v>
          </cell>
          <cell r="M28" t="e">
            <v>#VALUE!</v>
          </cell>
          <cell r="N28" t="e">
            <v>#VALUE!</v>
          </cell>
          <cell r="O28" t="e">
            <v>#VALUE!</v>
          </cell>
          <cell r="P28">
            <v>0</v>
          </cell>
          <cell r="Q28">
            <v>5</v>
          </cell>
          <cell r="R28">
            <v>21</v>
          </cell>
          <cell r="S28">
            <v>25</v>
          </cell>
          <cell r="T28" t="str">
            <v>21-25</v>
          </cell>
          <cell r="U28">
            <v>0</v>
          </cell>
          <cell r="V28" t="str">
            <v/>
          </cell>
          <cell r="W28" t="str">
            <v/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Караганда-1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5</v>
          </cell>
          <cell r="R29">
            <v>21</v>
          </cell>
          <cell r="S29">
            <v>25</v>
          </cell>
          <cell r="T29" t="str">
            <v>21-25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ХАЗКЕН Адиль</v>
          </cell>
          <cell r="D30">
            <v>38140</v>
          </cell>
          <cell r="E30" t="str">
            <v>I</v>
          </cell>
          <cell r="F30">
            <v>25</v>
          </cell>
          <cell r="G30" t="str">
            <v>Павлодар. обл.</v>
          </cell>
          <cell r="H30" t="str">
            <v xml:space="preserve"> </v>
          </cell>
          <cell r="I30" t="str">
            <v>Павлодар-1</v>
          </cell>
          <cell r="J30" t="str">
            <v>Павлодар-1</v>
          </cell>
          <cell r="K30" t="str">
            <v>Бондарь Е.С.</v>
          </cell>
          <cell r="L30">
            <v>0</v>
          </cell>
          <cell r="M30" t="str">
            <v>ХАЗКЕН</v>
          </cell>
          <cell r="N30" t="str">
            <v>А</v>
          </cell>
          <cell r="O30" t="str">
            <v>ХАЗКЕН А.</v>
          </cell>
          <cell r="P30">
            <v>6</v>
          </cell>
          <cell r="Q30">
            <v>6</v>
          </cell>
          <cell r="R30">
            <v>26</v>
          </cell>
          <cell r="S30">
            <v>30</v>
          </cell>
          <cell r="T30" t="str">
            <v>26-30</v>
          </cell>
          <cell r="U30" t="str">
            <v>Павлодарская обл.</v>
          </cell>
          <cell r="V30">
            <v>25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КАБДЫЛУАХИТОВ Амирали</v>
          </cell>
          <cell r="D31">
            <v>38403</v>
          </cell>
          <cell r="E31" t="str">
            <v>II</v>
          </cell>
          <cell r="F31">
            <v>0</v>
          </cell>
          <cell r="G31" t="str">
            <v>Павлодар. обл.</v>
          </cell>
          <cell r="H31" t="str">
            <v xml:space="preserve"> </v>
          </cell>
          <cell r="I31">
            <v>0</v>
          </cell>
          <cell r="J31" t="str">
            <v>Павлодар-1</v>
          </cell>
          <cell r="K31">
            <v>0</v>
          </cell>
          <cell r="L31">
            <v>0</v>
          </cell>
          <cell r="M31" t="str">
            <v>КАБДЫЛУАХИТОВ</v>
          </cell>
          <cell r="N31" t="str">
            <v>А</v>
          </cell>
          <cell r="O31" t="str">
            <v>КАБДЫЛУАХИТОВ А.</v>
          </cell>
          <cell r="P31">
            <v>0</v>
          </cell>
          <cell r="Q31">
            <v>6</v>
          </cell>
          <cell r="R31">
            <v>26</v>
          </cell>
          <cell r="S31">
            <v>30</v>
          </cell>
          <cell r="T31" t="str">
            <v>26-30</v>
          </cell>
          <cell r="U31">
            <v>0</v>
          </cell>
          <cell r="V31">
            <v>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АМАНГЕЛДЫ Амир</v>
          </cell>
          <cell r="D32">
            <v>38467</v>
          </cell>
          <cell r="E32" t="str">
            <v>II</v>
          </cell>
          <cell r="F32">
            <v>14</v>
          </cell>
          <cell r="G32" t="str">
            <v>Павлодар. обл.</v>
          </cell>
          <cell r="H32" t="str">
            <v xml:space="preserve"> </v>
          </cell>
          <cell r="I32">
            <v>0</v>
          </cell>
          <cell r="J32" t="str">
            <v>Павлодар-1</v>
          </cell>
          <cell r="K32">
            <v>0</v>
          </cell>
          <cell r="L32">
            <v>0</v>
          </cell>
          <cell r="M32" t="str">
            <v>АМАНГЕЛДЫ</v>
          </cell>
          <cell r="N32" t="str">
            <v>А</v>
          </cell>
          <cell r="O32" t="str">
            <v>АМАНГЕЛДЫ А.</v>
          </cell>
          <cell r="P32">
            <v>0</v>
          </cell>
          <cell r="Q32">
            <v>6</v>
          </cell>
          <cell r="R32">
            <v>26</v>
          </cell>
          <cell r="S32">
            <v>30</v>
          </cell>
          <cell r="T32" t="str">
            <v>26-30</v>
          </cell>
          <cell r="U32">
            <v>0</v>
          </cell>
          <cell r="V32">
            <v>14</v>
          </cell>
          <cell r="W32">
            <v>0</v>
          </cell>
        </row>
        <row r="33">
          <cell r="A33">
            <v>29</v>
          </cell>
          <cell r="B33">
            <v>29</v>
          </cell>
          <cell r="C33" t="str">
            <v>ЖАПАРОВ Алишер</v>
          </cell>
          <cell r="D33">
            <v>38195</v>
          </cell>
          <cell r="E33" t="str">
            <v>III</v>
          </cell>
          <cell r="F33">
            <v>0</v>
          </cell>
          <cell r="G33" t="str">
            <v>Павлодар. обл.</v>
          </cell>
          <cell r="H33" t="str">
            <v xml:space="preserve"> </v>
          </cell>
          <cell r="I33">
            <v>0</v>
          </cell>
          <cell r="J33" t="str">
            <v>Павлодар-1</v>
          </cell>
          <cell r="K33">
            <v>0</v>
          </cell>
          <cell r="L33">
            <v>0</v>
          </cell>
          <cell r="M33" t="str">
            <v>ЖАПАРОВ</v>
          </cell>
          <cell r="N33" t="str">
            <v>А</v>
          </cell>
          <cell r="O33" t="str">
            <v>ЖАПАРОВ А.</v>
          </cell>
          <cell r="P33">
            <v>0</v>
          </cell>
          <cell r="Q33">
            <v>6</v>
          </cell>
          <cell r="R33">
            <v>26</v>
          </cell>
          <cell r="S33">
            <v>30</v>
          </cell>
          <cell r="T33" t="str">
            <v>26-30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Павлодар-1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6</v>
          </cell>
          <cell r="R34">
            <v>26</v>
          </cell>
          <cell r="S34">
            <v>30</v>
          </cell>
          <cell r="T34" t="str">
            <v>26-30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КУРМАМБАЕВ Сагантай</v>
          </cell>
          <cell r="D35">
            <v>37774</v>
          </cell>
          <cell r="E35" t="str">
            <v>КМС</v>
          </cell>
          <cell r="F35">
            <v>49</v>
          </cell>
          <cell r="G35" t="str">
            <v>ВКО</v>
          </cell>
          <cell r="H35" t="str">
            <v xml:space="preserve"> </v>
          </cell>
          <cell r="I35" t="str">
            <v>ВКО-1</v>
          </cell>
          <cell r="J35" t="str">
            <v>ВКО-1</v>
          </cell>
          <cell r="K35" t="str">
            <v>Литвинов С.</v>
          </cell>
          <cell r="L35">
            <v>0</v>
          </cell>
          <cell r="M35" t="str">
            <v>КУРМАМБАЕВ</v>
          </cell>
          <cell r="N35" t="str">
            <v>С</v>
          </cell>
          <cell r="O35" t="str">
            <v>КУРМАМБАЕВ С.</v>
          </cell>
          <cell r="P35">
            <v>7</v>
          </cell>
          <cell r="Q35">
            <v>7</v>
          </cell>
          <cell r="R35">
            <v>31</v>
          </cell>
          <cell r="S35">
            <v>35</v>
          </cell>
          <cell r="T35" t="str">
            <v>31-35</v>
          </cell>
          <cell r="U35" t="str">
            <v>Восточно-Казахстанская обл.-1</v>
          </cell>
          <cell r="V35">
            <v>49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КЕНЕСКАНОВ Дарын</v>
          </cell>
          <cell r="D36">
            <v>38162</v>
          </cell>
          <cell r="E36" t="str">
            <v>КМС</v>
          </cell>
          <cell r="F36">
            <v>19</v>
          </cell>
          <cell r="G36" t="str">
            <v>ВКО</v>
          </cell>
          <cell r="H36" t="str">
            <v xml:space="preserve"> </v>
          </cell>
          <cell r="I36">
            <v>0</v>
          </cell>
          <cell r="J36" t="str">
            <v>ВКО-1</v>
          </cell>
          <cell r="K36">
            <v>0</v>
          </cell>
          <cell r="L36">
            <v>0</v>
          </cell>
          <cell r="M36" t="str">
            <v>КЕНЕСКАНОВ</v>
          </cell>
          <cell r="N36" t="str">
            <v>Д</v>
          </cell>
          <cell r="O36" t="str">
            <v>КЕНЕСКАНОВ Д.</v>
          </cell>
          <cell r="P36">
            <v>0</v>
          </cell>
          <cell r="Q36">
            <v>7</v>
          </cell>
          <cell r="R36">
            <v>31</v>
          </cell>
          <cell r="S36">
            <v>35</v>
          </cell>
          <cell r="T36" t="str">
            <v>31-35</v>
          </cell>
          <cell r="U36">
            <v>0</v>
          </cell>
          <cell r="V36">
            <v>19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НУРТАЗИН Акнур</v>
          </cell>
          <cell r="D37">
            <v>38584</v>
          </cell>
          <cell r="E37" t="str">
            <v>КМС</v>
          </cell>
          <cell r="F37">
            <v>0</v>
          </cell>
          <cell r="G37" t="str">
            <v>ВКО</v>
          </cell>
          <cell r="H37" t="str">
            <v xml:space="preserve"> </v>
          </cell>
          <cell r="I37">
            <v>0</v>
          </cell>
          <cell r="J37" t="str">
            <v>ВКО-1</v>
          </cell>
          <cell r="K37">
            <v>0</v>
          </cell>
          <cell r="L37">
            <v>0</v>
          </cell>
          <cell r="M37" t="str">
            <v>НУРТАЗИН</v>
          </cell>
          <cell r="N37" t="str">
            <v>А</v>
          </cell>
          <cell r="O37" t="str">
            <v>НУРТАЗИН А.</v>
          </cell>
          <cell r="P37">
            <v>0</v>
          </cell>
          <cell r="Q37">
            <v>7</v>
          </cell>
          <cell r="R37">
            <v>31</v>
          </cell>
          <cell r="S37">
            <v>35</v>
          </cell>
          <cell r="T37" t="str">
            <v>31-35</v>
          </cell>
          <cell r="U37">
            <v>0</v>
          </cell>
          <cell r="V37">
            <v>0</v>
          </cell>
          <cell r="W37">
            <v>0</v>
          </cell>
        </row>
        <row r="38">
          <cell r="A38">
            <v>34</v>
          </cell>
          <cell r="B38">
            <v>34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 t="str">
            <v/>
          </cell>
          <cell r="H38" t="str">
            <v xml:space="preserve"> </v>
          </cell>
          <cell r="I38">
            <v>0</v>
          </cell>
          <cell r="J38" t="str">
            <v>ВКО-1</v>
          </cell>
          <cell r="K38">
            <v>0</v>
          </cell>
          <cell r="L38">
            <v>0</v>
          </cell>
          <cell r="M38" t="e">
            <v>#VALUE!</v>
          </cell>
          <cell r="N38" t="e">
            <v>#VALUE!</v>
          </cell>
          <cell r="O38" t="e">
            <v>#VALUE!</v>
          </cell>
          <cell r="P38">
            <v>0</v>
          </cell>
          <cell r="Q38">
            <v>7</v>
          </cell>
          <cell r="R38">
            <v>31</v>
          </cell>
          <cell r="S38">
            <v>35</v>
          </cell>
          <cell r="T38" t="str">
            <v>31-35</v>
          </cell>
          <cell r="U38">
            <v>0</v>
          </cell>
          <cell r="V38" t="str">
            <v/>
          </cell>
          <cell r="W38" t="str">
            <v/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ВКО-1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7</v>
          </cell>
          <cell r="R39">
            <v>31</v>
          </cell>
          <cell r="S39">
            <v>35</v>
          </cell>
          <cell r="T39" t="str">
            <v>31-35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ОРАЛХАНОВ Арнур</v>
          </cell>
          <cell r="D40">
            <v>39353</v>
          </cell>
          <cell r="E40" t="str">
            <v>I</v>
          </cell>
          <cell r="F40">
            <v>0</v>
          </cell>
          <cell r="G40" t="str">
            <v>ВКО</v>
          </cell>
          <cell r="H40" t="str">
            <v xml:space="preserve"> </v>
          </cell>
          <cell r="I40" t="str">
            <v>ВКО-2</v>
          </cell>
          <cell r="J40" t="str">
            <v>ВКО-2</v>
          </cell>
          <cell r="K40" t="str">
            <v>Литвинов С.</v>
          </cell>
          <cell r="L40">
            <v>0</v>
          </cell>
          <cell r="M40" t="str">
            <v>ОРАЛХАНОВ</v>
          </cell>
          <cell r="N40" t="str">
            <v>А</v>
          </cell>
          <cell r="O40" t="str">
            <v>ОРАЛХАНОВ А.</v>
          </cell>
          <cell r="P40">
            <v>8</v>
          </cell>
          <cell r="Q40">
            <v>8</v>
          </cell>
          <cell r="R40">
            <v>36</v>
          </cell>
          <cell r="S40">
            <v>40</v>
          </cell>
          <cell r="T40" t="str">
            <v>36-40</v>
          </cell>
          <cell r="U40" t="str">
            <v>Восточно-Казахстанская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СОШНИКОВ Вячеслав</v>
          </cell>
          <cell r="D41">
            <v>37961</v>
          </cell>
          <cell r="E41" t="str">
            <v>КМС</v>
          </cell>
          <cell r="F41">
            <v>0</v>
          </cell>
          <cell r="G41" t="str">
            <v>ВКО</v>
          </cell>
          <cell r="H41" t="str">
            <v xml:space="preserve"> </v>
          </cell>
          <cell r="I41">
            <v>0</v>
          </cell>
          <cell r="J41" t="str">
            <v>ВКО-2</v>
          </cell>
          <cell r="K41">
            <v>0</v>
          </cell>
          <cell r="L41">
            <v>0</v>
          </cell>
          <cell r="M41" t="str">
            <v>СОШНИКОВ</v>
          </cell>
          <cell r="N41" t="str">
            <v>В</v>
          </cell>
          <cell r="O41" t="str">
            <v>СОШНИКОВ В.</v>
          </cell>
          <cell r="P41">
            <v>0</v>
          </cell>
          <cell r="Q41">
            <v>8</v>
          </cell>
          <cell r="R41">
            <v>36</v>
          </cell>
          <cell r="S41">
            <v>40</v>
          </cell>
          <cell r="T41" t="str">
            <v>36-40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СЕМЕНОВ Михаил</v>
          </cell>
          <cell r="D42">
            <v>38633</v>
          </cell>
          <cell r="E42" t="str">
            <v>II</v>
          </cell>
          <cell r="F42">
            <v>0</v>
          </cell>
          <cell r="G42" t="str">
            <v>ВКО</v>
          </cell>
          <cell r="H42" t="str">
            <v xml:space="preserve"> </v>
          </cell>
          <cell r="I42">
            <v>0</v>
          </cell>
          <cell r="J42" t="str">
            <v>ВКО-2</v>
          </cell>
          <cell r="K42">
            <v>0</v>
          </cell>
          <cell r="L42">
            <v>0</v>
          </cell>
          <cell r="M42" t="str">
            <v>СЕМЕНОВ</v>
          </cell>
          <cell r="N42" t="str">
            <v>М</v>
          </cell>
          <cell r="O42" t="str">
            <v>СЕМЕНОВ М.</v>
          </cell>
          <cell r="P42">
            <v>0</v>
          </cell>
          <cell r="Q42">
            <v>8</v>
          </cell>
          <cell r="R42">
            <v>36</v>
          </cell>
          <cell r="S42">
            <v>40</v>
          </cell>
          <cell r="T42" t="str">
            <v>36-40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 t="str">
            <v/>
          </cell>
          <cell r="H43" t="str">
            <v xml:space="preserve"> </v>
          </cell>
          <cell r="I43">
            <v>0</v>
          </cell>
          <cell r="J43" t="str">
            <v>ВКО-2</v>
          </cell>
          <cell r="K43">
            <v>0</v>
          </cell>
          <cell r="L43">
            <v>0</v>
          </cell>
          <cell r="M43" t="e">
            <v>#VALUE!</v>
          </cell>
          <cell r="N43" t="e">
            <v>#VALUE!</v>
          </cell>
          <cell r="O43" t="e">
            <v>#VALUE!</v>
          </cell>
          <cell r="P43">
            <v>0</v>
          </cell>
          <cell r="Q43">
            <v>8</v>
          </cell>
          <cell r="R43">
            <v>36</v>
          </cell>
          <cell r="S43">
            <v>40</v>
          </cell>
          <cell r="T43" t="str">
            <v>36-40</v>
          </cell>
          <cell r="U43">
            <v>0</v>
          </cell>
          <cell r="V43" t="str">
            <v/>
          </cell>
          <cell r="W43" t="str">
            <v/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ВКО-2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8</v>
          </cell>
          <cell r="R44">
            <v>36</v>
          </cell>
          <cell r="S44">
            <v>40</v>
          </cell>
          <cell r="T44" t="str">
            <v>36-40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ПРАДЕДОВ Максим</v>
          </cell>
          <cell r="D45">
            <v>37521</v>
          </cell>
          <cell r="E45" t="str">
            <v>КМС</v>
          </cell>
          <cell r="F45">
            <v>29</v>
          </cell>
          <cell r="G45" t="str">
            <v>г. Алматы</v>
          </cell>
          <cell r="H45" t="str">
            <v xml:space="preserve"> </v>
          </cell>
          <cell r="I45" t="str">
            <v>г. Алматы-1</v>
          </cell>
          <cell r="J45" t="str">
            <v>г. Алматы-1</v>
          </cell>
          <cell r="K45" t="str">
            <v>Успанова А.С.</v>
          </cell>
          <cell r="L45">
            <v>0</v>
          </cell>
          <cell r="M45" t="str">
            <v>ПРАДЕДОВ</v>
          </cell>
          <cell r="N45" t="str">
            <v>М</v>
          </cell>
          <cell r="O45" t="str">
            <v>ПРАДЕДОВ М.</v>
          </cell>
          <cell r="P45">
            <v>9</v>
          </cell>
          <cell r="Q45">
            <v>9</v>
          </cell>
          <cell r="R45">
            <v>41</v>
          </cell>
          <cell r="S45">
            <v>45</v>
          </cell>
          <cell r="T45" t="str">
            <v>41-45</v>
          </cell>
          <cell r="U45" t="str">
            <v>г. Алматы-1</v>
          </cell>
          <cell r="V45">
            <v>29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ХЕГАЙ Даниил</v>
          </cell>
          <cell r="D46">
            <v>37700</v>
          </cell>
          <cell r="E46" t="str">
            <v>КМС</v>
          </cell>
          <cell r="F46">
            <v>16</v>
          </cell>
          <cell r="G46" t="str">
            <v>г. Алматы</v>
          </cell>
          <cell r="H46" t="str">
            <v xml:space="preserve"> </v>
          </cell>
          <cell r="I46">
            <v>0</v>
          </cell>
          <cell r="J46" t="str">
            <v>г. Алматы-1</v>
          </cell>
          <cell r="K46">
            <v>0</v>
          </cell>
          <cell r="L46">
            <v>0</v>
          </cell>
          <cell r="M46" t="str">
            <v>ХЕГАЙ</v>
          </cell>
          <cell r="N46" t="str">
            <v>Д</v>
          </cell>
          <cell r="O46" t="str">
            <v>ХЕГАЙ Д.</v>
          </cell>
          <cell r="P46">
            <v>0</v>
          </cell>
          <cell r="Q46">
            <v>9</v>
          </cell>
          <cell r="R46">
            <v>41</v>
          </cell>
          <cell r="S46">
            <v>45</v>
          </cell>
          <cell r="T46" t="str">
            <v>41-45</v>
          </cell>
          <cell r="U46">
            <v>0</v>
          </cell>
          <cell r="V46">
            <v>16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КЫСТАУБАЕВ Даниель</v>
          </cell>
          <cell r="D47">
            <v>38153</v>
          </cell>
          <cell r="E47" t="str">
            <v>I</v>
          </cell>
          <cell r="F47">
            <v>0</v>
          </cell>
          <cell r="G47" t="str">
            <v>г. Алматы</v>
          </cell>
          <cell r="H47" t="str">
            <v xml:space="preserve"> </v>
          </cell>
          <cell r="I47">
            <v>0</v>
          </cell>
          <cell r="J47" t="str">
            <v>г. Алматы-1</v>
          </cell>
          <cell r="K47">
            <v>0</v>
          </cell>
          <cell r="L47">
            <v>0</v>
          </cell>
          <cell r="M47" t="str">
            <v>КЫСТАУБАЕВ</v>
          </cell>
          <cell r="N47" t="str">
            <v>Д</v>
          </cell>
          <cell r="O47" t="str">
            <v>КЫСТАУБАЕВ Д.</v>
          </cell>
          <cell r="P47">
            <v>0</v>
          </cell>
          <cell r="Q47">
            <v>9</v>
          </cell>
          <cell r="R47">
            <v>41</v>
          </cell>
          <cell r="S47">
            <v>45</v>
          </cell>
          <cell r="T47" t="str">
            <v>41-45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Алматы-1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9</v>
          </cell>
          <cell r="R48">
            <v>41</v>
          </cell>
          <cell r="S48">
            <v>45</v>
          </cell>
          <cell r="T48" t="str">
            <v>41-45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Алматы-1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9</v>
          </cell>
          <cell r="R49">
            <v>41</v>
          </cell>
          <cell r="S49">
            <v>45</v>
          </cell>
          <cell r="T49" t="str">
            <v>41-45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КЫСТАУБАЕВ Дамир</v>
          </cell>
          <cell r="D50">
            <v>38683</v>
          </cell>
          <cell r="E50" t="str">
            <v>I</v>
          </cell>
          <cell r="F50">
            <v>26</v>
          </cell>
          <cell r="G50" t="str">
            <v>г. Алматы</v>
          </cell>
          <cell r="H50" t="str">
            <v xml:space="preserve"> </v>
          </cell>
          <cell r="I50" t="str">
            <v>г. Алматы-2</v>
          </cell>
          <cell r="J50" t="str">
            <v>г. Алматы-2</v>
          </cell>
          <cell r="K50" t="str">
            <v>Бейсенов С.А.</v>
          </cell>
          <cell r="L50">
            <v>0</v>
          </cell>
          <cell r="M50" t="str">
            <v>КЫСТАУБАЕВ</v>
          </cell>
          <cell r="N50" t="str">
            <v>Д</v>
          </cell>
          <cell r="O50" t="str">
            <v>КЫСТАУБАЕВ Д.</v>
          </cell>
          <cell r="P50">
            <v>10</v>
          </cell>
          <cell r="Q50">
            <v>10</v>
          </cell>
          <cell r="R50">
            <v>46</v>
          </cell>
          <cell r="S50">
            <v>50</v>
          </cell>
          <cell r="T50" t="str">
            <v>46-50</v>
          </cell>
          <cell r="U50" t="str">
            <v>г. Алматы-2</v>
          </cell>
          <cell r="V50">
            <v>26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ШИ Ченян</v>
          </cell>
          <cell r="D51">
            <v>38392</v>
          </cell>
          <cell r="E51" t="str">
            <v>I</v>
          </cell>
          <cell r="F51">
            <v>15</v>
          </cell>
          <cell r="G51" t="str">
            <v>г. Алматы</v>
          </cell>
          <cell r="H51" t="str">
            <v xml:space="preserve"> </v>
          </cell>
          <cell r="I51">
            <v>0</v>
          </cell>
          <cell r="J51" t="str">
            <v>г. Алматы-2</v>
          </cell>
          <cell r="K51">
            <v>0</v>
          </cell>
          <cell r="L51">
            <v>0</v>
          </cell>
          <cell r="M51" t="str">
            <v>ШИ</v>
          </cell>
          <cell r="N51" t="str">
            <v>Ч</v>
          </cell>
          <cell r="O51" t="str">
            <v>ШИ Ч.</v>
          </cell>
          <cell r="P51">
            <v>0</v>
          </cell>
          <cell r="Q51">
            <v>10</v>
          </cell>
          <cell r="R51">
            <v>46</v>
          </cell>
          <cell r="S51">
            <v>50</v>
          </cell>
          <cell r="T51" t="str">
            <v>46-50</v>
          </cell>
          <cell r="U51">
            <v>0</v>
          </cell>
          <cell r="V51">
            <v>15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БЕКНАЗАРОВ Мирас</v>
          </cell>
          <cell r="D52">
            <v>38360</v>
          </cell>
          <cell r="E52" t="str">
            <v>I</v>
          </cell>
          <cell r="F52">
            <v>18</v>
          </cell>
          <cell r="G52" t="str">
            <v>г. Алматы</v>
          </cell>
          <cell r="H52" t="str">
            <v xml:space="preserve"> </v>
          </cell>
          <cell r="I52">
            <v>0</v>
          </cell>
          <cell r="J52" t="str">
            <v>г. Алматы-2</v>
          </cell>
          <cell r="K52">
            <v>0</v>
          </cell>
          <cell r="L52">
            <v>0</v>
          </cell>
          <cell r="M52" t="str">
            <v>БЕКНАЗАРОВ</v>
          </cell>
          <cell r="N52" t="str">
            <v>М</v>
          </cell>
          <cell r="O52" t="str">
            <v>БЕКНАЗАРОВ М.</v>
          </cell>
          <cell r="P52">
            <v>0</v>
          </cell>
          <cell r="Q52">
            <v>10</v>
          </cell>
          <cell r="R52">
            <v>46</v>
          </cell>
          <cell r="S52">
            <v>50</v>
          </cell>
          <cell r="T52" t="str">
            <v>46-50</v>
          </cell>
          <cell r="U52">
            <v>0</v>
          </cell>
          <cell r="V52">
            <v>18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Алматы-2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10</v>
          </cell>
          <cell r="R53">
            <v>46</v>
          </cell>
          <cell r="S53">
            <v>50</v>
          </cell>
          <cell r="T53" t="str">
            <v>46-50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Алматы-2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10</v>
          </cell>
          <cell r="R54">
            <v>46</v>
          </cell>
          <cell r="S54">
            <v>50</v>
          </cell>
          <cell r="T54" t="str">
            <v>46-50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ГЕРАСИМЕНКО Тимофей</v>
          </cell>
          <cell r="D55">
            <v>38111</v>
          </cell>
          <cell r="E55" t="str">
            <v>II</v>
          </cell>
          <cell r="F55">
            <v>36</v>
          </cell>
          <cell r="G55" t="str">
            <v>г. Астана</v>
          </cell>
          <cell r="H55" t="str">
            <v xml:space="preserve"> </v>
          </cell>
          <cell r="I55" t="str">
            <v>г. Астана-1</v>
          </cell>
          <cell r="J55" t="str">
            <v>г. Астана-1</v>
          </cell>
          <cell r="K55" t="str">
            <v>Мурзаспаев С.</v>
          </cell>
          <cell r="L55">
            <v>0</v>
          </cell>
          <cell r="M55" t="str">
            <v>ГЕРАСИМЕНКО</v>
          </cell>
          <cell r="N55" t="str">
            <v>Т</v>
          </cell>
          <cell r="O55" t="str">
            <v>ГЕРАСИМЕНКО Т.</v>
          </cell>
          <cell r="P55">
            <v>11</v>
          </cell>
          <cell r="Q55">
            <v>11</v>
          </cell>
          <cell r="R55">
            <v>51</v>
          </cell>
          <cell r="S55">
            <v>55</v>
          </cell>
          <cell r="T55" t="str">
            <v>51-55</v>
          </cell>
          <cell r="U55" t="str">
            <v>г. Астана-1</v>
          </cell>
          <cell r="V55">
            <v>36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СЕРДЮК Владислав</v>
          </cell>
          <cell r="D56">
            <v>38213</v>
          </cell>
          <cell r="E56" t="str">
            <v>II</v>
          </cell>
          <cell r="F56">
            <v>18</v>
          </cell>
          <cell r="G56" t="str">
            <v>г. Астана</v>
          </cell>
          <cell r="H56" t="str">
            <v xml:space="preserve"> </v>
          </cell>
          <cell r="I56">
            <v>0</v>
          </cell>
          <cell r="J56" t="str">
            <v>г. Астана-1</v>
          </cell>
          <cell r="K56">
            <v>0</v>
          </cell>
          <cell r="L56">
            <v>0</v>
          </cell>
          <cell r="M56" t="str">
            <v>СЕРДЮК</v>
          </cell>
          <cell r="N56" t="str">
            <v>В</v>
          </cell>
          <cell r="O56" t="str">
            <v>СЕРДЮК В.</v>
          </cell>
          <cell r="P56">
            <v>0</v>
          </cell>
          <cell r="Q56">
            <v>11</v>
          </cell>
          <cell r="R56">
            <v>51</v>
          </cell>
          <cell r="S56">
            <v>55</v>
          </cell>
          <cell r="T56" t="str">
            <v>51-55</v>
          </cell>
          <cell r="U56">
            <v>0</v>
          </cell>
          <cell r="V56">
            <v>18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ХАЛИЛОВ Радион</v>
          </cell>
          <cell r="D57">
            <v>37257</v>
          </cell>
          <cell r="E57" t="str">
            <v>II</v>
          </cell>
          <cell r="F57">
            <v>0</v>
          </cell>
          <cell r="G57" t="str">
            <v>г. Астана</v>
          </cell>
          <cell r="H57" t="str">
            <v xml:space="preserve"> </v>
          </cell>
          <cell r="I57">
            <v>0</v>
          </cell>
          <cell r="J57" t="str">
            <v>г. Астана-1</v>
          </cell>
          <cell r="K57">
            <v>0</v>
          </cell>
          <cell r="L57">
            <v>0</v>
          </cell>
          <cell r="M57" t="str">
            <v>ХАЛИЛОВ</v>
          </cell>
          <cell r="N57" t="str">
            <v>Р</v>
          </cell>
          <cell r="O57" t="str">
            <v>ХАЛИЛОВ Р.</v>
          </cell>
          <cell r="P57">
            <v>0</v>
          </cell>
          <cell r="Q57">
            <v>11</v>
          </cell>
          <cell r="R57">
            <v>51</v>
          </cell>
          <cell r="S57">
            <v>55</v>
          </cell>
          <cell r="T57" t="str">
            <v>51-55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54</v>
          </cell>
          <cell r="B58">
            <v>54</v>
          </cell>
          <cell r="C58">
            <v>0</v>
          </cell>
          <cell r="D58" t="str">
            <v/>
          </cell>
          <cell r="E58">
            <v>0</v>
          </cell>
          <cell r="F58" t="str">
            <v/>
          </cell>
          <cell r="G58" t="str">
            <v/>
          </cell>
          <cell r="H58" t="str">
            <v xml:space="preserve"> </v>
          </cell>
          <cell r="I58">
            <v>0</v>
          </cell>
          <cell r="J58" t="str">
            <v>г. Астана-1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11</v>
          </cell>
          <cell r="R58">
            <v>51</v>
          </cell>
          <cell r="S58">
            <v>55</v>
          </cell>
          <cell r="T58" t="str">
            <v>51-55</v>
          </cell>
          <cell r="U58">
            <v>0</v>
          </cell>
          <cell r="V58" t="str">
            <v/>
          </cell>
          <cell r="W58" t="str">
            <v/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Астана-1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11</v>
          </cell>
          <cell r="R59">
            <v>51</v>
          </cell>
          <cell r="S59">
            <v>55</v>
          </cell>
          <cell r="T59" t="str">
            <v>51-55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КАСЫМОВ Дамир</v>
          </cell>
          <cell r="D60">
            <v>37622</v>
          </cell>
          <cell r="E60" t="str">
            <v>II</v>
          </cell>
          <cell r="F60">
            <v>0</v>
          </cell>
          <cell r="G60" t="str">
            <v>г. Астана</v>
          </cell>
          <cell r="H60" t="str">
            <v xml:space="preserve"> </v>
          </cell>
          <cell r="I60" t="str">
            <v>г. Астана-2</v>
          </cell>
          <cell r="J60" t="str">
            <v>г. Астана-2</v>
          </cell>
          <cell r="K60" t="str">
            <v>Мурзаспаев С.</v>
          </cell>
          <cell r="L60">
            <v>0</v>
          </cell>
          <cell r="M60" t="str">
            <v>КАСЫМОВ</v>
          </cell>
          <cell r="N60" t="str">
            <v>Д</v>
          </cell>
          <cell r="O60" t="str">
            <v>КАСЫМОВ Д.</v>
          </cell>
          <cell r="P60">
            <v>12</v>
          </cell>
          <cell r="Q60">
            <v>12</v>
          </cell>
          <cell r="R60">
            <v>56</v>
          </cell>
          <cell r="S60">
            <v>60</v>
          </cell>
          <cell r="T60" t="str">
            <v>56-60</v>
          </cell>
          <cell r="U60" t="str">
            <v>г. Астана-2</v>
          </cell>
          <cell r="V60">
            <v>0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БЕКТУРГАНОВ Ернур</v>
          </cell>
          <cell r="D61">
            <v>36892</v>
          </cell>
          <cell r="E61" t="str">
            <v>КМС</v>
          </cell>
          <cell r="F61">
            <v>0</v>
          </cell>
          <cell r="G61" t="str">
            <v>г. Астана</v>
          </cell>
          <cell r="H61" t="str">
            <v xml:space="preserve"> </v>
          </cell>
          <cell r="I61">
            <v>0</v>
          </cell>
          <cell r="J61" t="str">
            <v>г. Астана-2</v>
          </cell>
          <cell r="K61">
            <v>0</v>
          </cell>
          <cell r="L61">
            <v>0</v>
          </cell>
          <cell r="M61" t="str">
            <v>БЕКТУРГАНОВ</v>
          </cell>
          <cell r="N61" t="str">
            <v>Е</v>
          </cell>
          <cell r="O61" t="str">
            <v>БЕКТУРГАНОВ Е.</v>
          </cell>
          <cell r="P61">
            <v>0</v>
          </cell>
          <cell r="Q61">
            <v>12</v>
          </cell>
          <cell r="R61">
            <v>56</v>
          </cell>
          <cell r="S61">
            <v>60</v>
          </cell>
          <cell r="T61" t="str">
            <v>56-60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НУРЛАНОВ Нуриддин</v>
          </cell>
          <cell r="D62">
            <v>38353</v>
          </cell>
          <cell r="E62" t="str">
            <v>II</v>
          </cell>
          <cell r="F62">
            <v>0</v>
          </cell>
          <cell r="G62" t="str">
            <v>г. Астана</v>
          </cell>
          <cell r="H62" t="str">
            <v xml:space="preserve"> </v>
          </cell>
          <cell r="I62">
            <v>0</v>
          </cell>
          <cell r="J62" t="str">
            <v>г. Астана-2</v>
          </cell>
          <cell r="K62">
            <v>0</v>
          </cell>
          <cell r="L62">
            <v>0</v>
          </cell>
          <cell r="M62" t="str">
            <v>НУРЛАНОВ</v>
          </cell>
          <cell r="N62" t="str">
            <v>Н</v>
          </cell>
          <cell r="O62" t="str">
            <v>НУРЛАНОВ Н.</v>
          </cell>
          <cell r="P62">
            <v>0</v>
          </cell>
          <cell r="Q62">
            <v>12</v>
          </cell>
          <cell r="R62">
            <v>56</v>
          </cell>
          <cell r="S62">
            <v>60</v>
          </cell>
          <cell r="T62" t="str">
            <v>56-60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59</v>
          </cell>
          <cell r="B63">
            <v>59</v>
          </cell>
          <cell r="C63">
            <v>0</v>
          </cell>
          <cell r="D63" t="str">
            <v/>
          </cell>
          <cell r="E63">
            <v>0</v>
          </cell>
          <cell r="F63" t="str">
            <v/>
          </cell>
          <cell r="G63" t="str">
            <v/>
          </cell>
          <cell r="H63" t="str">
            <v xml:space="preserve"> </v>
          </cell>
          <cell r="I63">
            <v>0</v>
          </cell>
          <cell r="J63" t="str">
            <v>г. Астана-2</v>
          </cell>
          <cell r="K63">
            <v>0</v>
          </cell>
          <cell r="L63">
            <v>0</v>
          </cell>
          <cell r="M63" t="e">
            <v>#VALUE!</v>
          </cell>
          <cell r="N63" t="e">
            <v>#VALUE!</v>
          </cell>
          <cell r="O63" t="e">
            <v>#VALUE!</v>
          </cell>
          <cell r="P63">
            <v>0</v>
          </cell>
          <cell r="Q63">
            <v>12</v>
          </cell>
          <cell r="R63">
            <v>56</v>
          </cell>
          <cell r="S63">
            <v>60</v>
          </cell>
          <cell r="T63" t="str">
            <v>56-60</v>
          </cell>
          <cell r="U63">
            <v>0</v>
          </cell>
          <cell r="V63" t="str">
            <v/>
          </cell>
          <cell r="W63" t="str">
            <v/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Астана-2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12</v>
          </cell>
          <cell r="R64">
            <v>56</v>
          </cell>
          <cell r="S64">
            <v>60</v>
          </cell>
          <cell r="T64" t="str">
            <v>56-60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АКИМАЛЫ Бакдаулет</v>
          </cell>
          <cell r="D65">
            <v>37001</v>
          </cell>
          <cell r="E65" t="str">
            <v>КМС</v>
          </cell>
          <cell r="F65">
            <v>50</v>
          </cell>
          <cell r="G65" t="str">
            <v>г. Шымкент</v>
          </cell>
          <cell r="H65" t="str">
            <v xml:space="preserve"> </v>
          </cell>
          <cell r="I65" t="str">
            <v>г. Шымкент-1</v>
          </cell>
          <cell r="J65" t="str">
            <v>г. Шымкент-1</v>
          </cell>
          <cell r="K65" t="str">
            <v>Оразбаев Н.Б.</v>
          </cell>
          <cell r="L65">
            <v>0</v>
          </cell>
          <cell r="M65" t="str">
            <v>АКИМАЛЫ</v>
          </cell>
          <cell r="N65" t="str">
            <v>Б</v>
          </cell>
          <cell r="O65" t="str">
            <v>АКИМАЛЫ Б.</v>
          </cell>
          <cell r="P65">
            <v>13</v>
          </cell>
          <cell r="Q65">
            <v>13</v>
          </cell>
          <cell r="R65">
            <v>61</v>
          </cell>
          <cell r="S65">
            <v>65</v>
          </cell>
          <cell r="T65" t="str">
            <v>61-65</v>
          </cell>
          <cell r="U65" t="str">
            <v>г. Шымкент-1</v>
          </cell>
          <cell r="V65">
            <v>50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АРТУКМЕТОВ Ирисбек</v>
          </cell>
          <cell r="D66">
            <v>37486</v>
          </cell>
          <cell r="E66" t="str">
            <v>КМС</v>
          </cell>
          <cell r="F66">
            <v>51</v>
          </cell>
          <cell r="G66" t="str">
            <v>г. Шымкент</v>
          </cell>
          <cell r="H66" t="str">
            <v xml:space="preserve"> </v>
          </cell>
          <cell r="I66">
            <v>0</v>
          </cell>
          <cell r="J66" t="str">
            <v>г. Шымкент-1</v>
          </cell>
          <cell r="K66">
            <v>0</v>
          </cell>
          <cell r="L66">
            <v>0</v>
          </cell>
          <cell r="M66" t="str">
            <v>АРТУКМЕТОВ</v>
          </cell>
          <cell r="N66" t="str">
            <v>И</v>
          </cell>
          <cell r="O66" t="str">
            <v>АРТУКМЕТОВ И.</v>
          </cell>
          <cell r="P66">
            <v>0</v>
          </cell>
          <cell r="Q66">
            <v>13</v>
          </cell>
          <cell r="R66">
            <v>61</v>
          </cell>
          <cell r="S66">
            <v>65</v>
          </cell>
          <cell r="T66" t="str">
            <v>61-65</v>
          </cell>
          <cell r="U66">
            <v>0</v>
          </cell>
          <cell r="V66">
            <v>51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ДАРХАНБАЙ Нурпеис</v>
          </cell>
          <cell r="D67">
            <v>36927</v>
          </cell>
          <cell r="E67" t="str">
            <v>КМС</v>
          </cell>
          <cell r="F67">
            <v>34</v>
          </cell>
          <cell r="G67" t="str">
            <v>г. Шымкент</v>
          </cell>
          <cell r="H67" t="str">
            <v xml:space="preserve"> </v>
          </cell>
          <cell r="I67">
            <v>0</v>
          </cell>
          <cell r="J67" t="str">
            <v>г. Шымкент-1</v>
          </cell>
          <cell r="K67">
            <v>0</v>
          </cell>
          <cell r="L67">
            <v>0</v>
          </cell>
          <cell r="M67" t="str">
            <v>ДАРХАНБАЙ</v>
          </cell>
          <cell r="N67" t="str">
            <v>Н</v>
          </cell>
          <cell r="O67" t="str">
            <v>ДАРХАНБАЙ Н.</v>
          </cell>
          <cell r="P67">
            <v>0</v>
          </cell>
          <cell r="Q67">
            <v>13</v>
          </cell>
          <cell r="R67">
            <v>61</v>
          </cell>
          <cell r="S67">
            <v>65</v>
          </cell>
          <cell r="T67" t="str">
            <v>61-65</v>
          </cell>
          <cell r="U67">
            <v>0</v>
          </cell>
          <cell r="V67">
            <v>34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КУРАЛБАЙ Ердос</v>
          </cell>
          <cell r="D68">
            <v>37368</v>
          </cell>
          <cell r="E68" t="str">
            <v>КМС</v>
          </cell>
          <cell r="F68">
            <v>27</v>
          </cell>
          <cell r="G68" t="str">
            <v>г. Шымкент</v>
          </cell>
          <cell r="H68" t="str">
            <v xml:space="preserve"> </v>
          </cell>
          <cell r="I68">
            <v>0</v>
          </cell>
          <cell r="J68" t="str">
            <v>г. Шымкент-1</v>
          </cell>
          <cell r="K68">
            <v>0</v>
          </cell>
          <cell r="L68">
            <v>0</v>
          </cell>
          <cell r="M68" t="str">
            <v>КУРАЛБАЙ</v>
          </cell>
          <cell r="N68" t="str">
            <v>Е</v>
          </cell>
          <cell r="O68" t="str">
            <v>КУРАЛБАЙ Е.</v>
          </cell>
          <cell r="P68">
            <v>0</v>
          </cell>
          <cell r="Q68">
            <v>13</v>
          </cell>
          <cell r="R68">
            <v>61</v>
          </cell>
          <cell r="S68">
            <v>65</v>
          </cell>
          <cell r="T68" t="str">
            <v>61-65</v>
          </cell>
          <cell r="U68">
            <v>0</v>
          </cell>
          <cell r="V68">
            <v>27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г. Шымкент-1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13</v>
          </cell>
          <cell r="R69">
            <v>61</v>
          </cell>
          <cell r="S69">
            <v>65</v>
          </cell>
          <cell r="T69" t="str">
            <v>61-65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БАЙЗАК Бекзат</v>
          </cell>
          <cell r="D70">
            <v>36914</v>
          </cell>
          <cell r="E70" t="str">
            <v>КМС</v>
          </cell>
          <cell r="F70">
            <v>27</v>
          </cell>
          <cell r="G70" t="str">
            <v>г. Шымкент</v>
          </cell>
          <cell r="H70" t="str">
            <v xml:space="preserve"> </v>
          </cell>
          <cell r="I70" t="str">
            <v>г. Шымкент-2</v>
          </cell>
          <cell r="J70" t="str">
            <v>г. Шымкент-2</v>
          </cell>
          <cell r="K70" t="str">
            <v>Оразбаев Н.Б.</v>
          </cell>
          <cell r="L70">
            <v>0</v>
          </cell>
          <cell r="M70" t="str">
            <v>БАЙЗАК</v>
          </cell>
          <cell r="N70" t="str">
            <v>Б</v>
          </cell>
          <cell r="O70" t="str">
            <v>БАЙЗАК Б.</v>
          </cell>
          <cell r="P70">
            <v>14</v>
          </cell>
          <cell r="Q70">
            <v>14</v>
          </cell>
          <cell r="R70">
            <v>66</v>
          </cell>
          <cell r="S70">
            <v>70</v>
          </cell>
          <cell r="T70" t="str">
            <v>66-70</v>
          </cell>
          <cell r="U70" t="str">
            <v>г. Шымкент-2</v>
          </cell>
          <cell r="V70">
            <v>27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УСИПБАЕВ Жанболат</v>
          </cell>
          <cell r="D71">
            <v>37372</v>
          </cell>
          <cell r="E71" t="str">
            <v>КМС</v>
          </cell>
          <cell r="F71">
            <v>27</v>
          </cell>
          <cell r="G71" t="str">
            <v>г. Шымкент</v>
          </cell>
          <cell r="H71" t="str">
            <v xml:space="preserve"> </v>
          </cell>
          <cell r="I71">
            <v>0</v>
          </cell>
          <cell r="J71" t="str">
            <v>г. Шымкент-2</v>
          </cell>
          <cell r="K71">
            <v>0</v>
          </cell>
          <cell r="L71">
            <v>0</v>
          </cell>
          <cell r="M71" t="str">
            <v>УСИПБАЕВ</v>
          </cell>
          <cell r="N71" t="str">
            <v>Ж</v>
          </cell>
          <cell r="O71" t="str">
            <v>УСИПБАЕВ Ж.</v>
          </cell>
          <cell r="P71">
            <v>0</v>
          </cell>
          <cell r="Q71">
            <v>14</v>
          </cell>
          <cell r="R71">
            <v>66</v>
          </cell>
          <cell r="S71">
            <v>70</v>
          </cell>
          <cell r="T71" t="str">
            <v>66-70</v>
          </cell>
          <cell r="U71">
            <v>0</v>
          </cell>
          <cell r="V71">
            <v>27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ТОРАВЕКОВ Давлатбек</v>
          </cell>
          <cell r="D72">
            <v>37768</v>
          </cell>
          <cell r="E72" t="str">
            <v>I</v>
          </cell>
          <cell r="F72">
            <v>15</v>
          </cell>
          <cell r="G72" t="str">
            <v>г. Шымкент</v>
          </cell>
          <cell r="H72" t="str">
            <v xml:space="preserve"> </v>
          </cell>
          <cell r="I72">
            <v>0</v>
          </cell>
          <cell r="J72" t="str">
            <v>г. Шымкент-2</v>
          </cell>
          <cell r="K72">
            <v>0</v>
          </cell>
          <cell r="L72">
            <v>0</v>
          </cell>
          <cell r="M72" t="str">
            <v>ТОРАВЕКОВ</v>
          </cell>
          <cell r="N72" t="str">
            <v>Д</v>
          </cell>
          <cell r="O72" t="str">
            <v>ТОРАВЕКОВ Д.</v>
          </cell>
          <cell r="P72">
            <v>0</v>
          </cell>
          <cell r="Q72">
            <v>14</v>
          </cell>
          <cell r="R72">
            <v>66</v>
          </cell>
          <cell r="S72">
            <v>70</v>
          </cell>
          <cell r="T72" t="str">
            <v>66-70</v>
          </cell>
          <cell r="U72">
            <v>0</v>
          </cell>
          <cell r="V72">
            <v>15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ТАГАБЕК Зангар</v>
          </cell>
          <cell r="D73">
            <v>38805</v>
          </cell>
          <cell r="E73" t="str">
            <v>КМС</v>
          </cell>
          <cell r="F73">
            <v>0</v>
          </cell>
          <cell r="G73" t="str">
            <v>г. Шымкент</v>
          </cell>
          <cell r="H73" t="str">
            <v xml:space="preserve"> </v>
          </cell>
          <cell r="I73">
            <v>0</v>
          </cell>
          <cell r="J73" t="str">
            <v>г. Шымкент-2</v>
          </cell>
          <cell r="K73">
            <v>0</v>
          </cell>
          <cell r="L73">
            <v>0</v>
          </cell>
          <cell r="M73" t="str">
            <v>ТАГАБЕК</v>
          </cell>
          <cell r="N73" t="str">
            <v>З</v>
          </cell>
          <cell r="O73" t="str">
            <v>ТАГАБЕК З.</v>
          </cell>
          <cell r="P73">
            <v>0</v>
          </cell>
          <cell r="Q73">
            <v>14</v>
          </cell>
          <cell r="R73">
            <v>66</v>
          </cell>
          <cell r="S73">
            <v>70</v>
          </cell>
          <cell r="T73" t="str">
            <v>66-70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г. Шымкент-2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14</v>
          </cell>
          <cell r="R74">
            <v>66</v>
          </cell>
          <cell r="S74">
            <v>70</v>
          </cell>
          <cell r="T74" t="str">
            <v>66-70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ХАРКИ Искандер</v>
          </cell>
          <cell r="D75">
            <v>37758</v>
          </cell>
          <cell r="E75" t="str">
            <v>КМС</v>
          </cell>
          <cell r="F75">
            <v>49</v>
          </cell>
          <cell r="G75" t="str">
            <v>Жамбылск. обл.</v>
          </cell>
          <cell r="H75" t="str">
            <v xml:space="preserve"> </v>
          </cell>
          <cell r="I75" t="str">
            <v>Жамбылская обл.-1</v>
          </cell>
          <cell r="J75" t="str">
            <v>Жамбылская обл.-1</v>
          </cell>
          <cell r="K75" t="str">
            <v>Хасанов Н.</v>
          </cell>
          <cell r="L75">
            <v>0</v>
          </cell>
          <cell r="M75" t="str">
            <v>ХАРКИ</v>
          </cell>
          <cell r="N75" t="str">
            <v>И</v>
          </cell>
          <cell r="O75" t="str">
            <v>ХАРКИ И.</v>
          </cell>
          <cell r="P75">
            <v>15</v>
          </cell>
          <cell r="Q75">
            <v>15</v>
          </cell>
          <cell r="R75">
            <v>71</v>
          </cell>
          <cell r="S75">
            <v>75</v>
          </cell>
          <cell r="T75" t="str">
            <v>71-75</v>
          </cell>
          <cell r="U75" t="str">
            <v>Жамбылская обл.-1</v>
          </cell>
          <cell r="V75">
            <v>49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ХАРКИ Абдул-Мажит</v>
          </cell>
          <cell r="D76">
            <v>37993</v>
          </cell>
          <cell r="E76" t="str">
            <v>КМС</v>
          </cell>
          <cell r="F76">
            <v>30</v>
          </cell>
          <cell r="G76" t="str">
            <v>Жамбылск. обл.</v>
          </cell>
          <cell r="H76" t="str">
            <v xml:space="preserve"> </v>
          </cell>
          <cell r="I76">
            <v>0</v>
          </cell>
          <cell r="J76" t="str">
            <v>Жамбылская обл.-1</v>
          </cell>
          <cell r="K76">
            <v>0</v>
          </cell>
          <cell r="L76">
            <v>0</v>
          </cell>
          <cell r="M76" t="str">
            <v>ХАРКИ</v>
          </cell>
          <cell r="N76" t="str">
            <v>А</v>
          </cell>
          <cell r="O76" t="str">
            <v>ХАРКИ А.</v>
          </cell>
          <cell r="P76">
            <v>0</v>
          </cell>
          <cell r="Q76">
            <v>15</v>
          </cell>
          <cell r="R76">
            <v>71</v>
          </cell>
          <cell r="S76">
            <v>75</v>
          </cell>
          <cell r="T76" t="str">
            <v>71-75</v>
          </cell>
          <cell r="U76">
            <v>0</v>
          </cell>
          <cell r="V76">
            <v>30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ХАРКИ Муслим</v>
          </cell>
          <cell r="D77">
            <v>37179</v>
          </cell>
          <cell r="E77" t="str">
            <v>КМС</v>
          </cell>
          <cell r="F77">
            <v>32</v>
          </cell>
          <cell r="G77" t="str">
            <v>Жамбылск. обл.</v>
          </cell>
          <cell r="H77" t="str">
            <v xml:space="preserve"> </v>
          </cell>
          <cell r="I77">
            <v>0</v>
          </cell>
          <cell r="J77" t="str">
            <v>Жамбылская обл.-1</v>
          </cell>
          <cell r="K77">
            <v>0</v>
          </cell>
          <cell r="L77">
            <v>0</v>
          </cell>
          <cell r="M77" t="str">
            <v>ХАРКИ</v>
          </cell>
          <cell r="N77" t="str">
            <v>М</v>
          </cell>
          <cell r="O77" t="str">
            <v>ХАРКИ М.</v>
          </cell>
          <cell r="P77">
            <v>0</v>
          </cell>
          <cell r="Q77">
            <v>15</v>
          </cell>
          <cell r="R77">
            <v>71</v>
          </cell>
          <cell r="S77">
            <v>75</v>
          </cell>
          <cell r="T77" t="str">
            <v>71-75</v>
          </cell>
          <cell r="U77">
            <v>0</v>
          </cell>
          <cell r="V77">
            <v>32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>САДУАКАС Алнуррашит</v>
          </cell>
          <cell r="D78">
            <v>37388</v>
          </cell>
          <cell r="E78" t="str">
            <v>КМС</v>
          </cell>
          <cell r="F78">
            <v>26</v>
          </cell>
          <cell r="G78" t="str">
            <v>Жамбылск. обл.</v>
          </cell>
          <cell r="H78" t="str">
            <v xml:space="preserve"> </v>
          </cell>
          <cell r="I78">
            <v>0</v>
          </cell>
          <cell r="J78" t="str">
            <v>Жамбылская обл.-1</v>
          </cell>
          <cell r="K78">
            <v>0</v>
          </cell>
          <cell r="L78">
            <v>0</v>
          </cell>
          <cell r="M78" t="str">
            <v>САДУАКАС</v>
          </cell>
          <cell r="N78" t="str">
            <v>А</v>
          </cell>
          <cell r="O78" t="str">
            <v>САДУАКАС А.</v>
          </cell>
          <cell r="P78">
            <v>0</v>
          </cell>
          <cell r="Q78">
            <v>15</v>
          </cell>
          <cell r="R78">
            <v>71</v>
          </cell>
          <cell r="S78">
            <v>75</v>
          </cell>
          <cell r="T78" t="str">
            <v>71-75</v>
          </cell>
          <cell r="U78">
            <v>0</v>
          </cell>
          <cell r="V78">
            <v>26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Жамбылская обл.-1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15</v>
          </cell>
          <cell r="R79">
            <v>71</v>
          </cell>
          <cell r="S79">
            <v>75</v>
          </cell>
          <cell r="T79" t="str">
            <v>71-75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МАЛДЫБАЕВ Адильхан</v>
          </cell>
          <cell r="D80">
            <v>37257</v>
          </cell>
          <cell r="E80" t="str">
            <v>II</v>
          </cell>
          <cell r="F80">
            <v>0</v>
          </cell>
          <cell r="G80" t="str">
            <v>СКО</v>
          </cell>
          <cell r="H80" t="str">
            <v xml:space="preserve"> </v>
          </cell>
          <cell r="I80" t="str">
            <v>СКО</v>
          </cell>
          <cell r="J80" t="str">
            <v>СКО</v>
          </cell>
          <cell r="K80" t="str">
            <v>Асылбаев Д.</v>
          </cell>
          <cell r="L80">
            <v>0</v>
          </cell>
          <cell r="M80" t="str">
            <v>МАЛДЫБАЕВ</v>
          </cell>
          <cell r="N80" t="str">
            <v>А</v>
          </cell>
          <cell r="O80" t="str">
            <v>МАЛДЫБАЕВ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Северо-Казахстанская обл.</v>
          </cell>
          <cell r="V80">
            <v>0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ЗАКЕРЬЯНОВ Даниял</v>
          </cell>
          <cell r="D81">
            <v>37622</v>
          </cell>
          <cell r="E81" t="str">
            <v>II</v>
          </cell>
          <cell r="F81">
            <v>0</v>
          </cell>
          <cell r="G81" t="str">
            <v>СКО</v>
          </cell>
          <cell r="H81" t="str">
            <v xml:space="preserve"> </v>
          </cell>
          <cell r="I81">
            <v>0</v>
          </cell>
          <cell r="J81" t="str">
            <v>СКО</v>
          </cell>
          <cell r="K81">
            <v>0</v>
          </cell>
          <cell r="L81">
            <v>0</v>
          </cell>
          <cell r="M81" t="str">
            <v>ЗАКЕРЬЯНОВ</v>
          </cell>
          <cell r="N81" t="str">
            <v>Д</v>
          </cell>
          <cell r="O81" t="str">
            <v>ЗАКЕРЬЯНОВ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САПАРУЛЫ Алдияр</v>
          </cell>
          <cell r="D82">
            <v>37622</v>
          </cell>
          <cell r="E82" t="str">
            <v>II</v>
          </cell>
          <cell r="F82">
            <v>0</v>
          </cell>
          <cell r="G82" t="str">
            <v>СКО</v>
          </cell>
          <cell r="H82" t="str">
            <v xml:space="preserve"> </v>
          </cell>
          <cell r="I82">
            <v>0</v>
          </cell>
          <cell r="J82" t="str">
            <v>СКО</v>
          </cell>
          <cell r="K82">
            <v>0</v>
          </cell>
          <cell r="L82">
            <v>0</v>
          </cell>
          <cell r="M82" t="str">
            <v>САПАРУЛЫ</v>
          </cell>
          <cell r="N82" t="str">
            <v>А</v>
          </cell>
          <cell r="O82" t="str">
            <v>САПАРУЛЫ А.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 t="str">
            <v>СЕНТЮЖАНОВ Максим</v>
          </cell>
          <cell r="D83">
            <v>37257</v>
          </cell>
          <cell r="E83" t="str">
            <v>II</v>
          </cell>
          <cell r="F83">
            <v>0</v>
          </cell>
          <cell r="G83" t="str">
            <v>СКО</v>
          </cell>
          <cell r="H83" t="str">
            <v xml:space="preserve"> </v>
          </cell>
          <cell r="I83">
            <v>0</v>
          </cell>
          <cell r="J83" t="str">
            <v>СКО</v>
          </cell>
          <cell r="K83">
            <v>0</v>
          </cell>
          <cell r="L83">
            <v>0</v>
          </cell>
          <cell r="M83" t="str">
            <v>СЕНТЮЖАНОВ</v>
          </cell>
          <cell r="N83" t="str">
            <v>М</v>
          </cell>
          <cell r="O83" t="str">
            <v>СЕНТЮЖАНОВ М.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>
            <v>0</v>
          </cell>
          <cell r="J84" t="str">
            <v>СКО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>Х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>Личный тренер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МАМАЙ Абдулла</v>
          </cell>
          <cell r="D89">
            <v>38736</v>
          </cell>
          <cell r="E89" t="str">
            <v>КМС</v>
          </cell>
          <cell r="F89">
            <v>23</v>
          </cell>
          <cell r="G89" t="str">
            <v>Туркестан обл.</v>
          </cell>
          <cell r="H89" t="str">
            <v xml:space="preserve"> </v>
          </cell>
          <cell r="I89" t="str">
            <v>Туркестанская обл.</v>
          </cell>
          <cell r="J89" t="str">
            <v>Туркестанская обл.</v>
          </cell>
          <cell r="K89" t="str">
            <v>Есимханов Е.Б.</v>
          </cell>
          <cell r="L89">
            <v>0</v>
          </cell>
          <cell r="M89" t="str">
            <v>МАМАЙ</v>
          </cell>
          <cell r="N89" t="str">
            <v>А</v>
          </cell>
          <cell r="O89" t="str">
            <v>МАМАЙ А.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Туркестанская обл.</v>
          </cell>
          <cell r="V89">
            <v>23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МЫРЗАКУЛ Жаркынбек</v>
          </cell>
          <cell r="D90">
            <v>37748</v>
          </cell>
          <cell r="E90" t="str">
            <v>КМС</v>
          </cell>
          <cell r="F90">
            <v>0</v>
          </cell>
          <cell r="G90" t="str">
            <v>Туркестан обл.</v>
          </cell>
          <cell r="H90" t="str">
            <v xml:space="preserve"> </v>
          </cell>
          <cell r="I90">
            <v>0</v>
          </cell>
          <cell r="J90" t="str">
            <v>Туркестанская обл.</v>
          </cell>
          <cell r="K90">
            <v>0</v>
          </cell>
          <cell r="L90">
            <v>0</v>
          </cell>
          <cell r="M90" t="str">
            <v>МЫРЗАКУЛ</v>
          </cell>
          <cell r="N90" t="str">
            <v>Ж</v>
          </cell>
          <cell r="O90" t="str">
            <v>МЫРЗАКУЛ Ж.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КАЛДАРБЕКОВ Мади</v>
          </cell>
          <cell r="D91">
            <v>37334</v>
          </cell>
          <cell r="E91" t="str">
            <v>II</v>
          </cell>
          <cell r="F91">
            <v>0</v>
          </cell>
          <cell r="G91" t="str">
            <v>Туркестан обл.</v>
          </cell>
          <cell r="H91" t="str">
            <v xml:space="preserve"> </v>
          </cell>
          <cell r="I91">
            <v>0</v>
          </cell>
          <cell r="J91" t="str">
            <v>Туркестанская обл.</v>
          </cell>
          <cell r="K91">
            <v>0</v>
          </cell>
          <cell r="L91">
            <v>0</v>
          </cell>
          <cell r="M91" t="str">
            <v>КАЛДАРБЕКОВ</v>
          </cell>
          <cell r="N91" t="str">
            <v>М</v>
          </cell>
          <cell r="O91" t="str">
            <v>КАЛДАРБЕКОВ М.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 t="str">
            <v>НАЗИР Рамазан</v>
          </cell>
          <cell r="D92">
            <v>39696</v>
          </cell>
          <cell r="E92" t="str">
            <v>КМС</v>
          </cell>
          <cell r="F92">
            <v>0</v>
          </cell>
          <cell r="G92" t="str">
            <v>Туркестан обл.</v>
          </cell>
          <cell r="H92" t="str">
            <v xml:space="preserve"> </v>
          </cell>
          <cell r="I92">
            <v>0</v>
          </cell>
          <cell r="J92" t="str">
            <v>Туркестанская обл.</v>
          </cell>
          <cell r="K92">
            <v>0</v>
          </cell>
          <cell r="L92">
            <v>0</v>
          </cell>
          <cell r="M92" t="str">
            <v>НАЗИР</v>
          </cell>
          <cell r="N92" t="str">
            <v>Р</v>
          </cell>
          <cell r="O92" t="str">
            <v>НАЗИР Р.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Туркестанская обл.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СИПАЧЕВ Артем</v>
          </cell>
          <cell r="D94">
            <v>38037</v>
          </cell>
          <cell r="E94" t="str">
            <v>КМС</v>
          </cell>
          <cell r="F94">
            <v>24</v>
          </cell>
          <cell r="G94" t="str">
            <v>Костанай. обл</v>
          </cell>
          <cell r="H94" t="str">
            <v xml:space="preserve"> </v>
          </cell>
          <cell r="I94" t="str">
            <v>Костанайская обл.</v>
          </cell>
          <cell r="J94" t="str">
            <v>Костанайская обл.</v>
          </cell>
          <cell r="K94" t="str">
            <v>Магалеева Л.К.</v>
          </cell>
          <cell r="L94">
            <v>0</v>
          </cell>
          <cell r="M94" t="str">
            <v>СИПАЧЕВ</v>
          </cell>
          <cell r="N94" t="str">
            <v>А</v>
          </cell>
          <cell r="O94" t="str">
            <v>СИПАЧЕВ А.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Костанайская обл.</v>
          </cell>
          <cell r="V94">
            <v>24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МАКАНОВ Диас</v>
          </cell>
          <cell r="D95">
            <v>37485</v>
          </cell>
          <cell r="E95" t="str">
            <v>КМС</v>
          </cell>
          <cell r="F95">
            <v>27</v>
          </cell>
          <cell r="G95" t="str">
            <v>Костанай. обл</v>
          </cell>
          <cell r="H95" t="str">
            <v xml:space="preserve"> </v>
          </cell>
          <cell r="I95">
            <v>0</v>
          </cell>
          <cell r="J95" t="str">
            <v>Костанайская обл.</v>
          </cell>
          <cell r="K95">
            <v>0</v>
          </cell>
          <cell r="L95">
            <v>0</v>
          </cell>
          <cell r="M95" t="str">
            <v>МАКАНОВ</v>
          </cell>
          <cell r="N95" t="str">
            <v>Д</v>
          </cell>
          <cell r="O95" t="str">
            <v>МАКАНОВ Д.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27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ТУРЕЖАНОВ Темирлан</v>
          </cell>
          <cell r="D96">
            <v>37045</v>
          </cell>
          <cell r="E96" t="str">
            <v>I</v>
          </cell>
          <cell r="F96">
            <v>0</v>
          </cell>
          <cell r="G96" t="str">
            <v>Костанай. обл</v>
          </cell>
          <cell r="H96" t="str">
            <v xml:space="preserve"> </v>
          </cell>
          <cell r="I96">
            <v>0</v>
          </cell>
          <cell r="J96" t="str">
            <v>Костанайская обл.</v>
          </cell>
          <cell r="K96">
            <v>0</v>
          </cell>
          <cell r="L96">
            <v>0</v>
          </cell>
          <cell r="M96" t="str">
            <v>ТУРЕЖАНОВ</v>
          </cell>
          <cell r="N96" t="str">
            <v>Т</v>
          </cell>
          <cell r="O96" t="str">
            <v>ТУРЕЖАНОВ Т.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 t="str">
            <v>ПАВЛЕЧЕНКО Владислав</v>
          </cell>
          <cell r="D97">
            <v>37874</v>
          </cell>
          <cell r="E97" t="str">
            <v>II</v>
          </cell>
          <cell r="F97">
            <v>0</v>
          </cell>
          <cell r="G97" t="str">
            <v>Костанай. обл</v>
          </cell>
          <cell r="H97" t="str">
            <v xml:space="preserve"> </v>
          </cell>
          <cell r="I97">
            <v>0</v>
          </cell>
          <cell r="J97" t="str">
            <v>Костанайская обл.</v>
          </cell>
          <cell r="K97">
            <v>0</v>
          </cell>
          <cell r="L97">
            <v>0</v>
          </cell>
          <cell r="M97" t="str">
            <v>ПАВЛЕЧЕНКО</v>
          </cell>
          <cell r="N97" t="str">
            <v>В</v>
          </cell>
          <cell r="O97" t="str">
            <v>ПАВЛЕЧЕНКО В.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Костанайская обл.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АСКАР Инабат</v>
          </cell>
          <cell r="D99">
            <v>38353</v>
          </cell>
          <cell r="E99" t="str">
            <v>I</v>
          </cell>
          <cell r="F99">
            <v>0</v>
          </cell>
          <cell r="G99" t="str">
            <v>Мангистауская обл.</v>
          </cell>
          <cell r="H99" t="str">
            <v xml:space="preserve"> </v>
          </cell>
          <cell r="I99" t="str">
            <v>Мангистауская обл.-1</v>
          </cell>
          <cell r="J99" t="str">
            <v>Мангистауская обл.-1</v>
          </cell>
          <cell r="K99" t="str">
            <v>Бурбасов Е.К.</v>
          </cell>
          <cell r="L99">
            <v>0</v>
          </cell>
          <cell r="M99" t="str">
            <v>АСКАР</v>
          </cell>
          <cell r="N99" t="str">
            <v>И</v>
          </cell>
          <cell r="O99" t="str">
            <v>АСКАР И.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Мангистауская обл.-1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БАКЫТ Мугтасим</v>
          </cell>
          <cell r="D100">
            <v>39083</v>
          </cell>
          <cell r="E100" t="str">
            <v>I</v>
          </cell>
          <cell r="F100">
            <v>0</v>
          </cell>
          <cell r="G100" t="str">
            <v>Мангистауская обл.</v>
          </cell>
          <cell r="H100" t="str">
            <v xml:space="preserve"> </v>
          </cell>
          <cell r="I100">
            <v>0</v>
          </cell>
          <cell r="J100" t="str">
            <v>Мангистауская обл.-1</v>
          </cell>
          <cell r="K100">
            <v>0</v>
          </cell>
          <cell r="L100">
            <v>0</v>
          </cell>
          <cell r="M100" t="str">
            <v>БАКЫТ</v>
          </cell>
          <cell r="N100" t="str">
            <v>М</v>
          </cell>
          <cell r="O100" t="str">
            <v>БАКЫТ М.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РАХМАН Алижан</v>
          </cell>
          <cell r="D101">
            <v>38718</v>
          </cell>
          <cell r="E101" t="str">
            <v>I</v>
          </cell>
          <cell r="F101">
            <v>0</v>
          </cell>
          <cell r="G101" t="str">
            <v>Мангистауская обл.</v>
          </cell>
          <cell r="H101" t="str">
            <v xml:space="preserve"> </v>
          </cell>
          <cell r="I101">
            <v>0</v>
          </cell>
          <cell r="J101" t="str">
            <v>Мангистауская обл.-1</v>
          </cell>
          <cell r="K101">
            <v>0</v>
          </cell>
          <cell r="L101">
            <v>0</v>
          </cell>
          <cell r="M101" t="str">
            <v>РАХМАН</v>
          </cell>
          <cell r="N101" t="str">
            <v>А</v>
          </cell>
          <cell r="O101" t="str">
            <v>РАХМАН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>
            <v>0</v>
          </cell>
          <cell r="D102" t="str">
            <v/>
          </cell>
          <cell r="E102">
            <v>0</v>
          </cell>
          <cell r="F102" t="str">
            <v/>
          </cell>
          <cell r="G102" t="str">
            <v/>
          </cell>
          <cell r="H102" t="str">
            <v xml:space="preserve"> </v>
          </cell>
          <cell r="I102">
            <v>0</v>
          </cell>
          <cell r="J102" t="str">
            <v>Мангистауская обл.-1</v>
          </cell>
          <cell r="K102">
            <v>0</v>
          </cell>
          <cell r="L102">
            <v>0</v>
          </cell>
          <cell r="M102" t="e">
            <v>#VALUE!</v>
          </cell>
          <cell r="N102" t="e">
            <v>#VALUE!</v>
          </cell>
          <cell r="O102" t="e">
            <v>#VALUE!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 t="str">
            <v/>
          </cell>
          <cell r="W102" t="str">
            <v/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Мангистауская обл.-1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 t="str">
            <v>РАМАЗАНОВ Есенгелды</v>
          </cell>
          <cell r="D104">
            <v>37291</v>
          </cell>
          <cell r="E104" t="str">
            <v>КМС</v>
          </cell>
          <cell r="F104">
            <v>34</v>
          </cell>
          <cell r="G104" t="str">
            <v>Мангистау. обл.</v>
          </cell>
          <cell r="H104" t="str">
            <v xml:space="preserve"> </v>
          </cell>
          <cell r="I104" t="str">
            <v>Мангистауская обл.-2</v>
          </cell>
          <cell r="J104" t="str">
            <v>Мангистауская обл.-2</v>
          </cell>
          <cell r="K104" t="str">
            <v>Бурбасов Е.К.</v>
          </cell>
          <cell r="L104">
            <v>0</v>
          </cell>
          <cell r="M104" t="str">
            <v>РАМАЗАНОВ</v>
          </cell>
          <cell r="N104" t="str">
            <v>Е</v>
          </cell>
          <cell r="O104" t="str">
            <v>РАМАЗАНОВ Е.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 t="str">
            <v>Мангистауская обл.-2</v>
          </cell>
          <cell r="V104">
            <v>34</v>
          </cell>
          <cell r="W104">
            <v>0</v>
          </cell>
        </row>
        <row r="105">
          <cell r="A105">
            <v>117</v>
          </cell>
          <cell r="B105">
            <v>17</v>
          </cell>
          <cell r="C105" t="str">
            <v>ЖАДЬКО Ярослав</v>
          </cell>
          <cell r="D105">
            <v>37622</v>
          </cell>
          <cell r="E105" t="str">
            <v>I</v>
          </cell>
          <cell r="F105">
            <v>0</v>
          </cell>
          <cell r="G105" t="str">
            <v>Мангистауская обл.</v>
          </cell>
          <cell r="H105" t="str">
            <v xml:space="preserve"> </v>
          </cell>
          <cell r="I105">
            <v>0</v>
          </cell>
          <cell r="J105" t="str">
            <v>Мангистауская обл.-2</v>
          </cell>
          <cell r="K105">
            <v>0</v>
          </cell>
          <cell r="L105">
            <v>0</v>
          </cell>
          <cell r="M105" t="str">
            <v>ЖАДЬКО</v>
          </cell>
          <cell r="N105" t="str">
            <v>Я</v>
          </cell>
          <cell r="O105" t="str">
            <v>ЖАДЬКО Я.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118</v>
          </cell>
          <cell r="B106">
            <v>18</v>
          </cell>
          <cell r="C106" t="str">
            <v>БАКЫТ Алимжан</v>
          </cell>
          <cell r="D106">
            <v>38718</v>
          </cell>
          <cell r="E106" t="str">
            <v>I</v>
          </cell>
          <cell r="F106">
            <v>0</v>
          </cell>
          <cell r="G106" t="str">
            <v>Мангистауская обл.</v>
          </cell>
          <cell r="H106" t="str">
            <v xml:space="preserve"> </v>
          </cell>
          <cell r="I106">
            <v>0</v>
          </cell>
          <cell r="J106" t="str">
            <v>Мангистауская обл.-2</v>
          </cell>
          <cell r="K106">
            <v>0</v>
          </cell>
          <cell r="L106">
            <v>0</v>
          </cell>
          <cell r="M106" t="str">
            <v>БАКЫТ</v>
          </cell>
          <cell r="N106" t="str">
            <v>А</v>
          </cell>
          <cell r="O106" t="str">
            <v>БАКЫТ А.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 t="str">
            <v>Мангистауская обл.-2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 t="str">
            <v>Мангистауская обл.-2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 t="str">
            <v>САТЫБАЛДИЕВ Ерасыл</v>
          </cell>
          <cell r="D109">
            <v>37622</v>
          </cell>
          <cell r="E109" t="str">
            <v>I</v>
          </cell>
          <cell r="F109">
            <v>0</v>
          </cell>
          <cell r="G109" t="str">
            <v>Алма-Атинская обл.</v>
          </cell>
          <cell r="H109" t="str">
            <v xml:space="preserve"> </v>
          </cell>
          <cell r="I109" t="str">
            <v>Алма-Атинская обл.</v>
          </cell>
          <cell r="J109" t="str">
            <v>Алма-Атинская обл.</v>
          </cell>
          <cell r="K109" t="str">
            <v>Дюсембинов Н.</v>
          </cell>
          <cell r="L109">
            <v>0</v>
          </cell>
          <cell r="M109" t="str">
            <v>САТЫБАЛДИЕВ</v>
          </cell>
          <cell r="N109" t="str">
            <v>Е</v>
          </cell>
          <cell r="O109" t="str">
            <v>САТЫБАЛДИЕВ Е.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 t="str">
            <v>Алма-Атинская обл.</v>
          </cell>
          <cell r="V109">
            <v>0</v>
          </cell>
          <cell r="W109">
            <v>0</v>
          </cell>
        </row>
        <row r="110">
          <cell r="A110">
            <v>122</v>
          </cell>
          <cell r="B110">
            <v>22</v>
          </cell>
          <cell r="C110" t="str">
            <v>БЕКЕН Диас</v>
          </cell>
          <cell r="D110">
            <v>38438</v>
          </cell>
          <cell r="E110" t="str">
            <v>I</v>
          </cell>
          <cell r="F110">
            <v>0</v>
          </cell>
          <cell r="G110" t="str">
            <v>Алма-Атинская обл.</v>
          </cell>
          <cell r="H110" t="str">
            <v xml:space="preserve"> </v>
          </cell>
          <cell r="I110">
            <v>0</v>
          </cell>
          <cell r="J110" t="str">
            <v>Алма-Атинская обл.</v>
          </cell>
          <cell r="K110">
            <v>0</v>
          </cell>
          <cell r="L110">
            <v>0</v>
          </cell>
          <cell r="M110" t="str">
            <v>БЕКЕН</v>
          </cell>
          <cell r="N110" t="str">
            <v>Д</v>
          </cell>
          <cell r="O110" t="str">
            <v>БЕКЕН Д.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>
            <v>0</v>
          </cell>
          <cell r="W110">
            <v>0</v>
          </cell>
        </row>
        <row r="111">
          <cell r="A111">
            <v>123</v>
          </cell>
          <cell r="B111">
            <v>23</v>
          </cell>
          <cell r="C111" t="str">
            <v>САКЕШ Алихан</v>
          </cell>
          <cell r="D111">
            <v>39083</v>
          </cell>
          <cell r="E111" t="str">
            <v>I</v>
          </cell>
          <cell r="F111">
            <v>0</v>
          </cell>
          <cell r="G111" t="str">
            <v>Алма-Атинская обл.</v>
          </cell>
          <cell r="H111" t="str">
            <v xml:space="preserve"> </v>
          </cell>
          <cell r="I111">
            <v>0</v>
          </cell>
          <cell r="J111" t="str">
            <v>Алма-Атинская обл.</v>
          </cell>
          <cell r="K111">
            <v>0</v>
          </cell>
          <cell r="L111">
            <v>0</v>
          </cell>
          <cell r="M111" t="str">
            <v>САКЕШ</v>
          </cell>
          <cell r="N111" t="str">
            <v>А</v>
          </cell>
          <cell r="O111" t="str">
            <v>САКЕШ А.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>
            <v>0</v>
          </cell>
          <cell r="W111">
            <v>0</v>
          </cell>
        </row>
        <row r="112">
          <cell r="A112">
            <v>124</v>
          </cell>
          <cell r="B112">
            <v>24</v>
          </cell>
          <cell r="C112" t="str">
            <v>ТОЛСУБАЕВ Мейржан</v>
          </cell>
          <cell r="D112">
            <v>38353</v>
          </cell>
          <cell r="E112" t="str">
            <v>I</v>
          </cell>
          <cell r="F112">
            <v>0</v>
          </cell>
          <cell r="G112" t="str">
            <v>Алма-Атинская обл.</v>
          </cell>
          <cell r="H112" t="str">
            <v xml:space="preserve"> </v>
          </cell>
          <cell r="I112">
            <v>0</v>
          </cell>
          <cell r="J112" t="str">
            <v>Алма-Атинская обл.</v>
          </cell>
          <cell r="K112">
            <v>0</v>
          </cell>
          <cell r="L112">
            <v>0</v>
          </cell>
          <cell r="M112" t="str">
            <v>ТОЛСУБАЕВ</v>
          </cell>
          <cell r="N112" t="str">
            <v>М</v>
          </cell>
          <cell r="O112" t="str">
            <v>ТОЛСУБАЕВ М.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 t="str">
            <v>Алма-Атинская обл.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 t="str">
            <v>КУНАНБАЙ Бекзат</v>
          </cell>
          <cell r="D114">
            <v>37072</v>
          </cell>
          <cell r="E114" t="str">
            <v>КМС</v>
          </cell>
          <cell r="F114">
            <v>0</v>
          </cell>
          <cell r="G114" t="str">
            <v>Жамбылская обл.</v>
          </cell>
          <cell r="H114" t="str">
            <v xml:space="preserve"> </v>
          </cell>
          <cell r="I114" t="str">
            <v>Жамбылская обл.-2</v>
          </cell>
          <cell r="J114" t="str">
            <v>Жамбылская обл.-2</v>
          </cell>
          <cell r="K114" t="str">
            <v>Раймбеков Т.К.</v>
          </cell>
          <cell r="L114">
            <v>0</v>
          </cell>
          <cell r="M114" t="str">
            <v>КУНАНБАЙ</v>
          </cell>
          <cell r="N114" t="str">
            <v>Б</v>
          </cell>
          <cell r="O114" t="str">
            <v>КУНАНБАЙ Б.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 t="str">
            <v>Жамбылская обл.-2</v>
          </cell>
          <cell r="V114">
            <v>0</v>
          </cell>
          <cell r="W114">
            <v>0</v>
          </cell>
        </row>
        <row r="115">
          <cell r="A115">
            <v>127</v>
          </cell>
          <cell r="B115">
            <v>27</v>
          </cell>
          <cell r="C115" t="str">
            <v>АБИЛ Темирлан</v>
          </cell>
          <cell r="D115">
            <v>38788</v>
          </cell>
          <cell r="E115" t="str">
            <v>КМС</v>
          </cell>
          <cell r="F115">
            <v>0</v>
          </cell>
          <cell r="G115" t="str">
            <v>Жамбылская обл.</v>
          </cell>
          <cell r="H115" t="str">
            <v xml:space="preserve"> </v>
          </cell>
          <cell r="I115">
            <v>0</v>
          </cell>
          <cell r="J115" t="str">
            <v>Жамбылская обл.-2</v>
          </cell>
          <cell r="K115">
            <v>0</v>
          </cell>
          <cell r="L115">
            <v>0</v>
          </cell>
          <cell r="M115" t="str">
            <v>АБИЛ</v>
          </cell>
          <cell r="N115" t="str">
            <v>Т</v>
          </cell>
          <cell r="O115" t="str">
            <v>АБИЛ Т.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128</v>
          </cell>
          <cell r="B116">
            <v>28</v>
          </cell>
          <cell r="C116" t="str">
            <v>БАЙНАЗАРОВ Аслан</v>
          </cell>
          <cell r="D116">
            <v>37680</v>
          </cell>
          <cell r="E116" t="str">
            <v>КМС</v>
          </cell>
          <cell r="F116">
            <v>0</v>
          </cell>
          <cell r="G116" t="str">
            <v>Жамбылская обл.</v>
          </cell>
          <cell r="H116" t="str">
            <v xml:space="preserve"> </v>
          </cell>
          <cell r="I116">
            <v>0</v>
          </cell>
          <cell r="J116" t="str">
            <v>Жамбылская обл.-2</v>
          </cell>
          <cell r="K116">
            <v>0</v>
          </cell>
          <cell r="L116">
            <v>0</v>
          </cell>
          <cell r="M116" t="str">
            <v>БАЙНАЗАРОВ</v>
          </cell>
          <cell r="N116" t="str">
            <v>А</v>
          </cell>
          <cell r="O116" t="str">
            <v>БАЙНАЗАРОВ А.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 t="str">
            <v>Жамбылская обл.-2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 t="str">
            <v xml:space="preserve"> </v>
          </cell>
          <cell r="I118">
            <v>0</v>
          </cell>
          <cell r="J118" t="str">
            <v>Жамбылская обл.-2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 t="str">
            <v>КУАНЫШПАЙУЛЫ Дидар</v>
          </cell>
          <cell r="D119">
            <v>38532</v>
          </cell>
          <cell r="E119" t="str">
            <v>II</v>
          </cell>
          <cell r="F119">
            <v>0</v>
          </cell>
          <cell r="G119" t="str">
            <v>Актюбинск. обл.</v>
          </cell>
          <cell r="H119" t="str">
            <v xml:space="preserve"> </v>
          </cell>
          <cell r="I119" t="str">
            <v>Актюбинск-3</v>
          </cell>
          <cell r="J119" t="str">
            <v>Актюбинск-3</v>
          </cell>
          <cell r="K119" t="str">
            <v>Саламатов К.</v>
          </cell>
          <cell r="L119">
            <v>0</v>
          </cell>
          <cell r="M119" t="str">
            <v>КУАНЫШПАЙУЛЫ</v>
          </cell>
          <cell r="N119" t="str">
            <v>Д</v>
          </cell>
          <cell r="O119" t="str">
            <v>КУАНЫШПАЙУЛЫ Д.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 t="str">
            <v>Актюбинская обл.-3</v>
          </cell>
          <cell r="V119">
            <v>0</v>
          </cell>
          <cell r="W119">
            <v>0</v>
          </cell>
        </row>
        <row r="120">
          <cell r="A120">
            <v>132</v>
          </cell>
          <cell r="B120">
            <v>32</v>
          </cell>
          <cell r="C120" t="str">
            <v>БЕРЕКЕШОВ Болат</v>
          </cell>
          <cell r="D120">
            <v>38014</v>
          </cell>
          <cell r="E120" t="str">
            <v>II</v>
          </cell>
          <cell r="F120">
            <v>0</v>
          </cell>
          <cell r="G120" t="str">
            <v>Актюбинск. обл.</v>
          </cell>
          <cell r="H120" t="str">
            <v xml:space="preserve"> </v>
          </cell>
          <cell r="I120">
            <v>0</v>
          </cell>
          <cell r="J120" t="str">
            <v>Актюбинск-3</v>
          </cell>
          <cell r="K120">
            <v>0</v>
          </cell>
          <cell r="L120">
            <v>0</v>
          </cell>
          <cell r="M120" t="str">
            <v>БЕРЕКЕШОВ</v>
          </cell>
          <cell r="N120" t="str">
            <v>Б</v>
          </cell>
          <cell r="O120" t="str">
            <v>БЕРЕКЕШОВ Б.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133</v>
          </cell>
          <cell r="B121">
            <v>33</v>
          </cell>
          <cell r="C121" t="str">
            <v>ТУРАЛ Ануар</v>
          </cell>
          <cell r="D121">
            <v>39062</v>
          </cell>
          <cell r="E121" t="str">
            <v>II</v>
          </cell>
          <cell r="F121">
            <v>0</v>
          </cell>
          <cell r="G121" t="str">
            <v>Актюбинск. обл.</v>
          </cell>
          <cell r="H121" t="str">
            <v xml:space="preserve"> </v>
          </cell>
          <cell r="I121">
            <v>0</v>
          </cell>
          <cell r="J121" t="str">
            <v>Актюбинск-3</v>
          </cell>
          <cell r="K121">
            <v>0</v>
          </cell>
          <cell r="L121">
            <v>0</v>
          </cell>
          <cell r="M121" t="str">
            <v>ТУРАЛ</v>
          </cell>
          <cell r="N121" t="str">
            <v>А</v>
          </cell>
          <cell r="O121" t="str">
            <v>ТУРАЛ А.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134</v>
          </cell>
          <cell r="B122">
            <v>34</v>
          </cell>
          <cell r="C122" t="str">
            <v>АДЕЛЬХАНОВ Алдиар</v>
          </cell>
          <cell r="D122">
            <v>37987</v>
          </cell>
          <cell r="E122" t="str">
            <v>II</v>
          </cell>
          <cell r="F122">
            <v>0</v>
          </cell>
          <cell r="G122" t="str">
            <v>Актюбинск. обл.</v>
          </cell>
          <cell r="H122" t="str">
            <v xml:space="preserve"> </v>
          </cell>
          <cell r="I122">
            <v>0</v>
          </cell>
          <cell r="J122" t="str">
            <v>Актюбинск-3</v>
          </cell>
          <cell r="K122">
            <v>0</v>
          </cell>
          <cell r="L122">
            <v>0</v>
          </cell>
          <cell r="M122" t="str">
            <v>АДЕЛЬХАНОВ</v>
          </cell>
          <cell r="N122" t="str">
            <v>А</v>
          </cell>
          <cell r="O122" t="str">
            <v>АДЕЛЬХАНОВ А.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 t="str">
            <v xml:space="preserve"> </v>
          </cell>
          <cell r="I123">
            <v>0</v>
          </cell>
          <cell r="J123" t="str">
            <v>Актюбинск-3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 t="str">
            <v>ОРЫНБАСАР Ернар</v>
          </cell>
          <cell r="D124">
            <v>38718</v>
          </cell>
          <cell r="E124" t="str">
            <v>I</v>
          </cell>
          <cell r="F124">
            <v>0</v>
          </cell>
          <cell r="G124" t="str">
            <v>Атырауская обл.</v>
          </cell>
          <cell r="H124" t="str">
            <v xml:space="preserve"> </v>
          </cell>
          <cell r="I124" t="str">
            <v>Атырауская обл.</v>
          </cell>
          <cell r="J124" t="str">
            <v>Атырауская обл.</v>
          </cell>
          <cell r="K124" t="str">
            <v>Мурзахметов А.С.</v>
          </cell>
          <cell r="L124">
            <v>0</v>
          </cell>
          <cell r="M124" t="str">
            <v>ОРЫНБАСАР</v>
          </cell>
          <cell r="N124" t="str">
            <v>Е</v>
          </cell>
          <cell r="O124" t="str">
            <v>ОРЫНБАСАР Е.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 t="str">
            <v>Атырауская обл.</v>
          </cell>
          <cell r="V124">
            <v>0</v>
          </cell>
          <cell r="W124">
            <v>0</v>
          </cell>
        </row>
        <row r="125">
          <cell r="A125">
            <v>137</v>
          </cell>
          <cell r="B125">
            <v>37</v>
          </cell>
          <cell r="C125" t="str">
            <v>НАСИХАН Махамбет</v>
          </cell>
          <cell r="D125">
            <v>36892</v>
          </cell>
          <cell r="E125" t="str">
            <v>I</v>
          </cell>
          <cell r="F125">
            <v>0</v>
          </cell>
          <cell r="G125" t="str">
            <v>Атырауская обл.</v>
          </cell>
          <cell r="H125" t="str">
            <v xml:space="preserve"> </v>
          </cell>
          <cell r="I125">
            <v>0</v>
          </cell>
          <cell r="J125" t="str">
            <v>Атырауская обл.</v>
          </cell>
          <cell r="K125">
            <v>0</v>
          </cell>
          <cell r="L125">
            <v>0</v>
          </cell>
          <cell r="M125" t="str">
            <v>НАСИХАН</v>
          </cell>
          <cell r="N125" t="str">
            <v>М</v>
          </cell>
          <cell r="O125" t="str">
            <v>НАСИХАН М.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138</v>
          </cell>
          <cell r="B126">
            <v>38</v>
          </cell>
          <cell r="C126" t="str">
            <v>АМИДОЛЛА Шерхан</v>
          </cell>
          <cell r="D126">
            <v>37987</v>
          </cell>
          <cell r="E126" t="str">
            <v>I</v>
          </cell>
          <cell r="F126">
            <v>0</v>
          </cell>
          <cell r="G126" t="str">
            <v>Атырауская обл.</v>
          </cell>
          <cell r="H126" t="str">
            <v xml:space="preserve"> </v>
          </cell>
          <cell r="I126">
            <v>0</v>
          </cell>
          <cell r="J126" t="str">
            <v>Атырауская обл.</v>
          </cell>
          <cell r="K126">
            <v>0</v>
          </cell>
          <cell r="L126">
            <v>0</v>
          </cell>
          <cell r="M126" t="str">
            <v>АМИДОЛЛА</v>
          </cell>
          <cell r="N126" t="str">
            <v>Ш</v>
          </cell>
          <cell r="O126" t="str">
            <v>АМИДОЛЛА Ш.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139</v>
          </cell>
          <cell r="B127">
            <v>39</v>
          </cell>
          <cell r="C127" t="str">
            <v>ШАПИХ Аманат</v>
          </cell>
          <cell r="D127">
            <v>37622</v>
          </cell>
          <cell r="E127" t="str">
            <v>I</v>
          </cell>
          <cell r="F127">
            <v>0</v>
          </cell>
          <cell r="G127" t="str">
            <v>Атырауская обл.</v>
          </cell>
          <cell r="H127" t="str">
            <v xml:space="preserve"> </v>
          </cell>
          <cell r="I127">
            <v>0</v>
          </cell>
          <cell r="J127" t="str">
            <v>Атырауская обл.</v>
          </cell>
          <cell r="K127">
            <v>0</v>
          </cell>
          <cell r="L127">
            <v>0</v>
          </cell>
          <cell r="M127" t="str">
            <v>ШАПИХ</v>
          </cell>
          <cell r="N127" t="str">
            <v>А</v>
          </cell>
          <cell r="O127" t="str">
            <v>ШАПИХ А.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 t="str">
            <v>Атырауская обл.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ИД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Boy's Team"/>
      <sheetName val="Girl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ПРОТОКОЛ ОБЩИЙ"/>
      <sheetName val="БЕГУНОК (5)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GS-48"/>
      <sheetName val="B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BQ11" t="str">
            <v>-</v>
          </cell>
        </row>
        <row r="30">
          <cell r="BQ30" t="str">
            <v>-</v>
          </cell>
        </row>
        <row r="37">
          <cell r="BA37" t="str">
            <v>-</v>
          </cell>
        </row>
        <row r="67">
          <cell r="BA67" t="str">
            <v>-</v>
          </cell>
        </row>
      </sheetData>
      <sheetData sheetId="37" refreshError="1">
        <row r="11">
          <cell r="BQ11" t="str">
            <v>-</v>
          </cell>
        </row>
        <row r="30">
          <cell r="BQ30" t="str">
            <v>-</v>
          </cell>
        </row>
        <row r="67">
          <cell r="BA67" t="str">
            <v>-</v>
          </cell>
        </row>
      </sheetData>
      <sheetData sheetId="38" refreshError="1">
        <row r="9">
          <cell r="CJ9">
            <v>24</v>
          </cell>
        </row>
        <row r="11">
          <cell r="BZ11" t="str">
            <v>-</v>
          </cell>
        </row>
        <row r="38">
          <cell r="BD38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39" refreshError="1">
        <row r="9">
          <cell r="CJ9">
            <v>185</v>
          </cell>
        </row>
        <row r="11">
          <cell r="BZ11" t="str">
            <v>-</v>
          </cell>
        </row>
        <row r="52">
          <cell r="BZ52" t="str">
            <v>-</v>
          </cell>
        </row>
        <row r="65">
          <cell r="BD65" t="str">
            <v>-</v>
          </cell>
        </row>
      </sheetData>
      <sheetData sheetId="40" refreshError="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1" refreshError="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93">
          <cell r="CF93" t="str">
            <v>-</v>
          </cell>
        </row>
        <row r="122">
          <cell r="BG122" t="str">
            <v>-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 refreshError="1"/>
      <sheetData sheetId="1" refreshError="1">
        <row r="2">
          <cell r="A2">
            <v>1</v>
          </cell>
        </row>
        <row r="9">
          <cell r="A9">
            <v>2</v>
          </cell>
        </row>
        <row r="10">
          <cell r="A10">
            <v>48</v>
          </cell>
        </row>
        <row r="11">
          <cell r="A11">
            <v>50</v>
          </cell>
        </row>
        <row r="12">
          <cell r="A12">
            <v>95</v>
          </cell>
        </row>
        <row r="13">
          <cell r="A13">
            <v>97</v>
          </cell>
        </row>
        <row r="14">
          <cell r="A14">
            <v>129</v>
          </cell>
        </row>
        <row r="16">
          <cell r="A16">
            <v>3</v>
          </cell>
        </row>
        <row r="17">
          <cell r="A17">
            <v>47</v>
          </cell>
        </row>
        <row r="18">
          <cell r="A18">
            <v>51</v>
          </cell>
        </row>
        <row r="19">
          <cell r="A19">
            <v>94</v>
          </cell>
        </row>
        <row r="20">
          <cell r="A20">
            <v>99</v>
          </cell>
        </row>
        <row r="21">
          <cell r="A21">
            <v>142</v>
          </cell>
        </row>
        <row r="23">
          <cell r="A23">
            <v>4</v>
          </cell>
        </row>
        <row r="24">
          <cell r="A24">
            <v>46</v>
          </cell>
        </row>
        <row r="25">
          <cell r="A25">
            <v>52</v>
          </cell>
        </row>
        <row r="26">
          <cell r="A26">
            <v>93</v>
          </cell>
        </row>
        <row r="27">
          <cell r="A27">
            <v>100</v>
          </cell>
        </row>
        <row r="28">
          <cell r="A28">
            <v>141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Girl's Team"/>
      <sheetName val="Boy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BS-48"/>
      <sheetName val="G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  <sheetName val="Лист1"/>
      <sheetName val="Лист3"/>
      <sheetName val="Лист4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ПЕРВЕНСТВО Г. МОСКВЫ ПО НАСТОЛЬНОМУ ТЕННИСУ СРЕДИ ДЮСШ И СДЮШОР 2018 ГОДА</v>
          </cell>
        </row>
      </sheetData>
      <sheetData sheetId="7">
        <row r="1">
          <cell r="B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ПЕРВЕНСТВО Г. МОСКВЫ ПО НАСТОЛЬНОМУ ТЕННИСУ СРЕДИ ДЮСШ И СДЮШОР 2018 ГОДА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  <row r="2">
          <cell r="B2" t="str">
            <v>27 - 28 января 2018 года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СК "Чертаново"</v>
          </cell>
        </row>
        <row r="3">
          <cell r="B3" t="str">
            <v>С П И С О К    У Ч А С Т Н И К О В    Л И Ч Н Ы Х   С О Р Е В Н О В А Н И Й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B4" t="str">
            <v>ЮНОШИ 2000 - 2002 г.р.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0</v>
          </cell>
          <cell r="B6" t="str">
            <v>№</v>
          </cell>
          <cell r="C6" t="str">
            <v>Фамилия, Имя</v>
          </cell>
          <cell r="D6" t="str">
            <v>Дата рождения</v>
          </cell>
          <cell r="E6" t="str">
            <v>Рейтинг</v>
          </cell>
          <cell r="F6" t="str">
            <v>Организация</v>
          </cell>
          <cell r="G6">
            <v>0</v>
          </cell>
          <cell r="H6" t="str">
            <v>Тренер</v>
          </cell>
        </row>
        <row r="7">
          <cell r="A7">
            <v>1</v>
          </cell>
          <cell r="B7">
            <v>1</v>
          </cell>
          <cell r="C7" t="e">
            <v>#VALUE!</v>
          </cell>
          <cell r="D7" t="e">
            <v>#VALUE!</v>
          </cell>
          <cell r="E7" t="e">
            <v>#VALUE!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e">
            <v>#VALUE!</v>
          </cell>
          <cell r="K7" t="e">
            <v>#VALUE!</v>
          </cell>
          <cell r="L7" t="e">
            <v>#VALUE!</v>
          </cell>
        </row>
        <row r="8">
          <cell r="A8">
            <v>2</v>
          </cell>
          <cell r="B8">
            <v>2</v>
          </cell>
          <cell r="C8" t="e">
            <v>#VALUE!</v>
          </cell>
          <cell r="D8" t="e">
            <v>#VALUE!</v>
          </cell>
          <cell r="E8" t="e">
            <v>#VALUE!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#VALUE!</v>
          </cell>
          <cell r="K8" t="e">
            <v>#VALUE!</v>
          </cell>
          <cell r="L8" t="e">
            <v>#VALUE!</v>
          </cell>
        </row>
        <row r="9">
          <cell r="A9">
            <v>3</v>
          </cell>
          <cell r="B9">
            <v>3</v>
          </cell>
          <cell r="C9" t="e">
            <v>#VALUE!</v>
          </cell>
          <cell r="D9" t="e">
            <v>#VALUE!</v>
          </cell>
          <cell r="E9" t="e">
            <v>#VALUE!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e">
            <v>#VALUE!</v>
          </cell>
          <cell r="K9" t="e">
            <v>#VALUE!</v>
          </cell>
          <cell r="L9" t="e">
            <v>#VALUE!</v>
          </cell>
        </row>
        <row r="10">
          <cell r="A10">
            <v>4</v>
          </cell>
          <cell r="B10">
            <v>4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#VALUE!</v>
          </cell>
          <cell r="K10" t="e">
            <v>#VALUE!</v>
          </cell>
          <cell r="L10" t="e">
            <v>#VALUE!</v>
          </cell>
        </row>
        <row r="11">
          <cell r="A11">
            <v>5</v>
          </cell>
          <cell r="B11">
            <v>5</v>
          </cell>
          <cell r="C11" t="e">
            <v>#VALUE!</v>
          </cell>
          <cell r="D11" t="e">
            <v>#VALUE!</v>
          </cell>
          <cell r="E11" t="e">
            <v>#VALUE!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e">
            <v>#VALUE!</v>
          </cell>
          <cell r="K11" t="e">
            <v>#VALUE!</v>
          </cell>
          <cell r="L11" t="e">
            <v>#VALUE!</v>
          </cell>
        </row>
        <row r="12">
          <cell r="A12">
            <v>6</v>
          </cell>
          <cell r="B12">
            <v>6</v>
          </cell>
          <cell r="C12" t="e">
            <v>#VALUE!</v>
          </cell>
          <cell r="D12" t="e">
            <v>#VALUE!</v>
          </cell>
          <cell r="E12" t="e">
            <v>#VALUE!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e">
            <v>#VALUE!</v>
          </cell>
          <cell r="K12" t="e">
            <v>#VALUE!</v>
          </cell>
          <cell r="L12" t="e">
            <v>#VALUE!</v>
          </cell>
        </row>
        <row r="13">
          <cell r="A13">
            <v>7</v>
          </cell>
          <cell r="B13">
            <v>7</v>
          </cell>
          <cell r="C13" t="e">
            <v>#VALUE!</v>
          </cell>
          <cell r="D13" t="e">
            <v>#VALUE!</v>
          </cell>
          <cell r="E13" t="e">
            <v>#VALUE!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e">
            <v>#VALUE!</v>
          </cell>
          <cell r="K13" t="e">
            <v>#VALUE!</v>
          </cell>
          <cell r="L13" t="e">
            <v>#VALUE!</v>
          </cell>
        </row>
        <row r="14">
          <cell r="A14">
            <v>8</v>
          </cell>
          <cell r="B14">
            <v>8</v>
          </cell>
          <cell r="C14" t="e">
            <v>#VALUE!</v>
          </cell>
          <cell r="D14" t="e">
            <v>#VALUE!</v>
          </cell>
          <cell r="E14" t="e">
            <v>#VALUE!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e">
            <v>#VALUE!</v>
          </cell>
          <cell r="K14" t="e">
            <v>#VALUE!</v>
          </cell>
          <cell r="L14" t="e">
            <v>#VALUE!</v>
          </cell>
        </row>
        <row r="15">
          <cell r="A15">
            <v>9</v>
          </cell>
          <cell r="B15">
            <v>9</v>
          </cell>
          <cell r="C15" t="e">
            <v>#VALUE!</v>
          </cell>
          <cell r="D15" t="e">
            <v>#VALUE!</v>
          </cell>
          <cell r="E15" t="e">
            <v>#VALUE!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e">
            <v>#VALUE!</v>
          </cell>
          <cell r="K15" t="e">
            <v>#VALUE!</v>
          </cell>
          <cell r="L15" t="e">
            <v>#VALUE!</v>
          </cell>
        </row>
        <row r="16">
          <cell r="A16">
            <v>10</v>
          </cell>
          <cell r="B16">
            <v>10</v>
          </cell>
          <cell r="C16" t="e">
            <v>#VALUE!</v>
          </cell>
          <cell r="D16" t="e">
            <v>#VALUE!</v>
          </cell>
          <cell r="E16" t="e">
            <v>#VALUE!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e">
            <v>#VALUE!</v>
          </cell>
          <cell r="K16" t="e">
            <v>#VALUE!</v>
          </cell>
          <cell r="L16" t="e">
            <v>#VALUE!</v>
          </cell>
        </row>
        <row r="17">
          <cell r="A17">
            <v>11</v>
          </cell>
          <cell r="B17">
            <v>11</v>
          </cell>
          <cell r="C17" t="e">
            <v>#VALUE!</v>
          </cell>
          <cell r="D17" t="e">
            <v>#VALUE!</v>
          </cell>
          <cell r="E17" t="e">
            <v>#VALUE!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#VALUE!</v>
          </cell>
          <cell r="K17" t="e">
            <v>#VALUE!</v>
          </cell>
          <cell r="L17" t="e">
            <v>#VALUE!</v>
          </cell>
        </row>
        <row r="18">
          <cell r="A18">
            <v>12</v>
          </cell>
          <cell r="B18">
            <v>12</v>
          </cell>
          <cell r="C18" t="e">
            <v>#VALUE!</v>
          </cell>
          <cell r="D18" t="e">
            <v>#VALUE!</v>
          </cell>
          <cell r="E18" t="e">
            <v>#VALUE!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e">
            <v>#VALUE!</v>
          </cell>
          <cell r="K18" t="e">
            <v>#VALUE!</v>
          </cell>
          <cell r="L18" t="e">
            <v>#VALUE!</v>
          </cell>
        </row>
        <row r="19">
          <cell r="A19">
            <v>13</v>
          </cell>
          <cell r="B19">
            <v>13</v>
          </cell>
          <cell r="C19" t="e">
            <v>#VALUE!</v>
          </cell>
          <cell r="D19" t="e">
            <v>#VALUE!</v>
          </cell>
          <cell r="E19" t="e">
            <v>#VALUE!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e">
            <v>#VALUE!</v>
          </cell>
          <cell r="K19" t="e">
            <v>#VALUE!</v>
          </cell>
          <cell r="L19" t="e">
            <v>#VALUE!</v>
          </cell>
        </row>
        <row r="20">
          <cell r="A20">
            <v>14</v>
          </cell>
          <cell r="B20">
            <v>14</v>
          </cell>
          <cell r="C20" t="e">
            <v>#VALUE!</v>
          </cell>
          <cell r="D20" t="e">
            <v>#VALUE!</v>
          </cell>
          <cell r="E20" t="e">
            <v>#VALUE!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e">
            <v>#VALUE!</v>
          </cell>
          <cell r="K20" t="e">
            <v>#VALUE!</v>
          </cell>
          <cell r="L20" t="e">
            <v>#VALUE!</v>
          </cell>
        </row>
        <row r="21">
          <cell r="A21">
            <v>15</v>
          </cell>
          <cell r="B21">
            <v>15</v>
          </cell>
          <cell r="C21" t="e">
            <v>#VALUE!</v>
          </cell>
          <cell r="D21" t="e">
            <v>#VALUE!</v>
          </cell>
          <cell r="E21" t="e">
            <v>#VALUE!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e">
            <v>#VALUE!</v>
          </cell>
          <cell r="K21" t="e">
            <v>#VALUE!</v>
          </cell>
          <cell r="L21" t="e">
            <v>#VALUE!</v>
          </cell>
        </row>
        <row r="22">
          <cell r="A22">
            <v>16</v>
          </cell>
          <cell r="B22">
            <v>16</v>
          </cell>
          <cell r="C22" t="e">
            <v>#VALUE!</v>
          </cell>
          <cell r="D22" t="e">
            <v>#VALUE!</v>
          </cell>
          <cell r="E22" t="e">
            <v>#VALUE!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e">
            <v>#VALUE!</v>
          </cell>
          <cell r="K22" t="e">
            <v>#VALUE!</v>
          </cell>
          <cell r="L22" t="e">
            <v>#VALUE!</v>
          </cell>
        </row>
        <row r="23">
          <cell r="A23">
            <v>17</v>
          </cell>
          <cell r="B23">
            <v>17</v>
          </cell>
          <cell r="C23" t="e">
            <v>#VALUE!</v>
          </cell>
          <cell r="D23" t="e">
            <v>#VALUE!</v>
          </cell>
          <cell r="E23" t="e">
            <v>#VALUE!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e">
            <v>#VALUE!</v>
          </cell>
          <cell r="K23" t="e">
            <v>#VALUE!</v>
          </cell>
          <cell r="L23" t="e">
            <v>#VALUE!</v>
          </cell>
        </row>
        <row r="24">
          <cell r="A24">
            <v>18</v>
          </cell>
          <cell r="B24">
            <v>18</v>
          </cell>
          <cell r="C24" t="e">
            <v>#VALUE!</v>
          </cell>
          <cell r="D24" t="e">
            <v>#VALUE!</v>
          </cell>
          <cell r="E24" t="e">
            <v>#VALUE!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#VALUE!</v>
          </cell>
          <cell r="K24" t="e">
            <v>#VALUE!</v>
          </cell>
          <cell r="L24" t="e">
            <v>#VALUE!</v>
          </cell>
        </row>
        <row r="25">
          <cell r="A25">
            <v>19</v>
          </cell>
          <cell r="B25">
            <v>19</v>
          </cell>
          <cell r="C25" t="e">
            <v>#VALUE!</v>
          </cell>
          <cell r="D25" t="e">
            <v>#VALUE!</v>
          </cell>
          <cell r="E25" t="e">
            <v>#VALUE!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e">
            <v>#VALUE!</v>
          </cell>
          <cell r="K25" t="e">
            <v>#VALUE!</v>
          </cell>
          <cell r="L25" t="e">
            <v>#VALUE!</v>
          </cell>
        </row>
        <row r="26">
          <cell r="A26">
            <v>20</v>
          </cell>
          <cell r="B26">
            <v>20</v>
          </cell>
          <cell r="C26" t="e">
            <v>#VALUE!</v>
          </cell>
          <cell r="D26" t="e">
            <v>#VALUE!</v>
          </cell>
          <cell r="E26" t="e">
            <v>#VALUE!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e">
            <v>#VALUE!</v>
          </cell>
          <cell r="K26" t="e">
            <v>#VALUE!</v>
          </cell>
          <cell r="L26" t="e">
            <v>#VALUE!</v>
          </cell>
        </row>
        <row r="27">
          <cell r="A27">
            <v>21</v>
          </cell>
          <cell r="B27">
            <v>21</v>
          </cell>
          <cell r="C27" t="e">
            <v>#VALUE!</v>
          </cell>
          <cell r="D27" t="e">
            <v>#VALUE!</v>
          </cell>
          <cell r="E27" t="e">
            <v>#VALUE!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e">
            <v>#VALUE!</v>
          </cell>
          <cell r="K27" t="e">
            <v>#VALUE!</v>
          </cell>
          <cell r="L27" t="e">
            <v>#VALUE!</v>
          </cell>
        </row>
        <row r="28">
          <cell r="A28">
            <v>22</v>
          </cell>
          <cell r="B28">
            <v>22</v>
          </cell>
          <cell r="C28" t="e">
            <v>#VALUE!</v>
          </cell>
          <cell r="D28" t="e">
            <v>#VALUE!</v>
          </cell>
          <cell r="E28" t="e">
            <v>#VALUE!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e">
            <v>#VALUE!</v>
          </cell>
          <cell r="K28" t="e">
            <v>#VALUE!</v>
          </cell>
          <cell r="L28" t="e">
            <v>#VALUE!</v>
          </cell>
        </row>
        <row r="29">
          <cell r="A29">
            <v>23</v>
          </cell>
          <cell r="B29">
            <v>23</v>
          </cell>
          <cell r="C29" t="e">
            <v>#VALUE!</v>
          </cell>
          <cell r="D29" t="e">
            <v>#VALUE!</v>
          </cell>
          <cell r="E29" t="e">
            <v>#VALUE!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e">
            <v>#VALUE!</v>
          </cell>
          <cell r="K29" t="e">
            <v>#VALUE!</v>
          </cell>
          <cell r="L29" t="e">
            <v>#VALUE!</v>
          </cell>
        </row>
        <row r="30">
          <cell r="A30">
            <v>24</v>
          </cell>
          <cell r="B30">
            <v>24</v>
          </cell>
          <cell r="C30" t="e">
            <v>#VALUE!</v>
          </cell>
          <cell r="D30" t="e">
            <v>#VALUE!</v>
          </cell>
          <cell r="E30" t="e">
            <v>#VALUE!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e">
            <v>#VALUE!</v>
          </cell>
          <cell r="K30" t="e">
            <v>#VALUE!</v>
          </cell>
          <cell r="L30" t="e">
            <v>#VALUE!</v>
          </cell>
        </row>
        <row r="31">
          <cell r="A31">
            <v>25</v>
          </cell>
          <cell r="B31">
            <v>25</v>
          </cell>
          <cell r="C31" t="e">
            <v>#VALUE!</v>
          </cell>
          <cell r="D31" t="e">
            <v>#VALUE!</v>
          </cell>
          <cell r="E31" t="e">
            <v>#VALUE!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e">
            <v>#VALUE!</v>
          </cell>
          <cell r="K31" t="e">
            <v>#VALUE!</v>
          </cell>
          <cell r="L31" t="e">
            <v>#VALUE!</v>
          </cell>
        </row>
        <row r="32">
          <cell r="A32">
            <v>26</v>
          </cell>
          <cell r="B32">
            <v>26</v>
          </cell>
          <cell r="C32" t="e">
            <v>#VALUE!</v>
          </cell>
          <cell r="D32" t="e">
            <v>#VALUE!</v>
          </cell>
          <cell r="E32" t="e">
            <v>#VALUE!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e">
            <v>#VALUE!</v>
          </cell>
          <cell r="K32" t="e">
            <v>#VALUE!</v>
          </cell>
          <cell r="L32" t="e">
            <v>#VALUE!</v>
          </cell>
        </row>
        <row r="33">
          <cell r="A33">
            <v>27</v>
          </cell>
          <cell r="B33">
            <v>27</v>
          </cell>
          <cell r="C33" t="e">
            <v>#VALUE!</v>
          </cell>
          <cell r="D33" t="e">
            <v>#VALUE!</v>
          </cell>
          <cell r="E33" t="e">
            <v>#VALUE!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e">
            <v>#VALUE!</v>
          </cell>
          <cell r="K33" t="e">
            <v>#VALUE!</v>
          </cell>
          <cell r="L33" t="e">
            <v>#VALUE!</v>
          </cell>
        </row>
        <row r="34">
          <cell r="A34">
            <v>28</v>
          </cell>
          <cell r="B34">
            <v>28</v>
          </cell>
          <cell r="C34" t="e">
            <v>#VALUE!</v>
          </cell>
          <cell r="D34" t="e">
            <v>#VALUE!</v>
          </cell>
          <cell r="E34" t="e">
            <v>#VALUE!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e">
            <v>#VALUE!</v>
          </cell>
          <cell r="K34" t="e">
            <v>#VALUE!</v>
          </cell>
          <cell r="L34" t="e">
            <v>#VALUE!</v>
          </cell>
        </row>
        <row r="35">
          <cell r="A35">
            <v>29</v>
          </cell>
          <cell r="B35">
            <v>29</v>
          </cell>
          <cell r="C35" t="e">
            <v>#VALUE!</v>
          </cell>
          <cell r="D35" t="e">
            <v>#VALUE!</v>
          </cell>
          <cell r="E35" t="e">
            <v>#VALUE!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e">
            <v>#VALUE!</v>
          </cell>
          <cell r="K35" t="e">
            <v>#VALUE!</v>
          </cell>
          <cell r="L35" t="e">
            <v>#VALUE!</v>
          </cell>
        </row>
        <row r="36">
          <cell r="A36">
            <v>30</v>
          </cell>
          <cell r="B36">
            <v>30</v>
          </cell>
          <cell r="C36" t="e">
            <v>#VALUE!</v>
          </cell>
          <cell r="D36" t="e">
            <v>#VALUE!</v>
          </cell>
          <cell r="E36" t="e">
            <v>#VALUE!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e">
            <v>#VALUE!</v>
          </cell>
          <cell r="K36" t="e">
            <v>#VALUE!</v>
          </cell>
          <cell r="L36" t="e">
            <v>#VALUE!</v>
          </cell>
        </row>
        <row r="37">
          <cell r="A37">
            <v>31</v>
          </cell>
          <cell r="B37">
            <v>31</v>
          </cell>
          <cell r="C37" t="e">
            <v>#VALUE!</v>
          </cell>
          <cell r="D37" t="e">
            <v>#VALUE!</v>
          </cell>
          <cell r="E37" t="e">
            <v>#VALUE!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e">
            <v>#VALUE!</v>
          </cell>
          <cell r="K37" t="e">
            <v>#VALUE!</v>
          </cell>
          <cell r="L37" t="e">
            <v>#VALUE!</v>
          </cell>
        </row>
        <row r="38">
          <cell r="A38">
            <v>32</v>
          </cell>
          <cell r="B38">
            <v>32</v>
          </cell>
          <cell r="C38" t="e">
            <v>#VALUE!</v>
          </cell>
          <cell r="D38" t="e">
            <v>#VALUE!</v>
          </cell>
          <cell r="E38" t="e">
            <v>#VALUE!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e">
            <v>#VALUE!</v>
          </cell>
          <cell r="K38" t="e">
            <v>#VALUE!</v>
          </cell>
          <cell r="L38" t="e">
            <v>#VALUE!</v>
          </cell>
        </row>
        <row r="39">
          <cell r="A39">
            <v>33</v>
          </cell>
          <cell r="B39">
            <v>33</v>
          </cell>
          <cell r="C39" t="e">
            <v>#VALUE!</v>
          </cell>
          <cell r="D39" t="e">
            <v>#VALUE!</v>
          </cell>
          <cell r="E39" t="e">
            <v>#VALUE!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e">
            <v>#VALUE!</v>
          </cell>
          <cell r="K39" t="e">
            <v>#VALUE!</v>
          </cell>
          <cell r="L39" t="e">
            <v>#VALUE!</v>
          </cell>
        </row>
        <row r="40">
          <cell r="A40">
            <v>34</v>
          </cell>
          <cell r="B40">
            <v>34</v>
          </cell>
          <cell r="C40" t="e">
            <v>#VALUE!</v>
          </cell>
          <cell r="D40" t="e">
            <v>#VALUE!</v>
          </cell>
          <cell r="E40" t="e">
            <v>#VALUE!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e">
            <v>#VALUE!</v>
          </cell>
          <cell r="K40" t="e">
            <v>#VALUE!</v>
          </cell>
          <cell r="L40" t="e">
            <v>#VALUE!</v>
          </cell>
        </row>
        <row r="41">
          <cell r="A41">
            <v>35</v>
          </cell>
          <cell r="B41">
            <v>35</v>
          </cell>
          <cell r="C41" t="e">
            <v>#VALUE!</v>
          </cell>
          <cell r="D41" t="e">
            <v>#VALUE!</v>
          </cell>
          <cell r="E41" t="e">
            <v>#VALUE!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e">
            <v>#VALUE!</v>
          </cell>
          <cell r="K41" t="e">
            <v>#VALUE!</v>
          </cell>
          <cell r="L41" t="e">
            <v>#VALUE!</v>
          </cell>
        </row>
        <row r="42">
          <cell r="A42">
            <v>36</v>
          </cell>
          <cell r="B42">
            <v>36</v>
          </cell>
          <cell r="C42" t="e">
            <v>#VALUE!</v>
          </cell>
          <cell r="D42" t="e">
            <v>#VALUE!</v>
          </cell>
          <cell r="E42" t="e">
            <v>#VALUE!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e">
            <v>#VALUE!</v>
          </cell>
          <cell r="K42" t="e">
            <v>#VALUE!</v>
          </cell>
          <cell r="L42" t="e">
            <v>#VALUE!</v>
          </cell>
        </row>
        <row r="43">
          <cell r="A43">
            <v>37</v>
          </cell>
          <cell r="B43">
            <v>37</v>
          </cell>
          <cell r="C43" t="e">
            <v>#VALUE!</v>
          </cell>
          <cell r="D43" t="e">
            <v>#VALUE!</v>
          </cell>
          <cell r="E43" t="e">
            <v>#VALUE!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e">
            <v>#VALUE!</v>
          </cell>
          <cell r="K43" t="e">
            <v>#VALUE!</v>
          </cell>
          <cell r="L43" t="e">
            <v>#VALUE!</v>
          </cell>
        </row>
        <row r="44">
          <cell r="A44">
            <v>38</v>
          </cell>
          <cell r="B44">
            <v>38</v>
          </cell>
          <cell r="C44" t="e">
            <v>#VALUE!</v>
          </cell>
          <cell r="D44" t="e">
            <v>#VALUE!</v>
          </cell>
          <cell r="E44" t="e">
            <v>#VALUE!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 t="e">
            <v>#VALUE!</v>
          </cell>
          <cell r="K44" t="e">
            <v>#VALUE!</v>
          </cell>
          <cell r="L44" t="e">
            <v>#VALUE!</v>
          </cell>
        </row>
        <row r="45">
          <cell r="A45">
            <v>39</v>
          </cell>
          <cell r="B45">
            <v>39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e">
            <v>#VALUE!</v>
          </cell>
          <cell r="K45" t="e">
            <v>#VALUE!</v>
          </cell>
          <cell r="L45" t="e">
            <v>#VALUE!</v>
          </cell>
        </row>
        <row r="46">
          <cell r="A46">
            <v>40</v>
          </cell>
          <cell r="B46">
            <v>40</v>
          </cell>
          <cell r="C46" t="e">
            <v>#VALUE!</v>
          </cell>
          <cell r="D46" t="e">
            <v>#VALUE!</v>
          </cell>
          <cell r="E46" t="e">
            <v>#VALUE!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 t="e">
            <v>#VALUE!</v>
          </cell>
          <cell r="K46" t="e">
            <v>#VALUE!</v>
          </cell>
          <cell r="L46" t="e">
            <v>#VALUE!</v>
          </cell>
        </row>
        <row r="47">
          <cell r="A47">
            <v>41</v>
          </cell>
          <cell r="B47">
            <v>41</v>
          </cell>
          <cell r="C47" t="e">
            <v>#VALUE!</v>
          </cell>
          <cell r="D47" t="e">
            <v>#VALUE!</v>
          </cell>
          <cell r="E47" t="e">
            <v>#VALUE!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e">
            <v>#VALUE!</v>
          </cell>
          <cell r="K47" t="e">
            <v>#VALUE!</v>
          </cell>
          <cell r="L47" t="e">
            <v>#VALUE!</v>
          </cell>
        </row>
        <row r="48">
          <cell r="A48">
            <v>42</v>
          </cell>
          <cell r="B48">
            <v>42</v>
          </cell>
          <cell r="C48" t="e">
            <v>#VALUE!</v>
          </cell>
          <cell r="D48" t="e">
            <v>#VALUE!</v>
          </cell>
          <cell r="E48" t="e">
            <v>#VALUE!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e">
            <v>#VALUE!</v>
          </cell>
          <cell r="K48" t="e">
            <v>#VALUE!</v>
          </cell>
          <cell r="L48" t="e">
            <v>#VALUE!</v>
          </cell>
        </row>
        <row r="49">
          <cell r="A49">
            <v>43</v>
          </cell>
          <cell r="B49">
            <v>43</v>
          </cell>
          <cell r="C49" t="e">
            <v>#VALUE!</v>
          </cell>
          <cell r="D49" t="e">
            <v>#VALUE!</v>
          </cell>
          <cell r="E49" t="e">
            <v>#VALUE!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e">
            <v>#VALUE!</v>
          </cell>
          <cell r="K49" t="e">
            <v>#VALUE!</v>
          </cell>
          <cell r="L49" t="e">
            <v>#VALUE!</v>
          </cell>
        </row>
        <row r="50">
          <cell r="A50">
            <v>44</v>
          </cell>
          <cell r="B50">
            <v>44</v>
          </cell>
          <cell r="C50" t="e">
            <v>#VALUE!</v>
          </cell>
          <cell r="D50" t="e">
            <v>#VALUE!</v>
          </cell>
          <cell r="E50" t="e">
            <v>#VALUE!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e">
            <v>#VALUE!</v>
          </cell>
          <cell r="K50" t="e">
            <v>#VALUE!</v>
          </cell>
          <cell r="L50" t="e">
            <v>#VALUE!</v>
          </cell>
        </row>
        <row r="51">
          <cell r="A51">
            <v>45</v>
          </cell>
          <cell r="B51">
            <v>45</v>
          </cell>
          <cell r="C51" t="e">
            <v>#VALUE!</v>
          </cell>
          <cell r="D51" t="e">
            <v>#VALUE!</v>
          </cell>
          <cell r="E51" t="e">
            <v>#VALUE!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e">
            <v>#VALUE!</v>
          </cell>
          <cell r="K51" t="e">
            <v>#VALUE!</v>
          </cell>
          <cell r="L51" t="e">
            <v>#VALUE!</v>
          </cell>
        </row>
        <row r="52">
          <cell r="A52">
            <v>46</v>
          </cell>
          <cell r="B52">
            <v>46</v>
          </cell>
          <cell r="C52" t="e">
            <v>#VALUE!</v>
          </cell>
          <cell r="D52" t="e">
            <v>#VALUE!</v>
          </cell>
          <cell r="E52" t="e">
            <v>#VALUE!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e">
            <v>#VALUE!</v>
          </cell>
          <cell r="K52" t="e">
            <v>#VALUE!</v>
          </cell>
          <cell r="L52" t="e">
            <v>#VALUE!</v>
          </cell>
        </row>
        <row r="53">
          <cell r="A53">
            <v>47</v>
          </cell>
          <cell r="B53">
            <v>47</v>
          </cell>
          <cell r="C53" t="e">
            <v>#VALUE!</v>
          </cell>
          <cell r="D53" t="e">
            <v>#VALUE!</v>
          </cell>
          <cell r="E53" t="e">
            <v>#VALUE!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e">
            <v>#VALUE!</v>
          </cell>
          <cell r="K53" t="e">
            <v>#VALUE!</v>
          </cell>
          <cell r="L53" t="e">
            <v>#VALUE!</v>
          </cell>
        </row>
        <row r="54">
          <cell r="A54">
            <v>48</v>
          </cell>
          <cell r="B54">
            <v>48</v>
          </cell>
          <cell r="C54" t="e">
            <v>#VALUE!</v>
          </cell>
          <cell r="D54" t="e">
            <v>#VALUE!</v>
          </cell>
          <cell r="E54" t="e">
            <v>#VALUE!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e">
            <v>#VALUE!</v>
          </cell>
          <cell r="K54" t="e">
            <v>#VALUE!</v>
          </cell>
          <cell r="L54" t="e">
            <v>#VALUE!</v>
          </cell>
        </row>
        <row r="55">
          <cell r="A55">
            <v>49</v>
          </cell>
          <cell r="B55">
            <v>49</v>
          </cell>
          <cell r="C55" t="e">
            <v>#VALUE!</v>
          </cell>
          <cell r="D55" t="e">
            <v>#VALUE!</v>
          </cell>
          <cell r="E55" t="e">
            <v>#VALUE!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e">
            <v>#VALUE!</v>
          </cell>
          <cell r="K55" t="e">
            <v>#VALUE!</v>
          </cell>
          <cell r="L55" t="e">
            <v>#VALUE!</v>
          </cell>
        </row>
        <row r="56">
          <cell r="A56">
            <v>50</v>
          </cell>
          <cell r="B56">
            <v>50</v>
          </cell>
          <cell r="C56" t="e">
            <v>#VALUE!</v>
          </cell>
          <cell r="D56" t="e">
            <v>#VALUE!</v>
          </cell>
          <cell r="E56" t="e">
            <v>#VALUE!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 t="e">
            <v>#VALUE!</v>
          </cell>
          <cell r="K56" t="e">
            <v>#VALUE!</v>
          </cell>
          <cell r="L56" t="e">
            <v>#VALUE!</v>
          </cell>
        </row>
        <row r="57">
          <cell r="A57">
            <v>51</v>
          </cell>
          <cell r="B57">
            <v>51</v>
          </cell>
          <cell r="C57" t="e">
            <v>#VALUE!</v>
          </cell>
          <cell r="D57" t="e">
            <v>#VALUE!</v>
          </cell>
          <cell r="E57" t="e">
            <v>#VALUE!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e">
            <v>#VALUE!</v>
          </cell>
          <cell r="K57" t="e">
            <v>#VALUE!</v>
          </cell>
          <cell r="L57" t="e">
            <v>#VALUE!</v>
          </cell>
        </row>
        <row r="58">
          <cell r="A58">
            <v>52</v>
          </cell>
          <cell r="B58">
            <v>52</v>
          </cell>
          <cell r="C58" t="e">
            <v>#VALUE!</v>
          </cell>
          <cell r="D58" t="e">
            <v>#VALUE!</v>
          </cell>
          <cell r="E58" t="e">
            <v>#VALUE!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e">
            <v>#VALUE!</v>
          </cell>
          <cell r="K58" t="e">
            <v>#VALUE!</v>
          </cell>
          <cell r="L58" t="e">
            <v>#VALUE!</v>
          </cell>
        </row>
        <row r="59">
          <cell r="A59">
            <v>53</v>
          </cell>
          <cell r="B59">
            <v>53</v>
          </cell>
          <cell r="C59" t="e">
            <v>#VALUE!</v>
          </cell>
          <cell r="D59" t="e">
            <v>#VALUE!</v>
          </cell>
          <cell r="E59" t="e">
            <v>#VALUE!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e">
            <v>#VALUE!</v>
          </cell>
          <cell r="K59" t="e">
            <v>#VALUE!</v>
          </cell>
          <cell r="L59" t="e">
            <v>#VALUE!</v>
          </cell>
        </row>
        <row r="60">
          <cell r="A60">
            <v>54</v>
          </cell>
          <cell r="B60">
            <v>54</v>
          </cell>
          <cell r="C60" t="e">
            <v>#VALUE!</v>
          </cell>
          <cell r="D60" t="e">
            <v>#VALUE!</v>
          </cell>
          <cell r="E60" t="e">
            <v>#VALUE!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e">
            <v>#VALUE!</v>
          </cell>
          <cell r="K60" t="e">
            <v>#VALUE!</v>
          </cell>
          <cell r="L60" t="e">
            <v>#VALUE!</v>
          </cell>
        </row>
        <row r="61">
          <cell r="A61">
            <v>55</v>
          </cell>
          <cell r="B61">
            <v>55</v>
          </cell>
          <cell r="C61" t="e">
            <v>#VALUE!</v>
          </cell>
          <cell r="D61" t="e">
            <v>#VALUE!</v>
          </cell>
          <cell r="E61" t="e">
            <v>#VALUE!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e">
            <v>#VALUE!</v>
          </cell>
          <cell r="K61" t="e">
            <v>#VALUE!</v>
          </cell>
          <cell r="L61" t="e">
            <v>#VALUE!</v>
          </cell>
        </row>
        <row r="62">
          <cell r="A62">
            <v>56</v>
          </cell>
          <cell r="B62">
            <v>56</v>
          </cell>
          <cell r="C62" t="e">
            <v>#VALUE!</v>
          </cell>
          <cell r="D62" t="e">
            <v>#VALUE!</v>
          </cell>
          <cell r="E62" t="e">
            <v>#VALUE!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e">
            <v>#VALUE!</v>
          </cell>
          <cell r="K62" t="e">
            <v>#VALUE!</v>
          </cell>
          <cell r="L62" t="e">
            <v>#VALUE!</v>
          </cell>
        </row>
        <row r="63">
          <cell r="A63">
            <v>57</v>
          </cell>
          <cell r="B63">
            <v>57</v>
          </cell>
          <cell r="C63" t="e">
            <v>#VALUE!</v>
          </cell>
          <cell r="D63" t="e">
            <v>#VALUE!</v>
          </cell>
          <cell r="E63" t="e">
            <v>#VALUE!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e">
            <v>#VALUE!</v>
          </cell>
          <cell r="K63" t="e">
            <v>#VALUE!</v>
          </cell>
          <cell r="L63" t="e">
            <v>#VALUE!</v>
          </cell>
        </row>
        <row r="64">
          <cell r="A64">
            <v>58</v>
          </cell>
          <cell r="B64">
            <v>58</v>
          </cell>
          <cell r="C64" t="e">
            <v>#VALUE!</v>
          </cell>
          <cell r="D64" t="e">
            <v>#VALUE!</v>
          </cell>
          <cell r="E64" t="e">
            <v>#VALUE!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e">
            <v>#VALUE!</v>
          </cell>
          <cell r="K64" t="e">
            <v>#VALUE!</v>
          </cell>
          <cell r="L64" t="e">
            <v>#VALUE!</v>
          </cell>
        </row>
        <row r="65">
          <cell r="A65">
            <v>59</v>
          </cell>
          <cell r="B65">
            <v>59</v>
          </cell>
          <cell r="C65" t="e">
            <v>#VALUE!</v>
          </cell>
          <cell r="D65" t="e">
            <v>#VALUE!</v>
          </cell>
          <cell r="E65" t="e">
            <v>#VALUE!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e">
            <v>#VALUE!</v>
          </cell>
          <cell r="K65" t="e">
            <v>#VALUE!</v>
          </cell>
          <cell r="L65" t="e">
            <v>#VALUE!</v>
          </cell>
        </row>
        <row r="66">
          <cell r="A66">
            <v>60</v>
          </cell>
          <cell r="B66">
            <v>60</v>
          </cell>
          <cell r="C66" t="e">
            <v>#VALUE!</v>
          </cell>
          <cell r="D66" t="e">
            <v>#VALUE!</v>
          </cell>
          <cell r="E66" t="e">
            <v>#VALUE!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e">
            <v>#VALUE!</v>
          </cell>
          <cell r="K66" t="e">
            <v>#VALUE!</v>
          </cell>
          <cell r="L66" t="e">
            <v>#VALUE!</v>
          </cell>
        </row>
        <row r="67">
          <cell r="A67">
            <v>61</v>
          </cell>
          <cell r="B67">
            <v>61</v>
          </cell>
          <cell r="C67" t="e">
            <v>#VALUE!</v>
          </cell>
          <cell r="D67" t="e">
            <v>#VALUE!</v>
          </cell>
          <cell r="E67" t="e">
            <v>#VALUE!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e">
            <v>#VALUE!</v>
          </cell>
          <cell r="K67" t="e">
            <v>#VALUE!</v>
          </cell>
          <cell r="L67" t="e">
            <v>#VALUE!</v>
          </cell>
        </row>
        <row r="68">
          <cell r="A68">
            <v>62</v>
          </cell>
          <cell r="B68" t="str">
            <v>62</v>
          </cell>
          <cell r="C68" t="e">
            <v>#VALUE!</v>
          </cell>
          <cell r="D68" t="e">
            <v>#VALUE!</v>
          </cell>
          <cell r="E68" t="e">
            <v>#VALUE!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e">
            <v>#VALUE!</v>
          </cell>
          <cell r="K68" t="e">
            <v>#VALUE!</v>
          </cell>
          <cell r="L68" t="e">
            <v>#VALUE!</v>
          </cell>
        </row>
        <row r="69">
          <cell r="A69">
            <v>63</v>
          </cell>
          <cell r="B69" t="str">
            <v>63</v>
          </cell>
          <cell r="C69" t="e">
            <v>#VALUE!</v>
          </cell>
          <cell r="D69" t="e">
            <v>#VALUE!</v>
          </cell>
          <cell r="E69" t="e">
            <v>#VALUE!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e">
            <v>#VALUE!</v>
          </cell>
          <cell r="K69" t="e">
            <v>#VALUE!</v>
          </cell>
          <cell r="L69" t="e">
            <v>#VALUE!</v>
          </cell>
        </row>
        <row r="70">
          <cell r="A70">
            <v>64</v>
          </cell>
          <cell r="B70" t="str">
            <v>64</v>
          </cell>
          <cell r="C70" t="e">
            <v>#VALUE!</v>
          </cell>
          <cell r="D70" t="e">
            <v>#VALUE!</v>
          </cell>
          <cell r="E70" t="e">
            <v>#VALUE!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e">
            <v>#VALUE!</v>
          </cell>
          <cell r="K70" t="e">
            <v>#VALUE!</v>
          </cell>
          <cell r="L70" t="e">
            <v>#VALUE!</v>
          </cell>
        </row>
        <row r="71">
          <cell r="A71">
            <v>65</v>
          </cell>
          <cell r="B71" t="str">
            <v>65</v>
          </cell>
          <cell r="C71" t="e">
            <v>#VALUE!</v>
          </cell>
          <cell r="D71" t="e">
            <v>#VALUE!</v>
          </cell>
          <cell r="E71" t="e">
            <v>#VALUE!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e">
            <v>#VALUE!</v>
          </cell>
          <cell r="K71" t="e">
            <v>#VALUE!</v>
          </cell>
          <cell r="L71" t="e">
            <v>#VALUE!</v>
          </cell>
        </row>
        <row r="72">
          <cell r="A72">
            <v>66</v>
          </cell>
          <cell r="B72" t="str">
            <v>66</v>
          </cell>
          <cell r="C72" t="e">
            <v>#VALUE!</v>
          </cell>
          <cell r="D72" t="e">
            <v>#VALUE!</v>
          </cell>
          <cell r="E72" t="e">
            <v>#VALUE!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 t="e">
            <v>#VALUE!</v>
          </cell>
          <cell r="K72" t="e">
            <v>#VALUE!</v>
          </cell>
          <cell r="L72" t="e">
            <v>#VALUE!</v>
          </cell>
        </row>
        <row r="73">
          <cell r="A73">
            <v>67</v>
          </cell>
          <cell r="B73" t="str">
            <v>67</v>
          </cell>
          <cell r="C73" t="e">
            <v>#VALUE!</v>
          </cell>
          <cell r="D73" t="e">
            <v>#VALUE!</v>
          </cell>
          <cell r="E73" t="e">
            <v>#VALUE!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#VALUE!</v>
          </cell>
          <cell r="K73" t="e">
            <v>#VALUE!</v>
          </cell>
          <cell r="L73" t="e">
            <v>#VALUE!</v>
          </cell>
        </row>
        <row r="74">
          <cell r="A74">
            <v>68</v>
          </cell>
          <cell r="B74" t="str">
            <v>68</v>
          </cell>
          <cell r="C74" t="e">
            <v>#VALUE!</v>
          </cell>
          <cell r="D74" t="e">
            <v>#VALUE!</v>
          </cell>
          <cell r="E74" t="e">
            <v>#VALUE!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e">
            <v>#VALUE!</v>
          </cell>
          <cell r="K74" t="e">
            <v>#VALUE!</v>
          </cell>
          <cell r="L74" t="e">
            <v>#VALUE!</v>
          </cell>
        </row>
        <row r="75">
          <cell r="A75">
            <v>69</v>
          </cell>
          <cell r="B75" t="str">
            <v>69</v>
          </cell>
          <cell r="C75" t="e">
            <v>#VALUE!</v>
          </cell>
          <cell r="D75" t="e">
            <v>#VALUE!</v>
          </cell>
          <cell r="E75" t="e">
            <v>#VALUE!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e">
            <v>#VALUE!</v>
          </cell>
          <cell r="K75" t="e">
            <v>#VALUE!</v>
          </cell>
          <cell r="L75" t="e">
            <v>#VALUE!</v>
          </cell>
        </row>
        <row r="76">
          <cell r="A76">
            <v>70</v>
          </cell>
          <cell r="B76" t="str">
            <v>70</v>
          </cell>
          <cell r="C76" t="e">
            <v>#VALUE!</v>
          </cell>
          <cell r="D76" t="e">
            <v>#VALUE!</v>
          </cell>
          <cell r="E76" t="e">
            <v>#VALUE!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e">
            <v>#VALUE!</v>
          </cell>
          <cell r="K76" t="e">
            <v>#VALUE!</v>
          </cell>
          <cell r="L76" t="e">
            <v>#VALUE!</v>
          </cell>
        </row>
        <row r="77">
          <cell r="A77">
            <v>71</v>
          </cell>
          <cell r="B77" t="str">
            <v>71</v>
          </cell>
          <cell r="C77" t="e">
            <v>#VALUE!</v>
          </cell>
          <cell r="D77" t="e">
            <v>#VALUE!</v>
          </cell>
          <cell r="E77" t="e">
            <v>#VALUE!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e">
            <v>#VALUE!</v>
          </cell>
          <cell r="K77" t="e">
            <v>#VALUE!</v>
          </cell>
          <cell r="L77" t="e">
            <v>#VALUE!</v>
          </cell>
        </row>
        <row r="78">
          <cell r="A78">
            <v>72</v>
          </cell>
          <cell r="B78" t="str">
            <v>72</v>
          </cell>
          <cell r="C78" t="e">
            <v>#VALUE!</v>
          </cell>
          <cell r="D78" t="e">
            <v>#VALUE!</v>
          </cell>
          <cell r="E78" t="e">
            <v>#VALUE!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e">
            <v>#VALUE!</v>
          </cell>
          <cell r="K78" t="e">
            <v>#VALUE!</v>
          </cell>
          <cell r="L78" t="e">
            <v>#VALUE!</v>
          </cell>
        </row>
        <row r="79">
          <cell r="A79">
            <v>73</v>
          </cell>
          <cell r="B79" t="str">
            <v>73</v>
          </cell>
          <cell r="C79" t="e">
            <v>#VALUE!</v>
          </cell>
          <cell r="D79" t="e">
            <v>#VALUE!</v>
          </cell>
          <cell r="E79" t="e">
            <v>#VALUE!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e">
            <v>#VALUE!</v>
          </cell>
          <cell r="K79" t="e">
            <v>#VALUE!</v>
          </cell>
          <cell r="L79" t="e">
            <v>#VALUE!</v>
          </cell>
        </row>
        <row r="80">
          <cell r="A80">
            <v>74</v>
          </cell>
          <cell r="B80" t="str">
            <v>74</v>
          </cell>
          <cell r="C80" t="e">
            <v>#VALUE!</v>
          </cell>
          <cell r="D80" t="e">
            <v>#VALUE!</v>
          </cell>
          <cell r="E80" t="e">
            <v>#VALUE!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e">
            <v>#VALUE!</v>
          </cell>
          <cell r="K80" t="e">
            <v>#VALUE!</v>
          </cell>
          <cell r="L80" t="e">
            <v>#VALUE!</v>
          </cell>
        </row>
        <row r="81">
          <cell r="A81">
            <v>75</v>
          </cell>
          <cell r="B81" t="str">
            <v>75</v>
          </cell>
          <cell r="C81" t="e">
            <v>#VALUE!</v>
          </cell>
          <cell r="D81" t="e">
            <v>#VALUE!</v>
          </cell>
          <cell r="E81" t="e">
            <v>#VALUE!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e">
            <v>#VALUE!</v>
          </cell>
          <cell r="K81" t="e">
            <v>#VALUE!</v>
          </cell>
          <cell r="L81" t="e">
            <v>#VALUE!</v>
          </cell>
        </row>
        <row r="82">
          <cell r="A82">
            <v>76</v>
          </cell>
          <cell r="B82" t="str">
            <v>76</v>
          </cell>
          <cell r="C82" t="e">
            <v>#VALUE!</v>
          </cell>
          <cell r="D82" t="e">
            <v>#VALUE!</v>
          </cell>
          <cell r="E82" t="e">
            <v>#VALUE!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e">
            <v>#VALUE!</v>
          </cell>
          <cell r="K82" t="e">
            <v>#VALUE!</v>
          </cell>
          <cell r="L82" t="e">
            <v>#VALUE!</v>
          </cell>
        </row>
        <row r="83">
          <cell r="A83">
            <v>77</v>
          </cell>
          <cell r="B83" t="str">
            <v>77</v>
          </cell>
          <cell r="C83" t="e">
            <v>#VALUE!</v>
          </cell>
          <cell r="D83" t="e">
            <v>#VALUE!</v>
          </cell>
          <cell r="E83" t="e">
            <v>#VALUE!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e">
            <v>#VALUE!</v>
          </cell>
          <cell r="K83" t="e">
            <v>#VALUE!</v>
          </cell>
          <cell r="L83" t="e">
            <v>#VALUE!</v>
          </cell>
        </row>
        <row r="84">
          <cell r="A84">
            <v>78</v>
          </cell>
          <cell r="B84" t="str">
            <v>78</v>
          </cell>
          <cell r="C84" t="e">
            <v>#VALUE!</v>
          </cell>
          <cell r="D84" t="e">
            <v>#VALUE!</v>
          </cell>
          <cell r="E84" t="e">
            <v>#VALUE!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e">
            <v>#VALUE!</v>
          </cell>
          <cell r="K84" t="e">
            <v>#VALUE!</v>
          </cell>
          <cell r="L84" t="e">
            <v>#VALUE!</v>
          </cell>
        </row>
        <row r="85">
          <cell r="A85">
            <v>79</v>
          </cell>
          <cell r="B85" t="str">
            <v>79</v>
          </cell>
          <cell r="C85" t="e">
            <v>#VALUE!</v>
          </cell>
          <cell r="D85" t="e">
            <v>#VALUE!</v>
          </cell>
          <cell r="E85" t="e">
            <v>#VALUE!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 t="e">
            <v>#VALUE!</v>
          </cell>
          <cell r="K85" t="e">
            <v>#VALUE!</v>
          </cell>
          <cell r="L85" t="e">
            <v>#VALUE!</v>
          </cell>
        </row>
        <row r="86">
          <cell r="A86">
            <v>80</v>
          </cell>
          <cell r="B86" t="str">
            <v>80</v>
          </cell>
          <cell r="C86" t="e">
            <v>#VALUE!</v>
          </cell>
          <cell r="D86" t="e">
            <v>#VALUE!</v>
          </cell>
          <cell r="E86" t="e">
            <v>#VALUE!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e">
            <v>#VALUE!</v>
          </cell>
          <cell r="K86" t="e">
            <v>#VALUE!</v>
          </cell>
          <cell r="L86" t="e">
            <v>#VALUE!</v>
          </cell>
        </row>
        <row r="87">
          <cell r="A87">
            <v>81</v>
          </cell>
          <cell r="B87" t="str">
            <v>81</v>
          </cell>
          <cell r="C87" t="e">
            <v>#VALUE!</v>
          </cell>
          <cell r="D87" t="e">
            <v>#VALUE!</v>
          </cell>
          <cell r="E87" t="e">
            <v>#VALUE!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 t="e">
            <v>#VALUE!</v>
          </cell>
          <cell r="K87" t="e">
            <v>#VALUE!</v>
          </cell>
          <cell r="L87" t="e">
            <v>#VALUE!</v>
          </cell>
        </row>
        <row r="88">
          <cell r="A88">
            <v>82</v>
          </cell>
          <cell r="B88" t="str">
            <v>82</v>
          </cell>
          <cell r="C88" t="e">
            <v>#VALUE!</v>
          </cell>
          <cell r="D88" t="e">
            <v>#VALUE!</v>
          </cell>
          <cell r="E88" t="e">
            <v>#VALUE!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 t="e">
            <v>#VALUE!</v>
          </cell>
          <cell r="K88" t="e">
            <v>#VALUE!</v>
          </cell>
          <cell r="L88" t="e">
            <v>#VALUE!</v>
          </cell>
        </row>
        <row r="89">
          <cell r="A89">
            <v>83</v>
          </cell>
          <cell r="B89" t="str">
            <v>83</v>
          </cell>
          <cell r="C89" t="e">
            <v>#VALUE!</v>
          </cell>
          <cell r="D89" t="e">
            <v>#VALUE!</v>
          </cell>
          <cell r="E89" t="e">
            <v>#VALUE!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 t="e">
            <v>#VALUE!</v>
          </cell>
          <cell r="K89" t="e">
            <v>#VALUE!</v>
          </cell>
          <cell r="L89" t="e">
            <v>#VALUE!</v>
          </cell>
        </row>
        <row r="90">
          <cell r="A90">
            <v>84</v>
          </cell>
          <cell r="B90" t="str">
            <v>84</v>
          </cell>
          <cell r="C90" t="e">
            <v>#VALUE!</v>
          </cell>
          <cell r="D90" t="e">
            <v>#VALUE!</v>
          </cell>
          <cell r="E90" t="e">
            <v>#VALUE!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 t="e">
            <v>#VALUE!</v>
          </cell>
          <cell r="K90" t="e">
            <v>#VALUE!</v>
          </cell>
          <cell r="L90" t="e">
            <v>#VALUE!</v>
          </cell>
        </row>
        <row r="91">
          <cell r="A91">
            <v>85</v>
          </cell>
          <cell r="B91" t="str">
            <v>85</v>
          </cell>
          <cell r="C91" t="e">
            <v>#VALUE!</v>
          </cell>
          <cell r="D91" t="e">
            <v>#VALUE!</v>
          </cell>
          <cell r="E91" t="e">
            <v>#VALUE!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 t="e">
            <v>#VALUE!</v>
          </cell>
          <cell r="K91" t="e">
            <v>#VALUE!</v>
          </cell>
          <cell r="L91" t="e">
            <v>#VALUE!</v>
          </cell>
        </row>
        <row r="92">
          <cell r="A92">
            <v>86</v>
          </cell>
          <cell r="B92" t="str">
            <v>86</v>
          </cell>
          <cell r="C92" t="e">
            <v>#VALUE!</v>
          </cell>
          <cell r="D92" t="e">
            <v>#VALUE!</v>
          </cell>
          <cell r="E92" t="e">
            <v>#VALUE!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 t="e">
            <v>#VALUE!</v>
          </cell>
          <cell r="K92" t="e">
            <v>#VALUE!</v>
          </cell>
          <cell r="L92" t="e">
            <v>#VALUE!</v>
          </cell>
        </row>
        <row r="93">
          <cell r="A93">
            <v>87</v>
          </cell>
          <cell r="B93" t="str">
            <v>87</v>
          </cell>
          <cell r="C93" t="e">
            <v>#VALUE!</v>
          </cell>
          <cell r="D93" t="e">
            <v>#VALUE!</v>
          </cell>
          <cell r="E93" t="e">
            <v>#VALUE!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 t="e">
            <v>#VALUE!</v>
          </cell>
          <cell r="K93" t="e">
            <v>#VALUE!</v>
          </cell>
          <cell r="L93" t="e">
            <v>#VALUE!</v>
          </cell>
        </row>
        <row r="94">
          <cell r="A94">
            <v>88</v>
          </cell>
          <cell r="B94" t="str">
            <v>88</v>
          </cell>
          <cell r="C94" t="e">
            <v>#VALUE!</v>
          </cell>
          <cell r="D94" t="e">
            <v>#VALUE!</v>
          </cell>
          <cell r="E94" t="e">
            <v>#VALUE!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e">
            <v>#VALUE!</v>
          </cell>
          <cell r="K94" t="e">
            <v>#VALUE!</v>
          </cell>
          <cell r="L94" t="e">
            <v>#VALUE!</v>
          </cell>
        </row>
        <row r="95">
          <cell r="A95">
            <v>89</v>
          </cell>
          <cell r="B95" t="str">
            <v>89</v>
          </cell>
          <cell r="C95" t="e">
            <v>#VALUE!</v>
          </cell>
          <cell r="D95" t="e">
            <v>#VALUE!</v>
          </cell>
          <cell r="E95" t="e">
            <v>#VALUE!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 t="e">
            <v>#VALUE!</v>
          </cell>
          <cell r="K95" t="e">
            <v>#VALUE!</v>
          </cell>
          <cell r="L95" t="e">
            <v>#VALUE!</v>
          </cell>
        </row>
        <row r="96">
          <cell r="A96">
            <v>90</v>
          </cell>
          <cell r="B96" t="str">
            <v>90</v>
          </cell>
          <cell r="C96" t="e">
            <v>#VALUE!</v>
          </cell>
          <cell r="D96" t="e">
            <v>#VALUE!</v>
          </cell>
          <cell r="E96" t="e">
            <v>#VALUE!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e">
            <v>#VALUE!</v>
          </cell>
          <cell r="K96" t="e">
            <v>#VALUE!</v>
          </cell>
          <cell r="L96" t="e">
            <v>#VALUE!</v>
          </cell>
        </row>
        <row r="97">
          <cell r="A97">
            <v>91</v>
          </cell>
          <cell r="B97" t="str">
            <v>91</v>
          </cell>
          <cell r="C97" t="e">
            <v>#VALUE!</v>
          </cell>
          <cell r="D97" t="e">
            <v>#VALUE!</v>
          </cell>
          <cell r="E97" t="e">
            <v>#VALUE!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 t="e">
            <v>#VALUE!</v>
          </cell>
          <cell r="K97" t="e">
            <v>#VALUE!</v>
          </cell>
          <cell r="L97" t="e">
            <v>#VALUE!</v>
          </cell>
        </row>
        <row r="98">
          <cell r="A98">
            <v>92</v>
          </cell>
          <cell r="B98" t="str">
            <v>92</v>
          </cell>
          <cell r="C98" t="e">
            <v>#VALUE!</v>
          </cell>
          <cell r="D98" t="e">
            <v>#VALUE!</v>
          </cell>
          <cell r="E98" t="e">
            <v>#VALUE!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 t="e">
            <v>#VALUE!</v>
          </cell>
          <cell r="K98" t="e">
            <v>#VALUE!</v>
          </cell>
          <cell r="L98" t="e">
            <v>#VALUE!</v>
          </cell>
        </row>
        <row r="99">
          <cell r="A99">
            <v>93</v>
          </cell>
          <cell r="B99" t="str">
            <v>93</v>
          </cell>
          <cell r="C99" t="e">
            <v>#VALUE!</v>
          </cell>
          <cell r="D99" t="e">
            <v>#VALUE!</v>
          </cell>
          <cell r="E99" t="e">
            <v>#VALUE!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 t="e">
            <v>#VALUE!</v>
          </cell>
          <cell r="K99" t="e">
            <v>#VALUE!</v>
          </cell>
          <cell r="L99" t="e">
            <v>#VALUE!</v>
          </cell>
        </row>
        <row r="100">
          <cell r="A100">
            <v>94</v>
          </cell>
          <cell r="B100" t="str">
            <v>94</v>
          </cell>
          <cell r="C100" t="e">
            <v>#VALUE!</v>
          </cell>
          <cell r="D100" t="e">
            <v>#VALUE!</v>
          </cell>
          <cell r="E100" t="e">
            <v>#VALUE!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e">
            <v>#VALUE!</v>
          </cell>
          <cell r="K100" t="e">
            <v>#VALUE!</v>
          </cell>
          <cell r="L100" t="e">
            <v>#VALUE!</v>
          </cell>
        </row>
        <row r="101">
          <cell r="A101">
            <v>95</v>
          </cell>
          <cell r="B101" t="str">
            <v>95</v>
          </cell>
          <cell r="C101" t="e">
            <v>#VALUE!</v>
          </cell>
          <cell r="D101" t="e">
            <v>#VALUE!</v>
          </cell>
          <cell r="E101" t="e">
            <v>#VALUE!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e">
            <v>#VALUE!</v>
          </cell>
          <cell r="K101" t="e">
            <v>#VALUE!</v>
          </cell>
          <cell r="L101" t="e">
            <v>#VALUE!</v>
          </cell>
        </row>
        <row r="102">
          <cell r="A102">
            <v>96</v>
          </cell>
          <cell r="B102" t="str">
            <v>96</v>
          </cell>
          <cell r="C102" t="e">
            <v>#VALUE!</v>
          </cell>
          <cell r="D102" t="e">
            <v>#VALUE!</v>
          </cell>
          <cell r="E102" t="e">
            <v>#VALUE!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 t="e">
            <v>#VALUE!</v>
          </cell>
          <cell r="K102" t="e">
            <v>#VALUE!</v>
          </cell>
          <cell r="L102" t="e">
            <v>#VALUE!</v>
          </cell>
        </row>
        <row r="103">
          <cell r="A103">
            <v>97</v>
          </cell>
          <cell r="B103" t="str">
            <v>97</v>
          </cell>
          <cell r="C103" t="e">
            <v>#VALUE!</v>
          </cell>
          <cell r="D103" t="e">
            <v>#VALUE!</v>
          </cell>
          <cell r="E103" t="e">
            <v>#VALUE!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 t="e">
            <v>#VALUE!</v>
          </cell>
          <cell r="K103" t="e">
            <v>#VALUE!</v>
          </cell>
          <cell r="L103" t="e">
            <v>#VALUE!</v>
          </cell>
        </row>
        <row r="104">
          <cell r="A104">
            <v>98</v>
          </cell>
          <cell r="B104" t="str">
            <v>98</v>
          </cell>
          <cell r="C104" t="e">
            <v>#VALUE!</v>
          </cell>
          <cell r="D104" t="e">
            <v>#VALUE!</v>
          </cell>
          <cell r="E104" t="e">
            <v>#VALUE!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 t="e">
            <v>#VALUE!</v>
          </cell>
          <cell r="K104" t="e">
            <v>#VALUE!</v>
          </cell>
          <cell r="L104" t="e">
            <v>#VALUE!</v>
          </cell>
        </row>
        <row r="105">
          <cell r="A105">
            <v>99</v>
          </cell>
          <cell r="B105" t="str">
            <v>99</v>
          </cell>
          <cell r="C105" t="e">
            <v>#VALUE!</v>
          </cell>
          <cell r="D105" t="e">
            <v>#VALUE!</v>
          </cell>
          <cell r="E105" t="e">
            <v>#VALUE!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 t="e">
            <v>#VALUE!</v>
          </cell>
          <cell r="K105" t="e">
            <v>#VALUE!</v>
          </cell>
          <cell r="L105" t="e">
            <v>#VALUE!</v>
          </cell>
        </row>
        <row r="106">
          <cell r="A106">
            <v>100</v>
          </cell>
          <cell r="B106" t="str">
            <v>100</v>
          </cell>
          <cell r="C106" t="e">
            <v>#VALUE!</v>
          </cell>
          <cell r="D106" t="e">
            <v>#VALUE!</v>
          </cell>
          <cell r="E106" t="e">
            <v>#VALUE!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 t="e">
            <v>#VALUE!</v>
          </cell>
          <cell r="K106" t="e">
            <v>#VALUE!</v>
          </cell>
          <cell r="L106" t="e">
            <v>#VALUE!</v>
          </cell>
        </row>
        <row r="107">
          <cell r="A107">
            <v>101</v>
          </cell>
          <cell r="B107" t="str">
            <v>101</v>
          </cell>
          <cell r="C107" t="e">
            <v>#VALUE!</v>
          </cell>
          <cell r="D107" t="e">
            <v>#VALUE!</v>
          </cell>
          <cell r="E107" t="e">
            <v>#VALUE!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 t="e">
            <v>#VALUE!</v>
          </cell>
          <cell r="K107" t="e">
            <v>#VALUE!</v>
          </cell>
          <cell r="L107" t="e">
            <v>#VALUE!</v>
          </cell>
        </row>
        <row r="108">
          <cell r="A108">
            <v>102</v>
          </cell>
          <cell r="B108" t="str">
            <v>102</v>
          </cell>
          <cell r="C108" t="e">
            <v>#VALUE!</v>
          </cell>
          <cell r="D108" t="e">
            <v>#VALUE!</v>
          </cell>
          <cell r="E108" t="e">
            <v>#VALUE!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e">
            <v>#VALUE!</v>
          </cell>
          <cell r="K108" t="e">
            <v>#VALUE!</v>
          </cell>
          <cell r="L108" t="e">
            <v>#VALUE!</v>
          </cell>
        </row>
        <row r="109">
          <cell r="A109">
            <v>103</v>
          </cell>
          <cell r="B109" t="str">
            <v>103</v>
          </cell>
          <cell r="C109" t="e">
            <v>#VALUE!</v>
          </cell>
          <cell r="D109" t="e">
            <v>#VALUE!</v>
          </cell>
          <cell r="E109" t="e">
            <v>#VALUE!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e">
            <v>#VALUE!</v>
          </cell>
          <cell r="K109" t="e">
            <v>#VALUE!</v>
          </cell>
          <cell r="L109" t="e">
            <v>#VALUE!</v>
          </cell>
        </row>
        <row r="110">
          <cell r="A110">
            <v>104</v>
          </cell>
          <cell r="B110" t="str">
            <v>104</v>
          </cell>
          <cell r="C110" t="e">
            <v>#VALUE!</v>
          </cell>
          <cell r="D110" t="e">
            <v>#VALUE!</v>
          </cell>
          <cell r="E110" t="e">
            <v>#VALUE!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 t="e">
            <v>#VALUE!</v>
          </cell>
          <cell r="K110" t="e">
            <v>#VALUE!</v>
          </cell>
          <cell r="L110" t="e">
            <v>#VALUE!</v>
          </cell>
        </row>
        <row r="111">
          <cell r="A111">
            <v>105</v>
          </cell>
          <cell r="B111" t="str">
            <v>105</v>
          </cell>
          <cell r="C111" t="e">
            <v>#VALUE!</v>
          </cell>
          <cell r="D111" t="e">
            <v>#VALUE!</v>
          </cell>
          <cell r="E111" t="e">
            <v>#VALUE!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e">
            <v>#VALUE!</v>
          </cell>
          <cell r="K111" t="e">
            <v>#VALUE!</v>
          </cell>
          <cell r="L111" t="e">
            <v>#VALUE!</v>
          </cell>
        </row>
        <row r="112">
          <cell r="A112">
            <v>106</v>
          </cell>
          <cell r="B112" t="str">
            <v>106</v>
          </cell>
          <cell r="C112" t="e">
            <v>#VALUE!</v>
          </cell>
          <cell r="D112" t="e">
            <v>#VALUE!</v>
          </cell>
          <cell r="E112" t="e">
            <v>#VALUE!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e">
            <v>#VALUE!</v>
          </cell>
          <cell r="K112" t="e">
            <v>#VALUE!</v>
          </cell>
          <cell r="L112" t="e">
            <v>#VALUE!</v>
          </cell>
        </row>
        <row r="113">
          <cell r="A113">
            <v>107</v>
          </cell>
          <cell r="B113" t="str">
            <v>107</v>
          </cell>
          <cell r="C113" t="e">
            <v>#VALUE!</v>
          </cell>
          <cell r="D113" t="e">
            <v>#VALUE!</v>
          </cell>
          <cell r="E113" t="e">
            <v>#VALUE!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e">
            <v>#VALUE!</v>
          </cell>
          <cell r="K113" t="e">
            <v>#VALUE!</v>
          </cell>
          <cell r="L113" t="e">
            <v>#VALUE!</v>
          </cell>
        </row>
        <row r="114">
          <cell r="A114">
            <v>108</v>
          </cell>
          <cell r="B114" t="str">
            <v>108</v>
          </cell>
          <cell r="C114" t="e">
            <v>#VALUE!</v>
          </cell>
          <cell r="D114" t="e">
            <v>#VALUE!</v>
          </cell>
          <cell r="E114" t="e">
            <v>#VALUE!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 t="e">
            <v>#VALUE!</v>
          </cell>
          <cell r="K114" t="e">
            <v>#VALUE!</v>
          </cell>
          <cell r="L114" t="e">
            <v>#VALUE!</v>
          </cell>
        </row>
        <row r="115">
          <cell r="A115">
            <v>109</v>
          </cell>
          <cell r="B115" t="str">
            <v>109</v>
          </cell>
          <cell r="C115" t="e">
            <v>#VALUE!</v>
          </cell>
          <cell r="D115" t="e">
            <v>#VALUE!</v>
          </cell>
          <cell r="E115" t="e">
            <v>#VALUE!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 t="e">
            <v>#VALUE!</v>
          </cell>
          <cell r="K115" t="e">
            <v>#VALUE!</v>
          </cell>
          <cell r="L115" t="e">
            <v>#VALUE!</v>
          </cell>
        </row>
        <row r="116">
          <cell r="A116">
            <v>110</v>
          </cell>
          <cell r="B116" t="str">
            <v>110</v>
          </cell>
          <cell r="C116" t="e">
            <v>#VALUE!</v>
          </cell>
          <cell r="D116" t="e">
            <v>#VALUE!</v>
          </cell>
          <cell r="E116" t="e">
            <v>#VALUE!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e">
            <v>#VALUE!</v>
          </cell>
          <cell r="K116" t="e">
            <v>#VALUE!</v>
          </cell>
          <cell r="L116" t="e">
            <v>#VALUE!</v>
          </cell>
        </row>
        <row r="117">
          <cell r="A117">
            <v>111</v>
          </cell>
          <cell r="B117" t="str">
            <v>111</v>
          </cell>
          <cell r="C117" t="e">
            <v>#VALUE!</v>
          </cell>
          <cell r="D117" t="e">
            <v>#VALUE!</v>
          </cell>
          <cell r="E117" t="e">
            <v>#VALUE!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e">
            <v>#VALUE!</v>
          </cell>
          <cell r="K117" t="e">
            <v>#VALUE!</v>
          </cell>
          <cell r="L117" t="e">
            <v>#VALUE!</v>
          </cell>
        </row>
        <row r="118">
          <cell r="A118">
            <v>112</v>
          </cell>
          <cell r="B118" t="str">
            <v>112</v>
          </cell>
          <cell r="C118" t="e">
            <v>#VALUE!</v>
          </cell>
          <cell r="D118" t="e">
            <v>#VALUE!</v>
          </cell>
          <cell r="E118" t="e">
            <v>#VALUE!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 t="e">
            <v>#VALUE!</v>
          </cell>
          <cell r="K118" t="e">
            <v>#VALUE!</v>
          </cell>
          <cell r="L118" t="e">
            <v>#VALUE!</v>
          </cell>
        </row>
        <row r="119">
          <cell r="A119">
            <v>113</v>
          </cell>
          <cell r="B119" t="str">
            <v>113</v>
          </cell>
          <cell r="C119" t="e">
            <v>#VALUE!</v>
          </cell>
          <cell r="D119" t="e">
            <v>#VALUE!</v>
          </cell>
          <cell r="E119" t="e">
            <v>#VALUE!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 t="e">
            <v>#VALUE!</v>
          </cell>
          <cell r="K119" t="e">
            <v>#VALUE!</v>
          </cell>
          <cell r="L119" t="e">
            <v>#VALUE!</v>
          </cell>
        </row>
        <row r="120">
          <cell r="A120">
            <v>114</v>
          </cell>
          <cell r="B120" t="str">
            <v>114</v>
          </cell>
          <cell r="C120" t="e">
            <v>#VALUE!</v>
          </cell>
          <cell r="D120" t="e">
            <v>#VALUE!</v>
          </cell>
          <cell r="E120" t="e">
            <v>#VALUE!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e">
            <v>#VALUE!</v>
          </cell>
          <cell r="K120" t="e">
            <v>#VALUE!</v>
          </cell>
          <cell r="L120" t="e">
            <v>#VALUE!</v>
          </cell>
        </row>
        <row r="121">
          <cell r="A121">
            <v>115</v>
          </cell>
          <cell r="B121" t="str">
            <v>115</v>
          </cell>
          <cell r="C121" t="e">
            <v>#VALUE!</v>
          </cell>
          <cell r="D121" t="e">
            <v>#VALUE!</v>
          </cell>
          <cell r="E121" t="e">
            <v>#VALUE!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e">
            <v>#VALUE!</v>
          </cell>
          <cell r="K121" t="e">
            <v>#VALUE!</v>
          </cell>
          <cell r="L121" t="e">
            <v>#VALUE!</v>
          </cell>
        </row>
        <row r="122">
          <cell r="A122">
            <v>116</v>
          </cell>
          <cell r="B122" t="str">
            <v>116</v>
          </cell>
          <cell r="C122" t="e">
            <v>#VALUE!</v>
          </cell>
          <cell r="D122" t="e">
            <v>#VALUE!</v>
          </cell>
          <cell r="E122" t="e">
            <v>#VALUE!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e">
            <v>#VALUE!</v>
          </cell>
          <cell r="K122" t="e">
            <v>#VALUE!</v>
          </cell>
          <cell r="L122" t="e">
            <v>#VALUE!</v>
          </cell>
        </row>
        <row r="123">
          <cell r="A123">
            <v>117</v>
          </cell>
          <cell r="B123" t="str">
            <v>117</v>
          </cell>
          <cell r="C123" t="e">
            <v>#VALUE!</v>
          </cell>
          <cell r="D123" t="e">
            <v>#VALUE!</v>
          </cell>
          <cell r="E123" t="e">
            <v>#VALUE!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e">
            <v>#VALUE!</v>
          </cell>
          <cell r="K123" t="e">
            <v>#VALUE!</v>
          </cell>
          <cell r="L123" t="e">
            <v>#VALUE!</v>
          </cell>
        </row>
        <row r="124">
          <cell r="A124">
            <v>118</v>
          </cell>
          <cell r="B124" t="str">
            <v>118</v>
          </cell>
          <cell r="C124" t="e">
            <v>#VALUE!</v>
          </cell>
          <cell r="D124" t="e">
            <v>#VALUE!</v>
          </cell>
          <cell r="E124" t="e">
            <v>#VALUE!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e">
            <v>#VALUE!</v>
          </cell>
          <cell r="K124" t="e">
            <v>#VALUE!</v>
          </cell>
          <cell r="L124" t="e">
            <v>#VALUE!</v>
          </cell>
        </row>
        <row r="125">
          <cell r="A125">
            <v>119</v>
          </cell>
          <cell r="B125" t="str">
            <v>119</v>
          </cell>
          <cell r="C125" t="e">
            <v>#VALUE!</v>
          </cell>
          <cell r="D125" t="e">
            <v>#VALUE!</v>
          </cell>
          <cell r="E125" t="e">
            <v>#VALUE!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 t="e">
            <v>#VALUE!</v>
          </cell>
          <cell r="K125" t="e">
            <v>#VALUE!</v>
          </cell>
          <cell r="L125" t="e">
            <v>#VALUE!</v>
          </cell>
        </row>
        <row r="126">
          <cell r="A126">
            <v>120</v>
          </cell>
          <cell r="B126" t="str">
            <v>120</v>
          </cell>
          <cell r="C126" t="e">
            <v>#VALUE!</v>
          </cell>
          <cell r="D126" t="e">
            <v>#VALUE!</v>
          </cell>
          <cell r="E126" t="e">
            <v>#VALUE!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 t="e">
            <v>#VALUE!</v>
          </cell>
          <cell r="K126" t="e">
            <v>#VALUE!</v>
          </cell>
          <cell r="L126" t="e">
            <v>#VALUE!</v>
          </cell>
        </row>
        <row r="127">
          <cell r="A127">
            <v>121</v>
          </cell>
          <cell r="B127" t="str">
            <v>121</v>
          </cell>
          <cell r="C127" t="e">
            <v>#VALUE!</v>
          </cell>
          <cell r="D127" t="e">
            <v>#VALUE!</v>
          </cell>
          <cell r="E127" t="e">
            <v>#VALUE!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e">
            <v>#VALUE!</v>
          </cell>
          <cell r="K127" t="e">
            <v>#VALUE!</v>
          </cell>
          <cell r="L127" t="e">
            <v>#VALUE!</v>
          </cell>
        </row>
        <row r="128">
          <cell r="A128">
            <v>122</v>
          </cell>
          <cell r="B128" t="str">
            <v>122</v>
          </cell>
          <cell r="C128" t="e">
            <v>#VALUE!</v>
          </cell>
          <cell r="D128" t="e">
            <v>#VALUE!</v>
          </cell>
          <cell r="E128" t="e">
            <v>#VALUE!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 t="e">
            <v>#VALUE!</v>
          </cell>
          <cell r="K128" t="e">
            <v>#VALUE!</v>
          </cell>
          <cell r="L128" t="e">
            <v>#VALUE!</v>
          </cell>
        </row>
        <row r="129">
          <cell r="A129">
            <v>123</v>
          </cell>
          <cell r="B129" t="str">
            <v>123</v>
          </cell>
          <cell r="C129" t="e">
            <v>#VALUE!</v>
          </cell>
          <cell r="D129" t="e">
            <v>#VALUE!</v>
          </cell>
          <cell r="E129" t="e">
            <v>#VALUE!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e">
            <v>#VALUE!</v>
          </cell>
          <cell r="K129" t="e">
            <v>#VALUE!</v>
          </cell>
          <cell r="L129" t="e">
            <v>#VALUE!</v>
          </cell>
        </row>
        <row r="130">
          <cell r="A130">
            <v>124</v>
          </cell>
          <cell r="B130" t="str">
            <v>124</v>
          </cell>
          <cell r="C130" t="e">
            <v>#VALUE!</v>
          </cell>
          <cell r="D130" t="e">
            <v>#VALUE!</v>
          </cell>
          <cell r="E130" t="e">
            <v>#VALUE!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e">
            <v>#VALUE!</v>
          </cell>
          <cell r="K130" t="e">
            <v>#VALUE!</v>
          </cell>
          <cell r="L130" t="e">
            <v>#VALUE!</v>
          </cell>
        </row>
        <row r="131">
          <cell r="A131">
            <v>125</v>
          </cell>
          <cell r="B131" t="str">
            <v>125</v>
          </cell>
          <cell r="C131" t="e">
            <v>#VALUE!</v>
          </cell>
          <cell r="D131" t="e">
            <v>#VALUE!</v>
          </cell>
          <cell r="E131" t="e">
            <v>#VALUE!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 t="e">
            <v>#VALUE!</v>
          </cell>
          <cell r="K131" t="e">
            <v>#VALUE!</v>
          </cell>
          <cell r="L131" t="e">
            <v>#VALUE!</v>
          </cell>
        </row>
        <row r="132">
          <cell r="A132">
            <v>126</v>
          </cell>
          <cell r="B132" t="str">
            <v>126</v>
          </cell>
          <cell r="C132" t="e">
            <v>#VALUE!</v>
          </cell>
          <cell r="D132" t="e">
            <v>#VALUE!</v>
          </cell>
          <cell r="E132" t="e">
            <v>#VALUE!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 t="e">
            <v>#VALUE!</v>
          </cell>
          <cell r="K132" t="e">
            <v>#VALUE!</v>
          </cell>
          <cell r="L132" t="e">
            <v>#VALUE!</v>
          </cell>
        </row>
        <row r="133">
          <cell r="A133">
            <v>127</v>
          </cell>
          <cell r="B133" t="str">
            <v>127</v>
          </cell>
          <cell r="C133" t="e">
            <v>#VALUE!</v>
          </cell>
          <cell r="D133" t="e">
            <v>#VALUE!</v>
          </cell>
          <cell r="E133" t="e">
            <v>#VALUE!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e">
            <v>#VALUE!</v>
          </cell>
          <cell r="K133" t="e">
            <v>#VALUE!</v>
          </cell>
          <cell r="L133" t="e">
            <v>#VALUE!</v>
          </cell>
        </row>
        <row r="134">
          <cell r="A134">
            <v>128</v>
          </cell>
          <cell r="B134" t="str">
            <v>128</v>
          </cell>
          <cell r="C134" t="e">
            <v>#VALUE!</v>
          </cell>
          <cell r="D134" t="e">
            <v>#VALUE!</v>
          </cell>
          <cell r="E134" t="e">
            <v>#VALUE!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e">
            <v>#VALUE!</v>
          </cell>
          <cell r="K134" t="e">
            <v>#VALUE!</v>
          </cell>
          <cell r="L134" t="e">
            <v>#VALUE!</v>
          </cell>
        </row>
        <row r="135">
          <cell r="A135">
            <v>129</v>
          </cell>
          <cell r="B135" t="str">
            <v>129</v>
          </cell>
          <cell r="C135" t="e">
            <v>#VALUE!</v>
          </cell>
          <cell r="D135" t="e">
            <v>#VALUE!</v>
          </cell>
          <cell r="E135" t="e">
            <v>#VALUE!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 t="e">
            <v>#VALUE!</v>
          </cell>
          <cell r="K135" t="e">
            <v>#VALUE!</v>
          </cell>
          <cell r="L135" t="e">
            <v>#VALUE!</v>
          </cell>
        </row>
        <row r="136">
          <cell r="A136">
            <v>130</v>
          </cell>
          <cell r="B136" t="str">
            <v>130</v>
          </cell>
          <cell r="C136" t="e">
            <v>#VALUE!</v>
          </cell>
          <cell r="D136" t="e">
            <v>#VALUE!</v>
          </cell>
          <cell r="E136" t="e">
            <v>#VALUE!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e">
            <v>#VALUE!</v>
          </cell>
          <cell r="K136" t="e">
            <v>#VALUE!</v>
          </cell>
          <cell r="L136" t="e">
            <v>#VALUE!</v>
          </cell>
        </row>
        <row r="137">
          <cell r="A137">
            <v>131</v>
          </cell>
          <cell r="B137" t="str">
            <v>131</v>
          </cell>
          <cell r="C137" t="e">
            <v>#VALUE!</v>
          </cell>
          <cell r="D137" t="e">
            <v>#VALUE!</v>
          </cell>
          <cell r="E137" t="e">
            <v>#VALUE!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e">
            <v>#VALUE!</v>
          </cell>
          <cell r="K137" t="e">
            <v>#VALUE!</v>
          </cell>
          <cell r="L137" t="e">
            <v>#VALUE!</v>
          </cell>
        </row>
        <row r="138">
          <cell r="A138">
            <v>132</v>
          </cell>
          <cell r="B138" t="str">
            <v>132</v>
          </cell>
          <cell r="C138" t="e">
            <v>#VALUE!</v>
          </cell>
          <cell r="D138" t="e">
            <v>#VALUE!</v>
          </cell>
          <cell r="E138" t="e">
            <v>#VALUE!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 t="e">
            <v>#VALUE!</v>
          </cell>
          <cell r="K138" t="e">
            <v>#VALUE!</v>
          </cell>
          <cell r="L138" t="e">
            <v>#VALUE!</v>
          </cell>
        </row>
        <row r="139">
          <cell r="A139">
            <v>133</v>
          </cell>
          <cell r="B139" t="str">
            <v>133</v>
          </cell>
          <cell r="C139" t="e">
            <v>#VALUE!</v>
          </cell>
          <cell r="D139" t="e">
            <v>#VALUE!</v>
          </cell>
          <cell r="E139" t="e">
            <v>#VALUE!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e">
            <v>#VALUE!</v>
          </cell>
          <cell r="K139" t="e">
            <v>#VALUE!</v>
          </cell>
          <cell r="L139" t="e">
            <v>#VALUE!</v>
          </cell>
        </row>
        <row r="140">
          <cell r="A140">
            <v>134</v>
          </cell>
          <cell r="B140" t="str">
            <v>134</v>
          </cell>
          <cell r="C140" t="e">
            <v>#VALUE!</v>
          </cell>
          <cell r="D140" t="e">
            <v>#VALUE!</v>
          </cell>
          <cell r="E140" t="e">
            <v>#VALUE!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 t="e">
            <v>#VALUE!</v>
          </cell>
          <cell r="K140" t="e">
            <v>#VALUE!</v>
          </cell>
          <cell r="L140" t="e">
            <v>#VALUE!</v>
          </cell>
        </row>
        <row r="141">
          <cell r="A141">
            <v>135</v>
          </cell>
          <cell r="B141" t="str">
            <v>135</v>
          </cell>
          <cell r="C141" t="e">
            <v>#VALUE!</v>
          </cell>
          <cell r="D141" t="e">
            <v>#VALUE!</v>
          </cell>
          <cell r="E141" t="e">
            <v>#VALUE!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e">
            <v>#VALUE!</v>
          </cell>
          <cell r="K141" t="e">
            <v>#VALUE!</v>
          </cell>
          <cell r="L141" t="e">
            <v>#VALUE!</v>
          </cell>
        </row>
        <row r="142">
          <cell r="A142">
            <v>136</v>
          </cell>
          <cell r="B142" t="str">
            <v>136</v>
          </cell>
          <cell r="C142" t="e">
            <v>#VALUE!</v>
          </cell>
          <cell r="D142" t="e">
            <v>#VALUE!</v>
          </cell>
          <cell r="E142" t="e">
            <v>#VALUE!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 t="e">
            <v>#VALUE!</v>
          </cell>
          <cell r="K142" t="e">
            <v>#VALUE!</v>
          </cell>
          <cell r="L142" t="e">
            <v>#VALUE!</v>
          </cell>
        </row>
        <row r="143">
          <cell r="A143">
            <v>137</v>
          </cell>
          <cell r="B143" t="str">
            <v>137</v>
          </cell>
          <cell r="C143" t="e">
            <v>#VALUE!</v>
          </cell>
          <cell r="D143" t="e">
            <v>#VALUE!</v>
          </cell>
          <cell r="E143" t="e">
            <v>#VALUE!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 t="e">
            <v>#VALUE!</v>
          </cell>
          <cell r="K143" t="e">
            <v>#VALUE!</v>
          </cell>
          <cell r="L143" t="e">
            <v>#VALUE!</v>
          </cell>
        </row>
        <row r="144">
          <cell r="A144">
            <v>138</v>
          </cell>
          <cell r="B144" t="str">
            <v>138</v>
          </cell>
          <cell r="C144" t="e">
            <v>#VALUE!</v>
          </cell>
          <cell r="D144" t="e">
            <v>#VALUE!</v>
          </cell>
          <cell r="E144" t="e">
            <v>#VALUE!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e">
            <v>#VALUE!</v>
          </cell>
          <cell r="K144" t="e">
            <v>#VALUE!</v>
          </cell>
          <cell r="L144" t="e">
            <v>#VALUE!</v>
          </cell>
        </row>
        <row r="145">
          <cell r="A145">
            <v>139</v>
          </cell>
          <cell r="B145" t="str">
            <v>139</v>
          </cell>
          <cell r="C145" t="e">
            <v>#VALUE!</v>
          </cell>
          <cell r="D145" t="e">
            <v>#VALUE!</v>
          </cell>
          <cell r="E145" t="e">
            <v>#VALUE!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 t="e">
            <v>#VALUE!</v>
          </cell>
          <cell r="K145" t="e">
            <v>#VALUE!</v>
          </cell>
          <cell r="L145" t="e">
            <v>#VALUE!</v>
          </cell>
        </row>
        <row r="146">
          <cell r="A146">
            <v>140</v>
          </cell>
          <cell r="B146" t="str">
            <v>140</v>
          </cell>
          <cell r="C146" t="e">
            <v>#VALUE!</v>
          </cell>
          <cell r="D146" t="e">
            <v>#VALUE!</v>
          </cell>
          <cell r="E146" t="e">
            <v>#VALUE!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e">
            <v>#VALUE!</v>
          </cell>
          <cell r="K146" t="e">
            <v>#VALUE!</v>
          </cell>
          <cell r="L146" t="e">
            <v>#VALUE!</v>
          </cell>
        </row>
        <row r="147">
          <cell r="A147">
            <v>141</v>
          </cell>
          <cell r="B147" t="str">
            <v>141</v>
          </cell>
          <cell r="C147" t="e">
            <v>#VALUE!</v>
          </cell>
          <cell r="D147" t="e">
            <v>#VALUE!</v>
          </cell>
          <cell r="E147" t="e">
            <v>#VALUE!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 t="e">
            <v>#VALUE!</v>
          </cell>
          <cell r="K147" t="e">
            <v>#VALUE!</v>
          </cell>
          <cell r="L147" t="e">
            <v>#VALUE!</v>
          </cell>
        </row>
        <row r="148">
          <cell r="A148">
            <v>142</v>
          </cell>
          <cell r="B148" t="str">
            <v>142</v>
          </cell>
          <cell r="C148" t="e">
            <v>#VALUE!</v>
          </cell>
          <cell r="D148" t="e">
            <v>#VALUE!</v>
          </cell>
          <cell r="E148" t="e">
            <v>#VALUE!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 t="e">
            <v>#VALUE!</v>
          </cell>
          <cell r="K148" t="e">
            <v>#VALUE!</v>
          </cell>
          <cell r="L148" t="e">
            <v>#VALUE!</v>
          </cell>
        </row>
        <row r="149">
          <cell r="A149">
            <v>143</v>
          </cell>
          <cell r="B149" t="str">
            <v>143</v>
          </cell>
          <cell r="C149" t="e">
            <v>#VALUE!</v>
          </cell>
          <cell r="D149" t="e">
            <v>#VALUE!</v>
          </cell>
          <cell r="E149" t="e">
            <v>#VALUE!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e">
            <v>#VALUE!</v>
          </cell>
          <cell r="K149" t="e">
            <v>#VALUE!</v>
          </cell>
          <cell r="L149" t="e">
            <v>#VALUE!</v>
          </cell>
        </row>
        <row r="150">
          <cell r="A150">
            <v>144</v>
          </cell>
          <cell r="B150" t="str">
            <v>144</v>
          </cell>
          <cell r="C150" t="e">
            <v>#VALUE!</v>
          </cell>
          <cell r="D150" t="e">
            <v>#VALUE!</v>
          </cell>
          <cell r="E150" t="e">
            <v>#VALUE!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 t="e">
            <v>#VALUE!</v>
          </cell>
          <cell r="K150" t="e">
            <v>#VALUE!</v>
          </cell>
          <cell r="L150" t="e">
            <v>#VALUE!</v>
          </cell>
        </row>
        <row r="151">
          <cell r="A151">
            <v>145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146</v>
          </cell>
          <cell r="B152">
            <v>0</v>
          </cell>
          <cell r="C152" t="str">
            <v>Главный судья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 t="str">
            <v>???????????????</v>
          </cell>
        </row>
        <row r="153">
          <cell r="A153">
            <v>147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148</v>
          </cell>
          <cell r="B154">
            <v>0</v>
          </cell>
          <cell r="C154" t="str">
            <v>Главный секретарь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>???????????????</v>
          </cell>
        </row>
        <row r="155">
          <cell r="A155">
            <v>149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151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154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>
            <v>155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156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>
            <v>157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158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159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160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161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162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>
            <v>163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A170">
            <v>164</v>
          </cell>
          <cell r="B170" t="str">
            <v>ПЕРВЕНСТВО Г. МОСКВЫ ПО НАСТОЛЬНОМУ ТЕННИСУ СРЕДИ ДЮСШ И СДЮШОР 2018 ГОДА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165</v>
          </cell>
          <cell r="B171" t="str">
            <v>27 - 28 января 2018 года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 t="str">
            <v>СК "Чертаново"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166</v>
          </cell>
          <cell r="B172" t="str">
            <v>С П И С О К    У Ч А С Т Н И К О В    Л И Ч Н Ы Х   С О Р Е В Н О В А Н И Й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167</v>
          </cell>
          <cell r="B173" t="str">
            <v>ДЕВУШКИ 2000 - 2002 г.р.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168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169</v>
          </cell>
          <cell r="B175" t="str">
            <v>№</v>
          </cell>
          <cell r="C175" t="str">
            <v>Фамилия, Имя</v>
          </cell>
          <cell r="D175" t="str">
            <v>Дата рождения</v>
          </cell>
          <cell r="E175" t="str">
            <v>Рейтинг</v>
          </cell>
          <cell r="F175" t="str">
            <v>Организация</v>
          </cell>
          <cell r="G175">
            <v>0</v>
          </cell>
          <cell r="H175" t="str">
            <v>Тренер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170</v>
          </cell>
          <cell r="B176" t="str">
            <v>1</v>
          </cell>
          <cell r="C176" t="e">
            <v>#VALUE!</v>
          </cell>
          <cell r="D176" t="e">
            <v>#VALUE!</v>
          </cell>
          <cell r="E176" t="e">
            <v>#VALUE!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 t="e">
            <v>#VALUE!</v>
          </cell>
          <cell r="K176" t="e">
            <v>#VALUE!</v>
          </cell>
          <cell r="L176" t="e">
            <v>#VALUE!</v>
          </cell>
        </row>
        <row r="177">
          <cell r="A177">
            <v>171</v>
          </cell>
          <cell r="B177" t="str">
            <v>2</v>
          </cell>
          <cell r="C177" t="e">
            <v>#VALUE!</v>
          </cell>
          <cell r="D177" t="e">
            <v>#VALUE!</v>
          </cell>
          <cell r="E177" t="e">
            <v>#VALUE!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e">
            <v>#VALUE!</v>
          </cell>
          <cell r="K177" t="e">
            <v>#VALUE!</v>
          </cell>
          <cell r="L177" t="e">
            <v>#VALUE!</v>
          </cell>
        </row>
        <row r="178">
          <cell r="A178">
            <v>172</v>
          </cell>
          <cell r="B178" t="str">
            <v>3</v>
          </cell>
          <cell r="C178" t="e">
            <v>#VALUE!</v>
          </cell>
          <cell r="D178" t="e">
            <v>#VALUE!</v>
          </cell>
          <cell r="E178" t="e">
            <v>#VALUE!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 t="e">
            <v>#VALUE!</v>
          </cell>
          <cell r="K178" t="e">
            <v>#VALUE!</v>
          </cell>
          <cell r="L178" t="e">
            <v>#VALUE!</v>
          </cell>
        </row>
        <row r="179">
          <cell r="A179">
            <v>173</v>
          </cell>
          <cell r="B179" t="str">
            <v>4</v>
          </cell>
          <cell r="C179" t="e">
            <v>#VALUE!</v>
          </cell>
          <cell r="D179" t="e">
            <v>#VALUE!</v>
          </cell>
          <cell r="E179" t="e">
            <v>#VALUE!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 t="e">
            <v>#VALUE!</v>
          </cell>
          <cell r="K179" t="e">
            <v>#VALUE!</v>
          </cell>
          <cell r="L179" t="e">
            <v>#VALUE!</v>
          </cell>
        </row>
        <row r="180">
          <cell r="A180">
            <v>174</v>
          </cell>
          <cell r="B180" t="str">
            <v>5</v>
          </cell>
          <cell r="C180" t="e">
            <v>#VALUE!</v>
          </cell>
          <cell r="D180" t="e">
            <v>#VALUE!</v>
          </cell>
          <cell r="E180" t="e">
            <v>#VALUE!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 t="e">
            <v>#VALUE!</v>
          </cell>
          <cell r="K180" t="e">
            <v>#VALUE!</v>
          </cell>
          <cell r="L180" t="e">
            <v>#VALUE!</v>
          </cell>
        </row>
        <row r="181">
          <cell r="A181">
            <v>175</v>
          </cell>
          <cell r="B181" t="str">
            <v>6</v>
          </cell>
          <cell r="C181" t="e">
            <v>#VALUE!</v>
          </cell>
          <cell r="D181" t="e">
            <v>#VALUE!</v>
          </cell>
          <cell r="E181" t="e">
            <v>#VALUE!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 t="e">
            <v>#VALUE!</v>
          </cell>
          <cell r="K181" t="e">
            <v>#VALUE!</v>
          </cell>
          <cell r="L181" t="e">
            <v>#VALUE!</v>
          </cell>
        </row>
        <row r="182">
          <cell r="A182">
            <v>176</v>
          </cell>
          <cell r="B182" t="str">
            <v>7</v>
          </cell>
          <cell r="C182" t="e">
            <v>#VALUE!</v>
          </cell>
          <cell r="D182" t="e">
            <v>#VALUE!</v>
          </cell>
          <cell r="E182" t="e">
            <v>#VALUE!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 t="e">
            <v>#VALUE!</v>
          </cell>
          <cell r="K182" t="e">
            <v>#VALUE!</v>
          </cell>
          <cell r="L182" t="e">
            <v>#VALUE!</v>
          </cell>
        </row>
        <row r="183">
          <cell r="A183">
            <v>177</v>
          </cell>
          <cell r="B183" t="str">
            <v>8</v>
          </cell>
          <cell r="C183" t="e">
            <v>#VALUE!</v>
          </cell>
          <cell r="D183" t="e">
            <v>#VALUE!</v>
          </cell>
          <cell r="E183" t="e">
            <v>#VALUE!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 t="e">
            <v>#VALUE!</v>
          </cell>
          <cell r="K183" t="e">
            <v>#VALUE!</v>
          </cell>
          <cell r="L183" t="e">
            <v>#VALUE!</v>
          </cell>
        </row>
        <row r="184">
          <cell r="A184">
            <v>178</v>
          </cell>
          <cell r="B184" t="str">
            <v>9</v>
          </cell>
          <cell r="C184" t="e">
            <v>#VALUE!</v>
          </cell>
          <cell r="D184" t="e">
            <v>#VALUE!</v>
          </cell>
          <cell r="E184" t="e">
            <v>#VALUE!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 t="e">
            <v>#VALUE!</v>
          </cell>
          <cell r="K184" t="e">
            <v>#VALUE!</v>
          </cell>
          <cell r="L184" t="e">
            <v>#VALUE!</v>
          </cell>
        </row>
        <row r="185">
          <cell r="A185">
            <v>179</v>
          </cell>
          <cell r="B185" t="str">
            <v>10</v>
          </cell>
          <cell r="C185" t="e">
            <v>#VALUE!</v>
          </cell>
          <cell r="D185" t="e">
            <v>#VALUE!</v>
          </cell>
          <cell r="E185" t="e">
            <v>#VALUE!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 t="e">
            <v>#VALUE!</v>
          </cell>
          <cell r="K185" t="e">
            <v>#VALUE!</v>
          </cell>
          <cell r="L185" t="e">
            <v>#VALUE!</v>
          </cell>
        </row>
        <row r="186">
          <cell r="A186">
            <v>180</v>
          </cell>
          <cell r="B186" t="str">
            <v>11</v>
          </cell>
          <cell r="C186" t="e">
            <v>#VALUE!</v>
          </cell>
          <cell r="D186" t="e">
            <v>#VALUE!</v>
          </cell>
          <cell r="E186" t="e">
            <v>#VALUE!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 t="e">
            <v>#VALUE!</v>
          </cell>
          <cell r="K186" t="e">
            <v>#VALUE!</v>
          </cell>
          <cell r="L186" t="e">
            <v>#VALUE!</v>
          </cell>
        </row>
        <row r="187">
          <cell r="A187">
            <v>181</v>
          </cell>
          <cell r="B187" t="str">
            <v>12</v>
          </cell>
          <cell r="C187" t="e">
            <v>#VALUE!</v>
          </cell>
          <cell r="D187" t="e">
            <v>#VALUE!</v>
          </cell>
          <cell r="E187" t="e">
            <v>#VALUE!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 t="e">
            <v>#VALUE!</v>
          </cell>
          <cell r="K187" t="e">
            <v>#VALUE!</v>
          </cell>
          <cell r="L187" t="e">
            <v>#VALUE!</v>
          </cell>
        </row>
        <row r="188">
          <cell r="A188">
            <v>182</v>
          </cell>
          <cell r="B188" t="str">
            <v>13</v>
          </cell>
          <cell r="C188" t="e">
            <v>#VALUE!</v>
          </cell>
          <cell r="D188" t="e">
            <v>#VALUE!</v>
          </cell>
          <cell r="E188" t="e">
            <v>#VALUE!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 t="e">
            <v>#VALUE!</v>
          </cell>
          <cell r="K188" t="e">
            <v>#VALUE!</v>
          </cell>
          <cell r="L188" t="e">
            <v>#VALUE!</v>
          </cell>
        </row>
        <row r="189">
          <cell r="A189">
            <v>183</v>
          </cell>
          <cell r="B189" t="str">
            <v>14</v>
          </cell>
          <cell r="C189" t="e">
            <v>#VALUE!</v>
          </cell>
          <cell r="D189" t="e">
            <v>#VALUE!</v>
          </cell>
          <cell r="E189" t="e">
            <v>#VALUE!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 t="e">
            <v>#VALUE!</v>
          </cell>
          <cell r="K189" t="e">
            <v>#VALUE!</v>
          </cell>
          <cell r="L189" t="e">
            <v>#VALUE!</v>
          </cell>
        </row>
        <row r="190">
          <cell r="A190">
            <v>184</v>
          </cell>
          <cell r="B190" t="str">
            <v>15</v>
          </cell>
          <cell r="C190" t="e">
            <v>#VALUE!</v>
          </cell>
          <cell r="D190" t="e">
            <v>#VALUE!</v>
          </cell>
          <cell r="E190" t="e">
            <v>#VALUE!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 t="e">
            <v>#VALUE!</v>
          </cell>
          <cell r="K190" t="e">
            <v>#VALUE!</v>
          </cell>
          <cell r="L190" t="e">
            <v>#VALUE!</v>
          </cell>
        </row>
        <row r="191">
          <cell r="A191">
            <v>185</v>
          </cell>
          <cell r="B191" t="str">
            <v>16</v>
          </cell>
          <cell r="C191" t="e">
            <v>#VALUE!</v>
          </cell>
          <cell r="D191" t="e">
            <v>#VALUE!</v>
          </cell>
          <cell r="E191" t="e">
            <v>#VALUE!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 t="e">
            <v>#VALUE!</v>
          </cell>
          <cell r="K191" t="e">
            <v>#VALUE!</v>
          </cell>
          <cell r="L191" t="e">
            <v>#VALUE!</v>
          </cell>
        </row>
        <row r="192">
          <cell r="A192">
            <v>186</v>
          </cell>
          <cell r="B192" t="str">
            <v>17</v>
          </cell>
          <cell r="C192" t="e">
            <v>#VALUE!</v>
          </cell>
          <cell r="D192" t="e">
            <v>#VALUE!</v>
          </cell>
          <cell r="E192" t="e">
            <v>#VALUE!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 t="e">
            <v>#VALUE!</v>
          </cell>
          <cell r="K192" t="e">
            <v>#VALUE!</v>
          </cell>
          <cell r="L192" t="e">
            <v>#VALUE!</v>
          </cell>
        </row>
        <row r="193">
          <cell r="A193">
            <v>187</v>
          </cell>
          <cell r="B193" t="str">
            <v>18</v>
          </cell>
          <cell r="C193" t="e">
            <v>#VALUE!</v>
          </cell>
          <cell r="D193" t="e">
            <v>#VALUE!</v>
          </cell>
          <cell r="E193" t="e">
            <v>#VALUE!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 t="e">
            <v>#VALUE!</v>
          </cell>
          <cell r="K193" t="e">
            <v>#VALUE!</v>
          </cell>
          <cell r="L193" t="e">
            <v>#VALUE!</v>
          </cell>
        </row>
        <row r="194">
          <cell r="A194">
            <v>188</v>
          </cell>
          <cell r="B194" t="str">
            <v>19</v>
          </cell>
          <cell r="C194" t="e">
            <v>#VALUE!</v>
          </cell>
          <cell r="D194" t="e">
            <v>#VALUE!</v>
          </cell>
          <cell r="E194" t="e">
            <v>#VALUE!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 t="e">
            <v>#VALUE!</v>
          </cell>
          <cell r="K194" t="e">
            <v>#VALUE!</v>
          </cell>
          <cell r="L194" t="e">
            <v>#VALUE!</v>
          </cell>
        </row>
        <row r="195">
          <cell r="A195">
            <v>189</v>
          </cell>
          <cell r="B195" t="str">
            <v>20</v>
          </cell>
          <cell r="C195" t="e">
            <v>#VALUE!</v>
          </cell>
          <cell r="D195" t="e">
            <v>#VALUE!</v>
          </cell>
          <cell r="E195" t="e">
            <v>#VALUE!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 t="e">
            <v>#VALUE!</v>
          </cell>
          <cell r="K195" t="e">
            <v>#VALUE!</v>
          </cell>
          <cell r="L195" t="e">
            <v>#VALUE!</v>
          </cell>
        </row>
        <row r="196">
          <cell r="A196">
            <v>190</v>
          </cell>
          <cell r="B196" t="str">
            <v>21</v>
          </cell>
          <cell r="C196" t="e">
            <v>#VALUE!</v>
          </cell>
          <cell r="D196" t="e">
            <v>#VALUE!</v>
          </cell>
          <cell r="E196" t="e">
            <v>#VALUE!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 t="e">
            <v>#VALUE!</v>
          </cell>
          <cell r="K196" t="e">
            <v>#VALUE!</v>
          </cell>
          <cell r="L196" t="e">
            <v>#VALUE!</v>
          </cell>
        </row>
        <row r="197">
          <cell r="A197">
            <v>191</v>
          </cell>
          <cell r="B197" t="str">
            <v>22</v>
          </cell>
          <cell r="C197" t="e">
            <v>#VALUE!</v>
          </cell>
          <cell r="D197" t="e">
            <v>#VALUE!</v>
          </cell>
          <cell r="E197" t="e">
            <v>#VALUE!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 t="e">
            <v>#VALUE!</v>
          </cell>
          <cell r="K197" t="e">
            <v>#VALUE!</v>
          </cell>
          <cell r="L197" t="e">
            <v>#VALUE!</v>
          </cell>
        </row>
        <row r="198">
          <cell r="A198">
            <v>192</v>
          </cell>
          <cell r="B198" t="str">
            <v>23</v>
          </cell>
          <cell r="C198" t="e">
            <v>#VALUE!</v>
          </cell>
          <cell r="D198" t="e">
            <v>#VALUE!</v>
          </cell>
          <cell r="E198" t="e">
            <v>#VALUE!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 t="e">
            <v>#VALUE!</v>
          </cell>
          <cell r="K198" t="e">
            <v>#VALUE!</v>
          </cell>
          <cell r="L198" t="e">
            <v>#VALUE!</v>
          </cell>
        </row>
        <row r="199">
          <cell r="A199">
            <v>193</v>
          </cell>
          <cell r="B199" t="str">
            <v>24</v>
          </cell>
          <cell r="C199" t="e">
            <v>#VALUE!</v>
          </cell>
          <cell r="D199" t="e">
            <v>#VALUE!</v>
          </cell>
          <cell r="E199" t="e">
            <v>#VALUE!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 t="e">
            <v>#VALUE!</v>
          </cell>
          <cell r="K199" t="e">
            <v>#VALUE!</v>
          </cell>
          <cell r="L199" t="e">
            <v>#VALUE!</v>
          </cell>
        </row>
        <row r="200">
          <cell r="A200">
            <v>194</v>
          </cell>
          <cell r="B200" t="str">
            <v>25</v>
          </cell>
          <cell r="C200" t="e">
            <v>#VALUE!</v>
          </cell>
          <cell r="D200" t="e">
            <v>#VALUE!</v>
          </cell>
          <cell r="E200" t="e">
            <v>#VALUE!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 t="e">
            <v>#VALUE!</v>
          </cell>
          <cell r="K200" t="e">
            <v>#VALUE!</v>
          </cell>
          <cell r="L200" t="e">
            <v>#VALUE!</v>
          </cell>
        </row>
        <row r="201">
          <cell r="A201">
            <v>195</v>
          </cell>
          <cell r="B201" t="str">
            <v>26</v>
          </cell>
          <cell r="C201" t="e">
            <v>#VALUE!</v>
          </cell>
          <cell r="D201" t="e">
            <v>#VALUE!</v>
          </cell>
          <cell r="E201" t="e">
            <v>#VALUE!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 t="e">
            <v>#VALUE!</v>
          </cell>
          <cell r="K201" t="e">
            <v>#VALUE!</v>
          </cell>
          <cell r="L201" t="e">
            <v>#VALUE!</v>
          </cell>
        </row>
        <row r="202">
          <cell r="A202">
            <v>196</v>
          </cell>
          <cell r="B202" t="str">
            <v>27</v>
          </cell>
          <cell r="C202" t="e">
            <v>#VALUE!</v>
          </cell>
          <cell r="D202" t="e">
            <v>#VALUE!</v>
          </cell>
          <cell r="E202" t="e">
            <v>#VALUE!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e">
            <v>#VALUE!</v>
          </cell>
          <cell r="K202" t="e">
            <v>#VALUE!</v>
          </cell>
          <cell r="L202" t="e">
            <v>#VALUE!</v>
          </cell>
        </row>
        <row r="203">
          <cell r="A203">
            <v>197</v>
          </cell>
          <cell r="B203" t="str">
            <v>28</v>
          </cell>
          <cell r="C203" t="e">
            <v>#VALUE!</v>
          </cell>
          <cell r="D203" t="e">
            <v>#VALUE!</v>
          </cell>
          <cell r="E203" t="e">
            <v>#VALUE!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 t="e">
            <v>#VALUE!</v>
          </cell>
          <cell r="K203" t="e">
            <v>#VALUE!</v>
          </cell>
          <cell r="L203" t="e">
            <v>#VALUE!</v>
          </cell>
        </row>
        <row r="204">
          <cell r="A204">
            <v>198</v>
          </cell>
          <cell r="B204" t="str">
            <v>29</v>
          </cell>
          <cell r="C204" t="e">
            <v>#VALUE!</v>
          </cell>
          <cell r="D204" t="e">
            <v>#VALUE!</v>
          </cell>
          <cell r="E204" t="e">
            <v>#VALUE!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 t="e">
            <v>#VALUE!</v>
          </cell>
          <cell r="K204" t="e">
            <v>#VALUE!</v>
          </cell>
          <cell r="L204" t="e">
            <v>#VALUE!</v>
          </cell>
        </row>
        <row r="205">
          <cell r="A205">
            <v>199</v>
          </cell>
          <cell r="B205" t="str">
            <v>30</v>
          </cell>
          <cell r="C205" t="e">
            <v>#VALUE!</v>
          </cell>
          <cell r="D205" t="e">
            <v>#VALUE!</v>
          </cell>
          <cell r="E205" t="e">
            <v>#VALUE!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 t="e">
            <v>#VALUE!</v>
          </cell>
          <cell r="K205" t="e">
            <v>#VALUE!</v>
          </cell>
          <cell r="L205" t="e">
            <v>#VALUE!</v>
          </cell>
        </row>
        <row r="206">
          <cell r="A206">
            <v>200</v>
          </cell>
          <cell r="B206" t="str">
            <v>31</v>
          </cell>
          <cell r="C206" t="e">
            <v>#VALUE!</v>
          </cell>
          <cell r="D206" t="e">
            <v>#VALUE!</v>
          </cell>
          <cell r="E206" t="e">
            <v>#VALUE!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 t="e">
            <v>#VALUE!</v>
          </cell>
          <cell r="K206" t="e">
            <v>#VALUE!</v>
          </cell>
          <cell r="L206" t="e">
            <v>#VALUE!</v>
          </cell>
        </row>
        <row r="207">
          <cell r="A207">
            <v>201</v>
          </cell>
          <cell r="B207" t="str">
            <v>32</v>
          </cell>
          <cell r="C207" t="e">
            <v>#VALUE!</v>
          </cell>
          <cell r="D207" t="e">
            <v>#VALUE!</v>
          </cell>
          <cell r="E207" t="e">
            <v>#VALUE!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 t="e">
            <v>#VALUE!</v>
          </cell>
          <cell r="K207" t="e">
            <v>#VALUE!</v>
          </cell>
          <cell r="L207" t="e">
            <v>#VALUE!</v>
          </cell>
        </row>
        <row r="208">
          <cell r="A208">
            <v>202</v>
          </cell>
          <cell r="B208" t="str">
            <v>33</v>
          </cell>
          <cell r="C208" t="e">
            <v>#VALUE!</v>
          </cell>
          <cell r="D208" t="e">
            <v>#VALUE!</v>
          </cell>
          <cell r="E208" t="e">
            <v>#VALUE!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 t="e">
            <v>#VALUE!</v>
          </cell>
          <cell r="K208" t="e">
            <v>#VALUE!</v>
          </cell>
          <cell r="L208" t="e">
            <v>#VALUE!</v>
          </cell>
        </row>
        <row r="209">
          <cell r="A209">
            <v>203</v>
          </cell>
          <cell r="B209" t="str">
            <v>34</v>
          </cell>
          <cell r="C209" t="e">
            <v>#VALUE!</v>
          </cell>
          <cell r="D209" t="e">
            <v>#VALUE!</v>
          </cell>
          <cell r="E209" t="e">
            <v>#VALUE!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 t="e">
            <v>#VALUE!</v>
          </cell>
          <cell r="K209" t="e">
            <v>#VALUE!</v>
          </cell>
          <cell r="L209" t="e">
            <v>#VALUE!</v>
          </cell>
        </row>
        <row r="210">
          <cell r="A210">
            <v>204</v>
          </cell>
          <cell r="B210" t="str">
            <v>35</v>
          </cell>
          <cell r="C210" t="e">
            <v>#VALUE!</v>
          </cell>
          <cell r="D210" t="e">
            <v>#VALUE!</v>
          </cell>
          <cell r="E210" t="e">
            <v>#VALUE!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 t="e">
            <v>#VALUE!</v>
          </cell>
          <cell r="K210" t="e">
            <v>#VALUE!</v>
          </cell>
          <cell r="L210" t="e">
            <v>#VALUE!</v>
          </cell>
        </row>
        <row r="211">
          <cell r="A211">
            <v>205</v>
          </cell>
          <cell r="B211" t="str">
            <v>36</v>
          </cell>
          <cell r="C211" t="e">
            <v>#VALUE!</v>
          </cell>
          <cell r="D211" t="e">
            <v>#VALUE!</v>
          </cell>
          <cell r="E211" t="e">
            <v>#VALUE!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 t="e">
            <v>#VALUE!</v>
          </cell>
          <cell r="K211" t="e">
            <v>#VALUE!</v>
          </cell>
          <cell r="L211" t="e">
            <v>#VALUE!</v>
          </cell>
        </row>
        <row r="212">
          <cell r="A212">
            <v>206</v>
          </cell>
          <cell r="B212" t="str">
            <v>37</v>
          </cell>
          <cell r="C212" t="e">
            <v>#VALUE!</v>
          </cell>
          <cell r="D212" t="e">
            <v>#VALUE!</v>
          </cell>
          <cell r="E212" t="e">
            <v>#VALUE!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 t="e">
            <v>#VALUE!</v>
          </cell>
          <cell r="K212" t="e">
            <v>#VALUE!</v>
          </cell>
          <cell r="L212" t="e">
            <v>#VALUE!</v>
          </cell>
        </row>
        <row r="213">
          <cell r="A213">
            <v>207</v>
          </cell>
          <cell r="B213" t="str">
            <v>38</v>
          </cell>
          <cell r="C213" t="e">
            <v>#VALUE!</v>
          </cell>
          <cell r="D213" t="e">
            <v>#VALUE!</v>
          </cell>
          <cell r="E213" t="e">
            <v>#VALUE!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 t="e">
            <v>#VALUE!</v>
          </cell>
          <cell r="K213" t="e">
            <v>#VALUE!</v>
          </cell>
          <cell r="L213" t="e">
            <v>#VALUE!</v>
          </cell>
        </row>
        <row r="214">
          <cell r="A214">
            <v>208</v>
          </cell>
          <cell r="B214" t="str">
            <v>39</v>
          </cell>
          <cell r="C214" t="e">
            <v>#VALUE!</v>
          </cell>
          <cell r="D214" t="e">
            <v>#VALUE!</v>
          </cell>
          <cell r="E214" t="e">
            <v>#VALUE!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 t="e">
            <v>#VALUE!</v>
          </cell>
          <cell r="K214" t="e">
            <v>#VALUE!</v>
          </cell>
          <cell r="L214" t="e">
            <v>#VALUE!</v>
          </cell>
        </row>
        <row r="215">
          <cell r="A215">
            <v>209</v>
          </cell>
          <cell r="B215" t="str">
            <v>40</v>
          </cell>
          <cell r="C215" t="e">
            <v>#VALUE!</v>
          </cell>
          <cell r="D215" t="e">
            <v>#VALUE!</v>
          </cell>
          <cell r="E215" t="e">
            <v>#VALUE!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 t="e">
            <v>#VALUE!</v>
          </cell>
          <cell r="K215" t="e">
            <v>#VALUE!</v>
          </cell>
          <cell r="L215" t="e">
            <v>#VALUE!</v>
          </cell>
        </row>
        <row r="216">
          <cell r="A216">
            <v>210</v>
          </cell>
          <cell r="B216" t="str">
            <v>41</v>
          </cell>
          <cell r="C216" t="e">
            <v>#VALUE!</v>
          </cell>
          <cell r="D216" t="e">
            <v>#VALUE!</v>
          </cell>
          <cell r="E216" t="e">
            <v>#VALUE!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 t="e">
            <v>#VALUE!</v>
          </cell>
          <cell r="K216" t="e">
            <v>#VALUE!</v>
          </cell>
          <cell r="L216" t="e">
            <v>#VALUE!</v>
          </cell>
        </row>
        <row r="217">
          <cell r="A217">
            <v>211</v>
          </cell>
          <cell r="B217" t="str">
            <v>42</v>
          </cell>
          <cell r="C217" t="e">
            <v>#VALUE!</v>
          </cell>
          <cell r="D217" t="e">
            <v>#VALUE!</v>
          </cell>
          <cell r="E217" t="e">
            <v>#VALUE!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 t="e">
            <v>#VALUE!</v>
          </cell>
          <cell r="K217" t="e">
            <v>#VALUE!</v>
          </cell>
          <cell r="L217" t="e">
            <v>#VALUE!</v>
          </cell>
        </row>
        <row r="218">
          <cell r="A218">
            <v>212</v>
          </cell>
          <cell r="B218" t="str">
            <v>43</v>
          </cell>
          <cell r="C218" t="e">
            <v>#VALUE!</v>
          </cell>
          <cell r="D218" t="e">
            <v>#VALUE!</v>
          </cell>
          <cell r="E218" t="e">
            <v>#VALUE!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 t="e">
            <v>#VALUE!</v>
          </cell>
          <cell r="K218" t="e">
            <v>#VALUE!</v>
          </cell>
          <cell r="L218" t="e">
            <v>#VALUE!</v>
          </cell>
        </row>
        <row r="219">
          <cell r="A219">
            <v>213</v>
          </cell>
          <cell r="B219" t="str">
            <v>44</v>
          </cell>
          <cell r="C219" t="e">
            <v>#VALUE!</v>
          </cell>
          <cell r="D219" t="e">
            <v>#VALUE!</v>
          </cell>
          <cell r="E219" t="e">
            <v>#VALUE!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 t="e">
            <v>#VALUE!</v>
          </cell>
          <cell r="K219" t="e">
            <v>#VALUE!</v>
          </cell>
          <cell r="L219" t="e">
            <v>#VALUE!</v>
          </cell>
        </row>
        <row r="220">
          <cell r="A220">
            <v>214</v>
          </cell>
          <cell r="B220" t="str">
            <v>45</v>
          </cell>
          <cell r="C220" t="e">
            <v>#VALUE!</v>
          </cell>
          <cell r="D220" t="e">
            <v>#VALUE!</v>
          </cell>
          <cell r="E220" t="e">
            <v>#VALUE!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 t="e">
            <v>#VALUE!</v>
          </cell>
          <cell r="K220" t="e">
            <v>#VALUE!</v>
          </cell>
          <cell r="L220" t="e">
            <v>#VALUE!</v>
          </cell>
        </row>
        <row r="221">
          <cell r="A221">
            <v>215</v>
          </cell>
          <cell r="B221" t="str">
            <v>46</v>
          </cell>
          <cell r="C221" t="e">
            <v>#VALUE!</v>
          </cell>
          <cell r="D221" t="e">
            <v>#VALUE!</v>
          </cell>
          <cell r="E221" t="e">
            <v>#VALUE!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 t="e">
            <v>#VALUE!</v>
          </cell>
          <cell r="K221" t="e">
            <v>#VALUE!</v>
          </cell>
          <cell r="L221" t="e">
            <v>#VALUE!</v>
          </cell>
        </row>
        <row r="222">
          <cell r="A222">
            <v>216</v>
          </cell>
          <cell r="B222" t="str">
            <v>47</v>
          </cell>
          <cell r="C222" t="e">
            <v>#VALUE!</v>
          </cell>
          <cell r="D222" t="e">
            <v>#VALUE!</v>
          </cell>
          <cell r="E222" t="e">
            <v>#VALUE!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 t="e">
            <v>#VALUE!</v>
          </cell>
          <cell r="K222" t="e">
            <v>#VALUE!</v>
          </cell>
          <cell r="L222" t="e">
            <v>#VALUE!</v>
          </cell>
        </row>
        <row r="223">
          <cell r="A223">
            <v>217</v>
          </cell>
          <cell r="B223" t="str">
            <v>48</v>
          </cell>
          <cell r="C223" t="e">
            <v>#VALUE!</v>
          </cell>
          <cell r="D223" t="e">
            <v>#VALUE!</v>
          </cell>
          <cell r="E223" t="e">
            <v>#VALUE!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 t="e">
            <v>#VALUE!</v>
          </cell>
          <cell r="K223" t="e">
            <v>#VALUE!</v>
          </cell>
          <cell r="L223" t="e">
            <v>#VALUE!</v>
          </cell>
        </row>
        <row r="224">
          <cell r="A224">
            <v>218</v>
          </cell>
          <cell r="B224" t="str">
            <v>49</v>
          </cell>
          <cell r="C224" t="e">
            <v>#VALUE!</v>
          </cell>
          <cell r="D224" t="e">
            <v>#VALUE!</v>
          </cell>
          <cell r="E224" t="e">
            <v>#VALUE!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 t="e">
            <v>#VALUE!</v>
          </cell>
          <cell r="K224" t="e">
            <v>#VALUE!</v>
          </cell>
          <cell r="L224" t="e">
            <v>#VALUE!</v>
          </cell>
        </row>
        <row r="225">
          <cell r="A225">
            <v>219</v>
          </cell>
          <cell r="B225" t="str">
            <v>50</v>
          </cell>
          <cell r="C225" t="e">
            <v>#VALUE!</v>
          </cell>
          <cell r="D225" t="e">
            <v>#VALUE!</v>
          </cell>
          <cell r="E225" t="e">
            <v>#VALUE!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 t="e">
            <v>#VALUE!</v>
          </cell>
          <cell r="K225" t="e">
            <v>#VALUE!</v>
          </cell>
          <cell r="L225" t="e">
            <v>#VALUE!</v>
          </cell>
        </row>
        <row r="226">
          <cell r="A226">
            <v>220</v>
          </cell>
          <cell r="B226" t="str">
            <v>51</v>
          </cell>
          <cell r="C226" t="e">
            <v>#VALUE!</v>
          </cell>
          <cell r="D226" t="e">
            <v>#VALUE!</v>
          </cell>
          <cell r="E226" t="e">
            <v>#VALUE!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 t="e">
            <v>#VALUE!</v>
          </cell>
          <cell r="K226" t="e">
            <v>#VALUE!</v>
          </cell>
          <cell r="L226" t="e">
            <v>#VALUE!</v>
          </cell>
        </row>
        <row r="227">
          <cell r="A227">
            <v>221</v>
          </cell>
          <cell r="B227" t="str">
            <v>52</v>
          </cell>
          <cell r="C227" t="e">
            <v>#VALUE!</v>
          </cell>
          <cell r="D227" t="e">
            <v>#VALUE!</v>
          </cell>
          <cell r="E227" t="e">
            <v>#VALUE!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 t="e">
            <v>#VALUE!</v>
          </cell>
          <cell r="K227" t="e">
            <v>#VALUE!</v>
          </cell>
          <cell r="L227" t="e">
            <v>#VALUE!</v>
          </cell>
        </row>
        <row r="228">
          <cell r="A228">
            <v>222</v>
          </cell>
          <cell r="B228" t="str">
            <v>53</v>
          </cell>
          <cell r="C228" t="e">
            <v>#VALUE!</v>
          </cell>
          <cell r="D228" t="e">
            <v>#VALUE!</v>
          </cell>
          <cell r="E228" t="e">
            <v>#VALUE!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 t="e">
            <v>#VALUE!</v>
          </cell>
          <cell r="K228" t="e">
            <v>#VALUE!</v>
          </cell>
          <cell r="L228" t="e">
            <v>#VALUE!</v>
          </cell>
        </row>
        <row r="229">
          <cell r="A229">
            <v>223</v>
          </cell>
          <cell r="B229" t="str">
            <v>54</v>
          </cell>
          <cell r="C229" t="e">
            <v>#VALUE!</v>
          </cell>
          <cell r="D229" t="e">
            <v>#VALUE!</v>
          </cell>
          <cell r="E229" t="e">
            <v>#VALUE!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 t="e">
            <v>#VALUE!</v>
          </cell>
          <cell r="K229" t="e">
            <v>#VALUE!</v>
          </cell>
          <cell r="L229" t="e">
            <v>#VALUE!</v>
          </cell>
        </row>
        <row r="230">
          <cell r="A230">
            <v>224</v>
          </cell>
          <cell r="B230" t="str">
            <v>55</v>
          </cell>
          <cell r="C230" t="e">
            <v>#VALUE!</v>
          </cell>
          <cell r="D230" t="e">
            <v>#VALUE!</v>
          </cell>
          <cell r="E230" t="e">
            <v>#VALUE!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 t="e">
            <v>#VALUE!</v>
          </cell>
          <cell r="K230" t="e">
            <v>#VALUE!</v>
          </cell>
          <cell r="L230" t="e">
            <v>#VALUE!</v>
          </cell>
        </row>
        <row r="231">
          <cell r="A231">
            <v>225</v>
          </cell>
          <cell r="B231" t="str">
            <v>56</v>
          </cell>
          <cell r="C231" t="e">
            <v>#VALUE!</v>
          </cell>
          <cell r="D231" t="e">
            <v>#VALUE!</v>
          </cell>
          <cell r="E231" t="e">
            <v>#VALUE!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 t="e">
            <v>#VALUE!</v>
          </cell>
          <cell r="K231" t="e">
            <v>#VALUE!</v>
          </cell>
          <cell r="L231" t="e">
            <v>#VALUE!</v>
          </cell>
        </row>
        <row r="232">
          <cell r="A232">
            <v>226</v>
          </cell>
          <cell r="B232" t="str">
            <v>57</v>
          </cell>
          <cell r="C232" t="e">
            <v>#VALUE!</v>
          </cell>
          <cell r="D232" t="e">
            <v>#VALUE!</v>
          </cell>
          <cell r="E232" t="e">
            <v>#VALUE!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 t="e">
            <v>#VALUE!</v>
          </cell>
          <cell r="K232" t="e">
            <v>#VALUE!</v>
          </cell>
          <cell r="L232" t="e">
            <v>#VALUE!</v>
          </cell>
        </row>
        <row r="233">
          <cell r="A233">
            <v>227</v>
          </cell>
          <cell r="B233" t="str">
            <v>58</v>
          </cell>
          <cell r="C233" t="e">
            <v>#VALUE!</v>
          </cell>
          <cell r="D233" t="e">
            <v>#VALUE!</v>
          </cell>
          <cell r="E233" t="e">
            <v>#VALUE!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 t="e">
            <v>#VALUE!</v>
          </cell>
          <cell r="K233" t="e">
            <v>#VALUE!</v>
          </cell>
          <cell r="L233" t="e">
            <v>#VALUE!</v>
          </cell>
        </row>
        <row r="234">
          <cell r="A234">
            <v>228</v>
          </cell>
          <cell r="B234" t="str">
            <v>59</v>
          </cell>
          <cell r="C234" t="e">
            <v>#VALUE!</v>
          </cell>
          <cell r="D234" t="e">
            <v>#VALUE!</v>
          </cell>
          <cell r="E234" t="e">
            <v>#VALUE!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 t="e">
            <v>#VALUE!</v>
          </cell>
          <cell r="K234" t="e">
            <v>#VALUE!</v>
          </cell>
          <cell r="L234" t="e">
            <v>#VALUE!</v>
          </cell>
        </row>
        <row r="235">
          <cell r="A235">
            <v>229</v>
          </cell>
          <cell r="B235" t="str">
            <v>60</v>
          </cell>
          <cell r="C235" t="e">
            <v>#VALUE!</v>
          </cell>
          <cell r="D235" t="e">
            <v>#VALUE!</v>
          </cell>
          <cell r="E235" t="e">
            <v>#VALUE!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 t="e">
            <v>#VALUE!</v>
          </cell>
          <cell r="K235" t="e">
            <v>#VALUE!</v>
          </cell>
          <cell r="L235" t="e">
            <v>#VALUE!</v>
          </cell>
        </row>
        <row r="236">
          <cell r="A236">
            <v>230</v>
          </cell>
          <cell r="B236" t="str">
            <v>61</v>
          </cell>
          <cell r="C236" t="e">
            <v>#VALUE!</v>
          </cell>
          <cell r="D236" t="e">
            <v>#VALUE!</v>
          </cell>
          <cell r="E236" t="e">
            <v>#VALUE!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 t="e">
            <v>#VALUE!</v>
          </cell>
          <cell r="K236" t="e">
            <v>#VALUE!</v>
          </cell>
          <cell r="L236" t="e">
            <v>#VALUE!</v>
          </cell>
        </row>
        <row r="237">
          <cell r="A237">
            <v>231</v>
          </cell>
          <cell r="B237" t="str">
            <v>62</v>
          </cell>
          <cell r="C237" t="e">
            <v>#VALUE!</v>
          </cell>
          <cell r="D237" t="e">
            <v>#VALUE!</v>
          </cell>
          <cell r="E237" t="e">
            <v>#VALUE!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 t="e">
            <v>#VALUE!</v>
          </cell>
          <cell r="K237" t="e">
            <v>#VALUE!</v>
          </cell>
          <cell r="L237" t="e">
            <v>#VALUE!</v>
          </cell>
        </row>
        <row r="238">
          <cell r="A238">
            <v>232</v>
          </cell>
          <cell r="B238" t="str">
            <v>63</v>
          </cell>
          <cell r="C238" t="e">
            <v>#VALUE!</v>
          </cell>
          <cell r="D238" t="e">
            <v>#VALUE!</v>
          </cell>
          <cell r="E238" t="e">
            <v>#VALUE!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 t="e">
            <v>#VALUE!</v>
          </cell>
          <cell r="K238" t="e">
            <v>#VALUE!</v>
          </cell>
          <cell r="L238" t="e">
            <v>#VALUE!</v>
          </cell>
        </row>
        <row r="239">
          <cell r="A239">
            <v>233</v>
          </cell>
          <cell r="B239" t="str">
            <v>64</v>
          </cell>
          <cell r="C239" t="e">
            <v>#VALUE!</v>
          </cell>
          <cell r="D239" t="e">
            <v>#VALUE!</v>
          </cell>
          <cell r="E239" t="e">
            <v>#VALUE!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 t="e">
            <v>#VALUE!</v>
          </cell>
          <cell r="K239" t="e">
            <v>#VALUE!</v>
          </cell>
          <cell r="L239" t="e">
            <v>#VALUE!</v>
          </cell>
        </row>
        <row r="240">
          <cell r="A240">
            <v>234</v>
          </cell>
          <cell r="B240" t="str">
            <v>65</v>
          </cell>
          <cell r="C240" t="e">
            <v>#VALUE!</v>
          </cell>
          <cell r="D240" t="e">
            <v>#VALUE!</v>
          </cell>
          <cell r="E240" t="e">
            <v>#VALUE!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 t="e">
            <v>#VALUE!</v>
          </cell>
          <cell r="K240" t="e">
            <v>#VALUE!</v>
          </cell>
          <cell r="L240" t="e">
            <v>#VALUE!</v>
          </cell>
        </row>
        <row r="241">
          <cell r="A241">
            <v>235</v>
          </cell>
          <cell r="B241" t="str">
            <v>66</v>
          </cell>
          <cell r="C241" t="e">
            <v>#VALUE!</v>
          </cell>
          <cell r="D241" t="e">
            <v>#VALUE!</v>
          </cell>
          <cell r="E241" t="e">
            <v>#VALUE!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 t="e">
            <v>#VALUE!</v>
          </cell>
          <cell r="K241" t="e">
            <v>#VALUE!</v>
          </cell>
          <cell r="L241" t="e">
            <v>#VALUE!</v>
          </cell>
        </row>
        <row r="242">
          <cell r="A242">
            <v>236</v>
          </cell>
          <cell r="B242" t="str">
            <v>67</v>
          </cell>
          <cell r="C242" t="e">
            <v>#VALUE!</v>
          </cell>
          <cell r="D242" t="e">
            <v>#VALUE!</v>
          </cell>
          <cell r="E242" t="e">
            <v>#VALUE!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 t="e">
            <v>#VALUE!</v>
          </cell>
          <cell r="K242" t="e">
            <v>#VALUE!</v>
          </cell>
          <cell r="L242" t="e">
            <v>#VALUE!</v>
          </cell>
        </row>
        <row r="243">
          <cell r="A243">
            <v>237</v>
          </cell>
          <cell r="B243" t="str">
            <v>68</v>
          </cell>
          <cell r="C243" t="e">
            <v>#VALUE!</v>
          </cell>
          <cell r="D243" t="e">
            <v>#VALUE!</v>
          </cell>
          <cell r="E243" t="e">
            <v>#VALUE!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 t="e">
            <v>#VALUE!</v>
          </cell>
          <cell r="K243" t="e">
            <v>#VALUE!</v>
          </cell>
          <cell r="L243" t="e">
            <v>#VALUE!</v>
          </cell>
        </row>
        <row r="244">
          <cell r="A244">
            <v>238</v>
          </cell>
          <cell r="B244" t="str">
            <v>69</v>
          </cell>
          <cell r="C244" t="e">
            <v>#VALUE!</v>
          </cell>
          <cell r="D244" t="e">
            <v>#VALUE!</v>
          </cell>
          <cell r="E244" t="e">
            <v>#VALUE!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 t="e">
            <v>#VALUE!</v>
          </cell>
          <cell r="K244" t="e">
            <v>#VALUE!</v>
          </cell>
          <cell r="L244" t="e">
            <v>#VALUE!</v>
          </cell>
        </row>
        <row r="245">
          <cell r="A245">
            <v>239</v>
          </cell>
          <cell r="B245" t="str">
            <v>70</v>
          </cell>
          <cell r="C245" t="e">
            <v>#VALUE!</v>
          </cell>
          <cell r="D245" t="e">
            <v>#VALUE!</v>
          </cell>
          <cell r="E245" t="e">
            <v>#VALUE!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 t="e">
            <v>#VALUE!</v>
          </cell>
          <cell r="K245" t="e">
            <v>#VALUE!</v>
          </cell>
          <cell r="L245" t="e">
            <v>#VALUE!</v>
          </cell>
        </row>
        <row r="246">
          <cell r="A246">
            <v>240</v>
          </cell>
          <cell r="B246" t="str">
            <v>71</v>
          </cell>
          <cell r="C246" t="e">
            <v>#VALUE!</v>
          </cell>
          <cell r="D246" t="e">
            <v>#VALUE!</v>
          </cell>
          <cell r="E246" t="e">
            <v>#VALUE!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 t="e">
            <v>#VALUE!</v>
          </cell>
          <cell r="K246" t="e">
            <v>#VALUE!</v>
          </cell>
          <cell r="L246" t="e">
            <v>#VALUE!</v>
          </cell>
        </row>
        <row r="247">
          <cell r="A247">
            <v>241</v>
          </cell>
          <cell r="B247" t="str">
            <v>72</v>
          </cell>
          <cell r="C247" t="e">
            <v>#VALUE!</v>
          </cell>
          <cell r="D247" t="e">
            <v>#VALUE!</v>
          </cell>
          <cell r="E247" t="e">
            <v>#VALUE!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 t="e">
            <v>#VALUE!</v>
          </cell>
          <cell r="K247" t="e">
            <v>#VALUE!</v>
          </cell>
          <cell r="L247" t="e">
            <v>#VALUE!</v>
          </cell>
        </row>
        <row r="248">
          <cell r="A248">
            <v>242</v>
          </cell>
          <cell r="B248" t="str">
            <v>73</v>
          </cell>
          <cell r="C248" t="e">
            <v>#VALUE!</v>
          </cell>
          <cell r="D248" t="e">
            <v>#VALUE!</v>
          </cell>
          <cell r="E248" t="e">
            <v>#VALUE!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 t="e">
            <v>#VALUE!</v>
          </cell>
          <cell r="K248" t="e">
            <v>#VALUE!</v>
          </cell>
          <cell r="L248" t="e">
            <v>#VALUE!</v>
          </cell>
        </row>
        <row r="249">
          <cell r="A249">
            <v>243</v>
          </cell>
          <cell r="B249" t="str">
            <v>74</v>
          </cell>
          <cell r="C249" t="e">
            <v>#VALUE!</v>
          </cell>
          <cell r="D249" t="e">
            <v>#VALUE!</v>
          </cell>
          <cell r="E249" t="e">
            <v>#VALUE!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 t="e">
            <v>#VALUE!</v>
          </cell>
          <cell r="K249" t="e">
            <v>#VALUE!</v>
          </cell>
          <cell r="L249" t="e">
            <v>#VALUE!</v>
          </cell>
        </row>
        <row r="250">
          <cell r="A250">
            <v>244</v>
          </cell>
          <cell r="B250" t="str">
            <v>75</v>
          </cell>
          <cell r="C250" t="e">
            <v>#VALUE!</v>
          </cell>
          <cell r="D250" t="e">
            <v>#VALUE!</v>
          </cell>
          <cell r="E250" t="e">
            <v>#VALUE!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 t="e">
            <v>#VALUE!</v>
          </cell>
          <cell r="K250" t="e">
            <v>#VALUE!</v>
          </cell>
          <cell r="L250" t="e">
            <v>#VALUE!</v>
          </cell>
        </row>
        <row r="251">
          <cell r="A251">
            <v>245</v>
          </cell>
          <cell r="B251" t="str">
            <v>76</v>
          </cell>
          <cell r="C251" t="e">
            <v>#VALUE!</v>
          </cell>
          <cell r="D251" t="e">
            <v>#VALUE!</v>
          </cell>
          <cell r="E251" t="e">
            <v>#VALUE!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 t="e">
            <v>#VALUE!</v>
          </cell>
          <cell r="K251" t="e">
            <v>#VALUE!</v>
          </cell>
          <cell r="L251" t="e">
            <v>#VALUE!</v>
          </cell>
        </row>
        <row r="252">
          <cell r="A252">
            <v>246</v>
          </cell>
          <cell r="B252" t="str">
            <v>77</v>
          </cell>
          <cell r="C252" t="e">
            <v>#VALUE!</v>
          </cell>
          <cell r="D252" t="e">
            <v>#VALUE!</v>
          </cell>
          <cell r="E252" t="e">
            <v>#VALUE!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 t="e">
            <v>#VALUE!</v>
          </cell>
          <cell r="K252" t="e">
            <v>#VALUE!</v>
          </cell>
          <cell r="L252" t="e">
            <v>#VALUE!</v>
          </cell>
        </row>
        <row r="253">
          <cell r="A253">
            <v>247</v>
          </cell>
          <cell r="B253" t="str">
            <v>78</v>
          </cell>
          <cell r="C253" t="e">
            <v>#VALUE!</v>
          </cell>
          <cell r="D253" t="e">
            <v>#VALUE!</v>
          </cell>
          <cell r="E253" t="e">
            <v>#VALUE!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 t="e">
            <v>#VALUE!</v>
          </cell>
          <cell r="K253" t="e">
            <v>#VALUE!</v>
          </cell>
          <cell r="L253" t="e">
            <v>#VALUE!</v>
          </cell>
        </row>
        <row r="254">
          <cell r="A254">
            <v>248</v>
          </cell>
          <cell r="B254" t="str">
            <v>79</v>
          </cell>
          <cell r="C254" t="e">
            <v>#VALUE!</v>
          </cell>
          <cell r="D254" t="e">
            <v>#VALUE!</v>
          </cell>
          <cell r="E254" t="e">
            <v>#VALUE!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 t="e">
            <v>#VALUE!</v>
          </cell>
          <cell r="K254" t="e">
            <v>#VALUE!</v>
          </cell>
          <cell r="L254" t="e">
            <v>#VALUE!</v>
          </cell>
        </row>
        <row r="255">
          <cell r="A255">
            <v>249</v>
          </cell>
          <cell r="B255" t="str">
            <v>80</v>
          </cell>
          <cell r="C255" t="e">
            <v>#VALUE!</v>
          </cell>
          <cell r="D255" t="e">
            <v>#VALUE!</v>
          </cell>
          <cell r="E255" t="e">
            <v>#VALUE!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 t="e">
            <v>#VALUE!</v>
          </cell>
          <cell r="K255" t="e">
            <v>#VALUE!</v>
          </cell>
          <cell r="L255" t="e">
            <v>#VALUE!</v>
          </cell>
        </row>
        <row r="256">
          <cell r="A256">
            <v>250</v>
          </cell>
          <cell r="B256" t="str">
            <v>81</v>
          </cell>
          <cell r="C256" t="e">
            <v>#VALUE!</v>
          </cell>
          <cell r="D256" t="e">
            <v>#VALUE!</v>
          </cell>
          <cell r="E256" t="e">
            <v>#VALUE!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 t="e">
            <v>#VALUE!</v>
          </cell>
          <cell r="K256" t="e">
            <v>#VALUE!</v>
          </cell>
          <cell r="L256" t="e">
            <v>#VALUE!</v>
          </cell>
        </row>
        <row r="257">
          <cell r="A257">
            <v>251</v>
          </cell>
          <cell r="B257" t="str">
            <v>82</v>
          </cell>
          <cell r="C257" t="e">
            <v>#VALUE!</v>
          </cell>
          <cell r="D257" t="e">
            <v>#VALUE!</v>
          </cell>
          <cell r="E257" t="e">
            <v>#VALUE!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 t="e">
            <v>#VALUE!</v>
          </cell>
          <cell r="K257" t="e">
            <v>#VALUE!</v>
          </cell>
          <cell r="L257" t="e">
            <v>#VALUE!</v>
          </cell>
        </row>
        <row r="258">
          <cell r="A258">
            <v>252</v>
          </cell>
          <cell r="B258" t="str">
            <v>83</v>
          </cell>
          <cell r="C258" t="e">
            <v>#VALUE!</v>
          </cell>
          <cell r="D258" t="e">
            <v>#VALUE!</v>
          </cell>
          <cell r="E258" t="e">
            <v>#VALUE!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 t="e">
            <v>#VALUE!</v>
          </cell>
          <cell r="K258" t="e">
            <v>#VALUE!</v>
          </cell>
          <cell r="L258" t="e">
            <v>#VALUE!</v>
          </cell>
        </row>
        <row r="259">
          <cell r="A259">
            <v>253</v>
          </cell>
          <cell r="B259" t="str">
            <v>84</v>
          </cell>
          <cell r="C259" t="e">
            <v>#VALUE!</v>
          </cell>
          <cell r="D259" t="e">
            <v>#VALUE!</v>
          </cell>
          <cell r="E259" t="e">
            <v>#VALUE!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 t="e">
            <v>#VALUE!</v>
          </cell>
          <cell r="K259" t="e">
            <v>#VALUE!</v>
          </cell>
          <cell r="L259" t="e">
            <v>#VALUE!</v>
          </cell>
        </row>
        <row r="260">
          <cell r="A260">
            <v>254</v>
          </cell>
          <cell r="B260" t="str">
            <v>85</v>
          </cell>
          <cell r="C260" t="e">
            <v>#VALUE!</v>
          </cell>
          <cell r="D260" t="e">
            <v>#VALUE!</v>
          </cell>
          <cell r="E260" t="e">
            <v>#VALUE!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 t="e">
            <v>#VALUE!</v>
          </cell>
          <cell r="K260" t="e">
            <v>#VALUE!</v>
          </cell>
          <cell r="L260" t="e">
            <v>#VALUE!</v>
          </cell>
        </row>
        <row r="261">
          <cell r="A261">
            <v>255</v>
          </cell>
          <cell r="B261" t="str">
            <v>86</v>
          </cell>
          <cell r="C261" t="e">
            <v>#VALUE!</v>
          </cell>
          <cell r="D261" t="e">
            <v>#VALUE!</v>
          </cell>
          <cell r="E261" t="e">
            <v>#VALUE!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 t="e">
            <v>#VALUE!</v>
          </cell>
          <cell r="K261" t="e">
            <v>#VALUE!</v>
          </cell>
          <cell r="L261" t="e">
            <v>#VALUE!</v>
          </cell>
        </row>
        <row r="262">
          <cell r="A262">
            <v>256</v>
          </cell>
          <cell r="B262" t="str">
            <v>87</v>
          </cell>
          <cell r="C262" t="e">
            <v>#VALUE!</v>
          </cell>
          <cell r="D262" t="e">
            <v>#VALUE!</v>
          </cell>
          <cell r="E262" t="e">
            <v>#VALUE!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 t="e">
            <v>#VALUE!</v>
          </cell>
          <cell r="K262" t="e">
            <v>#VALUE!</v>
          </cell>
          <cell r="L262" t="e">
            <v>#VALUE!</v>
          </cell>
        </row>
        <row r="263">
          <cell r="A263">
            <v>257</v>
          </cell>
          <cell r="B263" t="str">
            <v>88</v>
          </cell>
          <cell r="C263" t="e">
            <v>#VALUE!</v>
          </cell>
          <cell r="D263" t="e">
            <v>#VALUE!</v>
          </cell>
          <cell r="E263" t="e">
            <v>#VALUE!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 t="e">
            <v>#VALUE!</v>
          </cell>
          <cell r="K263" t="e">
            <v>#VALUE!</v>
          </cell>
          <cell r="L263" t="e">
            <v>#VALUE!</v>
          </cell>
        </row>
        <row r="264">
          <cell r="A264">
            <v>258</v>
          </cell>
          <cell r="B264" t="str">
            <v>89</v>
          </cell>
          <cell r="C264" t="e">
            <v>#VALUE!</v>
          </cell>
          <cell r="D264" t="e">
            <v>#VALUE!</v>
          </cell>
          <cell r="E264" t="e">
            <v>#VALUE!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 t="e">
            <v>#VALUE!</v>
          </cell>
          <cell r="K264" t="e">
            <v>#VALUE!</v>
          </cell>
          <cell r="L264" t="e">
            <v>#VALUE!</v>
          </cell>
        </row>
        <row r="265">
          <cell r="A265">
            <v>259</v>
          </cell>
          <cell r="B265" t="str">
            <v>90</v>
          </cell>
          <cell r="C265" t="e">
            <v>#VALUE!</v>
          </cell>
          <cell r="D265" t="e">
            <v>#VALUE!</v>
          </cell>
          <cell r="E265" t="e">
            <v>#VALUE!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 t="e">
            <v>#VALUE!</v>
          </cell>
          <cell r="K265" t="e">
            <v>#VALUE!</v>
          </cell>
          <cell r="L265" t="e">
            <v>#VALUE!</v>
          </cell>
        </row>
        <row r="266">
          <cell r="A266">
            <v>260</v>
          </cell>
          <cell r="B266" t="str">
            <v>91</v>
          </cell>
          <cell r="C266" t="e">
            <v>#VALUE!</v>
          </cell>
          <cell r="D266" t="e">
            <v>#VALUE!</v>
          </cell>
          <cell r="E266" t="e">
            <v>#VALUE!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 t="e">
            <v>#VALUE!</v>
          </cell>
          <cell r="K266" t="e">
            <v>#VALUE!</v>
          </cell>
          <cell r="L266" t="e">
            <v>#VALUE!</v>
          </cell>
        </row>
        <row r="267">
          <cell r="A267">
            <v>261</v>
          </cell>
          <cell r="B267" t="str">
            <v>92</v>
          </cell>
          <cell r="C267" t="e">
            <v>#VALUE!</v>
          </cell>
          <cell r="D267" t="e">
            <v>#VALUE!</v>
          </cell>
          <cell r="E267" t="e">
            <v>#VALUE!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 t="e">
            <v>#VALUE!</v>
          </cell>
          <cell r="K267" t="e">
            <v>#VALUE!</v>
          </cell>
          <cell r="L267" t="e">
            <v>#VALUE!</v>
          </cell>
        </row>
        <row r="268">
          <cell r="A268">
            <v>262</v>
          </cell>
          <cell r="B268" t="str">
            <v>93</v>
          </cell>
          <cell r="C268" t="e">
            <v>#VALUE!</v>
          </cell>
          <cell r="D268" t="e">
            <v>#VALUE!</v>
          </cell>
          <cell r="E268" t="e">
            <v>#VALUE!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 t="e">
            <v>#VALUE!</v>
          </cell>
          <cell r="K268" t="e">
            <v>#VALUE!</v>
          </cell>
          <cell r="L268" t="e">
            <v>#VALUE!</v>
          </cell>
        </row>
        <row r="269">
          <cell r="A269">
            <v>263</v>
          </cell>
          <cell r="B269" t="str">
            <v>94</v>
          </cell>
          <cell r="C269" t="e">
            <v>#VALUE!</v>
          </cell>
          <cell r="D269" t="e">
            <v>#VALUE!</v>
          </cell>
          <cell r="E269" t="e">
            <v>#VALUE!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 t="e">
            <v>#VALUE!</v>
          </cell>
          <cell r="K269" t="e">
            <v>#VALUE!</v>
          </cell>
          <cell r="L269" t="e">
            <v>#VALUE!</v>
          </cell>
        </row>
        <row r="270">
          <cell r="A270">
            <v>264</v>
          </cell>
          <cell r="B270" t="str">
            <v>95</v>
          </cell>
          <cell r="C270" t="e">
            <v>#VALUE!</v>
          </cell>
          <cell r="D270" t="e">
            <v>#VALUE!</v>
          </cell>
          <cell r="E270" t="e">
            <v>#VALUE!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 t="e">
            <v>#VALUE!</v>
          </cell>
          <cell r="K270" t="e">
            <v>#VALUE!</v>
          </cell>
          <cell r="L270" t="e">
            <v>#VALUE!</v>
          </cell>
        </row>
        <row r="271">
          <cell r="A271">
            <v>265</v>
          </cell>
          <cell r="B271" t="str">
            <v>96</v>
          </cell>
          <cell r="C271" t="e">
            <v>#VALUE!</v>
          </cell>
          <cell r="D271" t="e">
            <v>#VALUE!</v>
          </cell>
          <cell r="E271" t="e">
            <v>#VALUE!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 t="e">
            <v>#VALUE!</v>
          </cell>
          <cell r="K271" t="e">
            <v>#VALUE!</v>
          </cell>
          <cell r="L271" t="e">
            <v>#VALUE!</v>
          </cell>
        </row>
        <row r="272">
          <cell r="A272">
            <v>266</v>
          </cell>
          <cell r="B272" t="str">
            <v>97</v>
          </cell>
          <cell r="C272" t="e">
            <v>#VALUE!</v>
          </cell>
          <cell r="D272" t="e">
            <v>#VALUE!</v>
          </cell>
          <cell r="E272" t="e">
            <v>#VALUE!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 t="e">
            <v>#VALUE!</v>
          </cell>
          <cell r="K272" t="e">
            <v>#VALUE!</v>
          </cell>
          <cell r="L272" t="e">
            <v>#VALUE!</v>
          </cell>
        </row>
        <row r="273">
          <cell r="A273">
            <v>267</v>
          </cell>
          <cell r="B273" t="str">
            <v>98</v>
          </cell>
          <cell r="C273" t="e">
            <v>#VALUE!</v>
          </cell>
          <cell r="D273" t="e">
            <v>#VALUE!</v>
          </cell>
          <cell r="E273" t="e">
            <v>#VALUE!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 t="e">
            <v>#VALUE!</v>
          </cell>
          <cell r="K273" t="e">
            <v>#VALUE!</v>
          </cell>
          <cell r="L273" t="e">
            <v>#VALUE!</v>
          </cell>
        </row>
        <row r="274">
          <cell r="A274">
            <v>268</v>
          </cell>
          <cell r="B274" t="str">
            <v>99</v>
          </cell>
          <cell r="C274" t="e">
            <v>#VALUE!</v>
          </cell>
          <cell r="D274" t="e">
            <v>#VALUE!</v>
          </cell>
          <cell r="E274" t="e">
            <v>#VALUE!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 t="e">
            <v>#VALUE!</v>
          </cell>
          <cell r="K274" t="e">
            <v>#VALUE!</v>
          </cell>
          <cell r="L274" t="e">
            <v>#VALUE!</v>
          </cell>
        </row>
        <row r="275">
          <cell r="A275">
            <v>269</v>
          </cell>
          <cell r="B275" t="str">
            <v>100</v>
          </cell>
          <cell r="C275" t="e">
            <v>#VALUE!</v>
          </cell>
          <cell r="D275" t="e">
            <v>#VALUE!</v>
          </cell>
          <cell r="E275" t="e">
            <v>#VALUE!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 t="e">
            <v>#VALUE!</v>
          </cell>
          <cell r="K275" t="e">
            <v>#VALUE!</v>
          </cell>
          <cell r="L275" t="e">
            <v>#VALUE!</v>
          </cell>
        </row>
        <row r="276">
          <cell r="A276">
            <v>270</v>
          </cell>
          <cell r="B276" t="str">
            <v>101</v>
          </cell>
          <cell r="C276" t="e">
            <v>#VALUE!</v>
          </cell>
          <cell r="D276" t="e">
            <v>#VALUE!</v>
          </cell>
          <cell r="E276" t="e">
            <v>#VALUE!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 t="e">
            <v>#VALUE!</v>
          </cell>
          <cell r="K276" t="e">
            <v>#VALUE!</v>
          </cell>
          <cell r="L276" t="e">
            <v>#VALUE!</v>
          </cell>
        </row>
        <row r="277">
          <cell r="A277">
            <v>271</v>
          </cell>
          <cell r="B277" t="str">
            <v>102</v>
          </cell>
          <cell r="C277" t="e">
            <v>#VALUE!</v>
          </cell>
          <cell r="D277" t="e">
            <v>#VALUE!</v>
          </cell>
          <cell r="E277" t="e">
            <v>#VALUE!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 t="e">
            <v>#VALUE!</v>
          </cell>
          <cell r="K277" t="e">
            <v>#VALUE!</v>
          </cell>
          <cell r="L277" t="e">
            <v>#VALUE!</v>
          </cell>
        </row>
        <row r="278">
          <cell r="A278">
            <v>272</v>
          </cell>
          <cell r="B278" t="str">
            <v>103</v>
          </cell>
          <cell r="C278" t="e">
            <v>#VALUE!</v>
          </cell>
          <cell r="D278" t="e">
            <v>#VALUE!</v>
          </cell>
          <cell r="E278" t="e">
            <v>#VALUE!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 t="e">
            <v>#VALUE!</v>
          </cell>
          <cell r="K278" t="e">
            <v>#VALUE!</v>
          </cell>
          <cell r="L278" t="e">
            <v>#VALUE!</v>
          </cell>
        </row>
        <row r="279">
          <cell r="A279">
            <v>273</v>
          </cell>
          <cell r="B279" t="str">
            <v>104</v>
          </cell>
          <cell r="C279" t="e">
            <v>#VALUE!</v>
          </cell>
          <cell r="D279" t="e">
            <v>#VALUE!</v>
          </cell>
          <cell r="E279" t="e">
            <v>#VALUE!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 t="e">
            <v>#VALUE!</v>
          </cell>
          <cell r="K279" t="e">
            <v>#VALUE!</v>
          </cell>
          <cell r="L279" t="e">
            <v>#VALUE!</v>
          </cell>
        </row>
        <row r="280">
          <cell r="A280">
            <v>274</v>
          </cell>
          <cell r="B280" t="str">
            <v>105</v>
          </cell>
          <cell r="C280" t="e">
            <v>#VALUE!</v>
          </cell>
          <cell r="D280" t="e">
            <v>#VALUE!</v>
          </cell>
          <cell r="E280" t="e">
            <v>#VALUE!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 t="e">
            <v>#VALUE!</v>
          </cell>
          <cell r="K280" t="e">
            <v>#VALUE!</v>
          </cell>
          <cell r="L280" t="e">
            <v>#VALUE!</v>
          </cell>
        </row>
        <row r="281">
          <cell r="A281">
            <v>275</v>
          </cell>
          <cell r="B281" t="str">
            <v>106</v>
          </cell>
          <cell r="C281" t="e">
            <v>#VALUE!</v>
          </cell>
          <cell r="D281" t="e">
            <v>#VALUE!</v>
          </cell>
          <cell r="E281" t="e">
            <v>#VALUE!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 t="e">
            <v>#VALUE!</v>
          </cell>
          <cell r="K281" t="e">
            <v>#VALUE!</v>
          </cell>
          <cell r="L281" t="e">
            <v>#VALUE!</v>
          </cell>
        </row>
        <row r="282">
          <cell r="A282">
            <v>276</v>
          </cell>
          <cell r="B282" t="str">
            <v>107</v>
          </cell>
          <cell r="C282" t="e">
            <v>#VALUE!</v>
          </cell>
          <cell r="D282" t="e">
            <v>#VALUE!</v>
          </cell>
          <cell r="E282" t="e">
            <v>#VALUE!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 t="e">
            <v>#VALUE!</v>
          </cell>
          <cell r="K282" t="e">
            <v>#VALUE!</v>
          </cell>
          <cell r="L282" t="e">
            <v>#VALUE!</v>
          </cell>
        </row>
        <row r="283">
          <cell r="A283">
            <v>277</v>
          </cell>
          <cell r="B283" t="str">
            <v>108</v>
          </cell>
          <cell r="C283" t="e">
            <v>#VALUE!</v>
          </cell>
          <cell r="D283" t="e">
            <v>#VALUE!</v>
          </cell>
          <cell r="E283" t="e">
            <v>#VALUE!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 t="e">
            <v>#VALUE!</v>
          </cell>
          <cell r="K283" t="e">
            <v>#VALUE!</v>
          </cell>
          <cell r="L283" t="e">
            <v>#VALUE!</v>
          </cell>
        </row>
        <row r="284">
          <cell r="A284">
            <v>278</v>
          </cell>
          <cell r="B284" t="str">
            <v>109</v>
          </cell>
          <cell r="C284" t="e">
            <v>#VALUE!</v>
          </cell>
          <cell r="D284" t="e">
            <v>#VALUE!</v>
          </cell>
          <cell r="E284" t="e">
            <v>#VALUE!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 t="e">
            <v>#VALUE!</v>
          </cell>
          <cell r="K284" t="e">
            <v>#VALUE!</v>
          </cell>
          <cell r="L284" t="e">
            <v>#VALUE!</v>
          </cell>
        </row>
        <row r="285">
          <cell r="A285">
            <v>279</v>
          </cell>
          <cell r="B285" t="str">
            <v>110</v>
          </cell>
          <cell r="C285" t="e">
            <v>#VALUE!</v>
          </cell>
          <cell r="D285" t="e">
            <v>#VALUE!</v>
          </cell>
          <cell r="E285" t="e">
            <v>#VALUE!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 t="e">
            <v>#VALUE!</v>
          </cell>
          <cell r="K285" t="e">
            <v>#VALUE!</v>
          </cell>
          <cell r="L285" t="e">
            <v>#VALUE!</v>
          </cell>
        </row>
        <row r="286">
          <cell r="A286">
            <v>280</v>
          </cell>
          <cell r="B286" t="str">
            <v>111</v>
          </cell>
          <cell r="C286" t="e">
            <v>#VALUE!</v>
          </cell>
          <cell r="D286" t="e">
            <v>#VALUE!</v>
          </cell>
          <cell r="E286" t="e">
            <v>#VALUE!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 t="e">
            <v>#VALUE!</v>
          </cell>
          <cell r="K286" t="e">
            <v>#VALUE!</v>
          </cell>
          <cell r="L286" t="e">
            <v>#VALUE!</v>
          </cell>
        </row>
        <row r="287">
          <cell r="A287">
            <v>281</v>
          </cell>
          <cell r="B287" t="str">
            <v>112</v>
          </cell>
          <cell r="C287" t="e">
            <v>#VALUE!</v>
          </cell>
          <cell r="D287" t="e">
            <v>#VALUE!</v>
          </cell>
          <cell r="E287" t="e">
            <v>#VALUE!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 t="e">
            <v>#VALUE!</v>
          </cell>
          <cell r="K287" t="e">
            <v>#VALUE!</v>
          </cell>
          <cell r="L287" t="e">
            <v>#VALUE!</v>
          </cell>
        </row>
        <row r="288">
          <cell r="A288">
            <v>282</v>
          </cell>
          <cell r="B288" t="str">
            <v>113</v>
          </cell>
          <cell r="C288" t="e">
            <v>#VALUE!</v>
          </cell>
          <cell r="D288" t="e">
            <v>#VALUE!</v>
          </cell>
          <cell r="E288" t="e">
            <v>#VALUE!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 t="e">
            <v>#VALUE!</v>
          </cell>
          <cell r="K288" t="e">
            <v>#VALUE!</v>
          </cell>
          <cell r="L288" t="e">
            <v>#VALUE!</v>
          </cell>
        </row>
        <row r="289">
          <cell r="A289">
            <v>283</v>
          </cell>
          <cell r="B289" t="str">
            <v>114</v>
          </cell>
          <cell r="C289" t="e">
            <v>#VALUE!</v>
          </cell>
          <cell r="D289" t="e">
            <v>#VALUE!</v>
          </cell>
          <cell r="E289" t="e">
            <v>#VALUE!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 t="e">
            <v>#VALUE!</v>
          </cell>
          <cell r="K289" t="e">
            <v>#VALUE!</v>
          </cell>
          <cell r="L289" t="e">
            <v>#VALUE!</v>
          </cell>
        </row>
        <row r="290">
          <cell r="A290">
            <v>284</v>
          </cell>
          <cell r="B290" t="str">
            <v>115</v>
          </cell>
          <cell r="C290" t="e">
            <v>#VALUE!</v>
          </cell>
          <cell r="D290" t="e">
            <v>#VALUE!</v>
          </cell>
          <cell r="E290" t="e">
            <v>#VALUE!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 t="e">
            <v>#VALUE!</v>
          </cell>
          <cell r="K290" t="e">
            <v>#VALUE!</v>
          </cell>
          <cell r="L290" t="e">
            <v>#VALUE!</v>
          </cell>
        </row>
        <row r="291">
          <cell r="A291">
            <v>285</v>
          </cell>
          <cell r="B291" t="str">
            <v>116</v>
          </cell>
          <cell r="C291" t="e">
            <v>#VALUE!</v>
          </cell>
          <cell r="D291" t="e">
            <v>#VALUE!</v>
          </cell>
          <cell r="E291" t="e">
            <v>#VALUE!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 t="e">
            <v>#VALUE!</v>
          </cell>
          <cell r="K291" t="e">
            <v>#VALUE!</v>
          </cell>
          <cell r="L291" t="e">
            <v>#VALUE!</v>
          </cell>
        </row>
        <row r="292">
          <cell r="A292">
            <v>286</v>
          </cell>
          <cell r="B292" t="str">
            <v>117</v>
          </cell>
          <cell r="C292" t="e">
            <v>#VALUE!</v>
          </cell>
          <cell r="D292" t="e">
            <v>#VALUE!</v>
          </cell>
          <cell r="E292" t="e">
            <v>#VALUE!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 t="e">
            <v>#VALUE!</v>
          </cell>
          <cell r="K292" t="e">
            <v>#VALUE!</v>
          </cell>
          <cell r="L292" t="e">
            <v>#VALUE!</v>
          </cell>
        </row>
        <row r="293">
          <cell r="A293">
            <v>287</v>
          </cell>
          <cell r="B293" t="str">
            <v>118</v>
          </cell>
          <cell r="C293" t="e">
            <v>#VALUE!</v>
          </cell>
          <cell r="D293" t="e">
            <v>#VALUE!</v>
          </cell>
          <cell r="E293" t="e">
            <v>#VALUE!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 t="e">
            <v>#VALUE!</v>
          </cell>
          <cell r="K293" t="e">
            <v>#VALUE!</v>
          </cell>
          <cell r="L293" t="e">
            <v>#VALUE!</v>
          </cell>
        </row>
        <row r="294">
          <cell r="A294">
            <v>288</v>
          </cell>
          <cell r="B294" t="str">
            <v>119</v>
          </cell>
          <cell r="C294" t="e">
            <v>#VALUE!</v>
          </cell>
          <cell r="D294" t="e">
            <v>#VALUE!</v>
          </cell>
          <cell r="E294" t="e">
            <v>#VALUE!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 t="e">
            <v>#VALUE!</v>
          </cell>
          <cell r="K294" t="e">
            <v>#VALUE!</v>
          </cell>
          <cell r="L294" t="e">
            <v>#VALUE!</v>
          </cell>
        </row>
        <row r="295">
          <cell r="A295">
            <v>289</v>
          </cell>
          <cell r="B295" t="str">
            <v>120</v>
          </cell>
          <cell r="C295" t="e">
            <v>#VALUE!</v>
          </cell>
          <cell r="D295" t="e">
            <v>#VALUE!</v>
          </cell>
          <cell r="E295" t="e">
            <v>#VALUE!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 t="e">
            <v>#VALUE!</v>
          </cell>
          <cell r="K295" t="e">
            <v>#VALUE!</v>
          </cell>
          <cell r="L295" t="e">
            <v>#VALUE!</v>
          </cell>
        </row>
        <row r="296">
          <cell r="A296">
            <v>290</v>
          </cell>
          <cell r="B296" t="str">
            <v>121</v>
          </cell>
          <cell r="C296" t="e">
            <v>#VALUE!</v>
          </cell>
          <cell r="D296" t="e">
            <v>#VALUE!</v>
          </cell>
          <cell r="E296" t="e">
            <v>#VALUE!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 t="e">
            <v>#VALUE!</v>
          </cell>
          <cell r="K296" t="e">
            <v>#VALUE!</v>
          </cell>
          <cell r="L296" t="e">
            <v>#VALUE!</v>
          </cell>
        </row>
        <row r="297">
          <cell r="A297">
            <v>291</v>
          </cell>
          <cell r="B297" t="str">
            <v>122</v>
          </cell>
          <cell r="C297" t="e">
            <v>#VALUE!</v>
          </cell>
          <cell r="D297" t="e">
            <v>#VALUE!</v>
          </cell>
          <cell r="E297" t="e">
            <v>#VALUE!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 t="e">
            <v>#VALUE!</v>
          </cell>
          <cell r="K297" t="e">
            <v>#VALUE!</v>
          </cell>
          <cell r="L297" t="e">
            <v>#VALUE!</v>
          </cell>
        </row>
        <row r="298">
          <cell r="A298">
            <v>292</v>
          </cell>
          <cell r="B298" t="str">
            <v>123</v>
          </cell>
          <cell r="C298" t="e">
            <v>#VALUE!</v>
          </cell>
          <cell r="D298" t="e">
            <v>#VALUE!</v>
          </cell>
          <cell r="E298" t="e">
            <v>#VALUE!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 t="e">
            <v>#VALUE!</v>
          </cell>
          <cell r="K298" t="e">
            <v>#VALUE!</v>
          </cell>
          <cell r="L298" t="e">
            <v>#VALUE!</v>
          </cell>
        </row>
        <row r="299">
          <cell r="A299">
            <v>293</v>
          </cell>
          <cell r="B299" t="str">
            <v>124</v>
          </cell>
          <cell r="C299" t="e">
            <v>#VALUE!</v>
          </cell>
          <cell r="D299" t="e">
            <v>#VALUE!</v>
          </cell>
          <cell r="E299" t="e">
            <v>#VALUE!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 t="e">
            <v>#VALUE!</v>
          </cell>
          <cell r="K299" t="e">
            <v>#VALUE!</v>
          </cell>
          <cell r="L299" t="e">
            <v>#VALUE!</v>
          </cell>
        </row>
        <row r="300">
          <cell r="A300">
            <v>294</v>
          </cell>
          <cell r="B300" t="str">
            <v>125</v>
          </cell>
          <cell r="C300" t="e">
            <v>#VALUE!</v>
          </cell>
          <cell r="D300" t="e">
            <v>#VALUE!</v>
          </cell>
          <cell r="E300" t="e">
            <v>#VALUE!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 t="e">
            <v>#VALUE!</v>
          </cell>
          <cell r="K300" t="e">
            <v>#VALUE!</v>
          </cell>
          <cell r="L300" t="e">
            <v>#VALUE!</v>
          </cell>
        </row>
        <row r="301">
          <cell r="A301">
            <v>295</v>
          </cell>
          <cell r="B301" t="str">
            <v>126</v>
          </cell>
          <cell r="C301" t="e">
            <v>#VALUE!</v>
          </cell>
          <cell r="D301" t="e">
            <v>#VALUE!</v>
          </cell>
          <cell r="E301" t="e">
            <v>#VALUE!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 t="e">
            <v>#VALUE!</v>
          </cell>
          <cell r="K301" t="e">
            <v>#VALUE!</v>
          </cell>
          <cell r="L301" t="e">
            <v>#VALUE!</v>
          </cell>
        </row>
        <row r="302">
          <cell r="A302">
            <v>296</v>
          </cell>
          <cell r="B302" t="str">
            <v>127</v>
          </cell>
          <cell r="C302" t="e">
            <v>#VALUE!</v>
          </cell>
          <cell r="D302" t="e">
            <v>#VALUE!</v>
          </cell>
          <cell r="E302" t="e">
            <v>#VALUE!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 t="e">
            <v>#VALUE!</v>
          </cell>
          <cell r="K302" t="e">
            <v>#VALUE!</v>
          </cell>
          <cell r="L302" t="e">
            <v>#VALUE!</v>
          </cell>
        </row>
        <row r="303">
          <cell r="A303">
            <v>297</v>
          </cell>
          <cell r="B303" t="str">
            <v>128</v>
          </cell>
          <cell r="C303" t="e">
            <v>#VALUE!</v>
          </cell>
          <cell r="D303" t="e">
            <v>#VALUE!</v>
          </cell>
          <cell r="E303" t="e">
            <v>#VALUE!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 t="e">
            <v>#VALUE!</v>
          </cell>
          <cell r="K303" t="e">
            <v>#VALUE!</v>
          </cell>
          <cell r="L303" t="e">
            <v>#VALUE!</v>
          </cell>
        </row>
        <row r="304">
          <cell r="A304">
            <v>298</v>
          </cell>
          <cell r="B304" t="str">
            <v>129</v>
          </cell>
          <cell r="C304" t="e">
            <v>#VALUE!</v>
          </cell>
          <cell r="D304" t="e">
            <v>#VALUE!</v>
          </cell>
          <cell r="E304" t="e">
            <v>#VALUE!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 t="e">
            <v>#VALUE!</v>
          </cell>
          <cell r="K304" t="e">
            <v>#VALUE!</v>
          </cell>
          <cell r="L304" t="e">
            <v>#VALUE!</v>
          </cell>
        </row>
        <row r="305">
          <cell r="A305">
            <v>299</v>
          </cell>
          <cell r="B305" t="str">
            <v>130</v>
          </cell>
          <cell r="C305" t="e">
            <v>#VALUE!</v>
          </cell>
          <cell r="D305" t="e">
            <v>#VALUE!</v>
          </cell>
          <cell r="E305" t="e">
            <v>#VALUE!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 t="e">
            <v>#VALUE!</v>
          </cell>
          <cell r="K305" t="e">
            <v>#VALUE!</v>
          </cell>
          <cell r="L305" t="e">
            <v>#VALUE!</v>
          </cell>
        </row>
        <row r="306">
          <cell r="A306">
            <v>300</v>
          </cell>
          <cell r="B306" t="str">
            <v>131</v>
          </cell>
          <cell r="C306" t="e">
            <v>#VALUE!</v>
          </cell>
          <cell r="D306" t="e">
            <v>#VALUE!</v>
          </cell>
          <cell r="E306" t="e">
            <v>#VALUE!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 t="e">
            <v>#VALUE!</v>
          </cell>
          <cell r="K306" t="e">
            <v>#VALUE!</v>
          </cell>
          <cell r="L306" t="e">
            <v>#VALUE!</v>
          </cell>
        </row>
        <row r="307">
          <cell r="A307">
            <v>301</v>
          </cell>
          <cell r="B307" t="str">
            <v>132</v>
          </cell>
          <cell r="C307" t="e">
            <v>#VALUE!</v>
          </cell>
          <cell r="D307" t="e">
            <v>#VALUE!</v>
          </cell>
          <cell r="E307" t="e">
            <v>#VALUE!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 t="e">
            <v>#VALUE!</v>
          </cell>
          <cell r="K307" t="e">
            <v>#VALUE!</v>
          </cell>
          <cell r="L307" t="e">
            <v>#VALUE!</v>
          </cell>
        </row>
        <row r="308">
          <cell r="A308">
            <v>302</v>
          </cell>
          <cell r="B308" t="str">
            <v>133</v>
          </cell>
          <cell r="C308" t="e">
            <v>#VALUE!</v>
          </cell>
          <cell r="D308" t="e">
            <v>#VALUE!</v>
          </cell>
          <cell r="E308" t="e">
            <v>#VALUE!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 t="e">
            <v>#VALUE!</v>
          </cell>
          <cell r="K308" t="e">
            <v>#VALUE!</v>
          </cell>
          <cell r="L308" t="e">
            <v>#VALUE!</v>
          </cell>
        </row>
        <row r="309">
          <cell r="A309">
            <v>303</v>
          </cell>
          <cell r="B309" t="str">
            <v>134</v>
          </cell>
          <cell r="C309" t="e">
            <v>#VALUE!</v>
          </cell>
          <cell r="D309" t="e">
            <v>#VALUE!</v>
          </cell>
          <cell r="E309" t="e">
            <v>#VALUE!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 t="e">
            <v>#VALUE!</v>
          </cell>
          <cell r="K309" t="e">
            <v>#VALUE!</v>
          </cell>
          <cell r="L309" t="e">
            <v>#VALUE!</v>
          </cell>
        </row>
        <row r="310">
          <cell r="A310">
            <v>304</v>
          </cell>
          <cell r="B310" t="str">
            <v>135</v>
          </cell>
          <cell r="C310" t="e">
            <v>#VALUE!</v>
          </cell>
          <cell r="D310" t="e">
            <v>#VALUE!</v>
          </cell>
          <cell r="E310" t="e">
            <v>#VALUE!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 t="e">
            <v>#VALUE!</v>
          </cell>
          <cell r="K310" t="e">
            <v>#VALUE!</v>
          </cell>
          <cell r="L310" t="e">
            <v>#VALUE!</v>
          </cell>
        </row>
        <row r="311">
          <cell r="A311">
            <v>305</v>
          </cell>
          <cell r="B311" t="str">
            <v>136</v>
          </cell>
          <cell r="C311" t="e">
            <v>#VALUE!</v>
          </cell>
          <cell r="D311" t="e">
            <v>#VALUE!</v>
          </cell>
          <cell r="E311" t="e">
            <v>#VALUE!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 t="e">
            <v>#VALUE!</v>
          </cell>
          <cell r="K311" t="e">
            <v>#VALUE!</v>
          </cell>
          <cell r="L311" t="e">
            <v>#VALUE!</v>
          </cell>
        </row>
        <row r="312">
          <cell r="A312">
            <v>306</v>
          </cell>
          <cell r="B312" t="str">
            <v>137</v>
          </cell>
          <cell r="C312" t="e">
            <v>#VALUE!</v>
          </cell>
          <cell r="D312" t="e">
            <v>#VALUE!</v>
          </cell>
          <cell r="E312" t="e">
            <v>#VALUE!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 t="e">
            <v>#VALUE!</v>
          </cell>
          <cell r="K312" t="e">
            <v>#VALUE!</v>
          </cell>
          <cell r="L312" t="e">
            <v>#VALUE!</v>
          </cell>
        </row>
        <row r="313">
          <cell r="A313">
            <v>307</v>
          </cell>
          <cell r="B313" t="str">
            <v>138</v>
          </cell>
          <cell r="C313" t="e">
            <v>#VALUE!</v>
          </cell>
          <cell r="D313" t="e">
            <v>#VALUE!</v>
          </cell>
          <cell r="E313" t="e">
            <v>#VALUE!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 t="e">
            <v>#VALUE!</v>
          </cell>
          <cell r="K313" t="e">
            <v>#VALUE!</v>
          </cell>
          <cell r="L313" t="e">
            <v>#VALUE!</v>
          </cell>
        </row>
        <row r="314">
          <cell r="A314">
            <v>308</v>
          </cell>
          <cell r="B314" t="str">
            <v>139</v>
          </cell>
          <cell r="C314" t="e">
            <v>#VALUE!</v>
          </cell>
          <cell r="D314" t="e">
            <v>#VALUE!</v>
          </cell>
          <cell r="E314" t="e">
            <v>#VALUE!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 t="e">
            <v>#VALUE!</v>
          </cell>
          <cell r="K314" t="e">
            <v>#VALUE!</v>
          </cell>
          <cell r="L314" t="e">
            <v>#VALUE!</v>
          </cell>
        </row>
        <row r="315">
          <cell r="A315">
            <v>309</v>
          </cell>
          <cell r="B315" t="str">
            <v>140</v>
          </cell>
          <cell r="C315" t="e">
            <v>#VALUE!</v>
          </cell>
          <cell r="D315" t="e">
            <v>#VALUE!</v>
          </cell>
          <cell r="E315" t="e">
            <v>#VALUE!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 t="e">
            <v>#VALUE!</v>
          </cell>
          <cell r="K315" t="e">
            <v>#VALUE!</v>
          </cell>
          <cell r="L315" t="e">
            <v>#VALUE!</v>
          </cell>
        </row>
        <row r="316">
          <cell r="A316">
            <v>310</v>
          </cell>
          <cell r="B316" t="str">
            <v>141</v>
          </cell>
          <cell r="C316" t="e">
            <v>#VALUE!</v>
          </cell>
          <cell r="D316" t="e">
            <v>#VALUE!</v>
          </cell>
          <cell r="E316" t="e">
            <v>#VALUE!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 t="e">
            <v>#VALUE!</v>
          </cell>
          <cell r="K316" t="e">
            <v>#VALUE!</v>
          </cell>
          <cell r="L316" t="e">
            <v>#VALUE!</v>
          </cell>
        </row>
        <row r="317">
          <cell r="A317">
            <v>311</v>
          </cell>
          <cell r="B317" t="str">
            <v>142</v>
          </cell>
          <cell r="C317" t="e">
            <v>#VALUE!</v>
          </cell>
          <cell r="D317" t="e">
            <v>#VALUE!</v>
          </cell>
          <cell r="E317" t="e">
            <v>#VALUE!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 t="e">
            <v>#VALUE!</v>
          </cell>
          <cell r="K317" t="e">
            <v>#VALUE!</v>
          </cell>
          <cell r="L317" t="e">
            <v>#VALUE!</v>
          </cell>
        </row>
        <row r="318">
          <cell r="A318">
            <v>312</v>
          </cell>
          <cell r="B318" t="str">
            <v>143</v>
          </cell>
          <cell r="C318" t="e">
            <v>#VALUE!</v>
          </cell>
          <cell r="D318" t="e">
            <v>#VALUE!</v>
          </cell>
          <cell r="E318" t="e">
            <v>#VALUE!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 t="e">
            <v>#VALUE!</v>
          </cell>
          <cell r="K318" t="e">
            <v>#VALUE!</v>
          </cell>
          <cell r="L318" t="e">
            <v>#VALUE!</v>
          </cell>
        </row>
        <row r="319">
          <cell r="A319">
            <v>313</v>
          </cell>
          <cell r="B319" t="str">
            <v>144</v>
          </cell>
          <cell r="C319" t="e">
            <v>#VALUE!</v>
          </cell>
          <cell r="D319" t="e">
            <v>#VALUE!</v>
          </cell>
          <cell r="E319" t="e">
            <v>#VALUE!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 t="e">
            <v>#VALUE!</v>
          </cell>
          <cell r="K319" t="e">
            <v>#VALUE!</v>
          </cell>
          <cell r="L319" t="e">
            <v>#VALUE!</v>
          </cell>
        </row>
        <row r="320">
          <cell r="A320">
            <v>314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315</v>
          </cell>
          <cell r="B321">
            <v>0</v>
          </cell>
          <cell r="C321" t="str">
            <v>Главный судья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 t="str">
            <v>???????????????</v>
          </cell>
        </row>
        <row r="322">
          <cell r="A322">
            <v>316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317</v>
          </cell>
          <cell r="B323">
            <v>0</v>
          </cell>
          <cell r="C323" t="str">
            <v>Главный секретарь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 t="str">
            <v>???????????????</v>
          </cell>
        </row>
        <row r="324">
          <cell r="A324">
            <v>318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 t="str">
            <v>-</v>
          </cell>
          <cell r="B325" t="str">
            <v>-</v>
          </cell>
          <cell r="C325" t="str">
            <v>-</v>
          </cell>
          <cell r="D325" t="str">
            <v>-</v>
          </cell>
          <cell r="E325" t="str">
            <v>-</v>
          </cell>
          <cell r="F325" t="str">
            <v>-</v>
          </cell>
          <cell r="G325">
            <v>0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</row>
        <row r="326">
          <cell r="A326">
            <v>999</v>
          </cell>
          <cell r="B326">
            <v>222</v>
          </cell>
          <cell r="C326" t="str">
            <v>X</v>
          </cell>
          <cell r="D326" t="str">
            <v>X</v>
          </cell>
          <cell r="E326" t="str">
            <v>X</v>
          </cell>
          <cell r="F326" t="str">
            <v>X</v>
          </cell>
          <cell r="G326">
            <v>0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="80" zoomScaleNormal="80" workbookViewId="0"/>
  </sheetViews>
  <sheetFormatPr defaultRowHeight="15" x14ac:dyDescent="0.25"/>
  <cols>
    <col min="2" max="2" width="4.42578125" customWidth="1"/>
    <col min="3" max="3" width="27.42578125" customWidth="1"/>
  </cols>
  <sheetData>
    <row r="1" spans="2:15" ht="20.100000000000001" customHeight="1" x14ac:dyDescent="0.25">
      <c r="C1" s="9"/>
      <c r="D1" s="9"/>
      <c r="F1" s="9"/>
      <c r="G1" s="10"/>
    </row>
    <row r="2" spans="2:15" ht="20.100000000000001" customHeight="1" x14ac:dyDescent="0.25">
      <c r="B2" s="357" t="s">
        <v>57</v>
      </c>
      <c r="C2" s="357"/>
      <c r="D2" s="357"/>
      <c r="E2" s="357"/>
      <c r="F2" s="11"/>
      <c r="G2" s="11"/>
    </row>
    <row r="3" spans="2:15" ht="20.100000000000001" customHeight="1" x14ac:dyDescent="0.25">
      <c r="B3" s="358" t="s">
        <v>58</v>
      </c>
      <c r="C3" s="358"/>
      <c r="D3" s="358"/>
      <c r="E3" s="358"/>
      <c r="F3" s="12"/>
      <c r="G3" s="12"/>
      <c r="J3" s="7"/>
      <c r="K3" s="7"/>
      <c r="L3" s="7"/>
      <c r="M3" s="7"/>
      <c r="N3" s="7"/>
      <c r="O3" s="7"/>
    </row>
    <row r="4" spans="2:15" ht="20.100000000000001" customHeight="1" x14ac:dyDescent="0.25">
      <c r="B4" s="13" t="s">
        <v>59</v>
      </c>
      <c r="C4" s="13"/>
      <c r="D4" s="13"/>
      <c r="F4" s="13"/>
      <c r="G4" s="13"/>
      <c r="J4" s="7"/>
      <c r="K4" s="7"/>
      <c r="L4" s="7"/>
      <c r="M4" s="7"/>
      <c r="N4" s="7"/>
      <c r="O4" s="7"/>
    </row>
    <row r="5" spans="2:15" ht="20.100000000000001" customHeight="1" thickBot="1" x14ac:dyDescent="0.3">
      <c r="B5" s="359" t="s">
        <v>60</v>
      </c>
      <c r="C5" s="359"/>
      <c r="D5" s="359"/>
      <c r="E5" s="359"/>
      <c r="F5" s="14"/>
      <c r="G5" s="14"/>
      <c r="J5" s="7"/>
      <c r="K5" s="7"/>
      <c r="L5" s="7"/>
      <c r="M5" s="7"/>
      <c r="N5" s="7"/>
      <c r="O5" s="7"/>
    </row>
    <row r="6" spans="2:15" ht="20.100000000000001" customHeight="1" thickBot="1" x14ac:dyDescent="0.3">
      <c r="B6" s="15" t="s">
        <v>0</v>
      </c>
      <c r="C6" s="16" t="s">
        <v>61</v>
      </c>
      <c r="D6" s="17" t="s">
        <v>62</v>
      </c>
      <c r="E6" s="18" t="s">
        <v>63</v>
      </c>
      <c r="F6" s="19" t="s">
        <v>64</v>
      </c>
      <c r="G6" s="20" t="s">
        <v>65</v>
      </c>
      <c r="J6" s="7"/>
      <c r="K6" s="7"/>
      <c r="L6" s="7"/>
      <c r="M6" s="7"/>
      <c r="N6" s="7"/>
      <c r="O6" s="7"/>
    </row>
    <row r="7" spans="2:15" ht="20.100000000000001" customHeight="1" x14ac:dyDescent="0.25">
      <c r="B7" s="356">
        <v>1</v>
      </c>
      <c r="C7" s="26" t="s">
        <v>67</v>
      </c>
      <c r="D7" s="27">
        <v>2</v>
      </c>
      <c r="E7" s="28">
        <v>1</v>
      </c>
      <c r="F7" s="29">
        <v>2</v>
      </c>
      <c r="G7" s="30">
        <v>2</v>
      </c>
      <c r="J7" s="7"/>
      <c r="K7" s="7"/>
      <c r="L7" s="7"/>
      <c r="M7" s="7"/>
      <c r="N7" s="7"/>
      <c r="O7" s="7"/>
    </row>
    <row r="8" spans="2:15" ht="20.100000000000001" customHeight="1" x14ac:dyDescent="0.25">
      <c r="B8" s="356">
        <v>2</v>
      </c>
      <c r="C8" s="26" t="s">
        <v>68</v>
      </c>
      <c r="D8" s="27"/>
      <c r="E8" s="28"/>
      <c r="F8" s="29">
        <v>1</v>
      </c>
      <c r="G8" s="31" t="s">
        <v>69</v>
      </c>
      <c r="J8" s="7"/>
      <c r="K8" s="7"/>
      <c r="L8" s="7"/>
      <c r="M8" s="7"/>
      <c r="N8" s="7"/>
      <c r="O8" s="7"/>
    </row>
    <row r="9" spans="2:15" ht="20.100000000000001" customHeight="1" x14ac:dyDescent="0.25">
      <c r="B9" s="356">
        <v>3</v>
      </c>
      <c r="C9" s="26" t="s">
        <v>25</v>
      </c>
      <c r="D9" s="27">
        <v>1</v>
      </c>
      <c r="E9" s="28">
        <v>2</v>
      </c>
      <c r="F9" s="29">
        <v>3</v>
      </c>
      <c r="G9" s="30">
        <v>3</v>
      </c>
      <c r="J9" s="7"/>
      <c r="K9" s="7"/>
      <c r="L9" s="7"/>
      <c r="M9" s="7"/>
      <c r="N9" s="7"/>
      <c r="O9" s="7"/>
    </row>
    <row r="10" spans="2:15" ht="20.100000000000001" customHeight="1" x14ac:dyDescent="0.25">
      <c r="B10" s="356">
        <v>4</v>
      </c>
      <c r="C10" s="26" t="s">
        <v>74</v>
      </c>
      <c r="D10" s="27"/>
      <c r="E10" s="28"/>
      <c r="F10" s="29"/>
      <c r="G10" s="31" t="s">
        <v>71</v>
      </c>
      <c r="J10" s="7"/>
      <c r="K10" s="7"/>
      <c r="L10" s="7"/>
      <c r="M10" s="7"/>
      <c r="N10" s="7"/>
      <c r="O10" s="7"/>
    </row>
    <row r="11" spans="2:15" ht="20.100000000000001" customHeight="1" x14ac:dyDescent="0.25">
      <c r="B11" s="356">
        <v>5</v>
      </c>
      <c r="C11" s="26" t="s">
        <v>4</v>
      </c>
      <c r="D11" s="27"/>
      <c r="E11" s="28"/>
      <c r="F11" s="29"/>
      <c r="G11" s="31" t="s">
        <v>71</v>
      </c>
      <c r="J11" s="7"/>
      <c r="K11" s="7"/>
      <c r="L11" s="7"/>
      <c r="M11" s="7"/>
      <c r="N11" s="7"/>
      <c r="O11" s="7"/>
    </row>
    <row r="12" spans="2:15" ht="20.100000000000001" customHeight="1" x14ac:dyDescent="0.25">
      <c r="B12" s="356">
        <v>6</v>
      </c>
      <c r="C12" s="26" t="s">
        <v>19</v>
      </c>
      <c r="D12" s="27"/>
      <c r="E12" s="28"/>
      <c r="F12" s="29"/>
      <c r="G12" s="31" t="s">
        <v>71</v>
      </c>
      <c r="J12" s="7"/>
      <c r="K12" s="7"/>
      <c r="L12" s="7"/>
      <c r="M12" s="7"/>
      <c r="N12" s="7"/>
      <c r="O12" s="7"/>
    </row>
    <row r="13" spans="2:15" ht="20.100000000000001" customHeight="1" x14ac:dyDescent="0.25">
      <c r="B13" s="356">
        <v>7</v>
      </c>
      <c r="C13" s="26" t="s">
        <v>10</v>
      </c>
      <c r="D13" s="27"/>
      <c r="E13" s="28"/>
      <c r="F13" s="29">
        <v>1</v>
      </c>
      <c r="G13" s="31" t="s">
        <v>69</v>
      </c>
      <c r="J13" s="7"/>
      <c r="K13" s="7"/>
      <c r="L13" s="7"/>
      <c r="M13" s="7"/>
      <c r="N13" s="7"/>
      <c r="O13" s="7"/>
    </row>
    <row r="14" spans="2:15" ht="20.100000000000001" customHeight="1" x14ac:dyDescent="0.25">
      <c r="B14" s="356">
        <v>8</v>
      </c>
      <c r="C14" s="26" t="s">
        <v>41</v>
      </c>
      <c r="D14" s="27"/>
      <c r="E14" s="28"/>
      <c r="F14" s="29">
        <v>1</v>
      </c>
      <c r="G14" s="31" t="s">
        <v>69</v>
      </c>
      <c r="J14" s="7"/>
      <c r="K14" s="7"/>
      <c r="L14" s="7"/>
      <c r="M14" s="7"/>
      <c r="N14" s="7"/>
      <c r="O14" s="7"/>
    </row>
    <row r="15" spans="2:15" ht="20.100000000000001" customHeight="1" x14ac:dyDescent="0.25">
      <c r="B15" s="356">
        <v>9</v>
      </c>
      <c r="C15" s="26" t="s">
        <v>9</v>
      </c>
      <c r="D15" s="27"/>
      <c r="E15" s="28"/>
      <c r="F15" s="29"/>
      <c r="G15" s="31" t="s">
        <v>71</v>
      </c>
      <c r="J15" s="7"/>
      <c r="K15" s="7"/>
      <c r="L15" s="7"/>
      <c r="M15" s="7"/>
      <c r="N15" s="7"/>
      <c r="O15" s="7"/>
    </row>
    <row r="16" spans="2:15" ht="20.100000000000001" customHeight="1" x14ac:dyDescent="0.25">
      <c r="B16" s="356">
        <v>10</v>
      </c>
      <c r="C16" s="21" t="s">
        <v>66</v>
      </c>
      <c r="D16" s="22">
        <v>4</v>
      </c>
      <c r="E16" s="23">
        <v>2</v>
      </c>
      <c r="F16" s="24">
        <v>2</v>
      </c>
      <c r="G16" s="25">
        <v>1</v>
      </c>
      <c r="J16" s="7"/>
      <c r="K16" s="7"/>
      <c r="L16" s="7"/>
      <c r="M16" s="7"/>
      <c r="N16" s="7"/>
      <c r="O16" s="7"/>
    </row>
    <row r="17" spans="1:8" ht="20.100000000000001" customHeight="1" x14ac:dyDescent="0.25">
      <c r="B17" s="356">
        <v>11</v>
      </c>
      <c r="C17" s="26" t="s">
        <v>70</v>
      </c>
      <c r="D17" s="27"/>
      <c r="E17" s="28"/>
      <c r="F17" s="29">
        <v>1</v>
      </c>
      <c r="G17" s="31" t="s">
        <v>69</v>
      </c>
    </row>
    <row r="18" spans="1:8" ht="20.100000000000001" customHeight="1" x14ac:dyDescent="0.25">
      <c r="B18" s="356">
        <v>12</v>
      </c>
      <c r="C18" s="26" t="s">
        <v>75</v>
      </c>
      <c r="D18" s="27"/>
      <c r="E18" s="28"/>
      <c r="F18" s="29"/>
      <c r="G18" s="31" t="s">
        <v>71</v>
      </c>
    </row>
    <row r="19" spans="1:8" ht="20.100000000000001" customHeight="1" x14ac:dyDescent="0.25">
      <c r="B19" s="356">
        <v>13</v>
      </c>
      <c r="C19" s="26" t="s">
        <v>73</v>
      </c>
      <c r="D19" s="27"/>
      <c r="E19" s="28"/>
      <c r="F19" s="29"/>
      <c r="G19" s="31" t="s">
        <v>71</v>
      </c>
    </row>
    <row r="20" spans="1:8" ht="20.100000000000001" customHeight="1" x14ac:dyDescent="0.25">
      <c r="B20" s="356">
        <v>14</v>
      </c>
      <c r="C20" s="26" t="s">
        <v>72</v>
      </c>
      <c r="D20" s="27"/>
      <c r="E20" s="28"/>
      <c r="F20" s="29"/>
      <c r="G20" s="31" t="s">
        <v>71</v>
      </c>
    </row>
    <row r="21" spans="1:8" ht="20.100000000000001" customHeight="1" x14ac:dyDescent="0.25">
      <c r="B21" s="356">
        <v>15</v>
      </c>
      <c r="C21" s="26" t="s">
        <v>37</v>
      </c>
      <c r="D21" s="27"/>
      <c r="E21" s="28"/>
      <c r="F21" s="29"/>
      <c r="G21" s="31" t="s">
        <v>71</v>
      </c>
    </row>
    <row r="22" spans="1:8" ht="20.100000000000001" customHeight="1" x14ac:dyDescent="0.25">
      <c r="B22" s="356">
        <v>16</v>
      </c>
      <c r="C22" s="26" t="s">
        <v>26</v>
      </c>
      <c r="D22" s="27"/>
      <c r="E22" s="28">
        <v>1</v>
      </c>
      <c r="F22" s="29">
        <v>2</v>
      </c>
      <c r="G22" s="30">
        <v>4</v>
      </c>
    </row>
    <row r="23" spans="1:8" ht="20.100000000000001" customHeight="1" x14ac:dyDescent="0.25">
      <c r="B23" s="356">
        <v>17</v>
      </c>
      <c r="C23" s="26" t="s">
        <v>14</v>
      </c>
      <c r="D23" s="27"/>
      <c r="E23" s="28">
        <v>1</v>
      </c>
      <c r="F23" s="29">
        <v>1</v>
      </c>
      <c r="G23" s="30">
        <v>5</v>
      </c>
    </row>
    <row r="24" spans="1:8" ht="20.100000000000001" customHeight="1" x14ac:dyDescent="0.25">
      <c r="B24" s="356">
        <v>18</v>
      </c>
      <c r="C24" s="26" t="s">
        <v>5</v>
      </c>
      <c r="D24" s="27"/>
      <c r="E24" s="28"/>
      <c r="F24" s="29"/>
      <c r="G24" s="31" t="s">
        <v>71</v>
      </c>
    </row>
    <row r="25" spans="1:8" ht="20.100000000000001" customHeight="1" thickBot="1" x14ac:dyDescent="0.3">
      <c r="B25" s="32">
        <v>19</v>
      </c>
      <c r="C25" s="33" t="s">
        <v>76</v>
      </c>
      <c r="D25" s="34"/>
      <c r="E25" s="35"/>
      <c r="F25" s="36"/>
      <c r="G25" s="37" t="s">
        <v>71</v>
      </c>
    </row>
    <row r="26" spans="1:8" ht="20.100000000000001" customHeight="1" x14ac:dyDescent="0.25">
      <c r="C26" s="38"/>
    </row>
    <row r="27" spans="1:8" ht="20.100000000000001" customHeight="1" x14ac:dyDescent="0.25">
      <c r="C27" s="38"/>
    </row>
    <row r="28" spans="1:8" ht="20.100000000000001" customHeight="1" x14ac:dyDescent="0.25">
      <c r="B28" s="360" t="s">
        <v>77</v>
      </c>
      <c r="C28" s="360"/>
      <c r="D28" s="360"/>
      <c r="E28" s="360"/>
      <c r="F28" s="360"/>
      <c r="G28" s="360"/>
    </row>
    <row r="29" spans="1:8" ht="20.100000000000001" customHeight="1" x14ac:dyDescent="0.25">
      <c r="B29" s="361" t="s">
        <v>78</v>
      </c>
      <c r="C29" s="361"/>
      <c r="D29" s="361"/>
      <c r="E29" s="361"/>
      <c r="F29" s="361"/>
      <c r="G29" s="361"/>
    </row>
    <row r="30" spans="1:8" ht="20.100000000000001" customHeight="1" x14ac:dyDescent="0.25"/>
    <row r="31" spans="1:8" ht="20.100000000000001" customHeight="1" x14ac:dyDescent="0.25">
      <c r="A31" s="7"/>
      <c r="B31" s="7"/>
      <c r="C31" s="7"/>
      <c r="D31" s="7"/>
      <c r="E31" s="7"/>
      <c r="F31" s="7"/>
      <c r="G31" s="7"/>
      <c r="H31" s="7"/>
    </row>
    <row r="32" spans="1:8" ht="20.100000000000001" customHeight="1" x14ac:dyDescent="0.25">
      <c r="A32" s="7"/>
      <c r="B32" s="7"/>
      <c r="C32" s="7"/>
      <c r="D32" s="7"/>
      <c r="E32" s="7"/>
      <c r="F32" s="7"/>
      <c r="G32" s="7"/>
      <c r="H32" s="7"/>
    </row>
    <row r="33" spans="1:8" ht="20.100000000000001" customHeight="1" x14ac:dyDescent="0.25">
      <c r="A33" s="7"/>
      <c r="B33" s="7"/>
      <c r="C33" s="7"/>
      <c r="D33" s="7"/>
      <c r="E33" s="7"/>
      <c r="F33" s="7"/>
      <c r="G33" s="7"/>
      <c r="H33" s="7"/>
    </row>
    <row r="34" spans="1:8" ht="20.100000000000001" customHeight="1" x14ac:dyDescent="0.25">
      <c r="A34" s="7"/>
      <c r="B34" s="7"/>
      <c r="C34" s="7"/>
      <c r="D34" s="7"/>
      <c r="E34" s="7"/>
      <c r="F34" s="7"/>
      <c r="G34" s="7"/>
      <c r="H34" s="7"/>
    </row>
    <row r="35" spans="1:8" ht="20.100000000000001" customHeight="1" x14ac:dyDescent="0.25"/>
    <row r="36" spans="1:8" ht="20.100000000000001" customHeight="1" x14ac:dyDescent="0.25"/>
    <row r="37" spans="1:8" ht="20.100000000000001" customHeight="1" x14ac:dyDescent="0.25"/>
    <row r="38" spans="1:8" ht="20.100000000000001" customHeight="1" x14ac:dyDescent="0.25"/>
    <row r="39" spans="1:8" ht="20.100000000000001" customHeight="1" x14ac:dyDescent="0.25"/>
    <row r="40" spans="1:8" ht="20.100000000000001" customHeight="1" x14ac:dyDescent="0.25"/>
    <row r="41" spans="1:8" ht="20.100000000000001" customHeight="1" x14ac:dyDescent="0.25"/>
    <row r="42" spans="1:8" ht="20.100000000000001" customHeight="1" x14ac:dyDescent="0.25"/>
    <row r="43" spans="1:8" ht="20.100000000000001" customHeight="1" x14ac:dyDescent="0.25"/>
    <row r="44" spans="1:8" ht="20.100000000000001" customHeight="1" x14ac:dyDescent="0.25"/>
    <row r="45" spans="1:8" ht="20.100000000000001" customHeight="1" x14ac:dyDescent="0.25"/>
    <row r="46" spans="1:8" ht="20.100000000000001" customHeight="1" x14ac:dyDescent="0.25"/>
    <row r="47" spans="1:8" ht="20.100000000000001" customHeight="1" x14ac:dyDescent="0.25"/>
    <row r="48" spans="1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</sheetData>
  <mergeCells count="5">
    <mergeCell ref="B2:E2"/>
    <mergeCell ref="B3:E3"/>
    <mergeCell ref="B5:E5"/>
    <mergeCell ref="B28:G28"/>
    <mergeCell ref="B29:G29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5"/>
  <sheetViews>
    <sheetView workbookViewId="0">
      <selection activeCell="K11" sqref="K11"/>
    </sheetView>
  </sheetViews>
  <sheetFormatPr defaultRowHeight="15" x14ac:dyDescent="0.25"/>
  <cols>
    <col min="1" max="1" width="2.85546875" customWidth="1"/>
    <col min="2" max="2" width="13.7109375" customWidth="1"/>
    <col min="3" max="3" width="2.85546875" customWidth="1"/>
    <col min="4" max="4" width="15" customWidth="1"/>
    <col min="5" max="5" width="2.85546875" customWidth="1"/>
    <col min="6" max="6" width="14.7109375" customWidth="1"/>
    <col min="7" max="7" width="3.28515625" customWidth="1"/>
    <col min="8" max="8" width="2.85546875" customWidth="1"/>
    <col min="9" max="9" width="11.7109375" customWidth="1"/>
    <col min="10" max="10" width="3.28515625" customWidth="1"/>
    <col min="11" max="11" width="15.28515625" customWidth="1"/>
    <col min="12" max="12" width="3" customWidth="1"/>
    <col min="13" max="13" width="12.42578125" customWidth="1"/>
    <col min="14" max="14" width="3" customWidth="1"/>
  </cols>
  <sheetData>
    <row r="1" spans="1:16" ht="12" customHeight="1" x14ac:dyDescent="0.25">
      <c r="A1" s="357" t="s">
        <v>241</v>
      </c>
      <c r="B1" s="357"/>
      <c r="C1" s="357"/>
      <c r="D1" s="357"/>
      <c r="E1" s="357"/>
      <c r="F1" s="357"/>
      <c r="G1" s="357"/>
      <c r="H1" s="357"/>
      <c r="I1" s="357"/>
      <c r="J1" s="357"/>
      <c r="K1" s="202"/>
      <c r="L1" s="202"/>
      <c r="M1" s="203"/>
    </row>
    <row r="2" spans="1:16" ht="12" customHeight="1" x14ac:dyDescent="0.25">
      <c r="A2" s="378" t="s">
        <v>59</v>
      </c>
      <c r="B2" s="378"/>
      <c r="C2" s="378"/>
      <c r="D2" s="378"/>
      <c r="E2" s="378"/>
      <c r="F2" s="378"/>
      <c r="G2" s="378"/>
      <c r="H2" s="378"/>
      <c r="I2" s="378"/>
      <c r="J2" s="378"/>
      <c r="K2" s="204"/>
    </row>
    <row r="3" spans="1:16" ht="12" customHeight="1" x14ac:dyDescent="0.25">
      <c r="B3" s="205"/>
      <c r="D3" s="205"/>
      <c r="F3" s="206" t="s">
        <v>55</v>
      </c>
      <c r="K3" s="205"/>
      <c r="M3" s="207"/>
    </row>
    <row r="4" spans="1:16" ht="9" customHeight="1" x14ac:dyDescent="0.25">
      <c r="A4" s="208"/>
      <c r="B4" s="209"/>
      <c r="C4" s="210">
        <v>1</v>
      </c>
      <c r="D4" s="211" t="s">
        <v>242</v>
      </c>
      <c r="E4" s="212"/>
      <c r="F4" s="205"/>
      <c r="G4" s="207"/>
      <c r="H4" s="207"/>
      <c r="I4" s="480" t="s">
        <v>243</v>
      </c>
      <c r="J4" s="480"/>
      <c r="K4" s="205"/>
      <c r="L4" s="213"/>
      <c r="M4" s="214"/>
      <c r="N4" s="207"/>
      <c r="O4" s="207"/>
    </row>
    <row r="5" spans="1:16" ht="9" customHeight="1" x14ac:dyDescent="0.25">
      <c r="A5" s="208"/>
      <c r="B5" s="209"/>
      <c r="C5" s="215"/>
      <c r="D5" s="216"/>
      <c r="E5" s="470">
        <v>5</v>
      </c>
      <c r="F5" s="211" t="s">
        <v>242</v>
      </c>
      <c r="G5" s="217"/>
      <c r="H5" s="207"/>
      <c r="I5" s="480"/>
      <c r="J5" s="480"/>
      <c r="K5" s="205"/>
      <c r="L5" s="213"/>
      <c r="M5" s="214"/>
      <c r="N5" s="207"/>
      <c r="O5" s="207"/>
    </row>
    <row r="6" spans="1:16" ht="9" customHeight="1" x14ac:dyDescent="0.25">
      <c r="A6" s="208">
        <v>2</v>
      </c>
      <c r="B6" s="211" t="s">
        <v>244</v>
      </c>
      <c r="C6" s="215"/>
      <c r="D6" s="209"/>
      <c r="E6" s="472"/>
      <c r="F6" s="216"/>
      <c r="G6" s="470">
        <v>9</v>
      </c>
      <c r="H6" s="218"/>
      <c r="I6" s="205"/>
      <c r="J6" s="205"/>
      <c r="K6" s="205"/>
      <c r="L6" s="213"/>
      <c r="M6" s="214"/>
      <c r="N6" s="207"/>
      <c r="O6" s="207"/>
    </row>
    <row r="7" spans="1:16" ht="9" customHeight="1" x14ac:dyDescent="0.25">
      <c r="A7" s="208"/>
      <c r="B7" s="216"/>
      <c r="C7" s="470">
        <v>1</v>
      </c>
      <c r="D7" s="211" t="s">
        <v>244</v>
      </c>
      <c r="E7" s="471"/>
      <c r="F7" s="209"/>
      <c r="G7" s="472"/>
      <c r="H7" s="218"/>
      <c r="I7" s="205"/>
      <c r="J7" s="205"/>
      <c r="K7" s="205"/>
      <c r="L7" s="213"/>
      <c r="M7" s="214"/>
      <c r="N7" s="207"/>
      <c r="O7" s="207"/>
    </row>
    <row r="8" spans="1:16" ht="9" customHeight="1" x14ac:dyDescent="0.25">
      <c r="A8" s="208">
        <v>3</v>
      </c>
      <c r="B8" s="211" t="s">
        <v>245</v>
      </c>
      <c r="C8" s="471"/>
      <c r="D8" s="205"/>
      <c r="E8" s="219"/>
      <c r="F8" s="209"/>
      <c r="G8" s="472"/>
      <c r="H8" s="218"/>
      <c r="I8" s="205"/>
      <c r="J8" s="205"/>
      <c r="K8" s="205"/>
      <c r="L8" s="213"/>
      <c r="M8" s="214"/>
      <c r="N8" s="207"/>
      <c r="O8" s="207"/>
    </row>
    <row r="9" spans="1:16" ht="9" customHeight="1" x14ac:dyDescent="0.25">
      <c r="A9" s="208"/>
      <c r="B9" s="205"/>
      <c r="C9" s="219"/>
      <c r="D9" s="205"/>
      <c r="E9" s="219"/>
      <c r="F9" s="209"/>
      <c r="G9" s="472"/>
      <c r="H9" s="218"/>
      <c r="I9" s="211" t="s">
        <v>242</v>
      </c>
      <c r="J9" s="209"/>
      <c r="K9" s="205"/>
      <c r="L9" s="213"/>
      <c r="M9" s="220"/>
      <c r="N9" s="207"/>
      <c r="O9" s="207"/>
    </row>
    <row r="10" spans="1:16" ht="9" customHeight="1" x14ac:dyDescent="0.25">
      <c r="A10" s="208">
        <v>4</v>
      </c>
      <c r="B10" s="211"/>
      <c r="C10" s="215"/>
      <c r="D10" s="205"/>
      <c r="E10" s="219"/>
      <c r="F10" s="209"/>
      <c r="G10" s="472"/>
      <c r="H10" s="221"/>
      <c r="I10" s="216"/>
      <c r="J10" s="474">
        <v>11</v>
      </c>
      <c r="K10" s="205"/>
      <c r="L10" s="213"/>
      <c r="M10" s="214"/>
      <c r="N10" s="207"/>
      <c r="O10" s="207"/>
    </row>
    <row r="11" spans="1:16" ht="9" customHeight="1" x14ac:dyDescent="0.25">
      <c r="A11" s="208"/>
      <c r="B11" s="216"/>
      <c r="C11" s="470">
        <v>2</v>
      </c>
      <c r="D11" s="211" t="s">
        <v>246</v>
      </c>
      <c r="E11" s="215"/>
      <c r="F11" s="209"/>
      <c r="G11" s="472"/>
      <c r="H11" s="218"/>
      <c r="I11" s="209"/>
      <c r="J11" s="475"/>
      <c r="K11" s="205"/>
      <c r="L11" s="213"/>
      <c r="M11" s="214"/>
      <c r="N11" s="207"/>
      <c r="O11" s="207"/>
    </row>
    <row r="12" spans="1:16" ht="9" customHeight="1" x14ac:dyDescent="0.25">
      <c r="A12" s="208">
        <v>5</v>
      </c>
      <c r="B12" s="211"/>
      <c r="C12" s="471"/>
      <c r="D12" s="216"/>
      <c r="E12" s="470">
        <v>6</v>
      </c>
      <c r="F12" s="209"/>
      <c r="G12" s="472"/>
      <c r="H12" s="218"/>
      <c r="I12" s="209"/>
      <c r="J12" s="475"/>
      <c r="K12" s="205"/>
      <c r="L12" s="213"/>
      <c r="M12" s="214"/>
      <c r="N12" s="207"/>
      <c r="O12" s="207"/>
    </row>
    <row r="13" spans="1:16" ht="9" customHeight="1" x14ac:dyDescent="0.25">
      <c r="A13" s="208"/>
      <c r="B13" s="205"/>
      <c r="C13" s="219"/>
      <c r="D13" s="209"/>
      <c r="E13" s="472"/>
      <c r="F13" s="211" t="s">
        <v>247</v>
      </c>
      <c r="G13" s="471"/>
      <c r="H13" s="218"/>
      <c r="I13" s="209"/>
      <c r="J13" s="475"/>
      <c r="K13" s="205"/>
      <c r="L13" s="213"/>
      <c r="M13" s="214"/>
      <c r="N13" s="207"/>
      <c r="O13" s="207"/>
    </row>
    <row r="14" spans="1:16" ht="9" customHeight="1" x14ac:dyDescent="0.3">
      <c r="A14" s="208"/>
      <c r="B14" s="209"/>
      <c r="C14" s="210">
        <v>6</v>
      </c>
      <c r="D14" s="211" t="s">
        <v>247</v>
      </c>
      <c r="E14" s="471"/>
      <c r="F14" s="205"/>
      <c r="G14" s="219"/>
      <c r="H14" s="222"/>
      <c r="I14" s="209"/>
      <c r="J14" s="475"/>
      <c r="K14" s="205"/>
      <c r="L14" s="223"/>
      <c r="M14" s="224"/>
      <c r="N14" s="207"/>
      <c r="O14" s="220"/>
    </row>
    <row r="15" spans="1:16" ht="9" customHeight="1" x14ac:dyDescent="0.25">
      <c r="A15" s="208"/>
      <c r="B15" s="209"/>
      <c r="C15" s="215"/>
      <c r="D15" s="205"/>
      <c r="E15" s="219"/>
      <c r="F15" s="205"/>
      <c r="G15" s="219"/>
      <c r="H15" s="222"/>
      <c r="I15" s="209"/>
      <c r="J15" s="475"/>
      <c r="K15" s="211" t="s">
        <v>248</v>
      </c>
      <c r="L15" s="478">
        <v>1</v>
      </c>
      <c r="M15" s="224"/>
      <c r="N15" s="207"/>
      <c r="O15" s="207"/>
      <c r="P15" s="225"/>
    </row>
    <row r="16" spans="1:16" ht="9" customHeight="1" x14ac:dyDescent="0.25">
      <c r="A16" s="208"/>
      <c r="B16" s="209"/>
      <c r="C16" s="210">
        <v>7</v>
      </c>
      <c r="D16" s="211" t="s">
        <v>249</v>
      </c>
      <c r="E16" s="215"/>
      <c r="F16" s="205"/>
      <c r="G16" s="219"/>
      <c r="H16" s="222"/>
      <c r="I16" s="209"/>
      <c r="J16" s="475"/>
      <c r="K16" s="209"/>
      <c r="L16" s="478"/>
      <c r="M16" s="224"/>
      <c r="N16" s="226"/>
      <c r="O16" s="207"/>
    </row>
    <row r="17" spans="1:17" ht="9" customHeight="1" x14ac:dyDescent="0.25">
      <c r="A17" s="208"/>
      <c r="B17" s="205"/>
      <c r="C17" s="219"/>
      <c r="D17" s="209"/>
      <c r="E17" s="470">
        <v>7</v>
      </c>
      <c r="F17" s="211" t="s">
        <v>249</v>
      </c>
      <c r="G17" s="215"/>
      <c r="H17" s="222"/>
      <c r="I17" s="209"/>
      <c r="J17" s="475"/>
      <c r="K17" s="209"/>
      <c r="L17" s="227"/>
      <c r="M17" s="228"/>
      <c r="N17" s="226"/>
      <c r="O17" s="207"/>
    </row>
    <row r="18" spans="1:17" ht="9" customHeight="1" x14ac:dyDescent="0.25">
      <c r="A18" s="208">
        <v>8</v>
      </c>
      <c r="B18" s="209"/>
      <c r="C18" s="215"/>
      <c r="D18" s="209"/>
      <c r="E18" s="472"/>
      <c r="F18" s="216"/>
      <c r="G18" s="470">
        <v>10</v>
      </c>
      <c r="H18" s="218"/>
      <c r="I18" s="209"/>
      <c r="J18" s="475"/>
      <c r="K18" s="229"/>
      <c r="L18" s="227"/>
      <c r="M18" s="228"/>
      <c r="N18" s="226"/>
      <c r="O18" s="207"/>
    </row>
    <row r="19" spans="1:17" ht="9" customHeight="1" x14ac:dyDescent="0.25">
      <c r="A19" s="208"/>
      <c r="B19" s="216"/>
      <c r="C19" s="470">
        <v>3</v>
      </c>
      <c r="D19" s="211" t="s">
        <v>250</v>
      </c>
      <c r="E19" s="471"/>
      <c r="F19" s="209"/>
      <c r="G19" s="472"/>
      <c r="H19" s="218"/>
      <c r="I19" s="209"/>
      <c r="J19" s="475"/>
      <c r="K19" s="229"/>
      <c r="L19" s="227"/>
      <c r="M19" s="228"/>
      <c r="N19" s="226"/>
      <c r="O19" s="207"/>
    </row>
    <row r="20" spans="1:17" ht="9" customHeight="1" x14ac:dyDescent="0.25">
      <c r="A20" s="208">
        <v>9</v>
      </c>
      <c r="B20" s="211"/>
      <c r="C20" s="471"/>
      <c r="D20" s="205"/>
      <c r="E20" s="219"/>
      <c r="F20" s="209"/>
      <c r="G20" s="472"/>
      <c r="H20" s="218"/>
      <c r="I20" s="209"/>
      <c r="J20" s="475"/>
      <c r="K20" s="229"/>
      <c r="L20" s="227"/>
      <c r="M20" s="228"/>
      <c r="N20" s="226"/>
      <c r="O20" s="207"/>
    </row>
    <row r="21" spans="1:17" ht="9" customHeight="1" x14ac:dyDescent="0.25">
      <c r="A21" s="208"/>
      <c r="B21" s="205"/>
      <c r="C21" s="219"/>
      <c r="D21" s="205"/>
      <c r="E21" s="219"/>
      <c r="F21" s="209"/>
      <c r="G21" s="472"/>
      <c r="H21" s="230"/>
      <c r="I21" s="211" t="s">
        <v>248</v>
      </c>
      <c r="J21" s="476"/>
      <c r="K21" s="229"/>
      <c r="L21" s="227"/>
      <c r="M21" s="228"/>
      <c r="N21" s="226"/>
      <c r="O21" s="207"/>
    </row>
    <row r="22" spans="1:17" ht="9" customHeight="1" x14ac:dyDescent="0.25">
      <c r="A22" s="208">
        <v>10</v>
      </c>
      <c r="B22" s="211"/>
      <c r="C22" s="215"/>
      <c r="D22" s="205"/>
      <c r="E22" s="219"/>
      <c r="F22" s="209"/>
      <c r="G22" s="472"/>
      <c r="H22" s="218"/>
      <c r="I22" s="205"/>
      <c r="J22" s="205"/>
      <c r="K22" s="229"/>
      <c r="L22" s="227"/>
      <c r="M22" s="228"/>
      <c r="N22" s="226"/>
      <c r="O22" s="207"/>
    </row>
    <row r="23" spans="1:17" ht="9" customHeight="1" x14ac:dyDescent="0.25">
      <c r="A23" s="208"/>
      <c r="B23" s="216"/>
      <c r="C23" s="470">
        <v>4</v>
      </c>
      <c r="D23" s="211" t="s">
        <v>251</v>
      </c>
      <c r="E23" s="215"/>
      <c r="F23" s="209"/>
      <c r="G23" s="472"/>
      <c r="H23" s="218"/>
      <c r="I23" s="205"/>
      <c r="J23" s="205"/>
      <c r="K23" s="229"/>
      <c r="L23" s="227"/>
      <c r="M23" s="228"/>
      <c r="N23" s="226"/>
      <c r="O23" s="207"/>
    </row>
    <row r="24" spans="1:17" ht="9" customHeight="1" x14ac:dyDescent="0.25">
      <c r="A24" s="208">
        <v>11</v>
      </c>
      <c r="B24" s="211"/>
      <c r="C24" s="471"/>
      <c r="D24" s="216"/>
      <c r="E24" s="470">
        <v>8</v>
      </c>
      <c r="F24" s="209"/>
      <c r="G24" s="472"/>
      <c r="H24" s="218"/>
      <c r="I24" s="205"/>
      <c r="J24" s="205"/>
      <c r="K24" s="229"/>
      <c r="L24" s="227"/>
      <c r="M24" s="228"/>
      <c r="N24" s="226"/>
      <c r="O24" s="207"/>
    </row>
    <row r="25" spans="1:17" ht="9" customHeight="1" x14ac:dyDescent="0.25">
      <c r="A25" s="231"/>
      <c r="B25" s="205"/>
      <c r="C25" s="219"/>
      <c r="D25" s="209"/>
      <c r="E25" s="472"/>
      <c r="F25" s="211" t="s">
        <v>248</v>
      </c>
      <c r="G25" s="471"/>
      <c r="H25" s="218"/>
      <c r="I25" s="205"/>
      <c r="J25" s="205">
        <v>-11</v>
      </c>
      <c r="K25" s="211" t="s">
        <v>242</v>
      </c>
      <c r="L25" s="477"/>
      <c r="M25" s="228"/>
      <c r="N25" s="226"/>
      <c r="O25" s="207"/>
    </row>
    <row r="26" spans="1:17" ht="9" customHeight="1" x14ac:dyDescent="0.25">
      <c r="A26" s="231"/>
      <c r="B26" s="209"/>
      <c r="C26" s="210">
        <v>12</v>
      </c>
      <c r="D26" s="211" t="s">
        <v>248</v>
      </c>
      <c r="E26" s="471"/>
      <c r="F26" s="205"/>
      <c r="G26" s="219"/>
      <c r="H26" s="220"/>
      <c r="I26" s="205"/>
      <c r="J26" s="205"/>
      <c r="K26" s="232"/>
      <c r="L26" s="477"/>
      <c r="M26" s="228"/>
      <c r="N26" s="226"/>
      <c r="O26" s="207"/>
    </row>
    <row r="27" spans="1:17" ht="9" customHeight="1" x14ac:dyDescent="0.25">
      <c r="A27" s="231"/>
      <c r="B27" s="209"/>
      <c r="C27" s="210"/>
      <c r="D27" s="209"/>
      <c r="E27" s="215"/>
      <c r="F27" s="205"/>
      <c r="G27" s="219"/>
      <c r="H27" s="220"/>
      <c r="I27" s="205"/>
      <c r="J27" s="205"/>
      <c r="K27" s="233"/>
      <c r="L27" s="227"/>
      <c r="M27" s="228"/>
      <c r="N27" s="226"/>
      <c r="O27" s="207"/>
    </row>
    <row r="28" spans="1:17" ht="9" customHeight="1" x14ac:dyDescent="0.25">
      <c r="A28" s="220"/>
      <c r="B28" s="205"/>
      <c r="C28" s="219"/>
      <c r="D28" s="205"/>
      <c r="E28" s="219">
        <v>-9</v>
      </c>
      <c r="F28" s="211" t="s">
        <v>247</v>
      </c>
      <c r="G28" s="219"/>
      <c r="H28" s="220"/>
      <c r="I28" s="205"/>
      <c r="J28" s="473">
        <v>2</v>
      </c>
      <c r="K28" s="234" t="s">
        <v>242</v>
      </c>
      <c r="L28" s="227"/>
      <c r="M28" s="228"/>
      <c r="N28" s="220"/>
      <c r="O28" s="220"/>
      <c r="P28" s="220"/>
      <c r="Q28" s="225"/>
    </row>
    <row r="29" spans="1:17" ht="9" customHeight="1" x14ac:dyDescent="0.25">
      <c r="A29" s="219">
        <v>-1</v>
      </c>
      <c r="B29" s="211" t="s">
        <v>245</v>
      </c>
      <c r="C29" s="219"/>
      <c r="D29" s="205"/>
      <c r="E29" s="219"/>
      <c r="F29" s="216"/>
      <c r="G29" s="470">
        <v>18</v>
      </c>
      <c r="H29" s="218"/>
      <c r="I29" s="205"/>
      <c r="J29" s="473"/>
      <c r="K29" s="233"/>
      <c r="L29" s="43"/>
      <c r="M29" s="227"/>
      <c r="N29" s="473"/>
      <c r="O29" s="220"/>
      <c r="P29" s="220"/>
      <c r="Q29" s="225"/>
    </row>
    <row r="30" spans="1:17" ht="9" customHeight="1" x14ac:dyDescent="0.25">
      <c r="A30" s="215"/>
      <c r="B30" s="216"/>
      <c r="C30" s="470">
        <v>12</v>
      </c>
      <c r="D30" s="211" t="s">
        <v>251</v>
      </c>
      <c r="E30" s="219"/>
      <c r="F30" s="209"/>
      <c r="G30" s="472"/>
      <c r="H30" s="218"/>
      <c r="I30" s="211" t="s">
        <v>247</v>
      </c>
      <c r="J30" s="235"/>
      <c r="K30" s="233"/>
      <c r="L30" s="227"/>
      <c r="M30" s="228"/>
      <c r="N30" s="473"/>
      <c r="O30" s="220"/>
      <c r="P30" s="220"/>
      <c r="Q30" s="225"/>
    </row>
    <row r="31" spans="1:17" ht="9" customHeight="1" x14ac:dyDescent="0.25">
      <c r="A31" s="215">
        <v>-8</v>
      </c>
      <c r="B31" s="211" t="s">
        <v>251</v>
      </c>
      <c r="C31" s="471"/>
      <c r="D31" s="216"/>
      <c r="E31" s="470">
        <v>16</v>
      </c>
      <c r="F31" s="209"/>
      <c r="G31" s="472"/>
      <c r="H31" s="221"/>
      <c r="I31" s="216"/>
      <c r="J31" s="474">
        <v>20</v>
      </c>
      <c r="K31" s="233"/>
      <c r="L31" s="227"/>
      <c r="M31" s="228"/>
      <c r="N31" s="222"/>
      <c r="O31" s="218"/>
      <c r="P31" s="222"/>
      <c r="Q31" s="225"/>
    </row>
    <row r="32" spans="1:17" ht="9" customHeight="1" x14ac:dyDescent="0.25">
      <c r="A32" s="215"/>
      <c r="B32" s="216"/>
      <c r="C32" s="215"/>
      <c r="D32" s="209"/>
      <c r="E32" s="472"/>
      <c r="F32" s="211" t="s">
        <v>251</v>
      </c>
      <c r="G32" s="471"/>
      <c r="H32" s="218"/>
      <c r="I32" s="209"/>
      <c r="J32" s="475"/>
      <c r="K32" s="233"/>
      <c r="L32" s="227"/>
      <c r="M32" s="228"/>
      <c r="N32" s="222"/>
      <c r="O32" s="218"/>
      <c r="P32" s="222"/>
      <c r="Q32" s="225"/>
    </row>
    <row r="33" spans="1:17" ht="9" customHeight="1" x14ac:dyDescent="0.25">
      <c r="A33" s="219">
        <v>-2</v>
      </c>
      <c r="B33" s="209"/>
      <c r="C33" s="215"/>
      <c r="D33" s="209"/>
      <c r="E33" s="472"/>
      <c r="F33" s="205"/>
      <c r="G33" s="219"/>
      <c r="H33" s="222"/>
      <c r="I33" s="209"/>
      <c r="J33" s="475"/>
      <c r="K33" s="233"/>
      <c r="L33" s="227"/>
      <c r="M33" s="228"/>
      <c r="N33" s="222"/>
      <c r="O33" s="218"/>
      <c r="P33" s="222"/>
      <c r="Q33" s="225"/>
    </row>
    <row r="34" spans="1:17" ht="9" customHeight="1" x14ac:dyDescent="0.25">
      <c r="A34" s="215"/>
      <c r="B34" s="216"/>
      <c r="C34" s="470">
        <v>13</v>
      </c>
      <c r="D34" s="211" t="s">
        <v>250</v>
      </c>
      <c r="E34" s="471"/>
      <c r="F34" s="205"/>
      <c r="G34" s="219"/>
      <c r="H34" s="222"/>
      <c r="I34" s="209"/>
      <c r="J34" s="475"/>
      <c r="K34" s="236" t="s">
        <v>249</v>
      </c>
      <c r="L34" s="477"/>
      <c r="M34" s="228"/>
      <c r="N34" s="222"/>
      <c r="O34" s="218"/>
      <c r="P34" s="222"/>
      <c r="Q34" s="225"/>
    </row>
    <row r="35" spans="1:17" ht="9" customHeight="1" x14ac:dyDescent="0.25">
      <c r="A35" s="215">
        <v>-7</v>
      </c>
      <c r="B35" s="211" t="s">
        <v>250</v>
      </c>
      <c r="C35" s="471"/>
      <c r="D35" s="205"/>
      <c r="E35" s="219"/>
      <c r="F35" s="205"/>
      <c r="G35" s="219"/>
      <c r="H35" s="222"/>
      <c r="I35" s="209"/>
      <c r="J35" s="475"/>
      <c r="K35" s="206"/>
      <c r="L35" s="477"/>
      <c r="M35" s="228"/>
      <c r="N35" s="222"/>
      <c r="O35" s="218"/>
      <c r="P35" s="222"/>
      <c r="Q35" s="225"/>
    </row>
    <row r="36" spans="1:17" ht="9" customHeight="1" x14ac:dyDescent="0.25">
      <c r="A36" s="215"/>
      <c r="B36" s="205"/>
      <c r="C36" s="219"/>
      <c r="D36" s="205"/>
      <c r="E36" s="219">
        <v>-10</v>
      </c>
      <c r="F36" s="211" t="s">
        <v>249</v>
      </c>
      <c r="G36" s="219"/>
      <c r="H36" s="222"/>
      <c r="I36" s="209"/>
      <c r="J36" s="475"/>
      <c r="K36" s="206"/>
      <c r="L36" s="227"/>
      <c r="M36" s="228"/>
      <c r="N36" s="473"/>
      <c r="O36" s="218"/>
      <c r="P36" s="222"/>
      <c r="Q36" s="225"/>
    </row>
    <row r="37" spans="1:17" ht="9" customHeight="1" x14ac:dyDescent="0.25">
      <c r="A37" s="219">
        <v>-3</v>
      </c>
      <c r="B37" s="205"/>
      <c r="C37" s="219"/>
      <c r="D37" s="205"/>
      <c r="E37" s="219"/>
      <c r="F37" s="216"/>
      <c r="G37" s="470">
        <v>19</v>
      </c>
      <c r="H37" s="218"/>
      <c r="I37" s="209"/>
      <c r="J37" s="475"/>
      <c r="K37" s="205"/>
      <c r="L37" s="237"/>
      <c r="M37" s="224"/>
      <c r="N37" s="473"/>
      <c r="O37" s="218"/>
      <c r="P37" s="222"/>
      <c r="Q37" s="238"/>
    </row>
    <row r="38" spans="1:17" ht="9" customHeight="1" x14ac:dyDescent="0.25">
      <c r="A38" s="215"/>
      <c r="B38" s="216"/>
      <c r="C38" s="470">
        <v>14</v>
      </c>
      <c r="D38" s="211" t="s">
        <v>246</v>
      </c>
      <c r="E38" s="219"/>
      <c r="F38" s="209"/>
      <c r="G38" s="472"/>
      <c r="H38" s="230"/>
      <c r="I38" s="211" t="s">
        <v>249</v>
      </c>
      <c r="J38" s="476"/>
      <c r="K38" s="205"/>
      <c r="L38" s="237"/>
      <c r="M38" s="224"/>
      <c r="N38" s="222"/>
      <c r="O38" s="218"/>
      <c r="P38" s="222"/>
      <c r="Q38" s="237"/>
    </row>
    <row r="39" spans="1:17" ht="9" customHeight="1" x14ac:dyDescent="0.25">
      <c r="A39" s="215">
        <v>-6</v>
      </c>
      <c r="B39" s="211" t="s">
        <v>246</v>
      </c>
      <c r="C39" s="471"/>
      <c r="D39" s="216"/>
      <c r="E39" s="470">
        <v>17</v>
      </c>
      <c r="F39" s="209"/>
      <c r="G39" s="472"/>
      <c r="H39" s="218"/>
      <c r="I39" s="205"/>
      <c r="J39" s="205"/>
      <c r="K39" s="205"/>
      <c r="L39" s="237"/>
      <c r="M39" s="224"/>
      <c r="N39" s="222"/>
      <c r="O39" s="218"/>
      <c r="P39" s="222"/>
      <c r="Q39" s="237"/>
    </row>
    <row r="40" spans="1:17" ht="9" customHeight="1" x14ac:dyDescent="0.25">
      <c r="A40" s="215"/>
      <c r="B40" s="216"/>
      <c r="C40" s="215"/>
      <c r="D40" s="209"/>
      <c r="E40" s="472"/>
      <c r="F40" s="211" t="s">
        <v>244</v>
      </c>
      <c r="G40" s="471"/>
      <c r="H40" s="218"/>
      <c r="I40" s="205"/>
      <c r="J40" s="224"/>
      <c r="K40" s="222"/>
      <c r="L40" s="218"/>
      <c r="M40" s="222"/>
      <c r="N40" s="238"/>
    </row>
    <row r="41" spans="1:17" ht="9" customHeight="1" x14ac:dyDescent="0.25">
      <c r="A41" s="219">
        <v>-4</v>
      </c>
      <c r="B41" s="211"/>
      <c r="C41" s="215"/>
      <c r="D41" s="209"/>
      <c r="E41" s="472"/>
      <c r="F41" s="205"/>
      <c r="G41" s="220"/>
      <c r="H41" s="220"/>
      <c r="I41" s="205"/>
      <c r="J41" s="224"/>
      <c r="K41" s="222"/>
      <c r="L41" s="218"/>
      <c r="M41" s="222"/>
      <c r="N41" s="238"/>
    </row>
    <row r="42" spans="1:17" ht="9" customHeight="1" x14ac:dyDescent="0.3">
      <c r="A42" s="215"/>
      <c r="B42" s="216"/>
      <c r="C42" s="470">
        <v>15</v>
      </c>
      <c r="D42" s="211" t="s">
        <v>244</v>
      </c>
      <c r="E42" s="471"/>
      <c r="F42" s="205"/>
      <c r="G42" s="220"/>
      <c r="H42" s="220"/>
      <c r="I42" s="205"/>
      <c r="J42" s="205"/>
      <c r="K42" s="205"/>
      <c r="L42" s="223"/>
      <c r="M42" s="224"/>
    </row>
    <row r="43" spans="1:17" ht="9" customHeight="1" x14ac:dyDescent="0.25">
      <c r="A43" s="215">
        <v>-5</v>
      </c>
      <c r="B43" s="211" t="s">
        <v>244</v>
      </c>
      <c r="C43" s="471"/>
      <c r="D43" s="205"/>
      <c r="E43" s="220"/>
      <c r="F43" s="205"/>
      <c r="G43" s="220"/>
      <c r="H43" s="219"/>
      <c r="I43" s="205"/>
      <c r="J43" s="205"/>
      <c r="K43" s="205"/>
      <c r="L43" s="239"/>
      <c r="M43" s="214"/>
    </row>
    <row r="44" spans="1:17" ht="9" customHeight="1" x14ac:dyDescent="0.25">
      <c r="A44" s="240"/>
      <c r="B44" s="205"/>
      <c r="C44" s="219"/>
      <c r="D44" s="205"/>
      <c r="E44" s="220"/>
      <c r="F44" s="205"/>
      <c r="G44" s="220"/>
      <c r="H44" s="219"/>
      <c r="I44" s="205"/>
      <c r="J44" s="205"/>
      <c r="K44" s="205"/>
      <c r="L44" s="239"/>
      <c r="M44" s="214"/>
    </row>
    <row r="45" spans="1:17" ht="9" customHeight="1" x14ac:dyDescent="0.25">
      <c r="A45" s="220"/>
      <c r="B45" s="205"/>
      <c r="C45" s="219"/>
      <c r="D45" s="205"/>
      <c r="E45" s="219"/>
      <c r="F45" s="205"/>
      <c r="G45" s="241"/>
      <c r="H45" s="241"/>
      <c r="I45" s="205"/>
      <c r="J45" s="205"/>
      <c r="K45" s="209"/>
      <c r="L45" s="242"/>
      <c r="M45" s="224"/>
    </row>
    <row r="46" spans="1:17" ht="9" customHeight="1" x14ac:dyDescent="0.25">
      <c r="A46" s="208"/>
      <c r="B46" s="209"/>
      <c r="C46" s="210">
        <v>1</v>
      </c>
      <c r="D46" s="211" t="s">
        <v>252</v>
      </c>
      <c r="E46" s="215"/>
      <c r="F46" s="205"/>
      <c r="G46" s="217"/>
      <c r="H46" s="207"/>
      <c r="I46" s="479" t="s">
        <v>253</v>
      </c>
      <c r="J46" s="479"/>
      <c r="K46" s="205"/>
      <c r="L46" s="213"/>
      <c r="M46" s="214"/>
    </row>
    <row r="47" spans="1:17" ht="9" customHeight="1" x14ac:dyDescent="0.25">
      <c r="A47" s="208"/>
      <c r="B47" s="209"/>
      <c r="C47" s="215"/>
      <c r="D47" s="216"/>
      <c r="E47" s="470">
        <v>5</v>
      </c>
      <c r="F47" s="211" t="s">
        <v>252</v>
      </c>
      <c r="G47" s="217"/>
      <c r="H47" s="207"/>
      <c r="I47" s="479"/>
      <c r="J47" s="479"/>
      <c r="K47" s="205"/>
      <c r="L47" s="213"/>
      <c r="M47" s="214"/>
    </row>
    <row r="48" spans="1:17" ht="9" customHeight="1" x14ac:dyDescent="0.25">
      <c r="A48" s="208">
        <v>1</v>
      </c>
      <c r="B48" s="211" t="s">
        <v>254</v>
      </c>
      <c r="C48" s="215"/>
      <c r="D48" s="209"/>
      <c r="E48" s="472"/>
      <c r="F48" s="216"/>
      <c r="G48" s="470">
        <v>9</v>
      </c>
      <c r="H48" s="218"/>
      <c r="I48" s="205"/>
      <c r="J48" s="205"/>
      <c r="K48" s="205"/>
      <c r="L48" s="213"/>
      <c r="M48" s="214"/>
    </row>
    <row r="49" spans="1:15" ht="9" customHeight="1" x14ac:dyDescent="0.25">
      <c r="A49" s="208"/>
      <c r="B49" s="216"/>
      <c r="C49" s="470">
        <v>1</v>
      </c>
      <c r="D49" s="211" t="s">
        <v>254</v>
      </c>
      <c r="E49" s="471"/>
      <c r="F49" s="209"/>
      <c r="G49" s="472"/>
      <c r="H49" s="218"/>
      <c r="I49" s="205"/>
      <c r="J49" s="205"/>
      <c r="K49" s="205"/>
      <c r="L49" s="213"/>
      <c r="M49" s="214"/>
    </row>
    <row r="50" spans="1:15" ht="9" customHeight="1" x14ac:dyDescent="0.25">
      <c r="A50" s="208">
        <v>3</v>
      </c>
      <c r="B50" s="211" t="s">
        <v>255</v>
      </c>
      <c r="C50" s="471"/>
      <c r="D50" s="205"/>
      <c r="E50" s="219"/>
      <c r="F50" s="209"/>
      <c r="G50" s="472"/>
      <c r="H50" s="218"/>
      <c r="I50" s="205"/>
      <c r="J50" s="205"/>
      <c r="K50" s="205"/>
      <c r="L50" s="213"/>
      <c r="M50" s="214"/>
    </row>
    <row r="51" spans="1:15" ht="9" customHeight="1" x14ac:dyDescent="0.25">
      <c r="A51" s="208"/>
      <c r="B51" s="205"/>
      <c r="C51" s="219"/>
      <c r="D51" s="205"/>
      <c r="E51" s="219"/>
      <c r="F51" s="209"/>
      <c r="G51" s="472"/>
      <c r="H51" s="218"/>
      <c r="I51" s="211" t="s">
        <v>252</v>
      </c>
      <c r="J51" s="209"/>
      <c r="K51" s="205"/>
      <c r="L51" s="213"/>
      <c r="M51" s="214"/>
      <c r="O51" s="243"/>
    </row>
    <row r="52" spans="1:15" ht="9" customHeight="1" x14ac:dyDescent="0.25">
      <c r="A52" s="208">
        <v>4</v>
      </c>
      <c r="B52" s="211"/>
      <c r="C52" s="215"/>
      <c r="D52" s="205"/>
      <c r="E52" s="219"/>
      <c r="F52" s="209"/>
      <c r="G52" s="472"/>
      <c r="H52" s="221"/>
      <c r="I52" s="216"/>
      <c r="J52" s="474">
        <v>11</v>
      </c>
      <c r="K52" s="205"/>
      <c r="L52" s="213"/>
      <c r="M52" s="214"/>
    </row>
    <row r="53" spans="1:15" ht="9" customHeight="1" x14ac:dyDescent="0.25">
      <c r="A53" s="208"/>
      <c r="B53" s="216"/>
      <c r="C53" s="470">
        <v>2</v>
      </c>
      <c r="D53" s="211" t="s">
        <v>256</v>
      </c>
      <c r="E53" s="215"/>
      <c r="F53" s="209"/>
      <c r="G53" s="472"/>
      <c r="H53" s="218"/>
      <c r="I53" s="209"/>
      <c r="J53" s="475"/>
      <c r="K53" s="206"/>
      <c r="L53" s="213"/>
      <c r="M53" s="214"/>
    </row>
    <row r="54" spans="1:15" ht="9" customHeight="1" x14ac:dyDescent="0.25">
      <c r="A54" s="208">
        <v>5</v>
      </c>
      <c r="B54" s="211"/>
      <c r="C54" s="471"/>
      <c r="D54" s="216"/>
      <c r="E54" s="470">
        <v>6</v>
      </c>
      <c r="F54" s="209"/>
      <c r="G54" s="472"/>
      <c r="H54" s="218"/>
      <c r="I54" s="209"/>
      <c r="J54" s="475"/>
      <c r="K54" s="206"/>
      <c r="L54" s="213"/>
      <c r="M54" s="214"/>
    </row>
    <row r="55" spans="1:15" ht="9" customHeight="1" x14ac:dyDescent="0.25">
      <c r="A55" s="208"/>
      <c r="B55" s="205"/>
      <c r="C55" s="219"/>
      <c r="D55" s="209"/>
      <c r="E55" s="472"/>
      <c r="F55" s="211" t="s">
        <v>256</v>
      </c>
      <c r="G55" s="471"/>
      <c r="H55" s="218"/>
      <c r="I55" s="209"/>
      <c r="J55" s="475"/>
      <c r="K55" s="206"/>
      <c r="L55" s="213"/>
      <c r="M55" s="214"/>
    </row>
    <row r="56" spans="1:15" ht="9" customHeight="1" x14ac:dyDescent="0.3">
      <c r="A56" s="208"/>
      <c r="B56" s="209"/>
      <c r="C56" s="210">
        <v>6</v>
      </c>
      <c r="D56" s="211" t="s">
        <v>257</v>
      </c>
      <c r="E56" s="471"/>
      <c r="F56" s="205"/>
      <c r="G56" s="219"/>
      <c r="H56" s="222"/>
      <c r="I56" s="209"/>
      <c r="J56" s="475"/>
      <c r="K56" s="206"/>
      <c r="L56" s="223"/>
      <c r="M56" s="224"/>
    </row>
    <row r="57" spans="1:15" ht="9" customHeight="1" x14ac:dyDescent="0.25">
      <c r="A57" s="208"/>
      <c r="B57" s="209"/>
      <c r="C57" s="215"/>
      <c r="D57" s="205"/>
      <c r="E57" s="219"/>
      <c r="F57" s="205"/>
      <c r="G57" s="219"/>
      <c r="H57" s="222"/>
      <c r="I57" s="209"/>
      <c r="J57" s="475"/>
      <c r="K57" s="211" t="s">
        <v>258</v>
      </c>
      <c r="L57" s="478">
        <v>1</v>
      </c>
      <c r="M57" s="224"/>
    </row>
    <row r="58" spans="1:15" ht="9" customHeight="1" x14ac:dyDescent="0.25">
      <c r="A58" s="208"/>
      <c r="B58" s="209"/>
      <c r="C58" s="210">
        <v>7</v>
      </c>
      <c r="D58" s="211" t="s">
        <v>259</v>
      </c>
      <c r="E58" s="215"/>
      <c r="F58" s="205"/>
      <c r="G58" s="219"/>
      <c r="H58" s="222"/>
      <c r="I58" s="209"/>
      <c r="J58" s="475"/>
      <c r="K58" s="229"/>
      <c r="L58" s="478"/>
      <c r="M58" s="224"/>
    </row>
    <row r="59" spans="1:15" ht="9" customHeight="1" x14ac:dyDescent="0.25">
      <c r="A59" s="208"/>
      <c r="B59" s="205"/>
      <c r="C59" s="219"/>
      <c r="D59" s="209"/>
      <c r="E59" s="470">
        <v>7</v>
      </c>
      <c r="F59" s="211" t="s">
        <v>259</v>
      </c>
      <c r="G59" s="215"/>
      <c r="H59" s="222"/>
      <c r="I59" s="209"/>
      <c r="J59" s="475"/>
      <c r="K59" s="229"/>
      <c r="L59" s="227"/>
      <c r="M59" s="228"/>
    </row>
    <row r="60" spans="1:15" ht="9" customHeight="1" x14ac:dyDescent="0.25">
      <c r="A60" s="208">
        <v>8</v>
      </c>
      <c r="B60" s="209"/>
      <c r="C60" s="215"/>
      <c r="D60" s="209"/>
      <c r="E60" s="472"/>
      <c r="F60" s="216"/>
      <c r="G60" s="470">
        <v>10</v>
      </c>
      <c r="H60" s="218"/>
      <c r="I60" s="209"/>
      <c r="J60" s="475"/>
      <c r="K60" s="229"/>
      <c r="L60" s="227"/>
      <c r="M60" s="228"/>
    </row>
    <row r="61" spans="1:15" ht="9" customHeight="1" x14ac:dyDescent="0.25">
      <c r="A61" s="208"/>
      <c r="B61" s="216"/>
      <c r="C61" s="470">
        <v>3</v>
      </c>
      <c r="D61" s="211" t="s">
        <v>260</v>
      </c>
      <c r="E61" s="471"/>
      <c r="F61" s="209"/>
      <c r="G61" s="472"/>
      <c r="H61" s="218"/>
      <c r="I61" s="209"/>
      <c r="J61" s="475"/>
      <c r="K61" s="229"/>
      <c r="L61" s="227"/>
      <c r="M61" s="228"/>
    </row>
    <row r="62" spans="1:15" ht="9" customHeight="1" x14ac:dyDescent="0.25">
      <c r="A62" s="208">
        <v>9</v>
      </c>
      <c r="B62" s="211"/>
      <c r="C62" s="471"/>
      <c r="D62" s="205"/>
      <c r="E62" s="219"/>
      <c r="F62" s="209"/>
      <c r="G62" s="472"/>
      <c r="H62" s="218"/>
      <c r="I62" s="209"/>
      <c r="J62" s="475"/>
      <c r="K62" s="229"/>
      <c r="L62" s="227"/>
      <c r="M62" s="228"/>
    </row>
    <row r="63" spans="1:15" ht="9" customHeight="1" x14ac:dyDescent="0.25">
      <c r="A63" s="208"/>
      <c r="B63" s="205"/>
      <c r="C63" s="219"/>
      <c r="D63" s="205"/>
      <c r="E63" s="219"/>
      <c r="F63" s="209"/>
      <c r="G63" s="472"/>
      <c r="H63" s="230"/>
      <c r="I63" s="211" t="s">
        <v>258</v>
      </c>
      <c r="J63" s="476"/>
      <c r="K63" s="229"/>
      <c r="L63" s="227"/>
      <c r="M63" s="228"/>
    </row>
    <row r="64" spans="1:15" ht="9" customHeight="1" x14ac:dyDescent="0.25">
      <c r="A64" s="208">
        <v>10</v>
      </c>
      <c r="B64" s="211"/>
      <c r="C64" s="215"/>
      <c r="D64" s="205"/>
      <c r="E64" s="219"/>
      <c r="F64" s="209"/>
      <c r="G64" s="472"/>
      <c r="H64" s="218"/>
      <c r="I64" s="205"/>
      <c r="J64" s="205"/>
      <c r="K64" s="229"/>
      <c r="L64" s="227"/>
      <c r="M64" s="228"/>
    </row>
    <row r="65" spans="1:14" ht="9" customHeight="1" x14ac:dyDescent="0.25">
      <c r="A65" s="208"/>
      <c r="B65" s="216"/>
      <c r="C65" s="470">
        <v>4</v>
      </c>
      <c r="D65" s="211" t="s">
        <v>261</v>
      </c>
      <c r="E65" s="215"/>
      <c r="F65" s="209"/>
      <c r="G65" s="472"/>
      <c r="H65" s="218"/>
      <c r="I65" s="205"/>
      <c r="J65" s="205"/>
      <c r="K65" s="229"/>
      <c r="L65" s="227"/>
      <c r="M65" s="228"/>
    </row>
    <row r="66" spans="1:14" ht="9" customHeight="1" x14ac:dyDescent="0.25">
      <c r="A66" s="208">
        <v>11</v>
      </c>
      <c r="B66" s="211"/>
      <c r="C66" s="471"/>
      <c r="D66" s="216"/>
      <c r="E66" s="470">
        <v>8</v>
      </c>
      <c r="F66" s="209"/>
      <c r="G66" s="472"/>
      <c r="H66" s="218"/>
      <c r="I66" s="205"/>
      <c r="J66" s="205"/>
      <c r="K66" s="229"/>
      <c r="L66" s="227"/>
      <c r="M66" s="228"/>
    </row>
    <row r="67" spans="1:14" ht="9" customHeight="1" x14ac:dyDescent="0.25">
      <c r="A67" s="231"/>
      <c r="B67" s="205"/>
      <c r="C67" s="219"/>
      <c r="D67" s="209"/>
      <c r="E67" s="472"/>
      <c r="F67" s="211" t="s">
        <v>258</v>
      </c>
      <c r="G67" s="471"/>
      <c r="H67" s="218"/>
      <c r="I67" s="205"/>
      <c r="J67" s="205">
        <v>-11</v>
      </c>
      <c r="K67" s="211" t="s">
        <v>252</v>
      </c>
      <c r="L67" s="477"/>
      <c r="M67" s="228"/>
    </row>
    <row r="68" spans="1:14" ht="9" customHeight="1" x14ac:dyDescent="0.25">
      <c r="A68" s="231"/>
      <c r="B68" s="209"/>
      <c r="C68" s="210">
        <v>12</v>
      </c>
      <c r="D68" s="211" t="s">
        <v>258</v>
      </c>
      <c r="E68" s="471"/>
      <c r="F68" s="205"/>
      <c r="G68" s="219"/>
      <c r="H68" s="220"/>
      <c r="I68" s="205"/>
      <c r="J68" s="205"/>
      <c r="K68" s="232"/>
      <c r="L68" s="477"/>
      <c r="M68" s="228"/>
    </row>
    <row r="69" spans="1:14" ht="9" customHeight="1" x14ac:dyDescent="0.25">
      <c r="A69" s="231"/>
      <c r="B69" s="209"/>
      <c r="C69" s="210"/>
      <c r="D69" s="209"/>
      <c r="E69" s="215"/>
      <c r="F69" s="205"/>
      <c r="G69" s="219"/>
      <c r="H69" s="220"/>
      <c r="I69" s="205"/>
      <c r="J69" s="205"/>
      <c r="K69" s="233"/>
      <c r="L69" s="227"/>
      <c r="M69" s="228"/>
    </row>
    <row r="70" spans="1:14" ht="9" customHeight="1" x14ac:dyDescent="0.25">
      <c r="A70" s="220"/>
      <c r="B70" s="205"/>
      <c r="C70" s="219"/>
      <c r="D70" s="205"/>
      <c r="E70" s="219">
        <v>-9</v>
      </c>
      <c r="F70" s="211" t="s">
        <v>256</v>
      </c>
      <c r="G70" s="219"/>
      <c r="H70" s="220"/>
      <c r="I70" s="205"/>
      <c r="J70" s="473">
        <v>2</v>
      </c>
      <c r="K70" s="234" t="s">
        <v>252</v>
      </c>
      <c r="L70" s="227"/>
      <c r="M70" s="228"/>
    </row>
    <row r="71" spans="1:14" ht="9" customHeight="1" x14ac:dyDescent="0.25">
      <c r="A71" s="219">
        <v>-1</v>
      </c>
      <c r="B71" s="211" t="s">
        <v>255</v>
      </c>
      <c r="C71" s="219"/>
      <c r="D71" s="205"/>
      <c r="E71" s="219"/>
      <c r="F71" s="216"/>
      <c r="G71" s="470">
        <v>18</v>
      </c>
      <c r="H71" s="218"/>
      <c r="I71" s="205"/>
      <c r="J71" s="473"/>
      <c r="K71" s="233"/>
      <c r="L71" s="227"/>
      <c r="M71" s="228"/>
    </row>
    <row r="72" spans="1:14" ht="9" customHeight="1" x14ac:dyDescent="0.25">
      <c r="A72" s="215"/>
      <c r="B72" s="216"/>
      <c r="C72" s="470">
        <v>12</v>
      </c>
      <c r="D72" s="211" t="s">
        <v>261</v>
      </c>
      <c r="E72" s="219"/>
      <c r="F72" s="209"/>
      <c r="G72" s="472"/>
      <c r="H72" s="218"/>
      <c r="I72" s="211" t="s">
        <v>256</v>
      </c>
      <c r="J72" s="205"/>
      <c r="K72" s="233"/>
      <c r="L72" s="227"/>
      <c r="M72" s="228"/>
      <c r="N72" s="473"/>
    </row>
    <row r="73" spans="1:14" ht="9" customHeight="1" x14ac:dyDescent="0.25">
      <c r="A73" s="215">
        <v>-8</v>
      </c>
      <c r="B73" s="211" t="s">
        <v>261</v>
      </c>
      <c r="C73" s="471"/>
      <c r="D73" s="216"/>
      <c r="E73" s="470">
        <v>16</v>
      </c>
      <c r="F73" s="209"/>
      <c r="G73" s="472"/>
      <c r="H73" s="221"/>
      <c r="I73" s="216"/>
      <c r="J73" s="474">
        <v>20</v>
      </c>
      <c r="K73" s="233"/>
      <c r="L73" s="227"/>
      <c r="M73" s="228"/>
      <c r="N73" s="473"/>
    </row>
    <row r="74" spans="1:14" ht="9" customHeight="1" x14ac:dyDescent="0.25">
      <c r="A74" s="215"/>
      <c r="B74" s="216"/>
      <c r="C74" s="215"/>
      <c r="D74" s="209"/>
      <c r="E74" s="472"/>
      <c r="F74" s="211" t="s">
        <v>261</v>
      </c>
      <c r="G74" s="471"/>
      <c r="H74" s="218"/>
      <c r="I74" s="209"/>
      <c r="J74" s="475"/>
      <c r="K74" s="233"/>
      <c r="L74" s="227"/>
      <c r="M74" s="228"/>
    </row>
    <row r="75" spans="1:14" ht="9" customHeight="1" x14ac:dyDescent="0.25">
      <c r="A75" s="219">
        <v>-2</v>
      </c>
      <c r="B75" s="209"/>
      <c r="C75" s="215"/>
      <c r="D75" s="209"/>
      <c r="E75" s="472"/>
      <c r="F75" s="205"/>
      <c r="G75" s="219"/>
      <c r="H75" s="222"/>
      <c r="I75" s="209"/>
      <c r="J75" s="475"/>
      <c r="K75" s="233"/>
      <c r="L75" s="227"/>
      <c r="M75" s="228"/>
    </row>
    <row r="76" spans="1:14" ht="9" customHeight="1" x14ac:dyDescent="0.25">
      <c r="A76" s="215"/>
      <c r="B76" s="216"/>
      <c r="C76" s="470">
        <v>13</v>
      </c>
      <c r="D76" s="211" t="s">
        <v>260</v>
      </c>
      <c r="E76" s="471"/>
      <c r="F76" s="205"/>
      <c r="G76" s="219"/>
      <c r="H76" s="222"/>
      <c r="I76" s="209"/>
      <c r="J76" s="475"/>
      <c r="K76" s="236" t="s">
        <v>259</v>
      </c>
      <c r="L76" s="477"/>
      <c r="M76" s="228"/>
    </row>
    <row r="77" spans="1:14" ht="9" customHeight="1" x14ac:dyDescent="0.25">
      <c r="A77" s="215">
        <v>-7</v>
      </c>
      <c r="B77" s="211" t="s">
        <v>260</v>
      </c>
      <c r="C77" s="471"/>
      <c r="D77" s="205"/>
      <c r="E77" s="219"/>
      <c r="F77" s="205"/>
      <c r="G77" s="219"/>
      <c r="H77" s="222"/>
      <c r="I77" s="209"/>
      <c r="J77" s="475"/>
      <c r="K77" s="206"/>
      <c r="L77" s="477"/>
      <c r="M77" s="228"/>
    </row>
    <row r="78" spans="1:14" ht="9" customHeight="1" x14ac:dyDescent="0.25">
      <c r="A78" s="215"/>
      <c r="B78" s="205"/>
      <c r="C78" s="219"/>
      <c r="D78" s="205"/>
      <c r="E78" s="219">
        <v>-10</v>
      </c>
      <c r="F78" s="211" t="s">
        <v>259</v>
      </c>
      <c r="G78" s="219"/>
      <c r="H78" s="222"/>
      <c r="I78" s="209"/>
      <c r="J78" s="475"/>
      <c r="K78" s="206"/>
      <c r="L78" s="227"/>
      <c r="M78" s="228"/>
      <c r="N78" s="473"/>
    </row>
    <row r="79" spans="1:14" ht="9" customHeight="1" x14ac:dyDescent="0.25">
      <c r="A79" s="219">
        <v>-3</v>
      </c>
      <c r="B79" s="205"/>
      <c r="C79" s="219"/>
      <c r="D79" s="205"/>
      <c r="E79" s="219"/>
      <c r="F79" s="216"/>
      <c r="G79" s="470">
        <v>19</v>
      </c>
      <c r="H79" s="218"/>
      <c r="I79" s="209"/>
      <c r="J79" s="475"/>
      <c r="K79" s="205"/>
      <c r="L79" s="237"/>
      <c r="M79" s="224"/>
      <c r="N79" s="473"/>
    </row>
    <row r="80" spans="1:14" ht="9" customHeight="1" x14ac:dyDescent="0.25">
      <c r="A80" s="215"/>
      <c r="B80" s="216"/>
      <c r="C80" s="470">
        <v>14</v>
      </c>
      <c r="D80" s="211" t="s">
        <v>257</v>
      </c>
      <c r="E80" s="219"/>
      <c r="F80" s="209"/>
      <c r="G80" s="472"/>
      <c r="H80" s="230"/>
      <c r="I80" s="211" t="s">
        <v>259</v>
      </c>
      <c r="J80" s="476"/>
      <c r="K80" s="205"/>
      <c r="L80" s="237"/>
      <c r="M80" s="224"/>
    </row>
    <row r="81" spans="1:14" ht="9" customHeight="1" x14ac:dyDescent="0.25">
      <c r="A81" s="215">
        <v>-6</v>
      </c>
      <c r="B81" s="211" t="s">
        <v>257</v>
      </c>
      <c r="C81" s="471"/>
      <c r="D81" s="216"/>
      <c r="E81" s="470">
        <v>17</v>
      </c>
      <c r="F81" s="209"/>
      <c r="G81" s="472"/>
      <c r="H81" s="218"/>
      <c r="I81" s="205"/>
      <c r="J81" s="205"/>
      <c r="K81" s="205"/>
      <c r="L81" s="237"/>
      <c r="M81" s="224"/>
    </row>
    <row r="82" spans="1:14" ht="9" customHeight="1" x14ac:dyDescent="0.25">
      <c r="A82" s="215"/>
      <c r="B82" s="216"/>
      <c r="C82" s="215"/>
      <c r="D82" s="209"/>
      <c r="E82" s="472"/>
      <c r="F82" s="211" t="s">
        <v>257</v>
      </c>
      <c r="G82" s="471"/>
      <c r="H82" s="218"/>
      <c r="I82" s="205"/>
      <c r="J82" s="224"/>
    </row>
    <row r="83" spans="1:14" ht="9" customHeight="1" x14ac:dyDescent="0.25">
      <c r="A83" s="219">
        <v>-4</v>
      </c>
      <c r="B83" s="209"/>
      <c r="C83" s="215"/>
      <c r="D83" s="209"/>
      <c r="E83" s="472"/>
      <c r="F83" s="205"/>
      <c r="G83" s="220"/>
      <c r="H83" s="220"/>
      <c r="I83" s="205"/>
      <c r="J83" s="224"/>
    </row>
    <row r="84" spans="1:14" ht="9" customHeight="1" x14ac:dyDescent="0.25">
      <c r="A84" s="215"/>
      <c r="B84" s="216"/>
      <c r="C84" s="470">
        <v>15</v>
      </c>
      <c r="D84" s="211" t="s">
        <v>254</v>
      </c>
      <c r="E84" s="471"/>
      <c r="F84" s="205"/>
      <c r="G84" s="220"/>
      <c r="H84" s="220"/>
      <c r="I84" s="205"/>
      <c r="J84" s="224"/>
    </row>
    <row r="85" spans="1:14" ht="9" customHeight="1" x14ac:dyDescent="0.25">
      <c r="A85" s="215">
        <v>-5</v>
      </c>
      <c r="B85" s="211" t="s">
        <v>254</v>
      </c>
      <c r="C85" s="471"/>
      <c r="D85" s="205"/>
      <c r="E85" s="220"/>
      <c r="F85" s="205"/>
      <c r="G85" s="220"/>
      <c r="H85" s="220"/>
      <c r="I85" s="205"/>
      <c r="J85" s="205"/>
      <c r="K85" s="205"/>
      <c r="L85" s="239"/>
      <c r="M85" s="214"/>
    </row>
    <row r="86" spans="1:14" ht="9" customHeight="1" x14ac:dyDescent="0.25">
      <c r="A86" s="240"/>
      <c r="B86" s="205"/>
      <c r="C86" s="219"/>
      <c r="D86" s="205"/>
      <c r="E86" s="220"/>
      <c r="F86" s="205"/>
      <c r="G86" s="220"/>
      <c r="H86" s="220"/>
      <c r="I86" s="205"/>
      <c r="J86" s="205"/>
      <c r="K86" s="205"/>
      <c r="L86" s="239"/>
      <c r="M86" s="214"/>
    </row>
    <row r="87" spans="1:14" ht="9" customHeight="1" x14ac:dyDescent="0.25">
      <c r="B87" s="205"/>
      <c r="D87" s="205" t="s">
        <v>262</v>
      </c>
      <c r="F87" s="205"/>
      <c r="I87" s="244" t="s">
        <v>51</v>
      </c>
      <c r="J87" s="205"/>
      <c r="K87" s="205"/>
      <c r="M87" s="220"/>
    </row>
    <row r="88" spans="1:14" ht="9" customHeight="1" x14ac:dyDescent="0.25">
      <c r="B88" s="205"/>
      <c r="D88" s="205" t="s">
        <v>263</v>
      </c>
      <c r="F88" s="205"/>
      <c r="I88" s="205" t="s">
        <v>52</v>
      </c>
      <c r="J88" s="205"/>
      <c r="K88" s="205"/>
      <c r="M88" s="220"/>
    </row>
    <row r="89" spans="1:14" ht="12" customHeight="1" x14ac:dyDescent="0.25">
      <c r="A89" s="357" t="s">
        <v>241</v>
      </c>
      <c r="B89" s="357"/>
      <c r="C89" s="357"/>
      <c r="D89" s="357"/>
      <c r="E89" s="357"/>
      <c r="F89" s="357"/>
      <c r="G89" s="357"/>
      <c r="H89" s="357"/>
      <c r="I89" s="357"/>
      <c r="J89" s="357"/>
      <c r="K89" s="202"/>
      <c r="L89" s="202"/>
      <c r="M89" s="220"/>
    </row>
    <row r="90" spans="1:14" ht="12" customHeight="1" x14ac:dyDescent="0.25">
      <c r="A90" s="378" t="s">
        <v>59</v>
      </c>
      <c r="B90" s="378"/>
      <c r="C90" s="378"/>
      <c r="D90" s="378"/>
      <c r="E90" s="378"/>
      <c r="F90" s="378"/>
      <c r="G90" s="378"/>
      <c r="H90" s="378"/>
      <c r="I90" s="378"/>
      <c r="J90" s="378"/>
      <c r="K90" s="204"/>
      <c r="M90" s="220"/>
    </row>
    <row r="91" spans="1:14" ht="12" customHeight="1" x14ac:dyDescent="0.25">
      <c r="B91" s="205"/>
      <c r="D91" s="205"/>
      <c r="F91" s="206" t="s">
        <v>55</v>
      </c>
      <c r="K91" s="205"/>
      <c r="M91" s="220"/>
    </row>
    <row r="92" spans="1:14" ht="9" customHeight="1" x14ac:dyDescent="0.25">
      <c r="A92" s="208"/>
      <c r="B92" s="209"/>
      <c r="C92" s="210">
        <v>1</v>
      </c>
      <c r="D92" s="211" t="s">
        <v>264</v>
      </c>
      <c r="E92" s="212"/>
      <c r="F92" s="205"/>
      <c r="G92" s="207"/>
      <c r="H92" s="207"/>
      <c r="I92" s="480" t="s">
        <v>265</v>
      </c>
      <c r="J92" s="480"/>
      <c r="K92" s="205"/>
      <c r="L92" s="213"/>
      <c r="M92" s="214"/>
      <c r="N92" s="207"/>
    </row>
    <row r="93" spans="1:14" ht="9" customHeight="1" x14ac:dyDescent="0.25">
      <c r="A93" s="208"/>
      <c r="B93" s="209"/>
      <c r="C93" s="215"/>
      <c r="D93" s="216"/>
      <c r="E93" s="470">
        <v>5</v>
      </c>
      <c r="F93" s="211" t="s">
        <v>264</v>
      </c>
      <c r="G93" s="217"/>
      <c r="H93" s="207"/>
      <c r="I93" s="480"/>
      <c r="J93" s="480"/>
      <c r="K93" s="205"/>
      <c r="L93" s="213"/>
      <c r="M93" s="214"/>
      <c r="N93" s="207"/>
    </row>
    <row r="94" spans="1:14" ht="9" customHeight="1" x14ac:dyDescent="0.25">
      <c r="A94" s="208">
        <v>2</v>
      </c>
      <c r="B94" s="211" t="s">
        <v>266</v>
      </c>
      <c r="C94" s="215"/>
      <c r="D94" s="209"/>
      <c r="E94" s="472"/>
      <c r="F94" s="216"/>
      <c r="G94" s="470">
        <v>9</v>
      </c>
      <c r="H94" s="218"/>
      <c r="I94" s="205"/>
      <c r="J94" s="205"/>
      <c r="K94" s="205"/>
      <c r="L94" s="213"/>
      <c r="M94" s="214"/>
      <c r="N94" s="207"/>
    </row>
    <row r="95" spans="1:14" ht="9" customHeight="1" x14ac:dyDescent="0.25">
      <c r="A95" s="208"/>
      <c r="B95" s="216"/>
      <c r="C95" s="470">
        <v>1</v>
      </c>
      <c r="D95" s="211" t="s">
        <v>266</v>
      </c>
      <c r="E95" s="471"/>
      <c r="F95" s="209"/>
      <c r="G95" s="472"/>
      <c r="H95" s="218"/>
      <c r="I95" s="205"/>
      <c r="J95" s="205"/>
      <c r="K95" s="205"/>
      <c r="L95" s="213"/>
      <c r="M95" s="214"/>
      <c r="N95" s="207"/>
    </row>
    <row r="96" spans="1:14" ht="9" customHeight="1" x14ac:dyDescent="0.25">
      <c r="A96" s="208">
        <v>3</v>
      </c>
      <c r="B96" s="211" t="s">
        <v>267</v>
      </c>
      <c r="C96" s="471"/>
      <c r="D96" s="205"/>
      <c r="E96" s="219"/>
      <c r="F96" s="209"/>
      <c r="G96" s="472"/>
      <c r="H96" s="218"/>
      <c r="I96" s="205"/>
      <c r="J96" s="205"/>
      <c r="K96" s="205"/>
      <c r="L96" s="213"/>
      <c r="M96" s="214"/>
      <c r="N96" s="207"/>
    </row>
    <row r="97" spans="1:14" ht="9" customHeight="1" x14ac:dyDescent="0.25">
      <c r="A97" s="208"/>
      <c r="B97" s="205"/>
      <c r="C97" s="219"/>
      <c r="D97" s="205"/>
      <c r="E97" s="219"/>
      <c r="F97" s="209"/>
      <c r="G97" s="472"/>
      <c r="H97" s="218"/>
      <c r="I97" s="211" t="s">
        <v>264</v>
      </c>
      <c r="J97" s="209"/>
      <c r="K97" s="205"/>
      <c r="L97" s="213"/>
      <c r="M97" s="214"/>
      <c r="N97" s="207"/>
    </row>
    <row r="98" spans="1:14" ht="9" customHeight="1" x14ac:dyDescent="0.25">
      <c r="A98" s="208">
        <v>4</v>
      </c>
      <c r="B98" s="211"/>
      <c r="C98" s="215"/>
      <c r="D98" s="205"/>
      <c r="E98" s="219"/>
      <c r="F98" s="209"/>
      <c r="G98" s="472"/>
      <c r="H98" s="221"/>
      <c r="I98" s="216"/>
      <c r="J98" s="474">
        <v>11</v>
      </c>
      <c r="K98" s="205"/>
      <c r="L98" s="213"/>
      <c r="M98" s="214"/>
      <c r="N98" s="207"/>
    </row>
    <row r="99" spans="1:14" ht="9" customHeight="1" x14ac:dyDescent="0.25">
      <c r="A99" s="208"/>
      <c r="B99" s="216"/>
      <c r="C99" s="470">
        <v>2</v>
      </c>
      <c r="D99" s="211" t="s">
        <v>268</v>
      </c>
      <c r="E99" s="215"/>
      <c r="F99" s="209"/>
      <c r="G99" s="472"/>
      <c r="H99" s="218"/>
      <c r="I99" s="209"/>
      <c r="J99" s="475"/>
      <c r="K99" s="205"/>
      <c r="L99" s="213"/>
      <c r="M99" s="214"/>
      <c r="N99" s="207"/>
    </row>
    <row r="100" spans="1:14" ht="9" customHeight="1" x14ac:dyDescent="0.25">
      <c r="A100" s="208">
        <v>5</v>
      </c>
      <c r="B100" s="211"/>
      <c r="C100" s="471"/>
      <c r="D100" s="216"/>
      <c r="E100" s="470">
        <v>6</v>
      </c>
      <c r="F100" s="209"/>
      <c r="G100" s="472"/>
      <c r="H100" s="218"/>
      <c r="I100" s="209"/>
      <c r="J100" s="475"/>
      <c r="K100" s="205"/>
      <c r="L100" s="213"/>
      <c r="M100" s="214"/>
      <c r="N100" s="207"/>
    </row>
    <row r="101" spans="1:14" ht="9" customHeight="1" x14ac:dyDescent="0.25">
      <c r="A101" s="208"/>
      <c r="B101" s="205"/>
      <c r="C101" s="219"/>
      <c r="D101" s="209"/>
      <c r="E101" s="472"/>
      <c r="F101" s="211" t="s">
        <v>269</v>
      </c>
      <c r="G101" s="471"/>
      <c r="H101" s="218"/>
      <c r="I101" s="209"/>
      <c r="J101" s="475"/>
      <c r="K101" s="205"/>
      <c r="L101" s="213"/>
      <c r="M101" s="214"/>
      <c r="N101" s="207"/>
    </row>
    <row r="102" spans="1:14" ht="9" customHeight="1" x14ac:dyDescent="0.3">
      <c r="A102" s="208"/>
      <c r="B102" s="209"/>
      <c r="C102" s="210">
        <v>6</v>
      </c>
      <c r="D102" s="211" t="s">
        <v>269</v>
      </c>
      <c r="E102" s="471"/>
      <c r="F102" s="205"/>
      <c r="G102" s="219"/>
      <c r="H102" s="222"/>
      <c r="I102" s="209"/>
      <c r="J102" s="475"/>
      <c r="K102" s="205"/>
      <c r="L102" s="223"/>
      <c r="M102" s="224"/>
      <c r="N102" s="207"/>
    </row>
    <row r="103" spans="1:14" ht="9" customHeight="1" x14ac:dyDescent="0.25">
      <c r="A103" s="208"/>
      <c r="B103" s="209"/>
      <c r="C103" s="215"/>
      <c r="D103" s="205"/>
      <c r="E103" s="219"/>
      <c r="F103" s="205"/>
      <c r="G103" s="219"/>
      <c r="H103" s="222"/>
      <c r="I103" s="209"/>
      <c r="J103" s="475"/>
      <c r="K103" s="211" t="s">
        <v>270</v>
      </c>
      <c r="L103" s="478">
        <v>1</v>
      </c>
      <c r="M103" s="224"/>
      <c r="N103" s="207"/>
    </row>
    <row r="104" spans="1:14" ht="9" customHeight="1" x14ac:dyDescent="0.25">
      <c r="A104" s="208"/>
      <c r="B104" s="209"/>
      <c r="C104" s="210">
        <v>7</v>
      </c>
      <c r="D104" s="211" t="s">
        <v>271</v>
      </c>
      <c r="E104" s="215"/>
      <c r="F104" s="205"/>
      <c r="G104" s="219"/>
      <c r="H104" s="222"/>
      <c r="I104" s="209"/>
      <c r="J104" s="475"/>
      <c r="K104" s="209"/>
      <c r="L104" s="478"/>
      <c r="M104" s="224"/>
      <c r="N104" s="226"/>
    </row>
    <row r="105" spans="1:14" ht="9" customHeight="1" x14ac:dyDescent="0.25">
      <c r="A105" s="208"/>
      <c r="B105" s="205"/>
      <c r="C105" s="219"/>
      <c r="D105" s="209"/>
      <c r="E105" s="470">
        <v>7</v>
      </c>
      <c r="F105" s="211" t="s">
        <v>271</v>
      </c>
      <c r="G105" s="215"/>
      <c r="H105" s="222"/>
      <c r="I105" s="209"/>
      <c r="J105" s="475"/>
      <c r="K105" s="209"/>
      <c r="L105" s="227"/>
      <c r="M105" s="228"/>
      <c r="N105" s="226"/>
    </row>
    <row r="106" spans="1:14" ht="9" customHeight="1" x14ac:dyDescent="0.25">
      <c r="A106" s="208">
        <v>8</v>
      </c>
      <c r="B106" s="209"/>
      <c r="C106" s="215"/>
      <c r="D106" s="209"/>
      <c r="E106" s="472"/>
      <c r="F106" s="216"/>
      <c r="G106" s="470">
        <v>10</v>
      </c>
      <c r="H106" s="218"/>
      <c r="I106" s="209"/>
      <c r="J106" s="475"/>
      <c r="K106" s="229"/>
      <c r="L106" s="227"/>
      <c r="M106" s="228"/>
      <c r="N106" s="226"/>
    </row>
    <row r="107" spans="1:14" ht="9" customHeight="1" x14ac:dyDescent="0.25">
      <c r="A107" s="208"/>
      <c r="B107" s="216"/>
      <c r="C107" s="470">
        <v>3</v>
      </c>
      <c r="D107" s="211" t="s">
        <v>272</v>
      </c>
      <c r="E107" s="471"/>
      <c r="F107" s="209"/>
      <c r="G107" s="472"/>
      <c r="H107" s="218"/>
      <c r="I107" s="209"/>
      <c r="J107" s="475"/>
      <c r="K107" s="229"/>
      <c r="L107" s="227"/>
      <c r="M107" s="228"/>
      <c r="N107" s="226"/>
    </row>
    <row r="108" spans="1:14" ht="9" customHeight="1" x14ac:dyDescent="0.25">
      <c r="A108" s="208">
        <v>9</v>
      </c>
      <c r="B108" s="211"/>
      <c r="C108" s="471"/>
      <c r="D108" s="205"/>
      <c r="E108" s="219"/>
      <c r="F108" s="209"/>
      <c r="G108" s="472"/>
      <c r="H108" s="218"/>
      <c r="I108" s="209"/>
      <c r="J108" s="475"/>
      <c r="K108" s="229"/>
      <c r="L108" s="227"/>
      <c r="M108" s="228"/>
      <c r="N108" s="226"/>
    </row>
    <row r="109" spans="1:14" ht="9" customHeight="1" x14ac:dyDescent="0.25">
      <c r="A109" s="208"/>
      <c r="B109" s="205"/>
      <c r="C109" s="219"/>
      <c r="D109" s="205"/>
      <c r="E109" s="219"/>
      <c r="F109" s="209"/>
      <c r="G109" s="472"/>
      <c r="H109" s="230"/>
      <c r="I109" s="211" t="s">
        <v>270</v>
      </c>
      <c r="J109" s="476"/>
      <c r="K109" s="229"/>
      <c r="L109" s="227"/>
      <c r="M109" s="228"/>
      <c r="N109" s="226"/>
    </row>
    <row r="110" spans="1:14" ht="9" customHeight="1" x14ac:dyDescent="0.25">
      <c r="A110" s="208">
        <v>10</v>
      </c>
      <c r="B110" s="211"/>
      <c r="C110" s="215"/>
      <c r="D110" s="205"/>
      <c r="E110" s="219"/>
      <c r="F110" s="209"/>
      <c r="G110" s="472"/>
      <c r="H110" s="218"/>
      <c r="I110" s="205"/>
      <c r="J110" s="205"/>
      <c r="K110" s="229"/>
      <c r="L110" s="227"/>
      <c r="M110" s="228"/>
      <c r="N110" s="226"/>
    </row>
    <row r="111" spans="1:14" ht="9" customHeight="1" x14ac:dyDescent="0.25">
      <c r="A111" s="208"/>
      <c r="B111" s="216"/>
      <c r="C111" s="470">
        <v>4</v>
      </c>
      <c r="D111" s="211" t="s">
        <v>40</v>
      </c>
      <c r="E111" s="215"/>
      <c r="F111" s="209"/>
      <c r="G111" s="472"/>
      <c r="H111" s="218"/>
      <c r="I111" s="205"/>
      <c r="J111" s="205"/>
      <c r="K111" s="229"/>
      <c r="L111" s="227"/>
      <c r="M111" s="228"/>
      <c r="N111" s="226"/>
    </row>
    <row r="112" spans="1:14" ht="9" customHeight="1" x14ac:dyDescent="0.25">
      <c r="A112" s="208">
        <v>11</v>
      </c>
      <c r="B112" s="211"/>
      <c r="C112" s="471"/>
      <c r="D112" s="216"/>
      <c r="E112" s="470">
        <v>8</v>
      </c>
      <c r="F112" s="209"/>
      <c r="G112" s="472"/>
      <c r="H112" s="218"/>
      <c r="I112" s="205"/>
      <c r="J112" s="205"/>
      <c r="K112" s="229"/>
      <c r="L112" s="227"/>
      <c r="M112" s="228"/>
      <c r="N112" s="226"/>
    </row>
    <row r="113" spans="1:14" ht="9" customHeight="1" x14ac:dyDescent="0.25">
      <c r="A113" s="231"/>
      <c r="B113" s="205"/>
      <c r="C113" s="219"/>
      <c r="D113" s="209"/>
      <c r="E113" s="472"/>
      <c r="F113" s="211" t="s">
        <v>270</v>
      </c>
      <c r="G113" s="471"/>
      <c r="H113" s="218"/>
      <c r="I113" s="205"/>
      <c r="J113" s="205">
        <v>-11</v>
      </c>
      <c r="K113" s="211" t="s">
        <v>264</v>
      </c>
      <c r="L113" s="477"/>
      <c r="M113" s="228"/>
      <c r="N113" s="226"/>
    </row>
    <row r="114" spans="1:14" ht="9" customHeight="1" x14ac:dyDescent="0.25">
      <c r="A114" s="231"/>
      <c r="B114" s="209"/>
      <c r="C114" s="210">
        <v>12</v>
      </c>
      <c r="D114" s="211" t="s">
        <v>270</v>
      </c>
      <c r="E114" s="471"/>
      <c r="F114" s="205"/>
      <c r="G114" s="219"/>
      <c r="H114" s="220"/>
      <c r="I114" s="205"/>
      <c r="J114" s="205"/>
      <c r="K114" s="232"/>
      <c r="L114" s="477"/>
      <c r="M114" s="228"/>
      <c r="N114" s="226"/>
    </row>
    <row r="115" spans="1:14" ht="9" customHeight="1" x14ac:dyDescent="0.25">
      <c r="A115" s="231"/>
      <c r="B115" s="209"/>
      <c r="C115" s="210"/>
      <c r="D115" s="209"/>
      <c r="E115" s="215"/>
      <c r="F115" s="205"/>
      <c r="G115" s="219"/>
      <c r="H115" s="220"/>
      <c r="I115" s="205"/>
      <c r="J115" s="205"/>
      <c r="K115" s="233"/>
      <c r="L115" s="227"/>
      <c r="M115" s="228"/>
      <c r="N115" s="226"/>
    </row>
    <row r="116" spans="1:14" ht="9" customHeight="1" x14ac:dyDescent="0.25">
      <c r="A116" s="220"/>
      <c r="B116" s="205"/>
      <c r="C116" s="219"/>
      <c r="D116" s="205"/>
      <c r="E116" s="219">
        <v>-9</v>
      </c>
      <c r="F116" s="211" t="s">
        <v>269</v>
      </c>
      <c r="G116" s="219"/>
      <c r="H116" s="220"/>
      <c r="I116" s="205"/>
      <c r="J116" s="473">
        <v>2</v>
      </c>
      <c r="K116" s="234" t="s">
        <v>264</v>
      </c>
      <c r="L116" s="227"/>
      <c r="M116" s="228"/>
      <c r="N116" s="220"/>
    </row>
    <row r="117" spans="1:14" ht="9" customHeight="1" x14ac:dyDescent="0.25">
      <c r="A117" s="219">
        <v>-1</v>
      </c>
      <c r="B117" s="211" t="s">
        <v>267</v>
      </c>
      <c r="C117" s="219"/>
      <c r="D117" s="205"/>
      <c r="E117" s="219"/>
      <c r="F117" s="216"/>
      <c r="G117" s="470">
        <v>18</v>
      </c>
      <c r="H117" s="218"/>
      <c r="I117" s="205"/>
      <c r="J117" s="473"/>
      <c r="K117" s="233"/>
      <c r="L117" s="43"/>
      <c r="M117" s="228"/>
      <c r="N117" s="473"/>
    </row>
    <row r="118" spans="1:14" ht="9" customHeight="1" x14ac:dyDescent="0.25">
      <c r="A118" s="215"/>
      <c r="B118" s="216"/>
      <c r="C118" s="470">
        <v>12</v>
      </c>
      <c r="D118" s="211" t="s">
        <v>40</v>
      </c>
      <c r="E118" s="219"/>
      <c r="F118" s="209"/>
      <c r="G118" s="472"/>
      <c r="H118" s="218"/>
      <c r="I118" s="211" t="s">
        <v>269</v>
      </c>
      <c r="J118" s="235"/>
      <c r="K118" s="233"/>
      <c r="L118" s="227"/>
      <c r="M118" s="228"/>
      <c r="N118" s="473"/>
    </row>
    <row r="119" spans="1:14" ht="9" customHeight="1" x14ac:dyDescent="0.25">
      <c r="A119" s="215">
        <v>-8</v>
      </c>
      <c r="B119" s="211" t="s">
        <v>40</v>
      </c>
      <c r="C119" s="471"/>
      <c r="D119" s="216"/>
      <c r="E119" s="470">
        <v>16</v>
      </c>
      <c r="F119" s="209"/>
      <c r="G119" s="472"/>
      <c r="H119" s="221"/>
      <c r="I119" s="216"/>
      <c r="J119" s="474">
        <v>20</v>
      </c>
      <c r="K119" s="233"/>
      <c r="L119" s="227"/>
      <c r="M119" s="228"/>
      <c r="N119" s="222"/>
    </row>
    <row r="120" spans="1:14" ht="9" customHeight="1" x14ac:dyDescent="0.25">
      <c r="A120" s="215"/>
      <c r="B120" s="216"/>
      <c r="C120" s="215"/>
      <c r="D120" s="209"/>
      <c r="E120" s="472"/>
      <c r="F120" s="211" t="s">
        <v>272</v>
      </c>
      <c r="G120" s="471"/>
      <c r="H120" s="218"/>
      <c r="I120" s="209"/>
      <c r="J120" s="475"/>
      <c r="K120" s="233"/>
      <c r="L120" s="227"/>
      <c r="M120" s="228"/>
      <c r="N120" s="222"/>
    </row>
    <row r="121" spans="1:14" ht="9" customHeight="1" x14ac:dyDescent="0.25">
      <c r="A121" s="219">
        <v>-2</v>
      </c>
      <c r="B121" s="209"/>
      <c r="C121" s="215"/>
      <c r="D121" s="209"/>
      <c r="E121" s="472"/>
      <c r="F121" s="205"/>
      <c r="G121" s="219"/>
      <c r="H121" s="222"/>
      <c r="I121" s="209"/>
      <c r="J121" s="475"/>
      <c r="K121" s="233"/>
      <c r="L121" s="227"/>
      <c r="M121" s="228"/>
      <c r="N121" s="222"/>
    </row>
    <row r="122" spans="1:14" ht="9" customHeight="1" x14ac:dyDescent="0.25">
      <c r="A122" s="215"/>
      <c r="B122" s="216"/>
      <c r="C122" s="470">
        <v>13</v>
      </c>
      <c r="D122" s="211" t="s">
        <v>272</v>
      </c>
      <c r="E122" s="471"/>
      <c r="F122" s="205"/>
      <c r="G122" s="219"/>
      <c r="H122" s="222"/>
      <c r="I122" s="209"/>
      <c r="J122" s="475"/>
      <c r="K122" s="236" t="s">
        <v>271</v>
      </c>
      <c r="L122" s="477"/>
      <c r="M122" s="228"/>
      <c r="N122" s="222"/>
    </row>
    <row r="123" spans="1:14" ht="9" customHeight="1" x14ac:dyDescent="0.25">
      <c r="A123" s="215">
        <v>-7</v>
      </c>
      <c r="B123" s="211" t="s">
        <v>272</v>
      </c>
      <c r="C123" s="471"/>
      <c r="D123" s="205"/>
      <c r="E123" s="219"/>
      <c r="F123" s="205"/>
      <c r="G123" s="219"/>
      <c r="H123" s="222"/>
      <c r="I123" s="209"/>
      <c r="J123" s="475"/>
      <c r="K123" s="206"/>
      <c r="L123" s="477"/>
      <c r="M123" s="228"/>
      <c r="N123" s="222"/>
    </row>
    <row r="124" spans="1:14" ht="9" customHeight="1" x14ac:dyDescent="0.25">
      <c r="A124" s="215"/>
      <c r="B124" s="205"/>
      <c r="C124" s="219"/>
      <c r="D124" s="205"/>
      <c r="E124" s="219">
        <v>-10</v>
      </c>
      <c r="F124" s="211" t="s">
        <v>271</v>
      </c>
      <c r="G124" s="219"/>
      <c r="H124" s="222"/>
      <c r="I124" s="209"/>
      <c r="J124" s="475"/>
      <c r="K124" s="206"/>
      <c r="L124" s="227"/>
      <c r="M124" s="228"/>
      <c r="N124" s="473"/>
    </row>
    <row r="125" spans="1:14" ht="9" customHeight="1" x14ac:dyDescent="0.25">
      <c r="A125" s="219">
        <v>-3</v>
      </c>
      <c r="B125" s="205"/>
      <c r="C125" s="219"/>
      <c r="D125" s="205"/>
      <c r="E125" s="219"/>
      <c r="F125" s="216"/>
      <c r="G125" s="470">
        <v>19</v>
      </c>
      <c r="H125" s="218"/>
      <c r="I125" s="209"/>
      <c r="J125" s="475"/>
      <c r="K125" s="205"/>
      <c r="L125" s="237"/>
      <c r="M125" s="224"/>
      <c r="N125" s="473"/>
    </row>
    <row r="126" spans="1:14" ht="9" customHeight="1" x14ac:dyDescent="0.25">
      <c r="A126" s="215"/>
      <c r="B126" s="216"/>
      <c r="C126" s="470">
        <v>14</v>
      </c>
      <c r="D126" s="211" t="s">
        <v>268</v>
      </c>
      <c r="E126" s="219"/>
      <c r="F126" s="209"/>
      <c r="G126" s="472"/>
      <c r="H126" s="230"/>
      <c r="I126" s="211" t="s">
        <v>271</v>
      </c>
      <c r="J126" s="476"/>
      <c r="K126" s="205"/>
      <c r="L126" s="237"/>
      <c r="M126" s="224"/>
      <c r="N126" s="222"/>
    </row>
    <row r="127" spans="1:14" ht="9" customHeight="1" x14ac:dyDescent="0.25">
      <c r="A127" s="215">
        <v>-6</v>
      </c>
      <c r="B127" s="211" t="s">
        <v>268</v>
      </c>
      <c r="C127" s="471"/>
      <c r="D127" s="216"/>
      <c r="E127" s="470">
        <v>17</v>
      </c>
      <c r="F127" s="209"/>
      <c r="G127" s="472"/>
      <c r="H127" s="218"/>
      <c r="I127" s="205"/>
      <c r="J127" s="205"/>
      <c r="K127" s="205"/>
      <c r="L127" s="237"/>
      <c r="M127" s="224"/>
      <c r="N127" s="222"/>
    </row>
    <row r="128" spans="1:14" ht="9" customHeight="1" x14ac:dyDescent="0.25">
      <c r="A128" s="215"/>
      <c r="B128" s="216"/>
      <c r="C128" s="215"/>
      <c r="D128" s="209"/>
      <c r="E128" s="472"/>
      <c r="F128" s="211" t="s">
        <v>268</v>
      </c>
      <c r="G128" s="471"/>
      <c r="H128" s="218"/>
      <c r="I128" s="205"/>
      <c r="J128" s="224"/>
      <c r="K128" s="222"/>
      <c r="L128" s="218"/>
    </row>
    <row r="129" spans="1:13" ht="9" customHeight="1" x14ac:dyDescent="0.25">
      <c r="A129" s="219">
        <v>-4</v>
      </c>
      <c r="B129" s="209"/>
      <c r="C129" s="215"/>
      <c r="D129" s="209"/>
      <c r="E129" s="472"/>
      <c r="F129" s="205"/>
      <c r="G129" s="220"/>
      <c r="H129" s="220"/>
      <c r="I129" s="205"/>
      <c r="J129" s="224"/>
      <c r="K129" s="222"/>
      <c r="L129" s="218"/>
    </row>
    <row r="130" spans="1:13" ht="9" customHeight="1" x14ac:dyDescent="0.3">
      <c r="A130" s="215"/>
      <c r="B130" s="216"/>
      <c r="C130" s="470">
        <v>15</v>
      </c>
      <c r="D130" s="211" t="s">
        <v>266</v>
      </c>
      <c r="E130" s="471"/>
      <c r="F130" s="205"/>
      <c r="G130" s="220"/>
      <c r="H130" s="220"/>
      <c r="I130" s="205"/>
      <c r="J130" s="205"/>
      <c r="K130" s="205"/>
      <c r="L130" s="223"/>
      <c r="M130" s="224"/>
    </row>
    <row r="131" spans="1:13" ht="9" customHeight="1" x14ac:dyDescent="0.25">
      <c r="A131" s="215">
        <v>-5</v>
      </c>
      <c r="B131" s="211" t="s">
        <v>266</v>
      </c>
      <c r="C131" s="471"/>
      <c r="D131" s="205"/>
      <c r="E131" s="220"/>
      <c r="F131" s="205"/>
      <c r="G131" s="220"/>
      <c r="H131" s="219"/>
      <c r="I131" s="205"/>
      <c r="J131" s="205"/>
      <c r="K131" s="205"/>
      <c r="L131" s="239"/>
      <c r="M131" s="214"/>
    </row>
    <row r="132" spans="1:13" ht="9" customHeight="1" x14ac:dyDescent="0.25">
      <c r="A132" s="240"/>
      <c r="B132" s="205"/>
      <c r="C132" s="219"/>
      <c r="D132" s="205"/>
      <c r="E132" s="220"/>
      <c r="F132" s="205"/>
      <c r="G132" s="220"/>
      <c r="H132" s="219"/>
      <c r="I132" s="205"/>
      <c r="J132" s="205"/>
      <c r="K132" s="205"/>
      <c r="L132" s="239"/>
      <c r="M132" s="214"/>
    </row>
    <row r="133" spans="1:13" ht="9" customHeight="1" x14ac:dyDescent="0.25">
      <c r="A133" s="220"/>
      <c r="B133" s="205"/>
      <c r="C133" s="219"/>
      <c r="D133" s="205"/>
      <c r="E133" s="219"/>
      <c r="F133" s="205"/>
      <c r="G133" s="241"/>
      <c r="H133" s="241"/>
      <c r="I133" s="205"/>
      <c r="J133" s="205"/>
      <c r="K133" s="209"/>
      <c r="L133" s="242"/>
      <c r="M133" s="224"/>
    </row>
    <row r="134" spans="1:13" ht="9" customHeight="1" x14ac:dyDescent="0.25">
      <c r="A134" s="208"/>
      <c r="B134" s="209"/>
      <c r="C134" s="210">
        <v>1</v>
      </c>
      <c r="D134" s="211" t="s">
        <v>273</v>
      </c>
      <c r="E134" s="215"/>
      <c r="F134" s="205"/>
      <c r="G134" s="217"/>
      <c r="H134" s="207"/>
      <c r="I134" s="479" t="s">
        <v>274</v>
      </c>
      <c r="J134" s="479"/>
      <c r="K134" s="205"/>
      <c r="L134" s="213"/>
      <c r="M134" s="214"/>
    </row>
    <row r="135" spans="1:13" ht="9" customHeight="1" x14ac:dyDescent="0.25">
      <c r="A135" s="208"/>
      <c r="B135" s="209"/>
      <c r="C135" s="215"/>
      <c r="D135" s="216"/>
      <c r="E135" s="470">
        <v>5</v>
      </c>
      <c r="F135" s="211" t="s">
        <v>273</v>
      </c>
      <c r="G135" s="217"/>
      <c r="H135" s="207"/>
      <c r="I135" s="479"/>
      <c r="J135" s="479"/>
      <c r="K135" s="205"/>
      <c r="L135" s="213"/>
      <c r="M135" s="214"/>
    </row>
    <row r="136" spans="1:13" ht="9" customHeight="1" x14ac:dyDescent="0.25">
      <c r="A136" s="208">
        <v>1</v>
      </c>
      <c r="B136" s="211" t="s">
        <v>275</v>
      </c>
      <c r="C136" s="215"/>
      <c r="D136" s="209"/>
      <c r="E136" s="472"/>
      <c r="F136" s="216"/>
      <c r="G136" s="470">
        <v>9</v>
      </c>
      <c r="H136" s="218"/>
      <c r="I136" s="205"/>
      <c r="J136" s="205"/>
      <c r="K136" s="205"/>
      <c r="L136" s="213"/>
      <c r="M136" s="214"/>
    </row>
    <row r="137" spans="1:13" ht="9" customHeight="1" x14ac:dyDescent="0.25">
      <c r="A137" s="208"/>
      <c r="B137" s="216"/>
      <c r="C137" s="470">
        <v>1</v>
      </c>
      <c r="D137" s="211" t="s">
        <v>276</v>
      </c>
      <c r="E137" s="471"/>
      <c r="F137" s="209"/>
      <c r="G137" s="472"/>
      <c r="H137" s="218"/>
      <c r="I137" s="205"/>
      <c r="J137" s="205"/>
      <c r="K137" s="205"/>
      <c r="L137" s="213"/>
      <c r="M137" s="214"/>
    </row>
    <row r="138" spans="1:13" ht="9" customHeight="1" x14ac:dyDescent="0.25">
      <c r="A138" s="208">
        <v>3</v>
      </c>
      <c r="B138" s="211" t="s">
        <v>276</v>
      </c>
      <c r="C138" s="471"/>
      <c r="D138" s="205"/>
      <c r="E138" s="219"/>
      <c r="F138" s="209"/>
      <c r="G138" s="472"/>
      <c r="H138" s="218"/>
      <c r="I138" s="205"/>
      <c r="J138" s="205"/>
      <c r="K138" s="205"/>
      <c r="L138" s="213"/>
      <c r="M138" s="214"/>
    </row>
    <row r="139" spans="1:13" ht="9" customHeight="1" x14ac:dyDescent="0.25">
      <c r="A139" s="208"/>
      <c r="B139" s="205"/>
      <c r="C139" s="219"/>
      <c r="D139" s="205"/>
      <c r="E139" s="219"/>
      <c r="F139" s="209"/>
      <c r="G139" s="472"/>
      <c r="H139" s="218"/>
      <c r="I139" s="211" t="s">
        <v>273</v>
      </c>
      <c r="J139" s="209"/>
      <c r="K139" s="205"/>
      <c r="L139" s="213"/>
      <c r="M139" s="214"/>
    </row>
    <row r="140" spans="1:13" ht="9" customHeight="1" x14ac:dyDescent="0.25">
      <c r="A140" s="208">
        <v>4</v>
      </c>
      <c r="B140" s="211"/>
      <c r="C140" s="215"/>
      <c r="D140" s="205"/>
      <c r="E140" s="219"/>
      <c r="F140" s="209"/>
      <c r="G140" s="472"/>
      <c r="H140" s="221"/>
      <c r="I140" s="216"/>
      <c r="J140" s="474">
        <v>11</v>
      </c>
      <c r="K140" s="205"/>
      <c r="L140" s="213"/>
      <c r="M140" s="214"/>
    </row>
    <row r="141" spans="1:13" ht="9" customHeight="1" x14ac:dyDescent="0.25">
      <c r="A141" s="208"/>
      <c r="B141" s="216"/>
      <c r="C141" s="470">
        <v>2</v>
      </c>
      <c r="D141" s="211" t="s">
        <v>277</v>
      </c>
      <c r="E141" s="215"/>
      <c r="F141" s="209"/>
      <c r="G141" s="472"/>
      <c r="H141" s="218"/>
      <c r="I141" s="209"/>
      <c r="J141" s="475"/>
      <c r="K141" s="206"/>
      <c r="L141" s="213"/>
      <c r="M141" s="214"/>
    </row>
    <row r="142" spans="1:13" ht="9" customHeight="1" x14ac:dyDescent="0.25">
      <c r="A142" s="208">
        <v>5</v>
      </c>
      <c r="B142" s="211"/>
      <c r="C142" s="471"/>
      <c r="D142" s="216"/>
      <c r="E142" s="470">
        <v>6</v>
      </c>
      <c r="F142" s="209"/>
      <c r="G142" s="472"/>
      <c r="H142" s="218"/>
      <c r="I142" s="209"/>
      <c r="J142" s="475"/>
      <c r="K142" s="206"/>
      <c r="L142" s="213"/>
      <c r="M142" s="214"/>
    </row>
    <row r="143" spans="1:13" ht="9" customHeight="1" x14ac:dyDescent="0.25">
      <c r="A143" s="208"/>
      <c r="B143" s="205"/>
      <c r="C143" s="219"/>
      <c r="D143" s="209"/>
      <c r="E143" s="472"/>
      <c r="F143" s="211" t="s">
        <v>278</v>
      </c>
      <c r="G143" s="471"/>
      <c r="H143" s="218"/>
      <c r="I143" s="209"/>
      <c r="J143" s="475"/>
      <c r="K143" s="206"/>
      <c r="L143" s="213"/>
      <c r="M143" s="214"/>
    </row>
    <row r="144" spans="1:13" ht="9" customHeight="1" x14ac:dyDescent="0.3">
      <c r="A144" s="208"/>
      <c r="B144" s="209"/>
      <c r="C144" s="210">
        <v>6</v>
      </c>
      <c r="D144" s="211" t="s">
        <v>278</v>
      </c>
      <c r="E144" s="471"/>
      <c r="F144" s="205"/>
      <c r="G144" s="219"/>
      <c r="H144" s="222"/>
      <c r="I144" s="209"/>
      <c r="J144" s="475"/>
      <c r="K144" s="206"/>
      <c r="L144" s="223"/>
      <c r="M144" s="224"/>
    </row>
    <row r="145" spans="1:14" ht="9" customHeight="1" x14ac:dyDescent="0.25">
      <c r="A145" s="208"/>
      <c r="B145" s="209"/>
      <c r="C145" s="215"/>
      <c r="D145" s="205"/>
      <c r="E145" s="219"/>
      <c r="F145" s="205"/>
      <c r="G145" s="219"/>
      <c r="H145" s="222"/>
      <c r="I145" s="209"/>
      <c r="J145" s="475"/>
      <c r="K145" s="211" t="s">
        <v>279</v>
      </c>
      <c r="L145" s="478">
        <v>1</v>
      </c>
      <c r="M145" s="224"/>
    </row>
    <row r="146" spans="1:14" ht="9" customHeight="1" x14ac:dyDescent="0.25">
      <c r="A146" s="208"/>
      <c r="B146" s="209"/>
      <c r="C146" s="210">
        <v>7</v>
      </c>
      <c r="D146" s="211" t="s">
        <v>280</v>
      </c>
      <c r="E146" s="215"/>
      <c r="F146" s="205"/>
      <c r="G146" s="219"/>
      <c r="H146" s="222"/>
      <c r="I146" s="209"/>
      <c r="J146" s="475"/>
      <c r="K146" s="229"/>
      <c r="L146" s="478"/>
      <c r="M146" s="224"/>
    </row>
    <row r="147" spans="1:14" ht="9" customHeight="1" x14ac:dyDescent="0.25">
      <c r="A147" s="208"/>
      <c r="B147" s="205"/>
      <c r="C147" s="219"/>
      <c r="D147" s="209"/>
      <c r="E147" s="470">
        <v>7</v>
      </c>
      <c r="F147" s="211" t="s">
        <v>280</v>
      </c>
      <c r="G147" s="215"/>
      <c r="H147" s="222"/>
      <c r="I147" s="209"/>
      <c r="J147" s="475"/>
      <c r="K147" s="229"/>
      <c r="L147" s="227"/>
      <c r="M147" s="228"/>
    </row>
    <row r="148" spans="1:14" ht="9" customHeight="1" x14ac:dyDescent="0.25">
      <c r="A148" s="208">
        <v>8</v>
      </c>
      <c r="B148" s="209"/>
      <c r="C148" s="215"/>
      <c r="D148" s="209"/>
      <c r="E148" s="472"/>
      <c r="F148" s="216"/>
      <c r="G148" s="470">
        <v>10</v>
      </c>
      <c r="H148" s="218"/>
      <c r="I148" s="209"/>
      <c r="J148" s="475"/>
      <c r="K148" s="229"/>
      <c r="L148" s="227"/>
      <c r="M148" s="228"/>
    </row>
    <row r="149" spans="1:14" ht="9" customHeight="1" x14ac:dyDescent="0.25">
      <c r="A149" s="208"/>
      <c r="B149" s="216"/>
      <c r="C149" s="470">
        <v>3</v>
      </c>
      <c r="D149" s="211" t="s">
        <v>281</v>
      </c>
      <c r="E149" s="471"/>
      <c r="F149" s="209"/>
      <c r="G149" s="472"/>
      <c r="H149" s="218"/>
      <c r="I149" s="209"/>
      <c r="J149" s="475"/>
      <c r="K149" s="229"/>
      <c r="L149" s="227"/>
      <c r="M149" s="228"/>
    </row>
    <row r="150" spans="1:14" ht="9" customHeight="1" x14ac:dyDescent="0.25">
      <c r="A150" s="208">
        <v>9</v>
      </c>
      <c r="B150" s="211"/>
      <c r="C150" s="471"/>
      <c r="D150" s="205"/>
      <c r="E150" s="219"/>
      <c r="F150" s="209"/>
      <c r="G150" s="472"/>
      <c r="H150" s="218"/>
      <c r="I150" s="209"/>
      <c r="J150" s="475"/>
      <c r="K150" s="229"/>
      <c r="L150" s="227"/>
      <c r="M150" s="228"/>
    </row>
    <row r="151" spans="1:14" ht="9" customHeight="1" x14ac:dyDescent="0.25">
      <c r="A151" s="208"/>
      <c r="B151" s="205"/>
      <c r="C151" s="219"/>
      <c r="D151" s="205"/>
      <c r="E151" s="219"/>
      <c r="F151" s="209"/>
      <c r="G151" s="472"/>
      <c r="H151" s="230"/>
      <c r="I151" s="211" t="s">
        <v>279</v>
      </c>
      <c r="J151" s="476"/>
      <c r="K151" s="229"/>
      <c r="L151" s="227"/>
      <c r="M151" s="228"/>
    </row>
    <row r="152" spans="1:14" ht="9" customHeight="1" x14ac:dyDescent="0.25">
      <c r="A152" s="208">
        <v>10</v>
      </c>
      <c r="B152" s="211" t="s">
        <v>282</v>
      </c>
      <c r="C152" s="215"/>
      <c r="D152" s="205"/>
      <c r="E152" s="219"/>
      <c r="F152" s="209"/>
      <c r="G152" s="472"/>
      <c r="H152" s="218"/>
      <c r="I152" s="205"/>
      <c r="J152" s="205"/>
      <c r="K152" s="229"/>
      <c r="L152" s="227"/>
      <c r="M152" s="228"/>
    </row>
    <row r="153" spans="1:14" ht="9" customHeight="1" x14ac:dyDescent="0.25">
      <c r="A153" s="208"/>
      <c r="B153" s="216"/>
      <c r="C153" s="470">
        <v>4</v>
      </c>
      <c r="D153" s="211" t="s">
        <v>282</v>
      </c>
      <c r="E153" s="215"/>
      <c r="F153" s="209"/>
      <c r="G153" s="472"/>
      <c r="H153" s="218"/>
      <c r="I153" s="205"/>
      <c r="J153" s="205"/>
      <c r="K153" s="229"/>
      <c r="L153" s="227"/>
      <c r="M153" s="228"/>
    </row>
    <row r="154" spans="1:14" ht="9" customHeight="1" x14ac:dyDescent="0.25">
      <c r="A154" s="208">
        <v>11</v>
      </c>
      <c r="B154" s="211" t="s">
        <v>283</v>
      </c>
      <c r="C154" s="471"/>
      <c r="D154" s="216"/>
      <c r="E154" s="470">
        <v>8</v>
      </c>
      <c r="F154" s="209"/>
      <c r="G154" s="472"/>
      <c r="H154" s="218"/>
      <c r="I154" s="205"/>
      <c r="J154" s="205"/>
      <c r="K154" s="229"/>
      <c r="L154" s="227"/>
      <c r="M154" s="228"/>
    </row>
    <row r="155" spans="1:14" ht="9" customHeight="1" x14ac:dyDescent="0.25">
      <c r="A155" s="231"/>
      <c r="B155" s="205"/>
      <c r="C155" s="219"/>
      <c r="D155" s="209"/>
      <c r="E155" s="472"/>
      <c r="F155" s="211" t="s">
        <v>279</v>
      </c>
      <c r="G155" s="471"/>
      <c r="H155" s="218"/>
      <c r="I155" s="205"/>
      <c r="J155" s="205">
        <v>-11</v>
      </c>
      <c r="K155" s="211" t="s">
        <v>273</v>
      </c>
      <c r="L155" s="477"/>
      <c r="M155" s="228"/>
    </row>
    <row r="156" spans="1:14" ht="9" customHeight="1" x14ac:dyDescent="0.25">
      <c r="A156" s="231"/>
      <c r="B156" s="209"/>
      <c r="C156" s="210">
        <v>12</v>
      </c>
      <c r="D156" s="211" t="s">
        <v>279</v>
      </c>
      <c r="E156" s="471"/>
      <c r="F156" s="205"/>
      <c r="G156" s="219"/>
      <c r="H156" s="220"/>
      <c r="I156" s="205"/>
      <c r="J156" s="205"/>
      <c r="K156" s="232"/>
      <c r="L156" s="477"/>
      <c r="M156" s="228"/>
    </row>
    <row r="157" spans="1:14" ht="9" customHeight="1" x14ac:dyDescent="0.25">
      <c r="A157" s="231"/>
      <c r="B157" s="209"/>
      <c r="C157" s="210"/>
      <c r="D157" s="209"/>
      <c r="E157" s="215"/>
      <c r="F157" s="205"/>
      <c r="G157" s="219"/>
      <c r="H157" s="220"/>
      <c r="I157" s="205"/>
      <c r="J157" s="205"/>
      <c r="K157" s="233"/>
      <c r="L157" s="227"/>
      <c r="M157" s="228"/>
    </row>
    <row r="158" spans="1:14" ht="9" customHeight="1" x14ac:dyDescent="0.25">
      <c r="A158" s="220"/>
      <c r="B158" s="205"/>
      <c r="C158" s="219"/>
      <c r="D158" s="205"/>
      <c r="E158" s="219">
        <v>-9</v>
      </c>
      <c r="F158" s="211" t="s">
        <v>278</v>
      </c>
      <c r="G158" s="219"/>
      <c r="H158" s="220"/>
      <c r="I158" s="205"/>
      <c r="J158" s="473">
        <v>2</v>
      </c>
      <c r="K158" s="234" t="s">
        <v>273</v>
      </c>
      <c r="L158" s="227"/>
      <c r="M158" s="228"/>
    </row>
    <row r="159" spans="1:14" ht="9" customHeight="1" x14ac:dyDescent="0.25">
      <c r="A159" s="219">
        <v>-1</v>
      </c>
      <c r="B159" s="211" t="s">
        <v>275</v>
      </c>
      <c r="C159" s="219"/>
      <c r="D159" s="205"/>
      <c r="E159" s="219"/>
      <c r="F159" s="216"/>
      <c r="G159" s="470">
        <v>18</v>
      </c>
      <c r="H159" s="218"/>
      <c r="I159" s="205"/>
      <c r="J159" s="473"/>
      <c r="K159" s="233"/>
      <c r="L159" s="227"/>
      <c r="M159" s="228"/>
    </row>
    <row r="160" spans="1:14" ht="9" customHeight="1" x14ac:dyDescent="0.25">
      <c r="A160" s="215"/>
      <c r="B160" s="216"/>
      <c r="C160" s="470">
        <v>12</v>
      </c>
      <c r="D160" s="211" t="s">
        <v>282</v>
      </c>
      <c r="E160" s="219"/>
      <c r="F160" s="209"/>
      <c r="G160" s="472"/>
      <c r="H160" s="218"/>
      <c r="I160" s="211" t="s">
        <v>281</v>
      </c>
      <c r="J160" s="205"/>
      <c r="K160" s="233"/>
      <c r="L160" s="227"/>
      <c r="M160" s="228"/>
      <c r="N160" s="473"/>
    </row>
    <row r="161" spans="1:17" ht="9" customHeight="1" x14ac:dyDescent="0.25">
      <c r="A161" s="215">
        <v>-8</v>
      </c>
      <c r="B161" s="211" t="s">
        <v>282</v>
      </c>
      <c r="C161" s="471"/>
      <c r="D161" s="216"/>
      <c r="E161" s="492">
        <v>16</v>
      </c>
      <c r="F161" s="245"/>
      <c r="G161" s="472"/>
      <c r="H161" s="221"/>
      <c r="I161" s="216" t="s">
        <v>284</v>
      </c>
      <c r="J161" s="474">
        <v>20</v>
      </c>
      <c r="K161" s="233"/>
      <c r="L161" s="227"/>
      <c r="M161" s="228"/>
      <c r="N161" s="473"/>
      <c r="Q161" s="225"/>
    </row>
    <row r="162" spans="1:17" ht="9" customHeight="1" x14ac:dyDescent="0.25">
      <c r="A162" s="215"/>
      <c r="B162" s="216"/>
      <c r="C162" s="215"/>
      <c r="D162" s="209"/>
      <c r="E162" s="472"/>
      <c r="F162" s="211" t="s">
        <v>281</v>
      </c>
      <c r="G162" s="471"/>
      <c r="H162" s="218"/>
      <c r="I162" s="209"/>
      <c r="J162" s="475"/>
      <c r="K162" s="233"/>
      <c r="L162" s="227"/>
      <c r="M162" s="228"/>
    </row>
    <row r="163" spans="1:17" ht="9" customHeight="1" x14ac:dyDescent="0.25">
      <c r="A163" s="219">
        <v>-2</v>
      </c>
      <c r="B163" s="209"/>
      <c r="C163" s="215"/>
      <c r="D163" s="209"/>
      <c r="E163" s="472"/>
      <c r="F163" s="205"/>
      <c r="G163" s="219"/>
      <c r="H163" s="222"/>
      <c r="I163" s="209"/>
      <c r="J163" s="475"/>
      <c r="K163" s="233"/>
      <c r="L163" s="227"/>
      <c r="M163" s="228"/>
    </row>
    <row r="164" spans="1:17" ht="9" customHeight="1" x14ac:dyDescent="0.25">
      <c r="A164" s="215"/>
      <c r="B164" s="216"/>
      <c r="C164" s="470">
        <v>13</v>
      </c>
      <c r="D164" s="211" t="s">
        <v>281</v>
      </c>
      <c r="E164" s="471"/>
      <c r="F164" s="205"/>
      <c r="G164" s="219"/>
      <c r="H164" s="222"/>
      <c r="I164" s="206"/>
      <c r="J164" s="475"/>
      <c r="K164" s="236" t="s">
        <v>281</v>
      </c>
      <c r="L164" s="477"/>
      <c r="M164" s="228"/>
    </row>
    <row r="165" spans="1:17" ht="9" customHeight="1" x14ac:dyDescent="0.25">
      <c r="A165" s="215">
        <v>-7</v>
      </c>
      <c r="B165" s="211" t="s">
        <v>281</v>
      </c>
      <c r="C165" s="471"/>
      <c r="D165" s="205"/>
      <c r="E165" s="219"/>
      <c r="F165" s="205"/>
      <c r="G165" s="219"/>
      <c r="H165" s="222"/>
      <c r="I165" s="209"/>
      <c r="J165" s="475"/>
      <c r="L165" s="477"/>
      <c r="M165" s="228"/>
    </row>
    <row r="166" spans="1:17" ht="9" customHeight="1" x14ac:dyDescent="0.25">
      <c r="A166" s="215"/>
      <c r="B166" s="205"/>
      <c r="C166" s="219"/>
      <c r="D166" s="205"/>
      <c r="E166" s="219">
        <v>-10</v>
      </c>
      <c r="F166" s="211" t="s">
        <v>280</v>
      </c>
      <c r="G166" s="219"/>
      <c r="H166" s="222"/>
      <c r="I166" s="209"/>
      <c r="J166" s="475"/>
      <c r="K166" s="206"/>
      <c r="L166" s="227"/>
      <c r="M166" s="228"/>
      <c r="N166" s="473"/>
    </row>
    <row r="167" spans="1:17" ht="9" customHeight="1" x14ac:dyDescent="0.25">
      <c r="A167" s="219">
        <v>-3</v>
      </c>
      <c r="B167" s="205"/>
      <c r="C167" s="219"/>
      <c r="D167" s="205"/>
      <c r="E167" s="219"/>
      <c r="F167" s="216"/>
      <c r="G167" s="470">
        <v>19</v>
      </c>
      <c r="H167" s="218"/>
      <c r="I167" s="209"/>
      <c r="J167" s="475"/>
      <c r="K167" s="205"/>
      <c r="L167" s="237"/>
      <c r="M167" s="224"/>
      <c r="N167" s="473"/>
    </row>
    <row r="168" spans="1:17" ht="9" customHeight="1" x14ac:dyDescent="0.25">
      <c r="A168" s="215"/>
      <c r="B168" s="216"/>
      <c r="C168" s="470">
        <v>14</v>
      </c>
      <c r="D168" s="211" t="s">
        <v>277</v>
      </c>
      <c r="E168" s="219"/>
      <c r="F168" s="209"/>
      <c r="G168" s="472"/>
      <c r="H168" s="230"/>
      <c r="I168" s="211" t="s">
        <v>280</v>
      </c>
      <c r="J168" s="476"/>
      <c r="K168" s="205"/>
      <c r="L168" s="237"/>
      <c r="M168" s="224"/>
    </row>
    <row r="169" spans="1:17" ht="9" customHeight="1" x14ac:dyDescent="0.25">
      <c r="A169" s="215">
        <v>-6</v>
      </c>
      <c r="B169" s="211" t="s">
        <v>277</v>
      </c>
      <c r="C169" s="471"/>
      <c r="D169" s="216"/>
      <c r="E169" s="470">
        <v>17</v>
      </c>
      <c r="F169" s="209"/>
      <c r="G169" s="472"/>
      <c r="H169" s="218"/>
      <c r="I169" s="205"/>
      <c r="J169" s="205"/>
      <c r="K169" s="205"/>
      <c r="L169" s="237"/>
      <c r="M169" s="224"/>
    </row>
    <row r="170" spans="1:17" ht="9" customHeight="1" x14ac:dyDescent="0.25">
      <c r="A170" s="215"/>
      <c r="B170" s="216"/>
      <c r="C170" s="215"/>
      <c r="D170" s="209"/>
      <c r="E170" s="472"/>
      <c r="F170" s="211" t="s">
        <v>277</v>
      </c>
      <c r="G170" s="471"/>
      <c r="H170" s="218"/>
      <c r="I170" s="205"/>
      <c r="J170" s="224"/>
    </row>
    <row r="171" spans="1:17" ht="9" customHeight="1" x14ac:dyDescent="0.25">
      <c r="A171" s="219">
        <v>-4</v>
      </c>
      <c r="B171" s="211" t="s">
        <v>283</v>
      </c>
      <c r="C171" s="215"/>
      <c r="D171" s="209"/>
      <c r="E171" s="472"/>
      <c r="F171" s="205"/>
      <c r="G171" s="220"/>
      <c r="H171" s="220"/>
      <c r="I171" s="205"/>
      <c r="J171" s="224"/>
    </row>
    <row r="172" spans="1:17" ht="9" customHeight="1" x14ac:dyDescent="0.25">
      <c r="A172" s="215"/>
      <c r="B172" s="216"/>
      <c r="C172" s="470">
        <v>15</v>
      </c>
      <c r="D172" s="211" t="s">
        <v>283</v>
      </c>
      <c r="E172" s="471"/>
      <c r="F172" s="205"/>
      <c r="G172" s="220"/>
      <c r="H172" s="220"/>
      <c r="I172" s="205"/>
      <c r="J172" s="224"/>
      <c r="M172" s="224"/>
    </row>
    <row r="173" spans="1:17" ht="9" customHeight="1" x14ac:dyDescent="0.25">
      <c r="A173" s="215">
        <v>-5</v>
      </c>
      <c r="B173" s="211" t="s">
        <v>276</v>
      </c>
      <c r="C173" s="471"/>
      <c r="D173" s="205"/>
      <c r="E173" s="220"/>
      <c r="F173" s="205"/>
      <c r="G173" s="220"/>
      <c r="H173" s="220"/>
      <c r="I173" s="205"/>
      <c r="J173" s="205"/>
      <c r="K173" s="205"/>
      <c r="L173" s="239"/>
      <c r="M173" s="214"/>
    </row>
    <row r="174" spans="1:17" ht="9" customHeight="1" x14ac:dyDescent="0.25">
      <c r="A174" s="240"/>
      <c r="B174" s="205"/>
      <c r="C174" s="219"/>
      <c r="D174" s="205"/>
      <c r="E174" s="220"/>
      <c r="F174" s="205"/>
      <c r="G174" s="220"/>
      <c r="H174" s="220"/>
      <c r="I174" s="205"/>
      <c r="J174" s="205"/>
      <c r="K174" s="205"/>
      <c r="L174" s="239"/>
      <c r="M174" s="214"/>
    </row>
    <row r="175" spans="1:17" ht="9" customHeight="1" x14ac:dyDescent="0.25">
      <c r="B175" s="205"/>
      <c r="C175" s="225"/>
      <c r="D175" s="205" t="s">
        <v>262</v>
      </c>
      <c r="E175" s="225"/>
      <c r="F175" s="205"/>
      <c r="G175" s="225"/>
      <c r="H175" s="225"/>
      <c r="I175" s="246" t="s">
        <v>51</v>
      </c>
      <c r="J175" s="205"/>
      <c r="K175" s="205"/>
      <c r="M175" s="224"/>
    </row>
    <row r="176" spans="1:17" ht="9" customHeight="1" x14ac:dyDescent="0.25">
      <c r="B176" s="205"/>
      <c r="C176" s="225"/>
      <c r="D176" s="205" t="s">
        <v>263</v>
      </c>
      <c r="E176" s="225"/>
      <c r="F176" s="205"/>
      <c r="G176" s="225"/>
      <c r="H176" s="225"/>
      <c r="I176" s="205" t="s">
        <v>52</v>
      </c>
      <c r="J176" s="205"/>
      <c r="K176" s="205"/>
      <c r="M176" s="220"/>
    </row>
    <row r="177" spans="1:14" ht="12" customHeight="1" x14ac:dyDescent="0.25">
      <c r="A177" s="357" t="s">
        <v>241</v>
      </c>
      <c r="B177" s="357"/>
      <c r="C177" s="357"/>
      <c r="D177" s="357"/>
      <c r="E177" s="357"/>
      <c r="F177" s="357"/>
      <c r="G177" s="357"/>
      <c r="H177" s="357"/>
      <c r="I177" s="357"/>
      <c r="J177" s="357"/>
      <c r="K177" s="202"/>
      <c r="L177" s="202"/>
      <c r="M177" s="220"/>
    </row>
    <row r="178" spans="1:14" ht="12" customHeight="1" x14ac:dyDescent="0.25">
      <c r="A178" s="378" t="s">
        <v>59</v>
      </c>
      <c r="B178" s="378"/>
      <c r="C178" s="378"/>
      <c r="D178" s="378"/>
      <c r="E178" s="378"/>
      <c r="F178" s="378"/>
      <c r="G178" s="378"/>
      <c r="H178" s="378"/>
      <c r="I178" s="378"/>
      <c r="J178" s="378"/>
      <c r="K178" s="204"/>
      <c r="M178" s="220"/>
    </row>
    <row r="179" spans="1:14" ht="12" customHeight="1" x14ac:dyDescent="0.25">
      <c r="B179" s="205"/>
      <c r="D179" s="205"/>
      <c r="F179" s="206" t="s">
        <v>55</v>
      </c>
      <c r="K179" s="205"/>
      <c r="M179" s="220"/>
    </row>
    <row r="180" spans="1:14" ht="9" customHeight="1" x14ac:dyDescent="0.25">
      <c r="A180" s="208"/>
      <c r="B180" s="209"/>
      <c r="C180" s="210">
        <v>1</v>
      </c>
      <c r="D180" s="211" t="s">
        <v>285</v>
      </c>
      <c r="E180" s="212"/>
      <c r="F180" s="205"/>
      <c r="G180" s="207"/>
      <c r="H180" s="207"/>
      <c r="I180" s="480" t="s">
        <v>286</v>
      </c>
      <c r="J180" s="480"/>
      <c r="K180" s="205"/>
      <c r="L180" s="213"/>
      <c r="M180" s="214"/>
      <c r="N180" s="207"/>
    </row>
    <row r="181" spans="1:14" ht="9" customHeight="1" x14ac:dyDescent="0.25">
      <c r="A181" s="208"/>
      <c r="B181" s="209"/>
      <c r="C181" s="215"/>
      <c r="D181" s="216"/>
      <c r="E181" s="470">
        <v>5</v>
      </c>
      <c r="F181" s="211" t="s">
        <v>285</v>
      </c>
      <c r="G181" s="217"/>
      <c r="H181" s="207"/>
      <c r="I181" s="480"/>
      <c r="J181" s="480"/>
      <c r="K181" s="205"/>
      <c r="L181" s="213"/>
      <c r="M181" s="214"/>
      <c r="N181" s="207"/>
    </row>
    <row r="182" spans="1:14" ht="9" customHeight="1" x14ac:dyDescent="0.25">
      <c r="A182" s="208">
        <v>2</v>
      </c>
      <c r="B182" s="211" t="s">
        <v>287</v>
      </c>
      <c r="C182" s="215"/>
      <c r="D182" s="209"/>
      <c r="E182" s="472"/>
      <c r="F182" s="216"/>
      <c r="G182" s="470">
        <v>9</v>
      </c>
      <c r="H182" s="218"/>
      <c r="I182" s="205"/>
      <c r="J182" s="205"/>
      <c r="K182" s="205"/>
      <c r="L182" s="213"/>
      <c r="M182" s="214"/>
      <c r="N182" s="207"/>
    </row>
    <row r="183" spans="1:14" ht="9" customHeight="1" x14ac:dyDescent="0.25">
      <c r="A183" s="208"/>
      <c r="B183" s="216"/>
      <c r="C183" s="470">
        <v>1</v>
      </c>
      <c r="D183" s="211" t="s">
        <v>287</v>
      </c>
      <c r="E183" s="471"/>
      <c r="F183" s="209"/>
      <c r="G183" s="472"/>
      <c r="H183" s="218"/>
      <c r="I183" s="205"/>
      <c r="J183" s="205"/>
      <c r="K183" s="205"/>
      <c r="L183" s="213"/>
      <c r="M183" s="214"/>
      <c r="N183" s="207"/>
    </row>
    <row r="184" spans="1:14" ht="9" customHeight="1" x14ac:dyDescent="0.25">
      <c r="A184" s="208">
        <v>3</v>
      </c>
      <c r="B184" s="211" t="s">
        <v>288</v>
      </c>
      <c r="C184" s="471"/>
      <c r="D184" s="205"/>
      <c r="E184" s="219"/>
      <c r="F184" s="209"/>
      <c r="G184" s="472"/>
      <c r="H184" s="218"/>
      <c r="I184" s="205"/>
      <c r="J184" s="205"/>
      <c r="K184" s="205"/>
      <c r="L184" s="213"/>
      <c r="M184" s="214"/>
      <c r="N184" s="207"/>
    </row>
    <row r="185" spans="1:14" ht="9" customHeight="1" x14ac:dyDescent="0.25">
      <c r="A185" s="208"/>
      <c r="B185" s="205"/>
      <c r="C185" s="219"/>
      <c r="D185" s="205"/>
      <c r="E185" s="219"/>
      <c r="F185" s="209"/>
      <c r="G185" s="472"/>
      <c r="H185" s="218"/>
      <c r="I185" s="211" t="s">
        <v>289</v>
      </c>
      <c r="J185" s="209"/>
      <c r="K185" s="205"/>
      <c r="L185" s="213"/>
      <c r="M185" s="214"/>
      <c r="N185" s="207"/>
    </row>
    <row r="186" spans="1:14" ht="9" customHeight="1" x14ac:dyDescent="0.25">
      <c r="A186" s="208">
        <v>4</v>
      </c>
      <c r="B186" s="211"/>
      <c r="C186" s="215"/>
      <c r="D186" s="205"/>
      <c r="E186" s="219"/>
      <c r="F186" s="209"/>
      <c r="G186" s="472"/>
      <c r="H186" s="221"/>
      <c r="I186" s="216"/>
      <c r="J186" s="474">
        <v>11</v>
      </c>
      <c r="K186" s="205"/>
      <c r="L186" s="213"/>
      <c r="M186" s="214"/>
      <c r="N186" s="207"/>
    </row>
    <row r="187" spans="1:14" ht="9" customHeight="1" x14ac:dyDescent="0.25">
      <c r="A187" s="208"/>
      <c r="B187" s="216"/>
      <c r="C187" s="470">
        <v>2</v>
      </c>
      <c r="D187" s="211" t="s">
        <v>289</v>
      </c>
      <c r="E187" s="215"/>
      <c r="F187" s="209"/>
      <c r="G187" s="472"/>
      <c r="H187" s="218"/>
      <c r="I187" s="209"/>
      <c r="J187" s="475"/>
      <c r="K187" s="205"/>
      <c r="L187" s="213"/>
      <c r="M187" s="214"/>
      <c r="N187" s="207"/>
    </row>
    <row r="188" spans="1:14" ht="9" customHeight="1" x14ac:dyDescent="0.25">
      <c r="A188" s="208">
        <v>5</v>
      </c>
      <c r="B188" s="211"/>
      <c r="C188" s="471"/>
      <c r="D188" s="216"/>
      <c r="E188" s="470">
        <v>6</v>
      </c>
      <c r="F188" s="209"/>
      <c r="G188" s="472"/>
      <c r="H188" s="218"/>
      <c r="I188" s="209"/>
      <c r="J188" s="475"/>
      <c r="K188" s="205"/>
      <c r="L188" s="213"/>
      <c r="M188" s="214"/>
      <c r="N188" s="207"/>
    </row>
    <row r="189" spans="1:14" ht="9" customHeight="1" x14ac:dyDescent="0.25">
      <c r="A189" s="208"/>
      <c r="B189" s="205"/>
      <c r="C189" s="219"/>
      <c r="D189" s="209"/>
      <c r="E189" s="472"/>
      <c r="F189" s="211" t="s">
        <v>289</v>
      </c>
      <c r="G189" s="471"/>
      <c r="H189" s="218"/>
      <c r="I189" s="209"/>
      <c r="J189" s="475"/>
      <c r="K189" s="205"/>
      <c r="L189" s="213"/>
      <c r="M189" s="214"/>
      <c r="N189" s="207"/>
    </row>
    <row r="190" spans="1:14" ht="9" customHeight="1" x14ac:dyDescent="0.3">
      <c r="A190" s="208"/>
      <c r="B190" s="209"/>
      <c r="C190" s="210">
        <v>6</v>
      </c>
      <c r="D190" s="211" t="s">
        <v>290</v>
      </c>
      <c r="E190" s="471"/>
      <c r="F190" s="205"/>
      <c r="G190" s="219"/>
      <c r="H190" s="222"/>
      <c r="I190" s="209"/>
      <c r="J190" s="475"/>
      <c r="K190" s="205"/>
      <c r="L190" s="223"/>
      <c r="M190" s="224"/>
      <c r="N190" s="207"/>
    </row>
    <row r="191" spans="1:14" ht="9" customHeight="1" x14ac:dyDescent="0.25">
      <c r="A191" s="208"/>
      <c r="B191" s="209"/>
      <c r="C191" s="215"/>
      <c r="D191" s="205"/>
      <c r="E191" s="219"/>
      <c r="F191" s="205"/>
      <c r="G191" s="219"/>
      <c r="H191" s="222"/>
      <c r="I191" s="209"/>
      <c r="J191" s="475"/>
      <c r="K191" s="211" t="s">
        <v>289</v>
      </c>
      <c r="L191" s="478">
        <v>1</v>
      </c>
      <c r="M191" s="224"/>
      <c r="N191" s="207"/>
    </row>
    <row r="192" spans="1:14" ht="9" customHeight="1" x14ac:dyDescent="0.25">
      <c r="A192" s="208"/>
      <c r="B192" s="209"/>
      <c r="C192" s="210">
        <v>7</v>
      </c>
      <c r="D192" s="211" t="s">
        <v>291</v>
      </c>
      <c r="E192" s="215"/>
      <c r="F192" s="205"/>
      <c r="G192" s="219"/>
      <c r="H192" s="222"/>
      <c r="I192" s="209"/>
      <c r="J192" s="475"/>
      <c r="K192" s="209"/>
      <c r="L192" s="478"/>
      <c r="M192" s="224"/>
      <c r="N192" s="226"/>
    </row>
    <row r="193" spans="1:14" ht="9" customHeight="1" x14ac:dyDescent="0.25">
      <c r="A193" s="208"/>
      <c r="B193" s="205"/>
      <c r="C193" s="219"/>
      <c r="D193" s="209"/>
      <c r="E193" s="470">
        <v>7</v>
      </c>
      <c r="F193" s="211" t="s">
        <v>291</v>
      </c>
      <c r="G193" s="215"/>
      <c r="H193" s="222"/>
      <c r="I193" s="209"/>
      <c r="J193" s="475"/>
      <c r="K193" s="209"/>
      <c r="L193" s="227"/>
      <c r="M193" s="228"/>
      <c r="N193" s="226"/>
    </row>
    <row r="194" spans="1:14" ht="9" customHeight="1" x14ac:dyDescent="0.25">
      <c r="A194" s="208">
        <v>8</v>
      </c>
      <c r="B194" s="209"/>
      <c r="C194" s="215"/>
      <c r="D194" s="209"/>
      <c r="E194" s="472"/>
      <c r="F194" s="216"/>
      <c r="G194" s="470">
        <v>10</v>
      </c>
      <c r="H194" s="218"/>
      <c r="I194" s="209"/>
      <c r="J194" s="475"/>
      <c r="K194" s="229"/>
      <c r="L194" s="227"/>
      <c r="M194" s="228"/>
      <c r="N194" s="226"/>
    </row>
    <row r="195" spans="1:14" ht="9" customHeight="1" x14ac:dyDescent="0.25">
      <c r="A195" s="208"/>
      <c r="B195" s="216"/>
      <c r="C195" s="470">
        <v>3</v>
      </c>
      <c r="D195" s="211" t="s">
        <v>292</v>
      </c>
      <c r="E195" s="471"/>
      <c r="F195" s="209"/>
      <c r="G195" s="472"/>
      <c r="H195" s="218"/>
      <c r="I195" s="209"/>
      <c r="J195" s="475"/>
      <c r="K195" s="229"/>
      <c r="L195" s="227"/>
      <c r="M195" s="228"/>
      <c r="N195" s="226"/>
    </row>
    <row r="196" spans="1:14" ht="9" customHeight="1" x14ac:dyDescent="0.25">
      <c r="A196" s="208">
        <v>9</v>
      </c>
      <c r="B196" s="211"/>
      <c r="C196" s="471"/>
      <c r="D196" s="205"/>
      <c r="E196" s="219"/>
      <c r="F196" s="209"/>
      <c r="G196" s="472"/>
      <c r="H196" s="218"/>
      <c r="I196" s="209"/>
      <c r="J196" s="475"/>
      <c r="K196" s="229"/>
      <c r="L196" s="227"/>
      <c r="M196" s="228"/>
      <c r="N196" s="226"/>
    </row>
    <row r="197" spans="1:14" ht="9" customHeight="1" x14ac:dyDescent="0.25">
      <c r="A197" s="208"/>
      <c r="B197" s="205"/>
      <c r="C197" s="219"/>
      <c r="D197" s="205"/>
      <c r="E197" s="219"/>
      <c r="F197" s="209"/>
      <c r="G197" s="472"/>
      <c r="H197" s="230"/>
      <c r="I197" s="211" t="s">
        <v>293</v>
      </c>
      <c r="J197" s="476"/>
      <c r="K197" s="229"/>
      <c r="L197" s="227"/>
      <c r="M197" s="228"/>
      <c r="N197" s="226"/>
    </row>
    <row r="198" spans="1:14" ht="9" customHeight="1" x14ac:dyDescent="0.25">
      <c r="A198" s="208">
        <v>10</v>
      </c>
      <c r="B198" s="211"/>
      <c r="C198" s="215"/>
      <c r="D198" s="205"/>
      <c r="E198" s="219"/>
      <c r="F198" s="209"/>
      <c r="G198" s="472"/>
      <c r="H198" s="218"/>
      <c r="I198" s="205"/>
      <c r="J198" s="205"/>
      <c r="K198" s="229"/>
      <c r="L198" s="227"/>
      <c r="M198" s="228"/>
      <c r="N198" s="226"/>
    </row>
    <row r="199" spans="1:14" ht="9" customHeight="1" x14ac:dyDescent="0.25">
      <c r="A199" s="208"/>
      <c r="B199" s="216"/>
      <c r="C199" s="470">
        <v>4</v>
      </c>
      <c r="D199" s="211" t="s">
        <v>294</v>
      </c>
      <c r="E199" s="215"/>
      <c r="F199" s="209"/>
      <c r="G199" s="472"/>
      <c r="H199" s="218"/>
      <c r="I199" s="205"/>
      <c r="J199" s="205"/>
      <c r="K199" s="229"/>
      <c r="L199" s="227"/>
      <c r="M199" s="228"/>
      <c r="N199" s="226"/>
    </row>
    <row r="200" spans="1:14" ht="9" customHeight="1" x14ac:dyDescent="0.25">
      <c r="A200" s="208">
        <v>11</v>
      </c>
      <c r="B200" s="211"/>
      <c r="C200" s="471"/>
      <c r="D200" s="216"/>
      <c r="E200" s="470">
        <v>8</v>
      </c>
      <c r="F200" s="209"/>
      <c r="G200" s="472"/>
      <c r="H200" s="218"/>
      <c r="I200" s="205"/>
      <c r="J200" s="205"/>
      <c r="K200" s="229"/>
      <c r="L200" s="227"/>
      <c r="M200" s="228"/>
      <c r="N200" s="226"/>
    </row>
    <row r="201" spans="1:14" ht="9" customHeight="1" x14ac:dyDescent="0.25">
      <c r="A201" s="231"/>
      <c r="B201" s="205"/>
      <c r="C201" s="219"/>
      <c r="D201" s="209"/>
      <c r="E201" s="472"/>
      <c r="F201" s="211" t="s">
        <v>293</v>
      </c>
      <c r="G201" s="471"/>
      <c r="H201" s="218"/>
      <c r="I201" s="205"/>
      <c r="J201" s="205">
        <v>-11</v>
      </c>
      <c r="K201" s="211" t="s">
        <v>293</v>
      </c>
      <c r="L201" s="477"/>
      <c r="M201" s="228"/>
      <c r="N201" s="226"/>
    </row>
    <row r="202" spans="1:14" ht="9" customHeight="1" x14ac:dyDescent="0.25">
      <c r="A202" s="231"/>
      <c r="B202" s="209"/>
      <c r="C202" s="210">
        <v>12</v>
      </c>
      <c r="D202" s="211" t="s">
        <v>293</v>
      </c>
      <c r="E202" s="471"/>
      <c r="F202" s="205"/>
      <c r="G202" s="219"/>
      <c r="H202" s="220"/>
      <c r="I202" s="205"/>
      <c r="J202" s="205"/>
      <c r="K202" s="232"/>
      <c r="L202" s="477"/>
      <c r="M202" s="228"/>
      <c r="N202" s="226"/>
    </row>
    <row r="203" spans="1:14" ht="9" customHeight="1" x14ac:dyDescent="0.25">
      <c r="A203" s="231"/>
      <c r="B203" s="209"/>
      <c r="C203" s="210"/>
      <c r="D203" s="209"/>
      <c r="E203" s="215"/>
      <c r="F203" s="205"/>
      <c r="G203" s="219"/>
      <c r="H203" s="220"/>
      <c r="I203" s="205"/>
      <c r="J203" s="205"/>
      <c r="K203" s="233"/>
      <c r="L203" s="227"/>
      <c r="M203" s="228"/>
      <c r="N203" s="226"/>
    </row>
    <row r="204" spans="1:14" ht="9" customHeight="1" x14ac:dyDescent="0.25">
      <c r="A204" s="220"/>
      <c r="B204" s="205"/>
      <c r="C204" s="219"/>
      <c r="D204" s="205"/>
      <c r="E204" s="219">
        <v>-9</v>
      </c>
      <c r="F204" s="211" t="s">
        <v>285</v>
      </c>
      <c r="G204" s="219"/>
      <c r="H204" s="220"/>
      <c r="I204" s="205"/>
      <c r="J204" s="473">
        <v>2</v>
      </c>
      <c r="K204" s="234" t="s">
        <v>285</v>
      </c>
      <c r="L204" s="227"/>
      <c r="M204" s="228"/>
      <c r="N204" s="220"/>
    </row>
    <row r="205" spans="1:14" ht="9" customHeight="1" x14ac:dyDescent="0.25">
      <c r="A205" s="219">
        <v>-1</v>
      </c>
      <c r="B205" s="211" t="s">
        <v>288</v>
      </c>
      <c r="C205" s="219"/>
      <c r="D205" s="205"/>
      <c r="E205" s="219"/>
      <c r="F205" s="216"/>
      <c r="G205" s="470">
        <v>18</v>
      </c>
      <c r="H205" s="218"/>
      <c r="I205" s="205"/>
      <c r="J205" s="473"/>
      <c r="K205" s="233"/>
      <c r="L205" s="43"/>
      <c r="M205" s="228"/>
      <c r="N205" s="473"/>
    </row>
    <row r="206" spans="1:14" ht="9" customHeight="1" x14ac:dyDescent="0.25">
      <c r="A206" s="215"/>
      <c r="B206" s="216"/>
      <c r="C206" s="470">
        <v>12</v>
      </c>
      <c r="D206" s="211" t="s">
        <v>288</v>
      </c>
      <c r="E206" s="219"/>
      <c r="F206" s="209"/>
      <c r="G206" s="472"/>
      <c r="H206" s="218"/>
      <c r="I206" s="211" t="s">
        <v>285</v>
      </c>
      <c r="J206" s="235"/>
      <c r="K206" s="233"/>
      <c r="L206" s="227"/>
      <c r="M206" s="228"/>
      <c r="N206" s="473"/>
    </row>
    <row r="207" spans="1:14" ht="9" customHeight="1" x14ac:dyDescent="0.25">
      <c r="A207" s="215">
        <v>-8</v>
      </c>
      <c r="B207" s="211" t="s">
        <v>294</v>
      </c>
      <c r="C207" s="471"/>
      <c r="D207" s="216"/>
      <c r="E207" s="470">
        <v>16</v>
      </c>
      <c r="F207" s="209"/>
      <c r="G207" s="472"/>
      <c r="H207" s="221"/>
      <c r="I207" s="216"/>
      <c r="J207" s="474">
        <v>20</v>
      </c>
      <c r="K207" s="233"/>
      <c r="L207" s="227"/>
      <c r="M207" s="228"/>
      <c r="N207" s="222"/>
    </row>
    <row r="208" spans="1:14" ht="9" customHeight="1" x14ac:dyDescent="0.25">
      <c r="A208" s="215"/>
      <c r="B208" s="216"/>
      <c r="C208" s="215"/>
      <c r="D208" s="209"/>
      <c r="E208" s="472"/>
      <c r="F208" s="211" t="s">
        <v>292</v>
      </c>
      <c r="G208" s="471"/>
      <c r="H208" s="218"/>
      <c r="I208" s="209"/>
      <c r="J208" s="475"/>
      <c r="K208" s="233"/>
      <c r="L208" s="227"/>
      <c r="M208" s="228"/>
      <c r="N208" s="222"/>
    </row>
    <row r="209" spans="1:14" ht="9" customHeight="1" x14ac:dyDescent="0.25">
      <c r="A209" s="219">
        <v>-2</v>
      </c>
      <c r="B209" s="209"/>
      <c r="C209" s="215"/>
      <c r="D209" s="209"/>
      <c r="E209" s="472"/>
      <c r="F209" s="205"/>
      <c r="G209" s="219"/>
      <c r="H209" s="222"/>
      <c r="I209" s="209"/>
      <c r="J209" s="475"/>
      <c r="K209" s="233"/>
      <c r="L209" s="227"/>
      <c r="M209" s="228"/>
      <c r="N209" s="222"/>
    </row>
    <row r="210" spans="1:14" ht="9" customHeight="1" x14ac:dyDescent="0.25">
      <c r="A210" s="215"/>
      <c r="B210" s="216"/>
      <c r="C210" s="470">
        <v>13</v>
      </c>
      <c r="D210" s="211" t="s">
        <v>292</v>
      </c>
      <c r="E210" s="471"/>
      <c r="F210" s="205"/>
      <c r="G210" s="219"/>
      <c r="H210" s="222"/>
      <c r="I210" s="209"/>
      <c r="J210" s="475"/>
      <c r="K210" s="236" t="s">
        <v>285</v>
      </c>
      <c r="L210" s="477"/>
      <c r="M210" s="228"/>
      <c r="N210" s="222"/>
    </row>
    <row r="211" spans="1:14" ht="9" customHeight="1" x14ac:dyDescent="0.25">
      <c r="A211" s="215">
        <v>-7</v>
      </c>
      <c r="B211" s="211" t="s">
        <v>292</v>
      </c>
      <c r="C211" s="471"/>
      <c r="D211" s="205"/>
      <c r="E211" s="219"/>
      <c r="F211" s="205"/>
      <c r="G211" s="219"/>
      <c r="H211" s="222"/>
      <c r="I211" s="209"/>
      <c r="J211" s="475"/>
      <c r="K211" s="206"/>
      <c r="L211" s="477"/>
      <c r="M211" s="228"/>
      <c r="N211" s="222"/>
    </row>
    <row r="212" spans="1:14" ht="9" customHeight="1" x14ac:dyDescent="0.25">
      <c r="A212" s="215"/>
      <c r="B212" s="205"/>
      <c r="C212" s="219"/>
      <c r="D212" s="205"/>
      <c r="E212" s="219">
        <v>-10</v>
      </c>
      <c r="F212" s="211" t="s">
        <v>291</v>
      </c>
      <c r="G212" s="219"/>
      <c r="H212" s="222"/>
      <c r="I212" s="209"/>
      <c r="J212" s="475"/>
      <c r="K212" s="206"/>
      <c r="L212" s="227"/>
      <c r="M212" s="228"/>
      <c r="N212" s="473"/>
    </row>
    <row r="213" spans="1:14" ht="9" customHeight="1" x14ac:dyDescent="0.25">
      <c r="A213" s="219">
        <v>-3</v>
      </c>
      <c r="B213" s="205"/>
      <c r="C213" s="219"/>
      <c r="D213" s="205"/>
      <c r="E213" s="219"/>
      <c r="F213" s="216"/>
      <c r="G213" s="470">
        <v>19</v>
      </c>
      <c r="H213" s="218"/>
      <c r="I213" s="209"/>
      <c r="J213" s="475"/>
      <c r="K213" s="205"/>
      <c r="L213" s="237"/>
      <c r="M213" s="224"/>
      <c r="N213" s="473"/>
    </row>
    <row r="214" spans="1:14" ht="9" customHeight="1" x14ac:dyDescent="0.25">
      <c r="A214" s="215"/>
      <c r="B214" s="216"/>
      <c r="C214" s="470">
        <v>14</v>
      </c>
      <c r="D214" s="211" t="s">
        <v>290</v>
      </c>
      <c r="E214" s="219"/>
      <c r="F214" s="209"/>
      <c r="G214" s="472"/>
      <c r="H214" s="230"/>
      <c r="I214" s="211" t="s">
        <v>291</v>
      </c>
      <c r="J214" s="476"/>
      <c r="K214" s="205"/>
      <c r="L214" s="237"/>
      <c r="M214" s="224"/>
      <c r="N214" s="222"/>
    </row>
    <row r="215" spans="1:14" ht="9" customHeight="1" x14ac:dyDescent="0.25">
      <c r="A215" s="215">
        <v>-6</v>
      </c>
      <c r="B215" s="211" t="s">
        <v>290</v>
      </c>
      <c r="C215" s="471"/>
      <c r="D215" s="216"/>
      <c r="E215" s="470">
        <v>17</v>
      </c>
      <c r="F215" s="209"/>
      <c r="G215" s="472"/>
      <c r="H215" s="218"/>
      <c r="I215" s="205"/>
      <c r="J215" s="205"/>
      <c r="K215" s="205"/>
      <c r="L215" s="237"/>
      <c r="M215" s="224"/>
      <c r="N215" s="222"/>
    </row>
    <row r="216" spans="1:14" ht="9" customHeight="1" x14ac:dyDescent="0.25">
      <c r="A216" s="215"/>
      <c r="B216" s="216"/>
      <c r="C216" s="215"/>
      <c r="D216" s="209"/>
      <c r="E216" s="472"/>
      <c r="F216" s="211" t="s">
        <v>290</v>
      </c>
      <c r="G216" s="471"/>
      <c r="H216" s="218"/>
      <c r="I216" s="205"/>
      <c r="J216" s="224"/>
      <c r="K216" s="222"/>
      <c r="L216" s="218"/>
    </row>
    <row r="217" spans="1:14" ht="9" customHeight="1" x14ac:dyDescent="0.25">
      <c r="A217" s="219">
        <v>-4</v>
      </c>
      <c r="B217" s="209"/>
      <c r="C217" s="215"/>
      <c r="D217" s="209"/>
      <c r="E217" s="472"/>
      <c r="F217" s="205"/>
      <c r="G217" s="220"/>
      <c r="H217" s="220"/>
      <c r="I217" s="205"/>
      <c r="J217" s="224"/>
      <c r="K217" s="222"/>
      <c r="L217" s="218"/>
    </row>
    <row r="218" spans="1:14" ht="9" customHeight="1" x14ac:dyDescent="0.3">
      <c r="A218" s="215"/>
      <c r="B218" s="216"/>
      <c r="C218" s="470">
        <v>15</v>
      </c>
      <c r="D218" s="211" t="s">
        <v>287</v>
      </c>
      <c r="E218" s="471"/>
      <c r="F218" s="205"/>
      <c r="G218" s="220"/>
      <c r="H218" s="220"/>
      <c r="I218" s="205"/>
      <c r="J218" s="205"/>
      <c r="K218" s="205"/>
      <c r="L218" s="223"/>
      <c r="M218" s="224"/>
    </row>
    <row r="219" spans="1:14" ht="9" customHeight="1" x14ac:dyDescent="0.25">
      <c r="A219" s="215">
        <v>-5</v>
      </c>
      <c r="B219" s="211" t="s">
        <v>287</v>
      </c>
      <c r="C219" s="471"/>
      <c r="D219" s="205"/>
      <c r="E219" s="220"/>
      <c r="F219" s="205"/>
      <c r="G219" s="220"/>
      <c r="H219" s="219"/>
      <c r="I219" s="205"/>
      <c r="J219" s="205"/>
      <c r="K219" s="205"/>
      <c r="L219" s="239"/>
      <c r="M219" s="214"/>
    </row>
    <row r="220" spans="1:14" ht="9" customHeight="1" x14ac:dyDescent="0.25">
      <c r="A220" s="240"/>
      <c r="B220" s="205"/>
      <c r="C220" s="219"/>
      <c r="D220" s="205"/>
      <c r="E220" s="220"/>
      <c r="F220" s="205"/>
      <c r="G220" s="220"/>
      <c r="H220" s="219"/>
      <c r="I220" s="205"/>
      <c r="J220" s="205"/>
      <c r="K220" s="205"/>
      <c r="L220" s="239"/>
      <c r="M220" s="214"/>
    </row>
    <row r="221" spans="1:14" ht="9" customHeight="1" x14ac:dyDescent="0.25">
      <c r="A221" s="220"/>
      <c r="B221" s="205"/>
      <c r="C221" s="219"/>
      <c r="D221" s="205"/>
      <c r="E221" s="219"/>
      <c r="F221" s="205"/>
      <c r="G221" s="241"/>
      <c r="H221" s="241"/>
      <c r="I221" s="205"/>
      <c r="J221" s="205"/>
      <c r="K221" s="209"/>
      <c r="L221" s="242"/>
      <c r="M221" s="224"/>
    </row>
    <row r="222" spans="1:14" ht="9" customHeight="1" x14ac:dyDescent="0.25">
      <c r="A222" s="208"/>
      <c r="B222" s="209"/>
      <c r="C222" s="210">
        <v>1</v>
      </c>
      <c r="D222" s="211" t="s">
        <v>295</v>
      </c>
      <c r="E222" s="215"/>
      <c r="F222" s="205"/>
      <c r="G222" s="217"/>
      <c r="H222" s="207"/>
      <c r="I222" s="479" t="s">
        <v>296</v>
      </c>
      <c r="J222" s="479"/>
      <c r="K222" s="205"/>
      <c r="L222" s="213"/>
      <c r="M222" s="214"/>
    </row>
    <row r="223" spans="1:14" ht="9" customHeight="1" x14ac:dyDescent="0.25">
      <c r="A223" s="208"/>
      <c r="B223" s="209"/>
      <c r="C223" s="215"/>
      <c r="D223" s="216"/>
      <c r="E223" s="470">
        <v>5</v>
      </c>
      <c r="F223" s="211" t="s">
        <v>295</v>
      </c>
      <c r="G223" s="217"/>
      <c r="H223" s="207"/>
      <c r="I223" s="479"/>
      <c r="J223" s="479"/>
      <c r="K223" s="205"/>
      <c r="L223" s="213"/>
      <c r="M223" s="214"/>
    </row>
    <row r="224" spans="1:14" ht="9" customHeight="1" x14ac:dyDescent="0.25">
      <c r="A224" s="208">
        <v>1</v>
      </c>
      <c r="B224" s="211" t="s">
        <v>297</v>
      </c>
      <c r="C224" s="215"/>
      <c r="D224" s="209"/>
      <c r="E224" s="472"/>
      <c r="F224" s="216"/>
      <c r="G224" s="470">
        <v>9</v>
      </c>
      <c r="H224" s="218"/>
      <c r="I224" s="205"/>
      <c r="J224" s="205"/>
      <c r="K224" s="205"/>
      <c r="L224" s="213"/>
      <c r="M224" s="214"/>
    </row>
    <row r="225" spans="1:13" ht="9" customHeight="1" x14ac:dyDescent="0.25">
      <c r="A225" s="208"/>
      <c r="B225" s="216"/>
      <c r="C225" s="470">
        <v>1</v>
      </c>
      <c r="D225" s="211" t="s">
        <v>298</v>
      </c>
      <c r="E225" s="471"/>
      <c r="F225" s="209"/>
      <c r="G225" s="472"/>
      <c r="H225" s="218"/>
      <c r="I225" s="205"/>
      <c r="J225" s="205"/>
      <c r="K225" s="205"/>
      <c r="L225" s="213"/>
      <c r="M225" s="214"/>
    </row>
    <row r="226" spans="1:13" ht="9" customHeight="1" x14ac:dyDescent="0.25">
      <c r="A226" s="208">
        <v>3</v>
      </c>
      <c r="B226" s="211" t="s">
        <v>298</v>
      </c>
      <c r="C226" s="471"/>
      <c r="D226" s="205"/>
      <c r="E226" s="219"/>
      <c r="F226" s="209"/>
      <c r="G226" s="472"/>
      <c r="H226" s="218"/>
      <c r="I226" s="205"/>
      <c r="J226" s="205"/>
      <c r="K226" s="205"/>
      <c r="L226" s="213"/>
      <c r="M226" s="214"/>
    </row>
    <row r="227" spans="1:13" ht="9" customHeight="1" x14ac:dyDescent="0.25">
      <c r="A227" s="208"/>
      <c r="B227" s="205"/>
      <c r="C227" s="219"/>
      <c r="D227" s="205"/>
      <c r="E227" s="219"/>
      <c r="F227" s="209"/>
      <c r="G227" s="472"/>
      <c r="H227" s="218"/>
      <c r="I227" s="211" t="s">
        <v>299</v>
      </c>
      <c r="J227" s="209"/>
      <c r="K227" s="205"/>
      <c r="L227" s="213"/>
      <c r="M227" s="214"/>
    </row>
    <row r="228" spans="1:13" ht="9" customHeight="1" x14ac:dyDescent="0.25">
      <c r="A228" s="208">
        <v>4</v>
      </c>
      <c r="B228" s="211"/>
      <c r="C228" s="215"/>
      <c r="D228" s="205"/>
      <c r="E228" s="219"/>
      <c r="F228" s="209"/>
      <c r="G228" s="472"/>
      <c r="H228" s="221"/>
      <c r="I228" s="216"/>
      <c r="J228" s="474">
        <v>11</v>
      </c>
      <c r="K228" s="205"/>
      <c r="L228" s="213"/>
      <c r="M228" s="214"/>
    </row>
    <row r="229" spans="1:13" ht="9" customHeight="1" x14ac:dyDescent="0.25">
      <c r="A229" s="208"/>
      <c r="B229" s="216"/>
      <c r="C229" s="470">
        <v>2</v>
      </c>
      <c r="D229" s="211" t="s">
        <v>299</v>
      </c>
      <c r="E229" s="215"/>
      <c r="F229" s="209"/>
      <c r="G229" s="472"/>
      <c r="H229" s="218"/>
      <c r="I229" s="209"/>
      <c r="J229" s="475"/>
      <c r="K229" s="206"/>
      <c r="L229" s="213"/>
      <c r="M229" s="214"/>
    </row>
    <row r="230" spans="1:13" ht="9" customHeight="1" x14ac:dyDescent="0.25">
      <c r="A230" s="208">
        <v>5</v>
      </c>
      <c r="B230" s="211"/>
      <c r="C230" s="471"/>
      <c r="D230" s="216"/>
      <c r="E230" s="470">
        <v>6</v>
      </c>
      <c r="F230" s="209"/>
      <c r="G230" s="472"/>
      <c r="H230" s="218"/>
      <c r="I230" s="209"/>
      <c r="J230" s="475"/>
      <c r="K230" s="206"/>
      <c r="L230" s="213"/>
      <c r="M230" s="214"/>
    </row>
    <row r="231" spans="1:13" ht="9" customHeight="1" x14ac:dyDescent="0.25">
      <c r="A231" s="208"/>
      <c r="B231" s="205"/>
      <c r="C231" s="219"/>
      <c r="D231" s="209"/>
      <c r="E231" s="472"/>
      <c r="F231" s="211" t="s">
        <v>299</v>
      </c>
      <c r="G231" s="471"/>
      <c r="H231" s="218"/>
      <c r="I231" s="209"/>
      <c r="J231" s="475"/>
      <c r="K231" s="206"/>
      <c r="L231" s="213"/>
      <c r="M231" s="214"/>
    </row>
    <row r="232" spans="1:13" ht="9" customHeight="1" x14ac:dyDescent="0.3">
      <c r="A232" s="208"/>
      <c r="B232" s="209"/>
      <c r="C232" s="210">
        <v>6</v>
      </c>
      <c r="D232" s="211" t="s">
        <v>300</v>
      </c>
      <c r="E232" s="471"/>
      <c r="F232" s="205"/>
      <c r="G232" s="219"/>
      <c r="H232" s="222"/>
      <c r="I232" s="209"/>
      <c r="J232" s="475"/>
      <c r="K232" s="206"/>
      <c r="L232" s="223"/>
      <c r="M232" s="224"/>
    </row>
    <row r="233" spans="1:13" ht="9" customHeight="1" x14ac:dyDescent="0.25">
      <c r="A233" s="208"/>
      <c r="B233" s="209"/>
      <c r="C233" s="215"/>
      <c r="D233" s="205"/>
      <c r="E233" s="219"/>
      <c r="F233" s="205"/>
      <c r="G233" s="219"/>
      <c r="H233" s="222"/>
      <c r="I233" s="209"/>
      <c r="J233" s="475"/>
      <c r="K233" s="211" t="s">
        <v>301</v>
      </c>
      <c r="L233" s="478">
        <v>1</v>
      </c>
      <c r="M233" s="224"/>
    </row>
    <row r="234" spans="1:13" ht="9" customHeight="1" x14ac:dyDescent="0.25">
      <c r="A234" s="208"/>
      <c r="B234" s="209"/>
      <c r="C234" s="210">
        <v>7</v>
      </c>
      <c r="D234" s="211" t="s">
        <v>302</v>
      </c>
      <c r="E234" s="215"/>
      <c r="F234" s="205"/>
      <c r="G234" s="219"/>
      <c r="H234" s="222"/>
      <c r="I234" s="209"/>
      <c r="J234" s="475"/>
      <c r="K234" s="229"/>
      <c r="L234" s="478"/>
      <c r="M234" s="224"/>
    </row>
    <row r="235" spans="1:13" ht="9" customHeight="1" x14ac:dyDescent="0.25">
      <c r="A235" s="208"/>
      <c r="B235" s="205"/>
      <c r="C235" s="219"/>
      <c r="D235" s="209"/>
      <c r="E235" s="470">
        <v>7</v>
      </c>
      <c r="F235" s="211" t="s">
        <v>302</v>
      </c>
      <c r="G235" s="215"/>
      <c r="H235" s="222"/>
      <c r="I235" s="209"/>
      <c r="J235" s="475"/>
      <c r="K235" s="229"/>
      <c r="L235" s="227"/>
      <c r="M235" s="228"/>
    </row>
    <row r="236" spans="1:13" ht="9" customHeight="1" x14ac:dyDescent="0.25">
      <c r="A236" s="208">
        <v>8</v>
      </c>
      <c r="B236" s="209"/>
      <c r="C236" s="215"/>
      <c r="D236" s="209"/>
      <c r="E236" s="472"/>
      <c r="F236" s="216"/>
      <c r="G236" s="470">
        <v>10</v>
      </c>
      <c r="H236" s="218"/>
      <c r="I236" s="209"/>
      <c r="J236" s="475"/>
      <c r="K236" s="229"/>
      <c r="L236" s="227"/>
      <c r="M236" s="228"/>
    </row>
    <row r="237" spans="1:13" ht="9" customHeight="1" x14ac:dyDescent="0.25">
      <c r="A237" s="208"/>
      <c r="B237" s="216"/>
      <c r="C237" s="470">
        <v>3</v>
      </c>
      <c r="D237" s="211" t="s">
        <v>303</v>
      </c>
      <c r="E237" s="471"/>
      <c r="F237" s="209"/>
      <c r="G237" s="472"/>
      <c r="H237" s="218"/>
      <c r="I237" s="209"/>
      <c r="J237" s="475"/>
      <c r="K237" s="229"/>
      <c r="L237" s="227"/>
      <c r="M237" s="228"/>
    </row>
    <row r="238" spans="1:13" ht="9" customHeight="1" x14ac:dyDescent="0.25">
      <c r="A238" s="208">
        <v>9</v>
      </c>
      <c r="B238" s="211"/>
      <c r="C238" s="471"/>
      <c r="D238" s="205"/>
      <c r="E238" s="219"/>
      <c r="F238" s="209"/>
      <c r="G238" s="472"/>
      <c r="H238" s="218"/>
      <c r="I238" s="209"/>
      <c r="J238" s="475"/>
      <c r="K238" s="229"/>
      <c r="L238" s="227"/>
      <c r="M238" s="228"/>
    </row>
    <row r="239" spans="1:13" ht="9" customHeight="1" x14ac:dyDescent="0.25">
      <c r="A239" s="208"/>
      <c r="B239" s="205"/>
      <c r="C239" s="219"/>
      <c r="D239" s="205"/>
      <c r="E239" s="219"/>
      <c r="F239" s="209"/>
      <c r="G239" s="472"/>
      <c r="H239" s="230"/>
      <c r="I239" s="211" t="s">
        <v>301</v>
      </c>
      <c r="J239" s="476"/>
      <c r="K239" s="229"/>
      <c r="L239" s="227"/>
      <c r="M239" s="228"/>
    </row>
    <row r="240" spans="1:13" ht="9" customHeight="1" x14ac:dyDescent="0.25">
      <c r="A240" s="208">
        <v>10</v>
      </c>
      <c r="B240" s="211" t="s">
        <v>304</v>
      </c>
      <c r="C240" s="215"/>
      <c r="D240" s="205"/>
      <c r="E240" s="219"/>
      <c r="F240" s="209"/>
      <c r="G240" s="472"/>
      <c r="H240" s="218"/>
      <c r="I240" s="205"/>
      <c r="J240" s="205"/>
      <c r="K240" s="229"/>
      <c r="L240" s="227"/>
      <c r="M240" s="228"/>
    </row>
    <row r="241" spans="1:14" ht="9" customHeight="1" x14ac:dyDescent="0.25">
      <c r="A241" s="208"/>
      <c r="B241" s="216"/>
      <c r="C241" s="470">
        <v>4</v>
      </c>
      <c r="D241" s="211" t="s">
        <v>305</v>
      </c>
      <c r="E241" s="215"/>
      <c r="F241" s="209"/>
      <c r="G241" s="472"/>
      <c r="H241" s="218"/>
      <c r="I241" s="205"/>
      <c r="J241" s="205"/>
      <c r="K241" s="229"/>
      <c r="L241" s="227"/>
      <c r="M241" s="228"/>
    </row>
    <row r="242" spans="1:14" ht="9" customHeight="1" x14ac:dyDescent="0.25">
      <c r="A242" s="208">
        <v>11</v>
      </c>
      <c r="B242" s="211" t="s">
        <v>305</v>
      </c>
      <c r="C242" s="471"/>
      <c r="D242" s="216"/>
      <c r="E242" s="470">
        <v>8</v>
      </c>
      <c r="F242" s="209"/>
      <c r="G242" s="472"/>
      <c r="H242" s="218"/>
      <c r="I242" s="205"/>
      <c r="J242" s="205"/>
      <c r="K242" s="229"/>
      <c r="L242" s="227"/>
      <c r="M242" s="228"/>
    </row>
    <row r="243" spans="1:14" ht="9" customHeight="1" x14ac:dyDescent="0.25">
      <c r="A243" s="231"/>
      <c r="B243" s="205"/>
      <c r="C243" s="219"/>
      <c r="D243" s="209"/>
      <c r="E243" s="472"/>
      <c r="F243" s="211" t="s">
        <v>301</v>
      </c>
      <c r="G243" s="471"/>
      <c r="H243" s="218"/>
      <c r="I243" s="205"/>
      <c r="J243" s="205">
        <v>-11</v>
      </c>
      <c r="K243" s="211" t="s">
        <v>299</v>
      </c>
      <c r="L243" s="477"/>
      <c r="M243" s="228"/>
    </row>
    <row r="244" spans="1:14" ht="9" customHeight="1" x14ac:dyDescent="0.25">
      <c r="A244" s="231"/>
      <c r="B244" s="209"/>
      <c r="C244" s="210">
        <v>12</v>
      </c>
      <c r="D244" s="211" t="s">
        <v>301</v>
      </c>
      <c r="E244" s="471"/>
      <c r="F244" s="205"/>
      <c r="G244" s="219"/>
      <c r="H244" s="220"/>
      <c r="I244" s="205"/>
      <c r="J244" s="205"/>
      <c r="K244" s="232"/>
      <c r="L244" s="477"/>
      <c r="M244" s="228"/>
    </row>
    <row r="245" spans="1:14" ht="9" customHeight="1" x14ac:dyDescent="0.25">
      <c r="A245" s="231"/>
      <c r="B245" s="209"/>
      <c r="C245" s="210"/>
      <c r="D245" s="209"/>
      <c r="E245" s="215"/>
      <c r="F245" s="205"/>
      <c r="G245" s="219"/>
      <c r="H245" s="220"/>
      <c r="I245" s="205"/>
      <c r="J245" s="205"/>
      <c r="K245" s="233"/>
      <c r="L245" s="227"/>
      <c r="M245" s="228"/>
    </row>
    <row r="246" spans="1:14" ht="9" customHeight="1" x14ac:dyDescent="0.25">
      <c r="A246" s="220"/>
      <c r="B246" s="205"/>
      <c r="C246" s="219"/>
      <c r="D246" s="205"/>
      <c r="E246" s="219">
        <v>-9</v>
      </c>
      <c r="F246" s="211" t="s">
        <v>295</v>
      </c>
      <c r="G246" s="219"/>
      <c r="H246" s="220"/>
      <c r="I246" s="205"/>
      <c r="J246" s="473">
        <v>2</v>
      </c>
      <c r="K246" s="234" t="s">
        <v>299</v>
      </c>
      <c r="L246" s="227"/>
      <c r="M246" s="228"/>
    </row>
    <row r="247" spans="1:14" ht="9" customHeight="1" x14ac:dyDescent="0.25">
      <c r="A247" s="219">
        <v>-1</v>
      </c>
      <c r="B247" s="211" t="s">
        <v>297</v>
      </c>
      <c r="C247" s="219"/>
      <c r="D247" s="205"/>
      <c r="E247" s="219"/>
      <c r="F247" s="216"/>
      <c r="G247" s="470">
        <v>18</v>
      </c>
      <c r="H247" s="218"/>
      <c r="I247" s="205"/>
      <c r="J247" s="473"/>
      <c r="K247" s="233"/>
      <c r="L247" s="227"/>
      <c r="M247" s="228"/>
    </row>
    <row r="248" spans="1:14" ht="9" customHeight="1" x14ac:dyDescent="0.25">
      <c r="A248" s="215"/>
      <c r="B248" s="216"/>
      <c r="C248" s="470">
        <v>12</v>
      </c>
      <c r="D248" s="211" t="s">
        <v>305</v>
      </c>
      <c r="E248" s="219"/>
      <c r="F248" s="209"/>
      <c r="G248" s="472"/>
      <c r="H248" s="218"/>
      <c r="I248" s="211" t="s">
        <v>295</v>
      </c>
      <c r="J248" s="205"/>
      <c r="K248" s="233"/>
      <c r="L248" s="227"/>
      <c r="M248" s="228"/>
      <c r="N248" s="473"/>
    </row>
    <row r="249" spans="1:14" ht="9" customHeight="1" x14ac:dyDescent="0.25">
      <c r="A249" s="215">
        <v>-8</v>
      </c>
      <c r="B249" s="211" t="s">
        <v>305</v>
      </c>
      <c r="C249" s="471"/>
      <c r="D249" s="216"/>
      <c r="E249" s="470">
        <v>16</v>
      </c>
      <c r="F249" s="209"/>
      <c r="G249" s="472"/>
      <c r="H249" s="221"/>
      <c r="I249" s="216"/>
      <c r="J249" s="474">
        <v>20</v>
      </c>
      <c r="K249" s="233"/>
      <c r="L249" s="227"/>
      <c r="M249" s="228"/>
      <c r="N249" s="473"/>
    </row>
    <row r="250" spans="1:14" ht="9" customHeight="1" x14ac:dyDescent="0.25">
      <c r="A250" s="215"/>
      <c r="B250" s="216"/>
      <c r="C250" s="215"/>
      <c r="D250" s="209"/>
      <c r="E250" s="472"/>
      <c r="F250" s="211" t="s">
        <v>303</v>
      </c>
      <c r="G250" s="471"/>
      <c r="H250" s="218"/>
      <c r="I250" s="209"/>
      <c r="J250" s="475"/>
      <c r="K250" s="233"/>
      <c r="L250" s="227"/>
      <c r="M250" s="228"/>
    </row>
    <row r="251" spans="1:14" ht="9" customHeight="1" x14ac:dyDescent="0.25">
      <c r="A251" s="219">
        <v>-2</v>
      </c>
      <c r="B251" s="209"/>
      <c r="C251" s="215"/>
      <c r="D251" s="209"/>
      <c r="E251" s="472"/>
      <c r="F251" s="205"/>
      <c r="G251" s="219"/>
      <c r="H251" s="222"/>
      <c r="I251" s="209"/>
      <c r="J251" s="475"/>
      <c r="K251" s="233"/>
      <c r="L251" s="227"/>
      <c r="M251" s="228"/>
    </row>
    <row r="252" spans="1:14" ht="9" customHeight="1" x14ac:dyDescent="0.25">
      <c r="A252" s="215"/>
      <c r="B252" s="216"/>
      <c r="C252" s="470">
        <v>13</v>
      </c>
      <c r="D252" s="211" t="s">
        <v>303</v>
      </c>
      <c r="E252" s="471"/>
      <c r="F252" s="205"/>
      <c r="G252" s="219"/>
      <c r="H252" s="222"/>
      <c r="I252" s="209"/>
      <c r="J252" s="475"/>
      <c r="K252" s="236" t="s">
        <v>295</v>
      </c>
      <c r="L252" s="477"/>
      <c r="M252" s="228"/>
    </row>
    <row r="253" spans="1:14" ht="9" customHeight="1" x14ac:dyDescent="0.25">
      <c r="A253" s="215">
        <v>-7</v>
      </c>
      <c r="B253" s="211" t="s">
        <v>303</v>
      </c>
      <c r="C253" s="471"/>
      <c r="D253" s="205"/>
      <c r="E253" s="219"/>
      <c r="F253" s="205"/>
      <c r="G253" s="219"/>
      <c r="H253" s="222"/>
      <c r="I253" s="209"/>
      <c r="J253" s="475"/>
      <c r="K253" s="206"/>
      <c r="L253" s="477"/>
      <c r="M253" s="228"/>
    </row>
    <row r="254" spans="1:14" ht="9" customHeight="1" x14ac:dyDescent="0.25">
      <c r="A254" s="215"/>
      <c r="B254" s="205"/>
      <c r="C254" s="219"/>
      <c r="D254" s="205"/>
      <c r="E254" s="219">
        <v>-10</v>
      </c>
      <c r="F254" s="211" t="s">
        <v>302</v>
      </c>
      <c r="G254" s="219"/>
      <c r="H254" s="222"/>
      <c r="I254" s="209"/>
      <c r="J254" s="475"/>
      <c r="K254" s="206"/>
      <c r="L254" s="227"/>
      <c r="M254" s="228"/>
      <c r="N254" s="473"/>
    </row>
    <row r="255" spans="1:14" ht="9" customHeight="1" x14ac:dyDescent="0.25">
      <c r="A255" s="219">
        <v>-3</v>
      </c>
      <c r="C255" s="219"/>
      <c r="D255" s="205"/>
      <c r="E255" s="219"/>
      <c r="F255" s="216"/>
      <c r="G255" s="470">
        <v>19</v>
      </c>
      <c r="H255" s="218"/>
      <c r="I255" s="209"/>
      <c r="J255" s="475"/>
      <c r="K255" s="205"/>
      <c r="L255" s="237"/>
      <c r="M255" s="224"/>
      <c r="N255" s="473"/>
    </row>
    <row r="256" spans="1:14" ht="9" customHeight="1" x14ac:dyDescent="0.25">
      <c r="A256" s="215"/>
      <c r="B256" s="216"/>
      <c r="C256" s="470">
        <v>14</v>
      </c>
      <c r="D256" s="211" t="s">
        <v>300</v>
      </c>
      <c r="E256" s="219"/>
      <c r="F256" s="209"/>
      <c r="G256" s="472"/>
      <c r="H256" s="230"/>
      <c r="I256" s="211" t="s">
        <v>300</v>
      </c>
      <c r="J256" s="476"/>
      <c r="K256" s="205"/>
      <c r="L256" s="237"/>
      <c r="M256" s="224"/>
    </row>
    <row r="257" spans="1:14" ht="9" customHeight="1" x14ac:dyDescent="0.25">
      <c r="A257" s="215">
        <v>-6</v>
      </c>
      <c r="B257" s="211" t="s">
        <v>300</v>
      </c>
      <c r="C257" s="471"/>
      <c r="D257" s="216"/>
      <c r="E257" s="470">
        <v>17</v>
      </c>
      <c r="F257" s="209"/>
      <c r="G257" s="472"/>
      <c r="H257" s="218"/>
      <c r="I257" s="205"/>
      <c r="J257" s="205"/>
      <c r="K257" s="205"/>
      <c r="L257" s="237"/>
      <c r="M257" s="224"/>
    </row>
    <row r="258" spans="1:14" ht="9" customHeight="1" x14ac:dyDescent="0.25">
      <c r="A258" s="215"/>
      <c r="B258" s="216"/>
      <c r="C258" s="215"/>
      <c r="D258" s="209"/>
      <c r="E258" s="472"/>
      <c r="F258" s="211" t="s">
        <v>300</v>
      </c>
      <c r="G258" s="471"/>
      <c r="H258" s="218"/>
      <c r="I258" s="205"/>
      <c r="J258" s="224"/>
    </row>
    <row r="259" spans="1:14" ht="9" customHeight="1" x14ac:dyDescent="0.25">
      <c r="A259" s="219">
        <v>-4</v>
      </c>
      <c r="B259" s="211" t="s">
        <v>304</v>
      </c>
      <c r="C259" s="215"/>
      <c r="D259" s="209"/>
      <c r="E259" s="472"/>
      <c r="F259" s="205"/>
      <c r="G259" s="220"/>
      <c r="H259" s="220"/>
      <c r="I259" s="205"/>
      <c r="J259" s="224"/>
    </row>
    <row r="260" spans="1:14" ht="9" customHeight="1" x14ac:dyDescent="0.25">
      <c r="A260" s="215"/>
      <c r="B260" s="216"/>
      <c r="C260" s="470">
        <v>15</v>
      </c>
      <c r="D260" s="211" t="s">
        <v>304</v>
      </c>
      <c r="E260" s="471"/>
      <c r="F260" s="205"/>
      <c r="G260" s="220"/>
      <c r="H260" s="220"/>
      <c r="I260" s="205"/>
      <c r="J260" s="224"/>
      <c r="M260" s="224"/>
    </row>
    <row r="261" spans="1:14" ht="9" customHeight="1" x14ac:dyDescent="0.25">
      <c r="A261" s="215">
        <v>-5</v>
      </c>
      <c r="B261" s="211" t="s">
        <v>298</v>
      </c>
      <c r="C261" s="471"/>
      <c r="D261" s="205"/>
      <c r="E261" s="220"/>
      <c r="F261" s="205"/>
      <c r="G261" s="220"/>
      <c r="H261" s="220"/>
      <c r="I261" s="205"/>
      <c r="J261" s="205"/>
      <c r="K261" s="205"/>
      <c r="L261" s="239"/>
      <c r="M261" s="214"/>
    </row>
    <row r="262" spans="1:14" ht="9" customHeight="1" x14ac:dyDescent="0.25">
      <c r="A262" s="240"/>
      <c r="B262" s="205"/>
      <c r="C262" s="219"/>
      <c r="D262" s="205"/>
      <c r="E262" s="220"/>
      <c r="F262" s="205"/>
      <c r="G262" s="220"/>
      <c r="H262" s="220"/>
      <c r="I262" s="205"/>
      <c r="J262" s="205"/>
      <c r="K262" s="205"/>
      <c r="L262" s="239"/>
      <c r="M262" s="214"/>
    </row>
    <row r="263" spans="1:14" ht="9" customHeight="1" x14ac:dyDescent="0.25">
      <c r="B263" s="205"/>
      <c r="D263" s="205" t="s">
        <v>262</v>
      </c>
      <c r="F263" s="205"/>
      <c r="I263" s="244" t="s">
        <v>51</v>
      </c>
      <c r="J263" s="205"/>
      <c r="K263" s="205"/>
      <c r="M263" s="220"/>
    </row>
    <row r="264" spans="1:14" ht="9" customHeight="1" x14ac:dyDescent="0.25">
      <c r="B264" s="205"/>
      <c r="D264" s="205" t="s">
        <v>263</v>
      </c>
      <c r="F264" s="205"/>
      <c r="I264" s="205" t="s">
        <v>52</v>
      </c>
      <c r="J264" s="205"/>
      <c r="K264" s="205"/>
      <c r="M264" s="220"/>
    </row>
    <row r="265" spans="1:14" ht="12" customHeight="1" x14ac:dyDescent="0.25">
      <c r="A265" s="357" t="s">
        <v>241</v>
      </c>
      <c r="B265" s="357"/>
      <c r="C265" s="357"/>
      <c r="D265" s="357"/>
      <c r="E265" s="357"/>
      <c r="F265" s="357"/>
      <c r="G265" s="357"/>
      <c r="H265" s="357"/>
      <c r="I265" s="357"/>
      <c r="J265" s="357"/>
      <c r="K265" s="202"/>
      <c r="L265" s="202"/>
      <c r="M265" s="220"/>
    </row>
    <row r="266" spans="1:14" ht="12" customHeight="1" x14ac:dyDescent="0.25">
      <c r="A266" s="378" t="s">
        <v>59</v>
      </c>
      <c r="B266" s="378"/>
      <c r="C266" s="378"/>
      <c r="D266" s="378"/>
      <c r="E266" s="378"/>
      <c r="F266" s="378"/>
      <c r="G266" s="378"/>
      <c r="H266" s="378"/>
      <c r="I266" s="378"/>
      <c r="J266" s="378"/>
      <c r="K266" s="204"/>
      <c r="M266" s="220"/>
    </row>
    <row r="267" spans="1:14" ht="12" customHeight="1" x14ac:dyDescent="0.25">
      <c r="B267" s="205"/>
      <c r="D267" s="205"/>
      <c r="F267" s="206" t="s">
        <v>55</v>
      </c>
      <c r="K267" s="205"/>
      <c r="M267" s="220"/>
    </row>
    <row r="268" spans="1:14" ht="9" customHeight="1" x14ac:dyDescent="0.25">
      <c r="A268" s="208"/>
      <c r="B268" s="209"/>
      <c r="C268" s="210">
        <v>1</v>
      </c>
      <c r="D268" s="211" t="s">
        <v>306</v>
      </c>
      <c r="E268" s="212"/>
      <c r="F268" s="205"/>
      <c r="G268" s="207"/>
      <c r="H268" s="207"/>
      <c r="I268" s="480" t="s">
        <v>307</v>
      </c>
      <c r="J268" s="480"/>
      <c r="K268" s="205"/>
      <c r="L268" s="213"/>
      <c r="M268" s="214"/>
      <c r="N268" s="207"/>
    </row>
    <row r="269" spans="1:14" ht="9" customHeight="1" x14ac:dyDescent="0.25">
      <c r="A269" s="208"/>
      <c r="B269" s="209"/>
      <c r="C269" s="215"/>
      <c r="D269" s="216"/>
      <c r="E269" s="470">
        <v>5</v>
      </c>
      <c r="F269" s="211" t="s">
        <v>306</v>
      </c>
      <c r="G269" s="217"/>
      <c r="H269" s="207"/>
      <c r="I269" s="480"/>
      <c r="J269" s="480"/>
      <c r="K269" s="205"/>
      <c r="L269" s="213"/>
      <c r="M269" s="214"/>
      <c r="N269" s="207"/>
    </row>
    <row r="270" spans="1:14" ht="9" customHeight="1" x14ac:dyDescent="0.25">
      <c r="A270" s="208">
        <v>2</v>
      </c>
      <c r="B270" s="211" t="s">
        <v>308</v>
      </c>
      <c r="C270" s="215"/>
      <c r="D270" s="209"/>
      <c r="E270" s="472"/>
      <c r="F270" s="216"/>
      <c r="G270" s="470">
        <v>9</v>
      </c>
      <c r="H270" s="218"/>
      <c r="I270" s="205"/>
      <c r="J270" s="205"/>
      <c r="K270" s="205"/>
      <c r="L270" s="213"/>
      <c r="M270" s="214"/>
      <c r="N270" s="207"/>
    </row>
    <row r="271" spans="1:14" ht="9" customHeight="1" x14ac:dyDescent="0.25">
      <c r="A271" s="208"/>
      <c r="B271" s="216"/>
      <c r="C271" s="470">
        <v>1</v>
      </c>
      <c r="D271" s="211" t="s">
        <v>308</v>
      </c>
      <c r="E271" s="471"/>
      <c r="F271" s="209"/>
      <c r="G271" s="472"/>
      <c r="H271" s="218"/>
      <c r="I271" s="205"/>
      <c r="J271" s="205"/>
      <c r="K271" s="205"/>
      <c r="L271" s="213"/>
      <c r="M271" s="214"/>
      <c r="N271" s="207"/>
    </row>
    <row r="272" spans="1:14" ht="9" customHeight="1" x14ac:dyDescent="0.25">
      <c r="A272" s="208">
        <v>3</v>
      </c>
      <c r="B272" s="211" t="s">
        <v>309</v>
      </c>
      <c r="C272" s="471"/>
      <c r="D272" s="205"/>
      <c r="E272" s="219"/>
      <c r="F272" s="209"/>
      <c r="G272" s="472"/>
      <c r="H272" s="218"/>
      <c r="I272" s="205"/>
      <c r="J272" s="205"/>
      <c r="K272" s="205"/>
      <c r="L272" s="213"/>
      <c r="M272" s="214"/>
      <c r="N272" s="207"/>
    </row>
    <row r="273" spans="1:14" ht="9" customHeight="1" x14ac:dyDescent="0.25">
      <c r="A273" s="208"/>
      <c r="B273" s="205"/>
      <c r="C273" s="219"/>
      <c r="D273" s="205"/>
      <c r="E273" s="219"/>
      <c r="F273" s="209"/>
      <c r="G273" s="472"/>
      <c r="H273" s="218"/>
      <c r="I273" s="211" t="s">
        <v>306</v>
      </c>
      <c r="J273" s="209"/>
      <c r="K273" s="205"/>
      <c r="L273" s="213"/>
      <c r="M273" s="214"/>
      <c r="N273" s="207"/>
    </row>
    <row r="274" spans="1:14" ht="9" customHeight="1" x14ac:dyDescent="0.25">
      <c r="A274" s="208">
        <v>4</v>
      </c>
      <c r="B274" s="211"/>
      <c r="C274" s="215"/>
      <c r="D274" s="205"/>
      <c r="E274" s="219"/>
      <c r="F274" s="209"/>
      <c r="G274" s="472"/>
      <c r="H274" s="221"/>
      <c r="I274" s="216"/>
      <c r="J274" s="474">
        <v>11</v>
      </c>
      <c r="K274" s="205"/>
      <c r="L274" s="213"/>
      <c r="M274" s="214"/>
      <c r="N274" s="207"/>
    </row>
    <row r="275" spans="1:14" ht="9" customHeight="1" x14ac:dyDescent="0.25">
      <c r="A275" s="208"/>
      <c r="B275" s="216"/>
      <c r="C275" s="470">
        <v>2</v>
      </c>
      <c r="D275" s="211" t="s">
        <v>310</v>
      </c>
      <c r="E275" s="215"/>
      <c r="F275" s="209"/>
      <c r="G275" s="472"/>
      <c r="H275" s="218"/>
      <c r="I275" s="209"/>
      <c r="J275" s="475"/>
      <c r="K275" s="205"/>
      <c r="L275" s="213"/>
      <c r="M275" s="214"/>
      <c r="N275" s="207"/>
    </row>
    <row r="276" spans="1:14" ht="9" customHeight="1" x14ac:dyDescent="0.25">
      <c r="A276" s="208">
        <v>5</v>
      </c>
      <c r="B276" s="211"/>
      <c r="C276" s="471"/>
      <c r="D276" s="216"/>
      <c r="E276" s="470">
        <v>6</v>
      </c>
      <c r="F276" s="209"/>
      <c r="G276" s="472"/>
      <c r="H276" s="218"/>
      <c r="I276" s="209"/>
      <c r="J276" s="475"/>
      <c r="K276" s="205"/>
      <c r="L276" s="213"/>
      <c r="M276" s="214"/>
      <c r="N276" s="207"/>
    </row>
    <row r="277" spans="1:14" ht="9" customHeight="1" x14ac:dyDescent="0.25">
      <c r="A277" s="208"/>
      <c r="B277" s="205"/>
      <c r="C277" s="219"/>
      <c r="D277" s="209"/>
      <c r="E277" s="472"/>
      <c r="F277" s="211" t="s">
        <v>311</v>
      </c>
      <c r="G277" s="471"/>
      <c r="H277" s="218"/>
      <c r="I277" s="209"/>
      <c r="J277" s="475"/>
      <c r="K277" s="205"/>
      <c r="L277" s="213"/>
      <c r="M277" s="214"/>
      <c r="N277" s="207"/>
    </row>
    <row r="278" spans="1:14" ht="9" customHeight="1" x14ac:dyDescent="0.3">
      <c r="A278" s="208"/>
      <c r="B278" s="209"/>
      <c r="C278" s="210">
        <v>6</v>
      </c>
      <c r="D278" s="211" t="s">
        <v>311</v>
      </c>
      <c r="E278" s="471"/>
      <c r="F278" s="205"/>
      <c r="G278" s="219"/>
      <c r="H278" s="222"/>
      <c r="I278" s="209"/>
      <c r="J278" s="475"/>
      <c r="K278" s="205"/>
      <c r="L278" s="223"/>
      <c r="M278" s="224"/>
      <c r="N278" s="207"/>
    </row>
    <row r="279" spans="1:14" ht="9" customHeight="1" x14ac:dyDescent="0.25">
      <c r="A279" s="208"/>
      <c r="B279" s="209"/>
      <c r="C279" s="215"/>
      <c r="D279" s="205"/>
      <c r="E279" s="219"/>
      <c r="F279" s="205"/>
      <c r="G279" s="219"/>
      <c r="H279" s="222"/>
      <c r="I279" s="209"/>
      <c r="J279" s="475"/>
      <c r="K279" s="211" t="s">
        <v>306</v>
      </c>
      <c r="L279" s="478">
        <v>1</v>
      </c>
      <c r="M279" s="224"/>
      <c r="N279" s="207"/>
    </row>
    <row r="280" spans="1:14" ht="9" customHeight="1" x14ac:dyDescent="0.25">
      <c r="A280" s="208"/>
      <c r="B280" s="209"/>
      <c r="C280" s="210">
        <v>7</v>
      </c>
      <c r="D280" s="211" t="s">
        <v>312</v>
      </c>
      <c r="E280" s="215"/>
      <c r="F280" s="205"/>
      <c r="G280" s="219"/>
      <c r="H280" s="222"/>
      <c r="I280" s="209"/>
      <c r="J280" s="475"/>
      <c r="K280" s="209"/>
      <c r="L280" s="478"/>
      <c r="M280" s="224"/>
      <c r="N280" s="226"/>
    </row>
    <row r="281" spans="1:14" ht="9" customHeight="1" x14ac:dyDescent="0.25">
      <c r="A281" s="208"/>
      <c r="B281" s="205"/>
      <c r="C281" s="219"/>
      <c r="D281" s="209"/>
      <c r="E281" s="470">
        <v>7</v>
      </c>
      <c r="F281" s="211" t="s">
        <v>312</v>
      </c>
      <c r="G281" s="215"/>
      <c r="H281" s="222"/>
      <c r="I281" s="209"/>
      <c r="J281" s="475"/>
      <c r="K281" s="209"/>
      <c r="L281" s="227"/>
      <c r="M281" s="228"/>
      <c r="N281" s="226"/>
    </row>
    <row r="282" spans="1:14" ht="9" customHeight="1" x14ac:dyDescent="0.25">
      <c r="A282" s="208">
        <v>8</v>
      </c>
      <c r="B282" s="209"/>
      <c r="C282" s="215"/>
      <c r="D282" s="209"/>
      <c r="E282" s="472"/>
      <c r="F282" s="216"/>
      <c r="G282" s="470">
        <v>10</v>
      </c>
      <c r="H282" s="218"/>
      <c r="I282" s="209"/>
      <c r="J282" s="475"/>
      <c r="K282" s="229"/>
      <c r="L282" s="227"/>
      <c r="M282" s="228"/>
      <c r="N282" s="226"/>
    </row>
    <row r="283" spans="1:14" ht="9" customHeight="1" x14ac:dyDescent="0.25">
      <c r="A283" s="208"/>
      <c r="B283" s="216"/>
      <c r="C283" s="470">
        <v>3</v>
      </c>
      <c r="D283" s="247" t="s">
        <v>313</v>
      </c>
      <c r="E283" s="471"/>
      <c r="F283" s="209"/>
      <c r="G283" s="472"/>
      <c r="H283" s="218"/>
      <c r="I283" s="209"/>
      <c r="J283" s="475"/>
      <c r="K283" s="229"/>
      <c r="L283" s="227"/>
      <c r="M283" s="228"/>
      <c r="N283" s="226"/>
    </row>
    <row r="284" spans="1:14" ht="9" customHeight="1" x14ac:dyDescent="0.25">
      <c r="A284" s="208">
        <v>9</v>
      </c>
      <c r="B284" s="211"/>
      <c r="C284" s="471"/>
      <c r="D284" s="205"/>
      <c r="E284" s="219"/>
      <c r="F284" s="209"/>
      <c r="G284" s="472"/>
      <c r="H284" s="218"/>
      <c r="I284" s="209"/>
      <c r="J284" s="475"/>
      <c r="K284" s="229"/>
      <c r="L284" s="227"/>
      <c r="M284" s="228"/>
      <c r="N284" s="226"/>
    </row>
    <row r="285" spans="1:14" ht="9" customHeight="1" x14ac:dyDescent="0.25">
      <c r="A285" s="208"/>
      <c r="B285" s="205"/>
      <c r="C285" s="219"/>
      <c r="D285" s="205"/>
      <c r="E285" s="219"/>
      <c r="F285" s="209"/>
      <c r="G285" s="472"/>
      <c r="H285" s="230"/>
      <c r="I285" s="211" t="s">
        <v>314</v>
      </c>
      <c r="J285" s="476"/>
      <c r="K285" s="229"/>
      <c r="L285" s="227"/>
      <c r="M285" s="228"/>
      <c r="N285" s="226"/>
    </row>
    <row r="286" spans="1:14" ht="9" customHeight="1" x14ac:dyDescent="0.25">
      <c r="A286" s="208">
        <v>10</v>
      </c>
      <c r="B286" s="211" t="s">
        <v>315</v>
      </c>
      <c r="C286" s="215"/>
      <c r="D286" s="205"/>
      <c r="E286" s="219"/>
      <c r="F286" s="209"/>
      <c r="G286" s="472"/>
      <c r="H286" s="218"/>
      <c r="I286" s="205"/>
      <c r="J286" s="205"/>
      <c r="K286" s="229"/>
      <c r="L286" s="227"/>
      <c r="M286" s="228"/>
      <c r="N286" s="226"/>
    </row>
    <row r="287" spans="1:14" ht="9" customHeight="1" x14ac:dyDescent="0.25">
      <c r="A287" s="208"/>
      <c r="B287" s="216"/>
      <c r="C287" s="470">
        <v>4</v>
      </c>
      <c r="D287" s="211" t="s">
        <v>315</v>
      </c>
      <c r="E287" s="215"/>
      <c r="F287" s="209"/>
      <c r="G287" s="472"/>
      <c r="H287" s="218"/>
      <c r="I287" s="205"/>
      <c r="J287" s="205"/>
      <c r="K287" s="229"/>
      <c r="L287" s="227"/>
      <c r="M287" s="228"/>
      <c r="N287" s="226"/>
    </row>
    <row r="288" spans="1:14" ht="9" customHeight="1" x14ac:dyDescent="0.25">
      <c r="A288" s="208">
        <v>11</v>
      </c>
      <c r="B288" s="211" t="s">
        <v>316</v>
      </c>
      <c r="C288" s="471"/>
      <c r="D288" s="216"/>
      <c r="E288" s="470">
        <v>8</v>
      </c>
      <c r="F288" s="209"/>
      <c r="G288" s="472"/>
      <c r="H288" s="218"/>
      <c r="I288" s="205"/>
      <c r="J288" s="205"/>
      <c r="K288" s="229"/>
      <c r="L288" s="227"/>
      <c r="M288" s="228"/>
      <c r="N288" s="226"/>
    </row>
    <row r="289" spans="1:14" ht="9" customHeight="1" x14ac:dyDescent="0.25">
      <c r="A289" s="231"/>
      <c r="B289" s="205"/>
      <c r="C289" s="219"/>
      <c r="D289" s="209"/>
      <c r="E289" s="472"/>
      <c r="F289" s="211" t="s">
        <v>314</v>
      </c>
      <c r="G289" s="471"/>
      <c r="H289" s="218"/>
      <c r="I289" s="205"/>
      <c r="J289" s="205">
        <v>-11</v>
      </c>
      <c r="K289" s="211" t="s">
        <v>314</v>
      </c>
      <c r="L289" s="477"/>
      <c r="M289" s="228"/>
      <c r="N289" s="226"/>
    </row>
    <row r="290" spans="1:14" ht="9" customHeight="1" x14ac:dyDescent="0.25">
      <c r="A290" s="231"/>
      <c r="B290" s="209"/>
      <c r="C290" s="210">
        <v>12</v>
      </c>
      <c r="D290" s="211" t="s">
        <v>314</v>
      </c>
      <c r="E290" s="471"/>
      <c r="F290" s="205"/>
      <c r="G290" s="219"/>
      <c r="H290" s="220"/>
      <c r="I290" s="205"/>
      <c r="J290" s="205"/>
      <c r="K290" s="232"/>
      <c r="L290" s="477"/>
      <c r="M290" s="228"/>
      <c r="N290" s="226"/>
    </row>
    <row r="291" spans="1:14" ht="9" customHeight="1" x14ac:dyDescent="0.25">
      <c r="A291" s="231"/>
      <c r="B291" s="209"/>
      <c r="C291" s="210"/>
      <c r="D291" s="209"/>
      <c r="E291" s="215"/>
      <c r="F291" s="205"/>
      <c r="G291" s="219"/>
      <c r="H291" s="220"/>
      <c r="I291" s="205"/>
      <c r="J291" s="205"/>
      <c r="K291" s="233"/>
      <c r="L291" s="227"/>
      <c r="M291" s="228"/>
      <c r="N291" s="226"/>
    </row>
    <row r="292" spans="1:14" ht="9" customHeight="1" x14ac:dyDescent="0.25">
      <c r="A292" s="220"/>
      <c r="B292" s="205"/>
      <c r="C292" s="219"/>
      <c r="D292" s="205"/>
      <c r="E292" s="219">
        <v>-9</v>
      </c>
      <c r="F292" s="211" t="s">
        <v>311</v>
      </c>
      <c r="G292" s="219"/>
      <c r="H292" s="220"/>
      <c r="I292" s="205"/>
      <c r="J292" s="473">
        <v>2</v>
      </c>
      <c r="K292" s="234" t="s">
        <v>314</v>
      </c>
      <c r="L292" s="227"/>
      <c r="M292" s="228"/>
      <c r="N292" s="220"/>
    </row>
    <row r="293" spans="1:14" ht="9" customHeight="1" x14ac:dyDescent="0.25">
      <c r="A293" s="219">
        <v>-1</v>
      </c>
      <c r="B293" s="211" t="s">
        <v>309</v>
      </c>
      <c r="C293" s="219"/>
      <c r="D293" s="205"/>
      <c r="E293" s="219"/>
      <c r="F293" s="216"/>
      <c r="G293" s="470">
        <v>18</v>
      </c>
      <c r="H293" s="218"/>
      <c r="I293" s="205"/>
      <c r="J293" s="473"/>
      <c r="K293" s="233"/>
      <c r="L293" s="43"/>
      <c r="M293" s="228"/>
      <c r="N293" s="473"/>
    </row>
    <row r="294" spans="1:14" ht="9" customHeight="1" x14ac:dyDescent="0.25">
      <c r="A294" s="215"/>
      <c r="B294" s="216"/>
      <c r="C294" s="470">
        <v>12</v>
      </c>
      <c r="D294" s="211" t="s">
        <v>309</v>
      </c>
      <c r="E294" s="219"/>
      <c r="F294" s="209"/>
      <c r="G294" s="472"/>
      <c r="H294" s="218"/>
      <c r="I294" s="211" t="s">
        <v>311</v>
      </c>
      <c r="J294" s="235"/>
      <c r="K294" s="233"/>
      <c r="L294" s="227"/>
      <c r="M294" s="228"/>
      <c r="N294" s="473"/>
    </row>
    <row r="295" spans="1:14" ht="9" customHeight="1" x14ac:dyDescent="0.25">
      <c r="A295" s="215">
        <v>-8</v>
      </c>
      <c r="B295" s="211" t="s">
        <v>315</v>
      </c>
      <c r="C295" s="471"/>
      <c r="D295" s="216"/>
      <c r="E295" s="470">
        <v>16</v>
      </c>
      <c r="F295" s="209"/>
      <c r="G295" s="472"/>
      <c r="H295" s="221"/>
      <c r="I295" s="209"/>
      <c r="J295" s="474">
        <v>20</v>
      </c>
      <c r="K295" s="233"/>
      <c r="L295" s="227"/>
      <c r="M295" s="228"/>
      <c r="N295" s="222"/>
    </row>
    <row r="296" spans="1:14" ht="9" customHeight="1" x14ac:dyDescent="0.25">
      <c r="A296" s="215"/>
      <c r="B296" s="216"/>
      <c r="C296" s="215"/>
      <c r="D296" s="209"/>
      <c r="E296" s="472"/>
      <c r="F296" s="247" t="s">
        <v>313</v>
      </c>
      <c r="G296" s="471"/>
      <c r="H296" s="218"/>
      <c r="I296" s="209"/>
      <c r="J296" s="475"/>
      <c r="K296" s="233"/>
      <c r="L296" s="227"/>
      <c r="M296" s="228"/>
      <c r="N296" s="222"/>
    </row>
    <row r="297" spans="1:14" ht="9" customHeight="1" x14ac:dyDescent="0.25">
      <c r="A297" s="219">
        <v>-2</v>
      </c>
      <c r="B297" s="209"/>
      <c r="C297" s="215"/>
      <c r="D297" s="209"/>
      <c r="E297" s="472"/>
      <c r="F297" s="205"/>
      <c r="G297" s="219"/>
      <c r="H297" s="222"/>
      <c r="I297" s="209"/>
      <c r="J297" s="475"/>
      <c r="K297" s="233"/>
      <c r="L297" s="227"/>
      <c r="M297" s="228"/>
      <c r="N297" s="222"/>
    </row>
    <row r="298" spans="1:14" ht="9" customHeight="1" x14ac:dyDescent="0.25">
      <c r="A298" s="215"/>
      <c r="B298" s="216"/>
      <c r="C298" s="470">
        <v>13</v>
      </c>
      <c r="D298" s="247" t="s">
        <v>313</v>
      </c>
      <c r="E298" s="471"/>
      <c r="G298" s="219"/>
      <c r="H298" s="222"/>
      <c r="I298" s="209"/>
      <c r="J298" s="475"/>
      <c r="K298" s="236" t="s">
        <v>311</v>
      </c>
      <c r="L298" s="477"/>
      <c r="M298" s="228"/>
      <c r="N298" s="222"/>
    </row>
    <row r="299" spans="1:14" ht="9" customHeight="1" x14ac:dyDescent="0.25">
      <c r="A299" s="215">
        <v>-7</v>
      </c>
      <c r="B299" s="247" t="s">
        <v>313</v>
      </c>
      <c r="C299" s="471"/>
      <c r="D299" s="205"/>
      <c r="E299" s="219"/>
      <c r="F299" s="205"/>
      <c r="G299" s="219"/>
      <c r="H299" s="222"/>
      <c r="I299" s="209"/>
      <c r="J299" s="475"/>
      <c r="K299" s="206"/>
      <c r="L299" s="477"/>
      <c r="M299" s="228"/>
      <c r="N299" s="222"/>
    </row>
    <row r="300" spans="1:14" ht="9" customHeight="1" x14ac:dyDescent="0.25">
      <c r="A300" s="215"/>
      <c r="B300" s="205"/>
      <c r="C300" s="219"/>
      <c r="D300" s="205"/>
      <c r="E300" s="219">
        <v>-10</v>
      </c>
      <c r="F300" s="211" t="s">
        <v>312</v>
      </c>
      <c r="G300" s="219"/>
      <c r="H300" s="222"/>
      <c r="I300" s="209"/>
      <c r="J300" s="475"/>
      <c r="K300" s="206"/>
      <c r="L300" s="227"/>
      <c r="M300" s="228"/>
      <c r="N300" s="473"/>
    </row>
    <row r="301" spans="1:14" ht="9" customHeight="1" x14ac:dyDescent="0.25">
      <c r="A301" s="219">
        <v>-3</v>
      </c>
      <c r="B301" s="205"/>
      <c r="C301" s="219"/>
      <c r="D301" s="205"/>
      <c r="E301" s="219"/>
      <c r="F301" s="216"/>
      <c r="G301" s="470">
        <v>19</v>
      </c>
      <c r="H301" s="218"/>
      <c r="I301" s="209"/>
      <c r="J301" s="475"/>
      <c r="K301" s="205"/>
      <c r="L301" s="237"/>
      <c r="M301" s="224"/>
      <c r="N301" s="473"/>
    </row>
    <row r="302" spans="1:14" ht="9" customHeight="1" x14ac:dyDescent="0.25">
      <c r="A302" s="215"/>
      <c r="B302" s="216"/>
      <c r="C302" s="470">
        <v>14</v>
      </c>
      <c r="D302" s="211" t="s">
        <v>310</v>
      </c>
      <c r="E302" s="219"/>
      <c r="F302" s="209"/>
      <c r="G302" s="472"/>
      <c r="H302" s="230"/>
      <c r="I302" s="211" t="s">
        <v>312</v>
      </c>
      <c r="J302" s="476"/>
      <c r="K302" s="205"/>
      <c r="L302" s="237"/>
      <c r="M302" s="224"/>
      <c r="N302" s="222"/>
    </row>
    <row r="303" spans="1:14" ht="9" customHeight="1" x14ac:dyDescent="0.25">
      <c r="A303" s="215">
        <v>-6</v>
      </c>
      <c r="B303" s="211" t="s">
        <v>310</v>
      </c>
      <c r="C303" s="471"/>
      <c r="D303" s="216"/>
      <c r="E303" s="470">
        <v>17</v>
      </c>
      <c r="F303" s="209"/>
      <c r="G303" s="472"/>
      <c r="H303" s="218"/>
      <c r="I303" s="205"/>
      <c r="J303" s="205"/>
      <c r="K303" s="205"/>
      <c r="L303" s="237"/>
      <c r="M303" s="224"/>
      <c r="N303" s="222"/>
    </row>
    <row r="304" spans="1:14" ht="9" customHeight="1" x14ac:dyDescent="0.25">
      <c r="A304" s="215"/>
      <c r="B304" s="216"/>
      <c r="C304" s="215"/>
      <c r="D304" s="209"/>
      <c r="E304" s="472"/>
      <c r="F304" s="211" t="s">
        <v>310</v>
      </c>
      <c r="G304" s="471"/>
      <c r="H304" s="218"/>
      <c r="I304" s="205"/>
      <c r="J304" s="224"/>
      <c r="K304" s="222"/>
      <c r="L304" s="218"/>
    </row>
    <row r="305" spans="1:13" ht="9" customHeight="1" x14ac:dyDescent="0.25">
      <c r="A305" s="219">
        <v>-4</v>
      </c>
      <c r="B305" s="209"/>
      <c r="C305" s="215"/>
      <c r="D305" s="209"/>
      <c r="E305" s="472"/>
      <c r="F305" s="205"/>
      <c r="G305" s="220"/>
      <c r="H305" s="220"/>
      <c r="I305" s="205"/>
      <c r="J305" s="224"/>
      <c r="K305" s="222"/>
      <c r="L305" s="218"/>
    </row>
    <row r="306" spans="1:13" ht="9" customHeight="1" x14ac:dyDescent="0.3">
      <c r="A306" s="215"/>
      <c r="B306" s="216"/>
      <c r="C306" s="470">
        <v>15</v>
      </c>
      <c r="D306" s="211" t="s">
        <v>308</v>
      </c>
      <c r="E306" s="471"/>
      <c r="F306" s="205"/>
      <c r="G306" s="220"/>
      <c r="H306" s="220"/>
      <c r="I306" s="205"/>
      <c r="J306" s="205"/>
      <c r="K306" s="205"/>
      <c r="L306" s="223"/>
      <c r="M306" s="224"/>
    </row>
    <row r="307" spans="1:13" ht="9" customHeight="1" x14ac:dyDescent="0.25">
      <c r="A307" s="215">
        <v>-5</v>
      </c>
      <c r="B307" s="211" t="s">
        <v>308</v>
      </c>
      <c r="C307" s="471"/>
      <c r="D307" s="205"/>
      <c r="E307" s="220"/>
      <c r="F307" s="205"/>
      <c r="G307" s="220"/>
      <c r="H307" s="219"/>
      <c r="I307" s="205"/>
      <c r="J307" s="205"/>
      <c r="K307" s="205"/>
      <c r="L307" s="239"/>
      <c r="M307" s="214"/>
    </row>
    <row r="308" spans="1:13" ht="9" customHeight="1" x14ac:dyDescent="0.25">
      <c r="A308" s="240"/>
      <c r="B308" s="205"/>
      <c r="C308" s="219"/>
      <c r="D308" s="205"/>
      <c r="E308" s="220"/>
      <c r="F308" s="205"/>
      <c r="G308" s="220"/>
      <c r="H308" s="219"/>
      <c r="I308" s="205"/>
      <c r="J308" s="205"/>
      <c r="K308" s="205"/>
      <c r="L308" s="239"/>
      <c r="M308" s="214"/>
    </row>
    <row r="309" spans="1:13" ht="9" customHeight="1" x14ac:dyDescent="0.25">
      <c r="A309" s="220"/>
      <c r="B309" s="205"/>
      <c r="C309" s="219"/>
      <c r="D309" s="205"/>
      <c r="E309" s="219"/>
      <c r="F309" s="205"/>
      <c r="G309" s="241"/>
      <c r="H309" s="241"/>
      <c r="I309" s="205"/>
      <c r="J309" s="205"/>
      <c r="K309" s="209"/>
      <c r="L309" s="242"/>
      <c r="M309" s="224"/>
    </row>
    <row r="310" spans="1:13" ht="9" customHeight="1" x14ac:dyDescent="0.25">
      <c r="A310" s="208"/>
      <c r="B310" s="209"/>
      <c r="C310" s="210">
        <v>1</v>
      </c>
      <c r="D310" s="211" t="s">
        <v>317</v>
      </c>
      <c r="E310" s="215"/>
      <c r="F310" s="205"/>
      <c r="G310" s="217"/>
      <c r="H310" s="207"/>
      <c r="I310" s="479" t="s">
        <v>318</v>
      </c>
      <c r="J310" s="479"/>
      <c r="K310" s="205"/>
      <c r="L310" s="213"/>
      <c r="M310" s="214"/>
    </row>
    <row r="311" spans="1:13" ht="9" customHeight="1" x14ac:dyDescent="0.25">
      <c r="A311" s="208"/>
      <c r="B311" s="209"/>
      <c r="C311" s="215"/>
      <c r="D311" s="216"/>
      <c r="E311" s="470">
        <v>5</v>
      </c>
      <c r="F311" s="211" t="s">
        <v>317</v>
      </c>
      <c r="G311" s="217"/>
      <c r="H311" s="207"/>
      <c r="I311" s="479"/>
      <c r="J311" s="479"/>
      <c r="K311" s="205"/>
      <c r="L311" s="213"/>
      <c r="M311" s="214"/>
    </row>
    <row r="312" spans="1:13" ht="9" customHeight="1" x14ac:dyDescent="0.25">
      <c r="A312" s="208">
        <v>1</v>
      </c>
      <c r="B312" s="211" t="s">
        <v>319</v>
      </c>
      <c r="C312" s="215"/>
      <c r="D312" s="209"/>
      <c r="E312" s="472"/>
      <c r="F312" s="216"/>
      <c r="G312" s="470">
        <v>9</v>
      </c>
      <c r="H312" s="218"/>
      <c r="I312" s="205"/>
      <c r="J312" s="205"/>
      <c r="K312" s="205"/>
      <c r="L312" s="213"/>
      <c r="M312" s="214"/>
    </row>
    <row r="313" spans="1:13" ht="9" customHeight="1" x14ac:dyDescent="0.25">
      <c r="A313" s="208"/>
      <c r="B313" s="216"/>
      <c r="C313" s="470">
        <v>1</v>
      </c>
      <c r="D313" s="211" t="s">
        <v>320</v>
      </c>
      <c r="E313" s="471"/>
      <c r="F313" s="205"/>
      <c r="G313" s="472"/>
      <c r="H313" s="218"/>
      <c r="I313" s="205"/>
      <c r="J313" s="205"/>
      <c r="K313" s="205"/>
      <c r="L313" s="213"/>
      <c r="M313" s="214"/>
    </row>
    <row r="314" spans="1:13" ht="9" customHeight="1" x14ac:dyDescent="0.25">
      <c r="A314" s="208">
        <v>3</v>
      </c>
      <c r="B314" s="211" t="s">
        <v>320</v>
      </c>
      <c r="C314" s="471"/>
      <c r="D314" s="205"/>
      <c r="E314" s="219"/>
      <c r="F314" s="209"/>
      <c r="G314" s="472"/>
      <c r="H314" s="218"/>
      <c r="I314" s="205"/>
      <c r="J314" s="205"/>
      <c r="K314" s="205"/>
      <c r="L314" s="213"/>
      <c r="M314" s="214"/>
    </row>
    <row r="315" spans="1:13" ht="9" customHeight="1" x14ac:dyDescent="0.25">
      <c r="A315" s="208"/>
      <c r="B315" s="205"/>
      <c r="C315" s="219"/>
      <c r="D315" s="205"/>
      <c r="E315" s="219"/>
      <c r="F315" s="209"/>
      <c r="G315" s="472"/>
      <c r="H315" s="218"/>
      <c r="I315" s="211" t="s">
        <v>317</v>
      </c>
      <c r="J315" s="209"/>
      <c r="K315" s="205"/>
      <c r="L315" s="213"/>
      <c r="M315" s="214"/>
    </row>
    <row r="316" spans="1:13" ht="9" customHeight="1" x14ac:dyDescent="0.25">
      <c r="A316" s="208">
        <v>4</v>
      </c>
      <c r="B316" s="211"/>
      <c r="C316" s="215"/>
      <c r="D316" s="205"/>
      <c r="E316" s="219"/>
      <c r="F316" s="209"/>
      <c r="G316" s="472"/>
      <c r="H316" s="221"/>
      <c r="I316" s="216"/>
      <c r="J316" s="474">
        <v>11</v>
      </c>
      <c r="K316" s="205"/>
      <c r="L316" s="213"/>
      <c r="M316" s="214"/>
    </row>
    <row r="317" spans="1:13" ht="9" customHeight="1" x14ac:dyDescent="0.25">
      <c r="A317" s="208"/>
      <c r="B317" s="216"/>
      <c r="C317" s="470">
        <v>2</v>
      </c>
      <c r="D317" s="211" t="s">
        <v>321</v>
      </c>
      <c r="E317" s="215"/>
      <c r="F317" s="209"/>
      <c r="G317" s="472"/>
      <c r="H317" s="218"/>
      <c r="I317" s="209"/>
      <c r="J317" s="475"/>
      <c r="K317" s="206"/>
      <c r="L317" s="213"/>
      <c r="M317" s="214"/>
    </row>
    <row r="318" spans="1:13" ht="9" customHeight="1" x14ac:dyDescent="0.25">
      <c r="A318" s="208">
        <v>5</v>
      </c>
      <c r="B318" s="211"/>
      <c r="C318" s="471"/>
      <c r="D318" s="216"/>
      <c r="E318" s="470">
        <v>6</v>
      </c>
      <c r="F318" s="209"/>
      <c r="G318" s="472"/>
      <c r="H318" s="218"/>
      <c r="I318" s="209"/>
      <c r="J318" s="475"/>
      <c r="K318" s="206"/>
      <c r="L318" s="213"/>
      <c r="M318" s="214"/>
    </row>
    <row r="319" spans="1:13" ht="9" customHeight="1" x14ac:dyDescent="0.25">
      <c r="A319" s="208"/>
      <c r="B319" s="205"/>
      <c r="C319" s="219"/>
      <c r="D319" s="209"/>
      <c r="E319" s="472"/>
      <c r="F319" s="211" t="s">
        <v>321</v>
      </c>
      <c r="G319" s="471"/>
      <c r="H319" s="218"/>
      <c r="I319" s="209"/>
      <c r="J319" s="475"/>
      <c r="K319" s="206"/>
      <c r="L319" s="213"/>
      <c r="M319" s="214"/>
    </row>
    <row r="320" spans="1:13" ht="9" customHeight="1" x14ac:dyDescent="0.3">
      <c r="A320" s="208"/>
      <c r="B320" s="209"/>
      <c r="C320" s="210">
        <v>6</v>
      </c>
      <c r="D320" s="211" t="s">
        <v>322</v>
      </c>
      <c r="E320" s="471"/>
      <c r="F320" s="205"/>
      <c r="G320" s="219"/>
      <c r="H320" s="222"/>
      <c r="I320" s="209"/>
      <c r="J320" s="475"/>
      <c r="K320" s="206"/>
      <c r="L320" s="223"/>
      <c r="M320" s="224"/>
    </row>
    <row r="321" spans="1:14" ht="9" customHeight="1" x14ac:dyDescent="0.25">
      <c r="A321" s="208"/>
      <c r="B321" s="209"/>
      <c r="C321" s="215"/>
      <c r="D321" s="205"/>
      <c r="E321" s="219"/>
      <c r="F321" s="205"/>
      <c r="G321" s="219"/>
      <c r="H321" s="222"/>
      <c r="I321" s="209"/>
      <c r="J321" s="475"/>
      <c r="K321" s="211" t="s">
        <v>323</v>
      </c>
      <c r="L321" s="478">
        <v>1</v>
      </c>
      <c r="M321" s="224"/>
    </row>
    <row r="322" spans="1:14" ht="9" customHeight="1" x14ac:dyDescent="0.25">
      <c r="A322" s="208"/>
      <c r="B322" s="209"/>
      <c r="C322" s="210">
        <v>7</v>
      </c>
      <c r="D322" s="211" t="s">
        <v>324</v>
      </c>
      <c r="E322" s="215"/>
      <c r="F322" s="205"/>
      <c r="G322" s="219"/>
      <c r="H322" s="222"/>
      <c r="I322" s="209"/>
      <c r="J322" s="475"/>
      <c r="K322" s="229"/>
      <c r="L322" s="478"/>
      <c r="M322" s="224"/>
    </row>
    <row r="323" spans="1:14" ht="9" customHeight="1" x14ac:dyDescent="0.25">
      <c r="A323" s="208"/>
      <c r="B323" s="205"/>
      <c r="C323" s="219"/>
      <c r="D323" s="209"/>
      <c r="E323" s="470">
        <v>7</v>
      </c>
      <c r="F323" s="211" t="s">
        <v>324</v>
      </c>
      <c r="G323" s="215"/>
      <c r="H323" s="222"/>
      <c r="I323" s="209"/>
      <c r="J323" s="475"/>
      <c r="K323" s="229"/>
      <c r="L323" s="227"/>
      <c r="M323" s="228"/>
    </row>
    <row r="324" spans="1:14" ht="9" customHeight="1" x14ac:dyDescent="0.25">
      <c r="A324" s="208">
        <v>8</v>
      </c>
      <c r="B324" s="209"/>
      <c r="C324" s="215"/>
      <c r="D324" s="209"/>
      <c r="E324" s="472"/>
      <c r="F324" s="216"/>
      <c r="G324" s="470">
        <v>10</v>
      </c>
      <c r="H324" s="218"/>
      <c r="I324" s="209"/>
      <c r="J324" s="475"/>
      <c r="K324" s="229"/>
      <c r="L324" s="227"/>
      <c r="M324" s="228"/>
    </row>
    <row r="325" spans="1:14" ht="9" customHeight="1" x14ac:dyDescent="0.25">
      <c r="A325" s="208"/>
      <c r="B325" s="216"/>
      <c r="C325" s="470">
        <v>3</v>
      </c>
      <c r="D325" s="211" t="s">
        <v>325</v>
      </c>
      <c r="E325" s="471"/>
      <c r="F325" s="209"/>
      <c r="G325" s="472"/>
      <c r="H325" s="218"/>
      <c r="I325" s="209"/>
      <c r="J325" s="475"/>
      <c r="K325" s="229"/>
      <c r="L325" s="227"/>
      <c r="M325" s="228"/>
    </row>
    <row r="326" spans="1:14" ht="9" customHeight="1" x14ac:dyDescent="0.25">
      <c r="A326" s="208">
        <v>9</v>
      </c>
      <c r="B326" s="211"/>
      <c r="C326" s="471"/>
      <c r="D326" s="205"/>
      <c r="E326" s="219"/>
      <c r="F326" s="209"/>
      <c r="G326" s="472"/>
      <c r="H326" s="218"/>
      <c r="I326" s="209"/>
      <c r="J326" s="475"/>
      <c r="K326" s="229"/>
      <c r="L326" s="227"/>
      <c r="M326" s="228"/>
    </row>
    <row r="327" spans="1:14" ht="9" customHeight="1" x14ac:dyDescent="0.25">
      <c r="A327" s="208"/>
      <c r="B327" s="205"/>
      <c r="C327" s="219"/>
      <c r="D327" s="205"/>
      <c r="E327" s="219"/>
      <c r="F327" s="209"/>
      <c r="G327" s="472"/>
      <c r="H327" s="230"/>
      <c r="I327" s="211" t="s">
        <v>323</v>
      </c>
      <c r="J327" s="476"/>
      <c r="K327" s="229"/>
      <c r="L327" s="227"/>
      <c r="M327" s="228"/>
    </row>
    <row r="328" spans="1:14" ht="9" customHeight="1" x14ac:dyDescent="0.25">
      <c r="A328" s="208">
        <v>10</v>
      </c>
      <c r="B328" s="211" t="s">
        <v>326</v>
      </c>
      <c r="C328" s="215"/>
      <c r="D328" s="205"/>
      <c r="E328" s="219"/>
      <c r="F328" s="209"/>
      <c r="G328" s="472"/>
      <c r="H328" s="218"/>
      <c r="I328" s="205"/>
      <c r="J328" s="205"/>
      <c r="K328" s="229"/>
      <c r="L328" s="227"/>
      <c r="M328" s="228"/>
    </row>
    <row r="329" spans="1:14" ht="9" customHeight="1" x14ac:dyDescent="0.25">
      <c r="A329" s="208"/>
      <c r="B329" s="216"/>
      <c r="C329" s="470">
        <v>4</v>
      </c>
      <c r="D329" s="211" t="s">
        <v>326</v>
      </c>
      <c r="E329" s="215"/>
      <c r="F329" s="209"/>
      <c r="G329" s="472"/>
      <c r="H329" s="218"/>
      <c r="I329" s="205"/>
      <c r="J329" s="205"/>
      <c r="K329" s="229"/>
      <c r="L329" s="227"/>
      <c r="M329" s="228"/>
    </row>
    <row r="330" spans="1:14" ht="9" customHeight="1" x14ac:dyDescent="0.25">
      <c r="A330" s="208">
        <v>11</v>
      </c>
      <c r="B330" s="211" t="s">
        <v>327</v>
      </c>
      <c r="C330" s="471"/>
      <c r="D330" s="216"/>
      <c r="E330" s="470">
        <v>8</v>
      </c>
      <c r="F330" s="209"/>
      <c r="G330" s="472"/>
      <c r="H330" s="218"/>
      <c r="I330" s="205"/>
      <c r="J330" s="205"/>
      <c r="K330" s="229"/>
      <c r="L330" s="227"/>
      <c r="M330" s="228"/>
    </row>
    <row r="331" spans="1:14" ht="9" customHeight="1" x14ac:dyDescent="0.25">
      <c r="A331" s="231"/>
      <c r="B331" s="205"/>
      <c r="C331" s="219"/>
      <c r="D331" s="209"/>
      <c r="E331" s="472"/>
      <c r="F331" s="211" t="s">
        <v>323</v>
      </c>
      <c r="G331" s="471"/>
      <c r="H331" s="218"/>
      <c r="I331" s="205"/>
      <c r="J331" s="205">
        <v>-11</v>
      </c>
      <c r="K331" s="211" t="s">
        <v>317</v>
      </c>
      <c r="L331" s="477"/>
      <c r="M331" s="228"/>
    </row>
    <row r="332" spans="1:14" ht="9" customHeight="1" x14ac:dyDescent="0.25">
      <c r="A332" s="231"/>
      <c r="B332" s="209"/>
      <c r="C332" s="210">
        <v>12</v>
      </c>
      <c r="D332" s="211" t="s">
        <v>323</v>
      </c>
      <c r="E332" s="471"/>
      <c r="F332" s="205"/>
      <c r="G332" s="219"/>
      <c r="H332" s="220"/>
      <c r="I332" s="205"/>
      <c r="J332" s="205"/>
      <c r="K332" s="232"/>
      <c r="L332" s="477"/>
      <c r="M332" s="228"/>
    </row>
    <row r="333" spans="1:14" ht="9" customHeight="1" x14ac:dyDescent="0.25">
      <c r="A333" s="231"/>
      <c r="B333" s="209"/>
      <c r="C333" s="210"/>
      <c r="D333" s="209"/>
      <c r="E333" s="215"/>
      <c r="F333" s="205"/>
      <c r="G333" s="219"/>
      <c r="H333" s="220"/>
      <c r="I333" s="205"/>
      <c r="J333" s="205"/>
      <c r="K333" s="233"/>
      <c r="L333" s="227"/>
      <c r="M333" s="228"/>
    </row>
    <row r="334" spans="1:14" ht="9" customHeight="1" x14ac:dyDescent="0.25">
      <c r="A334" s="220"/>
      <c r="B334" s="205"/>
      <c r="C334" s="219"/>
      <c r="D334" s="205"/>
      <c r="E334" s="219">
        <v>-9</v>
      </c>
      <c r="F334" s="211" t="s">
        <v>321</v>
      </c>
      <c r="G334" s="219"/>
      <c r="H334" s="220"/>
      <c r="I334" s="205"/>
      <c r="J334" s="473">
        <v>2</v>
      </c>
      <c r="K334" s="234" t="s">
        <v>317</v>
      </c>
      <c r="L334" s="227"/>
      <c r="M334" s="228"/>
    </row>
    <row r="335" spans="1:14" ht="9" customHeight="1" x14ac:dyDescent="0.25">
      <c r="A335" s="219">
        <v>-1</v>
      </c>
      <c r="B335" s="211" t="s">
        <v>319</v>
      </c>
      <c r="C335" s="219"/>
      <c r="D335" s="205"/>
      <c r="E335" s="219"/>
      <c r="F335" s="216"/>
      <c r="G335" s="470">
        <v>18</v>
      </c>
      <c r="H335" s="218"/>
      <c r="I335" s="205"/>
      <c r="J335" s="473"/>
      <c r="K335" s="233"/>
      <c r="L335" s="227"/>
      <c r="M335" s="228"/>
    </row>
    <row r="336" spans="1:14" ht="9" customHeight="1" x14ac:dyDescent="0.25">
      <c r="A336" s="215"/>
      <c r="B336" s="216"/>
      <c r="C336" s="470">
        <v>12</v>
      </c>
      <c r="D336" s="211" t="s">
        <v>326</v>
      </c>
      <c r="E336" s="219"/>
      <c r="F336" s="209"/>
      <c r="G336" s="472"/>
      <c r="H336" s="218"/>
      <c r="I336" s="211" t="s">
        <v>321</v>
      </c>
      <c r="J336" s="205"/>
      <c r="K336" s="233"/>
      <c r="L336" s="227"/>
      <c r="M336" s="228"/>
      <c r="N336" s="473"/>
    </row>
    <row r="337" spans="1:14" ht="9" customHeight="1" x14ac:dyDescent="0.25">
      <c r="A337" s="215">
        <v>-8</v>
      </c>
      <c r="B337" s="211" t="s">
        <v>326</v>
      </c>
      <c r="C337" s="471"/>
      <c r="D337" s="216"/>
      <c r="E337" s="470">
        <v>16</v>
      </c>
      <c r="F337" s="209"/>
      <c r="G337" s="472"/>
      <c r="H337" s="221"/>
      <c r="I337" s="216"/>
      <c r="J337" s="474">
        <v>20</v>
      </c>
      <c r="K337" s="233"/>
      <c r="L337" s="227"/>
      <c r="M337" s="228"/>
      <c r="N337" s="473"/>
    </row>
    <row r="338" spans="1:14" ht="9" customHeight="1" x14ac:dyDescent="0.25">
      <c r="A338" s="215"/>
      <c r="B338" s="216"/>
      <c r="C338" s="215"/>
      <c r="D338" s="209"/>
      <c r="E338" s="472"/>
      <c r="F338" s="211" t="s">
        <v>326</v>
      </c>
      <c r="G338" s="471"/>
      <c r="H338" s="218"/>
      <c r="I338" s="209"/>
      <c r="J338" s="475"/>
      <c r="K338" s="233"/>
      <c r="L338" s="227"/>
      <c r="M338" s="228"/>
    </row>
    <row r="339" spans="1:14" ht="9" customHeight="1" x14ac:dyDescent="0.25">
      <c r="A339" s="219">
        <v>-2</v>
      </c>
      <c r="B339" s="209"/>
      <c r="C339" s="215"/>
      <c r="D339" s="209"/>
      <c r="E339" s="472"/>
      <c r="F339" s="205"/>
      <c r="G339" s="219"/>
      <c r="H339" s="222"/>
      <c r="I339" s="209"/>
      <c r="J339" s="475"/>
      <c r="K339" s="233"/>
      <c r="L339" s="227"/>
      <c r="M339" s="228"/>
    </row>
    <row r="340" spans="1:14" ht="9" customHeight="1" x14ac:dyDescent="0.25">
      <c r="A340" s="215"/>
      <c r="B340" s="216"/>
      <c r="C340" s="470">
        <v>13</v>
      </c>
      <c r="D340" s="211" t="s">
        <v>325</v>
      </c>
      <c r="E340" s="471"/>
      <c r="F340" s="205"/>
      <c r="G340" s="219"/>
      <c r="H340" s="222"/>
      <c r="I340" s="209"/>
      <c r="J340" s="475"/>
      <c r="K340" s="236" t="s">
        <v>321</v>
      </c>
      <c r="L340" s="477"/>
      <c r="M340" s="228"/>
    </row>
    <row r="341" spans="1:14" ht="9" customHeight="1" x14ac:dyDescent="0.25">
      <c r="A341" s="215">
        <v>-7</v>
      </c>
      <c r="B341" s="211" t="s">
        <v>325</v>
      </c>
      <c r="C341" s="471"/>
      <c r="D341" s="205"/>
      <c r="E341" s="219"/>
      <c r="F341" s="205"/>
      <c r="G341" s="219"/>
      <c r="H341" s="222"/>
      <c r="I341" s="209"/>
      <c r="J341" s="475"/>
      <c r="K341" s="206"/>
      <c r="L341" s="477"/>
      <c r="M341" s="228"/>
    </row>
    <row r="342" spans="1:14" ht="9" customHeight="1" x14ac:dyDescent="0.25">
      <c r="A342" s="215"/>
      <c r="B342" s="205"/>
      <c r="C342" s="219"/>
      <c r="D342" s="205"/>
      <c r="E342" s="219">
        <v>-10</v>
      </c>
      <c r="F342" s="211" t="s">
        <v>324</v>
      </c>
      <c r="G342" s="219"/>
      <c r="H342" s="222"/>
      <c r="I342" s="209"/>
      <c r="J342" s="475"/>
      <c r="K342" s="206"/>
      <c r="L342" s="227"/>
      <c r="M342" s="228"/>
      <c r="N342" s="473"/>
    </row>
    <row r="343" spans="1:14" ht="9" customHeight="1" x14ac:dyDescent="0.25">
      <c r="A343" s="219">
        <v>-3</v>
      </c>
      <c r="B343" s="205"/>
      <c r="C343" s="219"/>
      <c r="D343" s="205"/>
      <c r="E343" s="219"/>
      <c r="F343" s="216"/>
      <c r="G343" s="470">
        <v>19</v>
      </c>
      <c r="H343" s="218"/>
      <c r="I343" s="209"/>
      <c r="J343" s="475"/>
      <c r="K343" s="205"/>
      <c r="L343" s="237"/>
      <c r="M343" s="224"/>
      <c r="N343" s="473"/>
    </row>
    <row r="344" spans="1:14" ht="9" customHeight="1" x14ac:dyDescent="0.25">
      <c r="A344" s="215"/>
      <c r="B344" s="216"/>
      <c r="C344" s="470">
        <v>14</v>
      </c>
      <c r="D344" s="211" t="s">
        <v>322</v>
      </c>
      <c r="E344" s="219"/>
      <c r="F344" s="209"/>
      <c r="G344" s="472"/>
      <c r="H344" s="230"/>
      <c r="I344" s="211" t="s">
        <v>324</v>
      </c>
      <c r="J344" s="476"/>
      <c r="K344" s="205"/>
      <c r="L344" s="237"/>
      <c r="M344" s="224"/>
    </row>
    <row r="345" spans="1:14" ht="9" customHeight="1" x14ac:dyDescent="0.25">
      <c r="A345" s="215">
        <v>-6</v>
      </c>
      <c r="B345" s="211" t="s">
        <v>322</v>
      </c>
      <c r="C345" s="471"/>
      <c r="D345" s="216"/>
      <c r="E345" s="470">
        <v>17</v>
      </c>
      <c r="F345" s="209"/>
      <c r="G345" s="472"/>
      <c r="H345" s="218"/>
      <c r="I345" s="205"/>
      <c r="J345" s="205"/>
      <c r="K345" s="205"/>
      <c r="L345" s="237"/>
      <c r="M345" s="224"/>
    </row>
    <row r="346" spans="1:14" ht="9" customHeight="1" x14ac:dyDescent="0.25">
      <c r="A346" s="215"/>
      <c r="B346" s="216"/>
      <c r="C346" s="215"/>
      <c r="D346" s="209"/>
      <c r="E346" s="472"/>
      <c r="F346" s="211" t="s">
        <v>320</v>
      </c>
      <c r="G346" s="471"/>
      <c r="H346" s="218"/>
      <c r="I346" s="205"/>
      <c r="J346" s="224"/>
    </row>
    <row r="347" spans="1:14" ht="9" customHeight="1" x14ac:dyDescent="0.25">
      <c r="A347" s="219">
        <v>-4</v>
      </c>
      <c r="B347" s="211" t="s">
        <v>327</v>
      </c>
      <c r="C347" s="215"/>
      <c r="D347" s="209"/>
      <c r="E347" s="472"/>
      <c r="F347" s="205"/>
      <c r="G347" s="220"/>
      <c r="H347" s="220"/>
      <c r="I347" s="205"/>
      <c r="J347" s="224"/>
    </row>
    <row r="348" spans="1:14" ht="9" customHeight="1" x14ac:dyDescent="0.25">
      <c r="A348" s="215"/>
      <c r="B348" s="216"/>
      <c r="C348" s="470">
        <v>15</v>
      </c>
      <c r="D348" s="211" t="s">
        <v>320</v>
      </c>
      <c r="E348" s="471"/>
      <c r="F348" s="205"/>
      <c r="G348" s="220"/>
      <c r="H348" s="220"/>
      <c r="I348" s="205"/>
      <c r="J348" s="224"/>
      <c r="M348" s="214"/>
    </row>
    <row r="349" spans="1:14" ht="9" customHeight="1" x14ac:dyDescent="0.25">
      <c r="A349" s="215">
        <v>-5</v>
      </c>
      <c r="B349" s="211" t="s">
        <v>320</v>
      </c>
      <c r="C349" s="471"/>
      <c r="D349" s="205"/>
      <c r="E349" s="220"/>
      <c r="F349" s="205"/>
      <c r="G349" s="220"/>
      <c r="H349" s="220"/>
      <c r="I349" s="205"/>
      <c r="J349" s="205"/>
      <c r="K349" s="205"/>
      <c r="L349" s="239"/>
      <c r="M349" s="220"/>
    </row>
    <row r="350" spans="1:14" ht="9" customHeight="1" x14ac:dyDescent="0.25">
      <c r="A350" s="240"/>
      <c r="B350" s="205"/>
      <c r="C350" s="219"/>
      <c r="D350" s="205"/>
      <c r="E350" s="220"/>
      <c r="F350" s="205"/>
      <c r="G350" s="220"/>
      <c r="H350" s="220"/>
      <c r="I350" s="205"/>
      <c r="J350" s="205"/>
      <c r="K350" s="205"/>
      <c r="L350" s="239"/>
    </row>
    <row r="351" spans="1:14" ht="9" customHeight="1" x14ac:dyDescent="0.25">
      <c r="B351" s="205"/>
      <c r="D351" s="205" t="s">
        <v>262</v>
      </c>
      <c r="F351" s="205"/>
      <c r="I351" s="244" t="s">
        <v>51</v>
      </c>
      <c r="J351" s="205"/>
      <c r="K351" s="205"/>
    </row>
    <row r="352" spans="1:14" ht="9" customHeight="1" x14ac:dyDescent="0.25">
      <c r="B352" s="205"/>
      <c r="D352" s="205" t="s">
        <v>263</v>
      </c>
      <c r="F352" s="205"/>
      <c r="I352" s="205" t="s">
        <v>52</v>
      </c>
      <c r="J352" s="205"/>
      <c r="K352" s="205"/>
    </row>
    <row r="353" ht="9" customHeight="1" x14ac:dyDescent="0.25"/>
    <row r="354" ht="9" customHeight="1" x14ac:dyDescent="0.25"/>
    <row r="355" ht="9" customHeight="1" x14ac:dyDescent="0.25"/>
    <row r="356" ht="9" customHeight="1" x14ac:dyDescent="0.25"/>
    <row r="357" ht="9" customHeight="1" x14ac:dyDescent="0.25"/>
    <row r="358" ht="9" customHeight="1" x14ac:dyDescent="0.25"/>
    <row r="359" ht="9" customHeight="1" x14ac:dyDescent="0.25"/>
    <row r="360" ht="9" customHeight="1" x14ac:dyDescent="0.25"/>
    <row r="361" ht="9" customHeight="1" x14ac:dyDescent="0.25"/>
    <row r="362" ht="9" customHeight="1" x14ac:dyDescent="0.25"/>
    <row r="363" ht="9" customHeight="1" x14ac:dyDescent="0.25"/>
    <row r="364" ht="9" customHeight="1" x14ac:dyDescent="0.25"/>
    <row r="365" ht="9" customHeight="1" x14ac:dyDescent="0.25"/>
    <row r="366" ht="9" customHeight="1" x14ac:dyDescent="0.25"/>
    <row r="367" ht="9" customHeight="1" x14ac:dyDescent="0.25"/>
    <row r="368" ht="9" customHeight="1" x14ac:dyDescent="0.25"/>
    <row r="369" ht="9" customHeight="1" x14ac:dyDescent="0.25"/>
    <row r="370" ht="9" customHeight="1" x14ac:dyDescent="0.25"/>
    <row r="371" ht="9" customHeight="1" x14ac:dyDescent="0.25"/>
    <row r="372" ht="9" customHeight="1" x14ac:dyDescent="0.25"/>
    <row r="373" ht="9" customHeight="1" x14ac:dyDescent="0.25"/>
    <row r="374" ht="9" customHeight="1" x14ac:dyDescent="0.25"/>
    <row r="375" ht="9" customHeight="1" x14ac:dyDescent="0.25"/>
  </sheetData>
  <mergeCells count="224">
    <mergeCell ref="L15:L16"/>
    <mergeCell ref="E17:E19"/>
    <mergeCell ref="G18:G25"/>
    <mergeCell ref="C19:C20"/>
    <mergeCell ref="C23:C24"/>
    <mergeCell ref="E24:E26"/>
    <mergeCell ref="L25:L26"/>
    <mergeCell ref="A1:J1"/>
    <mergeCell ref="A2:J2"/>
    <mergeCell ref="I4:J5"/>
    <mergeCell ref="E5:E7"/>
    <mergeCell ref="G6:G13"/>
    <mergeCell ref="C7:C8"/>
    <mergeCell ref="J10:J21"/>
    <mergeCell ref="C11:C12"/>
    <mergeCell ref="E12:E14"/>
    <mergeCell ref="J28:J29"/>
    <mergeCell ref="G29:G32"/>
    <mergeCell ref="N29:N30"/>
    <mergeCell ref="C30:C31"/>
    <mergeCell ref="E31:E34"/>
    <mergeCell ref="J31:J38"/>
    <mergeCell ref="C34:C35"/>
    <mergeCell ref="L34:L35"/>
    <mergeCell ref="N36:N37"/>
    <mergeCell ref="G37:G40"/>
    <mergeCell ref="L57:L58"/>
    <mergeCell ref="E59:E61"/>
    <mergeCell ref="G60:G67"/>
    <mergeCell ref="C61:C62"/>
    <mergeCell ref="C65:C66"/>
    <mergeCell ref="E66:E68"/>
    <mergeCell ref="L67:L68"/>
    <mergeCell ref="C38:C39"/>
    <mergeCell ref="E39:E42"/>
    <mergeCell ref="C42:C43"/>
    <mergeCell ref="I46:J47"/>
    <mergeCell ref="E47:E49"/>
    <mergeCell ref="G48:G55"/>
    <mergeCell ref="C49:C50"/>
    <mergeCell ref="J52:J63"/>
    <mergeCell ref="C53:C54"/>
    <mergeCell ref="E54:E56"/>
    <mergeCell ref="J70:J71"/>
    <mergeCell ref="G71:G74"/>
    <mergeCell ref="C72:C73"/>
    <mergeCell ref="N72:N73"/>
    <mergeCell ref="E73:E76"/>
    <mergeCell ref="J73:J80"/>
    <mergeCell ref="C76:C77"/>
    <mergeCell ref="L76:L77"/>
    <mergeCell ref="N78:N79"/>
    <mergeCell ref="G79:G82"/>
    <mergeCell ref="C80:C81"/>
    <mergeCell ref="E81:E84"/>
    <mergeCell ref="C84:C85"/>
    <mergeCell ref="A89:J89"/>
    <mergeCell ref="A90:J90"/>
    <mergeCell ref="I92:J93"/>
    <mergeCell ref="E93:E95"/>
    <mergeCell ref="G94:G101"/>
    <mergeCell ref="C95:C96"/>
    <mergeCell ref="J98:J109"/>
    <mergeCell ref="C99:C100"/>
    <mergeCell ref="E100:E102"/>
    <mergeCell ref="L103:L104"/>
    <mergeCell ref="E105:E107"/>
    <mergeCell ref="G106:G113"/>
    <mergeCell ref="C107:C108"/>
    <mergeCell ref="C111:C112"/>
    <mergeCell ref="E112:E114"/>
    <mergeCell ref="L113:L114"/>
    <mergeCell ref="J116:J117"/>
    <mergeCell ref="G117:G120"/>
    <mergeCell ref="N117:N118"/>
    <mergeCell ref="C118:C119"/>
    <mergeCell ref="E119:E122"/>
    <mergeCell ref="J119:J126"/>
    <mergeCell ref="C122:C123"/>
    <mergeCell ref="L122:L123"/>
    <mergeCell ref="N124:N125"/>
    <mergeCell ref="G125:G128"/>
    <mergeCell ref="L145:L146"/>
    <mergeCell ref="E147:E149"/>
    <mergeCell ref="G148:G155"/>
    <mergeCell ref="C149:C150"/>
    <mergeCell ref="C153:C154"/>
    <mergeCell ref="E154:E156"/>
    <mergeCell ref="L155:L156"/>
    <mergeCell ref="C126:C127"/>
    <mergeCell ref="E127:E130"/>
    <mergeCell ref="C130:C131"/>
    <mergeCell ref="I134:J135"/>
    <mergeCell ref="E135:E137"/>
    <mergeCell ref="G136:G143"/>
    <mergeCell ref="C137:C138"/>
    <mergeCell ref="J140:J151"/>
    <mergeCell ref="C141:C142"/>
    <mergeCell ref="E142:E144"/>
    <mergeCell ref="J158:J159"/>
    <mergeCell ref="G159:G162"/>
    <mergeCell ref="C160:C161"/>
    <mergeCell ref="N160:N161"/>
    <mergeCell ref="E161:E164"/>
    <mergeCell ref="J161:J168"/>
    <mergeCell ref="C164:C165"/>
    <mergeCell ref="L164:L165"/>
    <mergeCell ref="N166:N167"/>
    <mergeCell ref="G167:G170"/>
    <mergeCell ref="C168:C169"/>
    <mergeCell ref="E169:E172"/>
    <mergeCell ref="C172:C173"/>
    <mergeCell ref="A177:J177"/>
    <mergeCell ref="A178:J178"/>
    <mergeCell ref="I180:J181"/>
    <mergeCell ref="E181:E183"/>
    <mergeCell ref="G182:G189"/>
    <mergeCell ref="C183:C184"/>
    <mergeCell ref="J186:J197"/>
    <mergeCell ref="C187:C188"/>
    <mergeCell ref="E188:E190"/>
    <mergeCell ref="L191:L192"/>
    <mergeCell ref="E193:E195"/>
    <mergeCell ref="G194:G201"/>
    <mergeCell ref="C195:C196"/>
    <mergeCell ref="C199:C200"/>
    <mergeCell ref="E200:E202"/>
    <mergeCell ref="L201:L202"/>
    <mergeCell ref="J204:J205"/>
    <mergeCell ref="G205:G208"/>
    <mergeCell ref="N205:N206"/>
    <mergeCell ref="C206:C207"/>
    <mergeCell ref="E207:E210"/>
    <mergeCell ref="J207:J214"/>
    <mergeCell ref="C210:C211"/>
    <mergeCell ref="L210:L211"/>
    <mergeCell ref="N212:N213"/>
    <mergeCell ref="G213:G216"/>
    <mergeCell ref="L233:L234"/>
    <mergeCell ref="E235:E237"/>
    <mergeCell ref="G236:G243"/>
    <mergeCell ref="C237:C238"/>
    <mergeCell ref="C241:C242"/>
    <mergeCell ref="E242:E244"/>
    <mergeCell ref="L243:L244"/>
    <mergeCell ref="C214:C215"/>
    <mergeCell ref="E215:E218"/>
    <mergeCell ref="C218:C219"/>
    <mergeCell ref="I222:J223"/>
    <mergeCell ref="E223:E225"/>
    <mergeCell ref="G224:G231"/>
    <mergeCell ref="C225:C226"/>
    <mergeCell ref="J228:J239"/>
    <mergeCell ref="C229:C230"/>
    <mergeCell ref="E230:E232"/>
    <mergeCell ref="J246:J247"/>
    <mergeCell ref="G247:G250"/>
    <mergeCell ref="C248:C249"/>
    <mergeCell ref="N248:N249"/>
    <mergeCell ref="E249:E252"/>
    <mergeCell ref="J249:J256"/>
    <mergeCell ref="C252:C253"/>
    <mergeCell ref="L252:L253"/>
    <mergeCell ref="N254:N255"/>
    <mergeCell ref="G255:G258"/>
    <mergeCell ref="C256:C257"/>
    <mergeCell ref="E257:E260"/>
    <mergeCell ref="C260:C261"/>
    <mergeCell ref="A265:J265"/>
    <mergeCell ref="A266:J266"/>
    <mergeCell ref="I268:J269"/>
    <mergeCell ref="E269:E271"/>
    <mergeCell ref="G270:G277"/>
    <mergeCell ref="C271:C272"/>
    <mergeCell ref="J274:J285"/>
    <mergeCell ref="C275:C276"/>
    <mergeCell ref="E276:E278"/>
    <mergeCell ref="L279:L280"/>
    <mergeCell ref="E281:E283"/>
    <mergeCell ref="G282:G289"/>
    <mergeCell ref="C283:C284"/>
    <mergeCell ref="C287:C288"/>
    <mergeCell ref="E288:E290"/>
    <mergeCell ref="L289:L290"/>
    <mergeCell ref="J292:J293"/>
    <mergeCell ref="G293:G296"/>
    <mergeCell ref="N293:N294"/>
    <mergeCell ref="C294:C295"/>
    <mergeCell ref="E295:E298"/>
    <mergeCell ref="J295:J302"/>
    <mergeCell ref="C298:C299"/>
    <mergeCell ref="L298:L299"/>
    <mergeCell ref="N300:N301"/>
    <mergeCell ref="G301:G304"/>
    <mergeCell ref="L321:L322"/>
    <mergeCell ref="E323:E325"/>
    <mergeCell ref="G324:G331"/>
    <mergeCell ref="C325:C326"/>
    <mergeCell ref="C329:C330"/>
    <mergeCell ref="E330:E332"/>
    <mergeCell ref="L331:L332"/>
    <mergeCell ref="C302:C303"/>
    <mergeCell ref="E303:E306"/>
    <mergeCell ref="C306:C307"/>
    <mergeCell ref="I310:J311"/>
    <mergeCell ref="E311:E313"/>
    <mergeCell ref="G312:G319"/>
    <mergeCell ref="C313:C314"/>
    <mergeCell ref="J316:J327"/>
    <mergeCell ref="C317:C318"/>
    <mergeCell ref="E318:E320"/>
    <mergeCell ref="C344:C345"/>
    <mergeCell ref="E345:E348"/>
    <mergeCell ref="C348:C349"/>
    <mergeCell ref="J334:J335"/>
    <mergeCell ref="G335:G338"/>
    <mergeCell ref="C336:C337"/>
    <mergeCell ref="N336:N337"/>
    <mergeCell ref="E337:E340"/>
    <mergeCell ref="J337:J344"/>
    <mergeCell ref="C340:C341"/>
    <mergeCell ref="L340:L341"/>
    <mergeCell ref="N342:N343"/>
    <mergeCell ref="G343:G34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L16" sqref="L16"/>
    </sheetView>
  </sheetViews>
  <sheetFormatPr defaultColWidth="9.140625" defaultRowHeight="15" x14ac:dyDescent="0.25"/>
  <cols>
    <col min="1" max="1" width="2.85546875" customWidth="1"/>
    <col min="2" max="2" width="13.140625" customWidth="1"/>
    <col min="3" max="3" width="2.42578125" customWidth="1"/>
    <col min="4" max="4" width="13.140625" customWidth="1"/>
    <col min="5" max="5" width="2.42578125" customWidth="1"/>
    <col min="6" max="6" width="13.42578125" customWidth="1"/>
    <col min="7" max="7" width="2.42578125" customWidth="1"/>
    <col min="8" max="8" width="12.7109375" customWidth="1"/>
    <col min="9" max="9" width="2.42578125" customWidth="1"/>
    <col min="10" max="10" width="11.5703125" customWidth="1"/>
    <col min="11" max="11" width="2.85546875" customWidth="1"/>
    <col min="12" max="12" width="13.140625" customWidth="1"/>
    <col min="13" max="13" width="2.5703125" customWidth="1"/>
    <col min="14" max="16" width="20.7109375" customWidth="1"/>
    <col min="17" max="17" width="3" customWidth="1"/>
  </cols>
  <sheetData>
    <row r="1" spans="1:13" ht="21" x14ac:dyDescent="0.25">
      <c r="B1" s="357" t="s">
        <v>57</v>
      </c>
      <c r="C1" s="357"/>
      <c r="D1" s="357"/>
      <c r="E1" s="357"/>
      <c r="F1" s="357"/>
      <c r="G1" s="357"/>
      <c r="H1" s="357"/>
      <c r="I1" s="357"/>
      <c r="J1" s="357"/>
    </row>
    <row r="2" spans="1:13" ht="21" x14ac:dyDescent="0.25">
      <c r="B2" s="358" t="s">
        <v>58</v>
      </c>
      <c r="C2" s="358"/>
      <c r="D2" s="358"/>
      <c r="E2" s="358"/>
      <c r="F2" s="358"/>
      <c r="G2" s="358"/>
      <c r="H2" s="358"/>
      <c r="I2" s="358"/>
      <c r="J2" s="358"/>
      <c r="K2" s="202"/>
      <c r="L2" s="202"/>
      <c r="M2" s="202"/>
    </row>
    <row r="3" spans="1:13" x14ac:dyDescent="0.25">
      <c r="B3" s="378" t="s">
        <v>59</v>
      </c>
      <c r="C3" s="378"/>
      <c r="D3" s="378"/>
      <c r="E3" s="378"/>
      <c r="F3" s="378"/>
      <c r="G3" s="378"/>
      <c r="H3" s="378"/>
      <c r="I3" s="378"/>
      <c r="J3" s="378"/>
      <c r="K3" s="6"/>
      <c r="L3" s="248"/>
    </row>
    <row r="4" spans="1:13" x14ac:dyDescent="0.25">
      <c r="C4" s="205"/>
      <c r="E4" s="205"/>
      <c r="G4" s="206"/>
      <c r="L4" s="205"/>
    </row>
    <row r="5" spans="1:13" ht="12" customHeight="1" x14ac:dyDescent="0.25">
      <c r="A5" s="231">
        <v>1</v>
      </c>
      <c r="B5" s="249" t="s">
        <v>381</v>
      </c>
      <c r="C5" s="226"/>
      <c r="H5" s="206" t="s">
        <v>55</v>
      </c>
      <c r="L5" s="207"/>
      <c r="M5" s="207"/>
    </row>
    <row r="6" spans="1:13" ht="12" customHeight="1" x14ac:dyDescent="0.25">
      <c r="A6" s="231"/>
      <c r="B6" s="250"/>
      <c r="C6" s="481">
        <v>1</v>
      </c>
      <c r="D6" s="249" t="s">
        <v>381</v>
      </c>
      <c r="E6" s="226"/>
      <c r="F6" s="251"/>
      <c r="G6" s="207"/>
      <c r="H6" s="244"/>
      <c r="I6" s="207"/>
      <c r="J6" s="207"/>
      <c r="K6" s="207"/>
      <c r="L6" s="207"/>
      <c r="M6" s="207"/>
    </row>
    <row r="7" spans="1:13" ht="12" customHeight="1" x14ac:dyDescent="0.25">
      <c r="A7" s="231">
        <v>2</v>
      </c>
      <c r="B7" s="249" t="s">
        <v>252</v>
      </c>
      <c r="C7" s="483"/>
      <c r="D7" s="250"/>
      <c r="E7" s="481">
        <v>17</v>
      </c>
      <c r="F7" s="209"/>
      <c r="G7" s="207"/>
      <c r="H7" s="244"/>
      <c r="I7" s="207"/>
      <c r="J7" s="207"/>
      <c r="K7" s="207"/>
      <c r="L7" s="207"/>
      <c r="M7" s="207"/>
    </row>
    <row r="8" spans="1:13" ht="12" customHeight="1" x14ac:dyDescent="0.25">
      <c r="A8" s="231"/>
      <c r="B8" s="252"/>
      <c r="C8" s="220"/>
      <c r="D8" s="253"/>
      <c r="E8" s="482"/>
      <c r="F8" s="249" t="s">
        <v>381</v>
      </c>
      <c r="G8" s="226"/>
      <c r="H8" s="251"/>
      <c r="I8" s="207"/>
      <c r="J8" s="207"/>
      <c r="K8" s="207"/>
      <c r="L8" s="207"/>
      <c r="M8" s="207"/>
    </row>
    <row r="9" spans="1:13" ht="12" customHeight="1" x14ac:dyDescent="0.25">
      <c r="A9" s="231">
        <v>3</v>
      </c>
      <c r="B9" s="249" t="s">
        <v>258</v>
      </c>
      <c r="C9" s="222"/>
      <c r="D9" s="253"/>
      <c r="E9" s="482"/>
      <c r="F9" s="250"/>
      <c r="G9" s="481">
        <v>25</v>
      </c>
      <c r="H9" s="209"/>
      <c r="I9" s="207"/>
      <c r="J9" s="244"/>
      <c r="K9" s="207"/>
      <c r="L9" s="207"/>
      <c r="M9" s="207"/>
    </row>
    <row r="10" spans="1:13" ht="12" customHeight="1" x14ac:dyDescent="0.25">
      <c r="A10" s="231"/>
      <c r="B10" s="250"/>
      <c r="C10" s="481">
        <v>2</v>
      </c>
      <c r="D10" s="249" t="s">
        <v>382</v>
      </c>
      <c r="E10" s="483"/>
      <c r="F10" s="209"/>
      <c r="G10" s="482"/>
      <c r="H10" s="209"/>
      <c r="I10" s="207"/>
      <c r="J10" s="244"/>
      <c r="K10" s="207"/>
      <c r="L10" s="207"/>
      <c r="M10" s="207"/>
    </row>
    <row r="11" spans="1:13" ht="12" customHeight="1" x14ac:dyDescent="0.25">
      <c r="A11" s="231">
        <v>4</v>
      </c>
      <c r="B11" s="249" t="s">
        <v>382</v>
      </c>
      <c r="C11" s="483"/>
      <c r="D11" s="250"/>
      <c r="E11" s="220"/>
      <c r="F11" s="246"/>
      <c r="G11" s="482"/>
      <c r="H11" s="209"/>
      <c r="I11" s="207"/>
      <c r="J11" s="244"/>
      <c r="K11" s="207"/>
      <c r="L11" s="207"/>
      <c r="M11" s="207"/>
    </row>
    <row r="12" spans="1:13" ht="12" customHeight="1" x14ac:dyDescent="0.25">
      <c r="A12" s="231"/>
      <c r="B12" s="252"/>
      <c r="C12" s="220"/>
      <c r="D12" s="252"/>
      <c r="E12" s="220"/>
      <c r="F12" s="246"/>
      <c r="G12" s="482"/>
      <c r="H12" s="249" t="s">
        <v>381</v>
      </c>
      <c r="I12" s="226"/>
      <c r="J12" s="251"/>
      <c r="K12" s="207"/>
      <c r="L12" s="207"/>
      <c r="M12" s="207"/>
    </row>
    <row r="13" spans="1:13" ht="12" customHeight="1" x14ac:dyDescent="0.25">
      <c r="A13" s="231">
        <v>5</v>
      </c>
      <c r="B13" s="249" t="s">
        <v>383</v>
      </c>
      <c r="C13" s="222"/>
      <c r="D13" s="252"/>
      <c r="E13" s="220"/>
      <c r="F13" s="246"/>
      <c r="G13" s="482"/>
      <c r="H13" s="250"/>
      <c r="I13" s="481">
        <v>29</v>
      </c>
      <c r="J13" s="209"/>
      <c r="K13" s="207"/>
      <c r="L13" s="207"/>
      <c r="M13" s="207"/>
    </row>
    <row r="14" spans="1:13" ht="12" customHeight="1" x14ac:dyDescent="0.25">
      <c r="A14" s="231"/>
      <c r="B14" s="250"/>
      <c r="C14" s="481">
        <v>3</v>
      </c>
      <c r="D14" s="249" t="s">
        <v>383</v>
      </c>
      <c r="E14" s="222"/>
      <c r="F14" s="254"/>
      <c r="G14" s="482"/>
      <c r="H14" s="209"/>
      <c r="I14" s="482"/>
      <c r="J14" s="209"/>
      <c r="K14" s="207"/>
      <c r="L14" s="207"/>
      <c r="M14" s="207"/>
    </row>
    <row r="15" spans="1:13" ht="12" customHeight="1" x14ac:dyDescent="0.25">
      <c r="A15" s="231">
        <v>6</v>
      </c>
      <c r="B15" s="249" t="s">
        <v>248</v>
      </c>
      <c r="C15" s="483"/>
      <c r="D15" s="250"/>
      <c r="E15" s="481">
        <v>18</v>
      </c>
      <c r="F15" s="209"/>
      <c r="G15" s="482"/>
      <c r="H15" s="209"/>
      <c r="I15" s="482"/>
      <c r="J15" s="209"/>
      <c r="K15" s="207"/>
      <c r="L15" s="207"/>
      <c r="M15" s="207"/>
    </row>
    <row r="16" spans="1:13" ht="12" customHeight="1" x14ac:dyDescent="0.25">
      <c r="A16" s="231"/>
      <c r="B16" s="252"/>
      <c r="C16" s="220"/>
      <c r="D16" s="253"/>
      <c r="E16" s="482"/>
      <c r="F16" s="249" t="s">
        <v>384</v>
      </c>
      <c r="G16" s="483"/>
      <c r="H16" s="209"/>
      <c r="I16" s="482"/>
      <c r="J16" s="209"/>
      <c r="K16" s="207"/>
      <c r="L16" s="207"/>
      <c r="M16" s="207"/>
    </row>
    <row r="17" spans="1:13" ht="12" customHeight="1" x14ac:dyDescent="0.25">
      <c r="A17" s="231">
        <v>7</v>
      </c>
      <c r="B17" s="249" t="s">
        <v>385</v>
      </c>
      <c r="C17" s="222"/>
      <c r="D17" s="253"/>
      <c r="E17" s="482"/>
      <c r="F17" s="250"/>
      <c r="G17" s="220"/>
      <c r="H17" s="246"/>
      <c r="I17" s="482"/>
      <c r="J17" s="209"/>
      <c r="K17" s="207"/>
      <c r="L17" s="207"/>
      <c r="M17" s="207"/>
    </row>
    <row r="18" spans="1:13" ht="12" customHeight="1" x14ac:dyDescent="0.25">
      <c r="A18" s="231"/>
      <c r="B18" s="250"/>
      <c r="C18" s="481">
        <v>4</v>
      </c>
      <c r="D18" s="249" t="s">
        <v>384</v>
      </c>
      <c r="E18" s="483"/>
      <c r="F18" s="209"/>
      <c r="G18" s="220"/>
      <c r="H18" s="246"/>
      <c r="I18" s="482"/>
      <c r="J18" s="209"/>
      <c r="K18" s="207"/>
      <c r="L18" s="207"/>
      <c r="M18" s="207"/>
    </row>
    <row r="19" spans="1:13" ht="12" customHeight="1" x14ac:dyDescent="0.25">
      <c r="A19" s="231">
        <v>8</v>
      </c>
      <c r="B19" s="249" t="s">
        <v>384</v>
      </c>
      <c r="C19" s="483"/>
      <c r="D19" s="250"/>
      <c r="E19" s="220"/>
      <c r="F19" s="246"/>
      <c r="G19" s="220"/>
      <c r="H19" s="246"/>
      <c r="I19" s="482"/>
      <c r="J19" s="209"/>
      <c r="K19" s="207"/>
      <c r="L19" s="207"/>
      <c r="M19" s="207"/>
    </row>
    <row r="20" spans="1:13" ht="12" customHeight="1" x14ac:dyDescent="0.25">
      <c r="A20" s="231"/>
      <c r="B20" s="252"/>
      <c r="C20" s="220"/>
      <c r="D20" s="252"/>
      <c r="E20" s="220"/>
      <c r="F20" s="246"/>
      <c r="G20" s="220"/>
      <c r="H20" s="246"/>
      <c r="I20" s="482"/>
      <c r="J20" s="249" t="s">
        <v>381</v>
      </c>
      <c r="K20" s="226"/>
      <c r="L20" s="226"/>
      <c r="M20" s="207"/>
    </row>
    <row r="21" spans="1:13" ht="12" customHeight="1" x14ac:dyDescent="0.25">
      <c r="A21" s="231">
        <v>9</v>
      </c>
      <c r="B21" s="249" t="s">
        <v>386</v>
      </c>
      <c r="C21" s="222"/>
      <c r="D21" s="252"/>
      <c r="E21" s="220"/>
      <c r="F21" s="246"/>
      <c r="G21" s="220"/>
      <c r="H21" s="246"/>
      <c r="I21" s="482"/>
      <c r="J21" s="250"/>
      <c r="K21" s="481">
        <v>31</v>
      </c>
      <c r="L21" s="218"/>
      <c r="M21" s="207"/>
    </row>
    <row r="22" spans="1:13" ht="12" customHeight="1" x14ac:dyDescent="0.25">
      <c r="A22" s="231"/>
      <c r="B22" s="250"/>
      <c r="C22" s="481">
        <v>5</v>
      </c>
      <c r="D22" s="249" t="s">
        <v>386</v>
      </c>
      <c r="E22" s="222"/>
      <c r="F22" s="254"/>
      <c r="G22" s="220"/>
      <c r="H22" s="246"/>
      <c r="I22" s="482"/>
      <c r="J22" s="209"/>
      <c r="K22" s="482"/>
      <c r="L22" s="218"/>
      <c r="M22" s="207"/>
    </row>
    <row r="23" spans="1:13" ht="12" customHeight="1" x14ac:dyDescent="0.25">
      <c r="A23" s="231">
        <v>10</v>
      </c>
      <c r="B23" s="249" t="s">
        <v>264</v>
      </c>
      <c r="C23" s="483"/>
      <c r="D23" s="250"/>
      <c r="E23" s="481">
        <v>19</v>
      </c>
      <c r="F23" s="209"/>
      <c r="G23" s="220"/>
      <c r="H23" s="246"/>
      <c r="I23" s="482"/>
      <c r="J23" s="209"/>
      <c r="K23" s="482"/>
      <c r="L23" s="218"/>
      <c r="M23" s="207"/>
    </row>
    <row r="24" spans="1:13" ht="12" customHeight="1" x14ac:dyDescent="0.25">
      <c r="A24" s="231"/>
      <c r="B24" s="252"/>
      <c r="C24" s="220"/>
      <c r="D24" s="253"/>
      <c r="E24" s="482"/>
      <c r="F24" s="249" t="s">
        <v>386</v>
      </c>
      <c r="G24" s="222"/>
      <c r="H24" s="254"/>
      <c r="I24" s="482"/>
      <c r="J24" s="209"/>
      <c r="K24" s="482"/>
      <c r="L24" s="218"/>
      <c r="M24" s="207"/>
    </row>
    <row r="25" spans="1:13" ht="12" customHeight="1" x14ac:dyDescent="0.25">
      <c r="A25" s="231">
        <v>11</v>
      </c>
      <c r="B25" s="209" t="s">
        <v>301</v>
      </c>
      <c r="C25" s="222"/>
      <c r="D25" s="253"/>
      <c r="E25" s="482"/>
      <c r="F25" s="250"/>
      <c r="G25" s="481">
        <v>26</v>
      </c>
      <c r="H25" s="209"/>
      <c r="I25" s="482"/>
      <c r="J25" s="209"/>
      <c r="K25" s="482"/>
      <c r="L25" s="218"/>
      <c r="M25" s="207"/>
    </row>
    <row r="26" spans="1:13" ht="12" customHeight="1" x14ac:dyDescent="0.25">
      <c r="A26" s="231"/>
      <c r="B26" s="250"/>
      <c r="C26" s="484">
        <v>6</v>
      </c>
      <c r="D26" s="209" t="s">
        <v>387</v>
      </c>
      <c r="E26" s="483"/>
      <c r="F26" s="209"/>
      <c r="G26" s="482"/>
      <c r="H26" s="209"/>
      <c r="I26" s="482"/>
      <c r="J26" s="209"/>
      <c r="K26" s="482"/>
      <c r="L26" s="218"/>
      <c r="M26" s="207"/>
    </row>
    <row r="27" spans="1:13" ht="12" customHeight="1" x14ac:dyDescent="0.25">
      <c r="A27" s="231">
        <v>12</v>
      </c>
      <c r="B27" s="209" t="s">
        <v>387</v>
      </c>
      <c r="C27" s="485"/>
      <c r="D27" s="250"/>
      <c r="E27" s="220"/>
      <c r="F27" s="246"/>
      <c r="G27" s="482"/>
      <c r="H27" s="209"/>
      <c r="I27" s="482"/>
      <c r="J27" s="209"/>
      <c r="K27" s="482"/>
      <c r="L27" s="218"/>
      <c r="M27" s="207"/>
    </row>
    <row r="28" spans="1:13" ht="12" customHeight="1" x14ac:dyDescent="0.25">
      <c r="A28" s="231"/>
      <c r="B28" s="250"/>
      <c r="C28" s="220"/>
      <c r="D28" s="252"/>
      <c r="E28" s="220"/>
      <c r="F28" s="246"/>
      <c r="G28" s="482"/>
      <c r="H28" s="249" t="s">
        <v>388</v>
      </c>
      <c r="I28" s="483"/>
      <c r="J28" s="209"/>
      <c r="K28" s="482"/>
      <c r="L28" s="218"/>
      <c r="M28" s="207"/>
    </row>
    <row r="29" spans="1:13" ht="12" customHeight="1" x14ac:dyDescent="0.25">
      <c r="A29" s="231">
        <v>13</v>
      </c>
      <c r="B29" s="249" t="s">
        <v>389</v>
      </c>
      <c r="C29" s="222"/>
      <c r="D29" s="252"/>
      <c r="E29" s="220"/>
      <c r="F29" s="246"/>
      <c r="G29" s="482"/>
      <c r="H29" s="250"/>
      <c r="I29" s="207"/>
      <c r="J29" s="244"/>
      <c r="K29" s="482"/>
      <c r="L29" s="218"/>
      <c r="M29" s="207"/>
    </row>
    <row r="30" spans="1:13" ht="12" customHeight="1" x14ac:dyDescent="0.25">
      <c r="A30" s="231"/>
      <c r="B30" s="252"/>
      <c r="C30" s="481">
        <v>7</v>
      </c>
      <c r="D30" s="249" t="s">
        <v>279</v>
      </c>
      <c r="E30" s="222"/>
      <c r="F30" s="254"/>
      <c r="G30" s="482"/>
      <c r="H30" s="209"/>
      <c r="I30" s="207"/>
      <c r="J30" s="244"/>
      <c r="K30" s="482"/>
      <c r="L30" s="218"/>
      <c r="M30" s="207"/>
    </row>
    <row r="31" spans="1:13" ht="12" customHeight="1" x14ac:dyDescent="0.25">
      <c r="A31" s="231">
        <v>14</v>
      </c>
      <c r="B31" s="249" t="s">
        <v>279</v>
      </c>
      <c r="C31" s="483"/>
      <c r="D31" s="250"/>
      <c r="E31" s="481">
        <v>20</v>
      </c>
      <c r="F31" s="209"/>
      <c r="G31" s="482"/>
      <c r="H31" s="209"/>
      <c r="I31" s="207"/>
      <c r="J31" s="244"/>
      <c r="K31" s="482"/>
      <c r="L31" s="218"/>
      <c r="M31" s="207"/>
    </row>
    <row r="32" spans="1:13" ht="12" customHeight="1" x14ac:dyDescent="0.25">
      <c r="A32" s="231"/>
      <c r="B32" s="250"/>
      <c r="C32" s="220"/>
      <c r="D32" s="253"/>
      <c r="E32" s="482"/>
      <c r="F32" s="249" t="s">
        <v>388</v>
      </c>
      <c r="G32" s="483"/>
      <c r="H32" s="209"/>
      <c r="I32" s="207"/>
      <c r="J32" s="244"/>
      <c r="K32" s="482"/>
      <c r="L32" s="218"/>
      <c r="M32" s="207"/>
    </row>
    <row r="33" spans="1:13" ht="12" customHeight="1" x14ac:dyDescent="0.25">
      <c r="A33" s="231">
        <v>15</v>
      </c>
      <c r="B33" s="249" t="s">
        <v>299</v>
      </c>
      <c r="C33" s="222"/>
      <c r="D33" s="253"/>
      <c r="E33" s="482"/>
      <c r="F33" s="250"/>
      <c r="G33" s="220"/>
      <c r="H33" s="246"/>
      <c r="I33" s="207"/>
      <c r="J33" s="244"/>
      <c r="K33" s="482"/>
      <c r="L33" s="218"/>
      <c r="M33" s="207"/>
    </row>
    <row r="34" spans="1:13" ht="12" customHeight="1" x14ac:dyDescent="0.25">
      <c r="A34" s="231"/>
      <c r="B34" s="252"/>
      <c r="C34" s="481">
        <v>8</v>
      </c>
      <c r="D34" s="249" t="s">
        <v>388</v>
      </c>
      <c r="E34" s="483"/>
      <c r="F34" s="209"/>
      <c r="G34" s="220"/>
      <c r="H34" s="246"/>
      <c r="I34" s="207"/>
      <c r="J34" s="244"/>
      <c r="K34" s="482"/>
      <c r="L34" s="255"/>
      <c r="M34" s="207"/>
    </row>
    <row r="35" spans="1:13" ht="12" customHeight="1" x14ac:dyDescent="0.25">
      <c r="A35" s="231">
        <v>16</v>
      </c>
      <c r="B35" s="249" t="s">
        <v>388</v>
      </c>
      <c r="C35" s="483"/>
      <c r="D35" s="250"/>
      <c r="E35" s="220"/>
      <c r="F35" s="246"/>
      <c r="G35" s="220"/>
      <c r="H35" s="246"/>
      <c r="I35" s="207"/>
      <c r="J35" s="244"/>
      <c r="K35" s="482"/>
      <c r="L35" s="255"/>
      <c r="M35" s="207"/>
    </row>
    <row r="36" spans="1:13" ht="12" customHeight="1" x14ac:dyDescent="0.25">
      <c r="A36" s="231"/>
      <c r="B36" s="250"/>
      <c r="C36" s="220"/>
      <c r="D36" s="252"/>
      <c r="E36" s="220"/>
      <c r="F36" s="246"/>
      <c r="G36" s="220"/>
      <c r="H36" s="246"/>
      <c r="I36" s="207"/>
      <c r="J36" s="244"/>
      <c r="K36" s="482"/>
      <c r="L36" s="249"/>
      <c r="M36" s="473">
        <v>1</v>
      </c>
    </row>
    <row r="37" spans="1:13" ht="12" customHeight="1" x14ac:dyDescent="0.25">
      <c r="A37" s="231">
        <v>17</v>
      </c>
      <c r="B37" s="249" t="s">
        <v>56</v>
      </c>
      <c r="C37" s="222"/>
      <c r="D37" s="252"/>
      <c r="E37" s="220"/>
      <c r="F37" s="246"/>
      <c r="G37" s="220"/>
      <c r="H37" s="246"/>
      <c r="I37" s="207"/>
      <c r="J37" s="244"/>
      <c r="K37" s="482"/>
      <c r="L37" s="250"/>
      <c r="M37" s="473"/>
    </row>
    <row r="38" spans="1:13" ht="12" customHeight="1" x14ac:dyDescent="0.25">
      <c r="A38" s="231"/>
      <c r="B38" s="252"/>
      <c r="C38" s="481">
        <v>9</v>
      </c>
      <c r="D38" s="249" t="s">
        <v>56</v>
      </c>
      <c r="E38" s="222"/>
      <c r="F38" s="254"/>
      <c r="G38" s="220"/>
      <c r="H38" s="246"/>
      <c r="I38" s="207"/>
      <c r="J38" s="244"/>
      <c r="K38" s="482"/>
      <c r="L38" s="255"/>
      <c r="M38" s="207"/>
    </row>
    <row r="39" spans="1:13" ht="12" customHeight="1" x14ac:dyDescent="0.25">
      <c r="A39" s="231">
        <v>18</v>
      </c>
      <c r="B39" s="249" t="s">
        <v>314</v>
      </c>
      <c r="C39" s="483"/>
      <c r="D39" s="250"/>
      <c r="E39" s="481">
        <v>21</v>
      </c>
      <c r="F39" s="209"/>
      <c r="G39" s="220"/>
      <c r="H39" s="246"/>
      <c r="I39" s="207"/>
      <c r="J39" s="244"/>
      <c r="K39" s="482"/>
      <c r="L39" s="255"/>
      <c r="M39" s="207"/>
    </row>
    <row r="40" spans="1:13" ht="12" customHeight="1" x14ac:dyDescent="0.25">
      <c r="A40" s="231"/>
      <c r="B40" s="250"/>
      <c r="C40" s="220"/>
      <c r="D40" s="253"/>
      <c r="E40" s="482"/>
      <c r="F40" s="249" t="s">
        <v>56</v>
      </c>
      <c r="G40" s="222"/>
      <c r="H40" s="254"/>
      <c r="I40" s="207"/>
      <c r="J40" s="244"/>
      <c r="K40" s="482"/>
      <c r="L40" s="255"/>
      <c r="M40" s="207"/>
    </row>
    <row r="41" spans="1:13" ht="12" customHeight="1" x14ac:dyDescent="0.25">
      <c r="A41" s="231">
        <v>19</v>
      </c>
      <c r="B41" s="249" t="s">
        <v>306</v>
      </c>
      <c r="C41" s="222"/>
      <c r="D41" s="253"/>
      <c r="E41" s="482"/>
      <c r="F41" s="250"/>
      <c r="G41" s="481">
        <v>27</v>
      </c>
      <c r="H41" s="209"/>
      <c r="I41" s="207"/>
      <c r="J41" s="244"/>
      <c r="K41" s="482"/>
      <c r="L41" s="255"/>
      <c r="M41" s="207"/>
    </row>
    <row r="42" spans="1:13" ht="12" customHeight="1" x14ac:dyDescent="0.25">
      <c r="A42" s="231"/>
      <c r="B42" s="252"/>
      <c r="C42" s="481">
        <v>10</v>
      </c>
      <c r="D42" s="249" t="s">
        <v>390</v>
      </c>
      <c r="E42" s="483"/>
      <c r="F42" s="209"/>
      <c r="G42" s="482"/>
      <c r="H42" s="209"/>
      <c r="I42" s="207"/>
      <c r="J42" s="244"/>
      <c r="K42" s="482"/>
      <c r="L42" s="255"/>
      <c r="M42" s="207"/>
    </row>
    <row r="43" spans="1:13" ht="12" customHeight="1" x14ac:dyDescent="0.25">
      <c r="A43" s="231">
        <v>20</v>
      </c>
      <c r="B43" s="249" t="s">
        <v>390</v>
      </c>
      <c r="C43" s="483"/>
      <c r="D43" s="250"/>
      <c r="E43" s="220"/>
      <c r="F43" s="246"/>
      <c r="G43" s="482"/>
      <c r="H43" s="209"/>
      <c r="I43" s="207"/>
      <c r="J43" s="244"/>
      <c r="K43" s="482"/>
      <c r="L43" s="255"/>
      <c r="M43" s="207"/>
    </row>
    <row r="44" spans="1:13" ht="12" customHeight="1" x14ac:dyDescent="0.25">
      <c r="A44" s="231"/>
      <c r="B44" s="250"/>
      <c r="C44" s="220"/>
      <c r="D44" s="253"/>
      <c r="E44" s="222"/>
      <c r="F44" s="254"/>
      <c r="G44" s="482"/>
      <c r="H44" s="249" t="s">
        <v>56</v>
      </c>
      <c r="I44" s="226"/>
      <c r="J44" s="251"/>
      <c r="K44" s="482"/>
      <c r="L44" s="255"/>
      <c r="M44" s="207"/>
    </row>
    <row r="45" spans="1:13" ht="12" customHeight="1" x14ac:dyDescent="0.25">
      <c r="A45" s="231">
        <v>21</v>
      </c>
      <c r="B45" s="249" t="s">
        <v>391</v>
      </c>
      <c r="C45" s="222"/>
      <c r="D45" s="253"/>
      <c r="E45" s="222"/>
      <c r="F45" s="254"/>
      <c r="G45" s="482"/>
      <c r="H45" s="250"/>
      <c r="I45" s="481">
        <v>30</v>
      </c>
      <c r="J45" s="209"/>
      <c r="K45" s="482"/>
      <c r="L45" s="255"/>
      <c r="M45" s="207"/>
    </row>
    <row r="46" spans="1:13" ht="12" customHeight="1" x14ac:dyDescent="0.25">
      <c r="A46" s="231"/>
      <c r="B46" s="252"/>
      <c r="C46" s="481">
        <v>11</v>
      </c>
      <c r="D46" s="249" t="s">
        <v>391</v>
      </c>
      <c r="E46" s="222"/>
      <c r="F46" s="254"/>
      <c r="G46" s="482"/>
      <c r="H46" s="209"/>
      <c r="I46" s="482"/>
      <c r="J46" s="209"/>
      <c r="K46" s="482"/>
      <c r="L46" s="255"/>
      <c r="M46" s="207"/>
    </row>
    <row r="47" spans="1:13" ht="12" customHeight="1" x14ac:dyDescent="0.25">
      <c r="A47" s="231">
        <v>22</v>
      </c>
      <c r="B47" s="249" t="s">
        <v>323</v>
      </c>
      <c r="C47" s="483"/>
      <c r="D47" s="250"/>
      <c r="E47" s="481">
        <v>22</v>
      </c>
      <c r="F47" s="209"/>
      <c r="G47" s="482"/>
      <c r="H47" s="209"/>
      <c r="I47" s="482"/>
      <c r="J47" s="209"/>
      <c r="K47" s="482"/>
      <c r="L47" s="255"/>
      <c r="M47" s="207"/>
    </row>
    <row r="48" spans="1:13" ht="12" customHeight="1" x14ac:dyDescent="0.25">
      <c r="A48" s="231"/>
      <c r="B48" s="250"/>
      <c r="C48" s="220"/>
      <c r="D48" s="253"/>
      <c r="E48" s="482"/>
      <c r="F48" s="249" t="s">
        <v>392</v>
      </c>
      <c r="G48" s="483"/>
      <c r="H48" s="209"/>
      <c r="I48" s="482"/>
      <c r="J48" s="209"/>
      <c r="K48" s="482"/>
      <c r="L48" s="255"/>
      <c r="M48" s="207"/>
    </row>
    <row r="49" spans="1:13" ht="12" customHeight="1" x14ac:dyDescent="0.25">
      <c r="A49" s="231">
        <v>23</v>
      </c>
      <c r="B49" s="249" t="s">
        <v>242</v>
      </c>
      <c r="C49" s="222"/>
      <c r="D49" s="253"/>
      <c r="E49" s="482"/>
      <c r="F49" s="250"/>
      <c r="G49" s="220"/>
      <c r="H49" s="246"/>
      <c r="I49" s="482"/>
      <c r="J49" s="209"/>
      <c r="K49" s="482"/>
      <c r="L49" s="255"/>
      <c r="M49" s="207"/>
    </row>
    <row r="50" spans="1:13" ht="12" customHeight="1" x14ac:dyDescent="0.25">
      <c r="A50" s="231"/>
      <c r="B50" s="252"/>
      <c r="C50" s="481">
        <v>12</v>
      </c>
      <c r="D50" s="249" t="s">
        <v>392</v>
      </c>
      <c r="E50" s="483"/>
      <c r="F50" s="209"/>
      <c r="G50" s="220"/>
      <c r="H50" s="246"/>
      <c r="I50" s="482"/>
      <c r="J50" s="209"/>
      <c r="K50" s="482"/>
      <c r="L50" s="255"/>
      <c r="M50" s="207"/>
    </row>
    <row r="51" spans="1:13" ht="12" customHeight="1" x14ac:dyDescent="0.25">
      <c r="A51" s="231">
        <v>24</v>
      </c>
      <c r="B51" s="249" t="s">
        <v>392</v>
      </c>
      <c r="C51" s="483"/>
      <c r="D51" s="250"/>
      <c r="E51" s="220"/>
      <c r="F51" s="246"/>
      <c r="G51" s="220"/>
      <c r="H51" s="246"/>
      <c r="I51" s="482"/>
      <c r="J51" s="209"/>
      <c r="K51" s="482"/>
      <c r="L51" s="255"/>
      <c r="M51" s="207"/>
    </row>
    <row r="52" spans="1:13" ht="12" customHeight="1" x14ac:dyDescent="0.25">
      <c r="A52" s="231"/>
      <c r="B52" s="250"/>
      <c r="C52" s="220"/>
      <c r="D52" s="252"/>
      <c r="E52" s="220"/>
      <c r="F52" s="246"/>
      <c r="G52" s="220"/>
      <c r="H52" s="246"/>
      <c r="I52" s="482"/>
      <c r="J52" s="249" t="s">
        <v>393</v>
      </c>
      <c r="K52" s="483"/>
      <c r="L52" s="255"/>
      <c r="M52" s="207"/>
    </row>
    <row r="53" spans="1:13" ht="12" customHeight="1" x14ac:dyDescent="0.25">
      <c r="A53" s="231">
        <v>25</v>
      </c>
      <c r="B53" s="249" t="s">
        <v>394</v>
      </c>
      <c r="C53" s="222"/>
      <c r="D53" s="256"/>
      <c r="E53" s="220"/>
      <c r="F53" s="246"/>
      <c r="G53" s="220"/>
      <c r="H53" s="246"/>
      <c r="I53" s="482"/>
      <c r="J53" s="250"/>
      <c r="K53" s="207"/>
      <c r="L53" s="257"/>
      <c r="M53" s="207"/>
    </row>
    <row r="54" spans="1:13" ht="12" customHeight="1" x14ac:dyDescent="0.25">
      <c r="A54" s="231"/>
      <c r="B54" s="252"/>
      <c r="C54" s="481">
        <v>13</v>
      </c>
      <c r="D54" s="249" t="s">
        <v>394</v>
      </c>
      <c r="E54" s="222"/>
      <c r="F54" s="254"/>
      <c r="G54" s="220"/>
      <c r="H54" s="246"/>
      <c r="I54" s="482"/>
      <c r="J54" s="209"/>
      <c r="K54" s="207"/>
      <c r="L54" s="257"/>
      <c r="M54" s="213"/>
    </row>
    <row r="55" spans="1:13" ht="12" customHeight="1" x14ac:dyDescent="0.25">
      <c r="A55" s="231">
        <v>26</v>
      </c>
      <c r="B55" s="249" t="s">
        <v>317</v>
      </c>
      <c r="C55" s="483"/>
      <c r="D55" s="250"/>
      <c r="E55" s="481">
        <v>23</v>
      </c>
      <c r="F55" s="209"/>
      <c r="G55" s="220"/>
      <c r="H55" s="246"/>
      <c r="I55" s="482"/>
      <c r="J55" s="209"/>
      <c r="K55" s="207"/>
      <c r="L55" s="257"/>
      <c r="M55" s="207"/>
    </row>
    <row r="56" spans="1:13" ht="12" customHeight="1" x14ac:dyDescent="0.25">
      <c r="A56" s="231"/>
      <c r="B56" s="250"/>
      <c r="C56" s="220"/>
      <c r="D56" s="258"/>
      <c r="E56" s="482"/>
      <c r="F56" s="249" t="s">
        <v>394</v>
      </c>
      <c r="G56" s="222"/>
      <c r="H56" s="254"/>
      <c r="I56" s="482"/>
      <c r="J56" s="209"/>
      <c r="K56" s="259">
        <v>-31</v>
      </c>
      <c r="L56" s="249"/>
      <c r="M56" s="473">
        <v>2</v>
      </c>
    </row>
    <row r="57" spans="1:13" ht="12" customHeight="1" x14ac:dyDescent="0.25">
      <c r="A57" s="231">
        <v>27</v>
      </c>
      <c r="B57" s="211" t="s">
        <v>395</v>
      </c>
      <c r="C57" s="222"/>
      <c r="D57" s="258"/>
      <c r="E57" s="482"/>
      <c r="F57" s="250"/>
      <c r="G57" s="481">
        <v>28</v>
      </c>
      <c r="H57" s="209"/>
      <c r="I57" s="482"/>
      <c r="J57" s="209"/>
      <c r="K57" s="207"/>
      <c r="L57" s="257"/>
      <c r="M57" s="473"/>
    </row>
    <row r="58" spans="1:13" ht="12" customHeight="1" x14ac:dyDescent="0.25">
      <c r="A58" s="231"/>
      <c r="B58" s="252"/>
      <c r="C58" s="481">
        <v>14</v>
      </c>
      <c r="D58" s="249" t="s">
        <v>396</v>
      </c>
      <c r="E58" s="483"/>
      <c r="F58" s="209"/>
      <c r="G58" s="482"/>
      <c r="H58" s="209"/>
      <c r="I58" s="482"/>
      <c r="J58" s="218"/>
      <c r="K58" s="207"/>
      <c r="L58" s="257"/>
      <c r="M58" s="207"/>
    </row>
    <row r="59" spans="1:13" ht="12" customHeight="1" x14ac:dyDescent="0.25">
      <c r="A59" s="231">
        <v>28</v>
      </c>
      <c r="B59" s="249" t="s">
        <v>396</v>
      </c>
      <c r="C59" s="483"/>
      <c r="D59" s="250"/>
      <c r="E59" s="220"/>
      <c r="F59" s="246"/>
      <c r="G59" s="482"/>
      <c r="H59" s="209"/>
      <c r="I59" s="482"/>
      <c r="J59" s="218"/>
      <c r="K59" s="207"/>
      <c r="L59" s="207"/>
      <c r="M59" s="207"/>
    </row>
    <row r="60" spans="1:13" ht="12" customHeight="1" x14ac:dyDescent="0.25">
      <c r="A60" s="231"/>
      <c r="B60" s="250"/>
      <c r="C60" s="220"/>
      <c r="D60" s="256"/>
      <c r="E60" s="220"/>
      <c r="F60" s="246"/>
      <c r="G60" s="482"/>
      <c r="H60" s="249" t="s">
        <v>393</v>
      </c>
      <c r="I60" s="483"/>
      <c r="J60" s="218"/>
      <c r="K60" s="207"/>
      <c r="L60" s="207"/>
      <c r="M60" s="207"/>
    </row>
    <row r="61" spans="1:13" ht="12" customHeight="1" x14ac:dyDescent="0.25">
      <c r="A61" s="231">
        <v>29</v>
      </c>
      <c r="B61" s="249" t="s">
        <v>397</v>
      </c>
      <c r="C61" s="222"/>
      <c r="D61" s="256"/>
      <c r="E61" s="220"/>
      <c r="F61" s="246"/>
      <c r="G61" s="482"/>
      <c r="H61" s="250"/>
      <c r="I61" s="207"/>
      <c r="J61" s="207"/>
      <c r="K61" s="207"/>
      <c r="L61" s="207"/>
      <c r="M61" s="207"/>
    </row>
    <row r="62" spans="1:13" ht="12" customHeight="1" x14ac:dyDescent="0.25">
      <c r="A62" s="231"/>
      <c r="B62" s="252"/>
      <c r="C62" s="481">
        <v>15</v>
      </c>
      <c r="D62" s="249" t="s">
        <v>397</v>
      </c>
      <c r="E62" s="222"/>
      <c r="F62" s="254"/>
      <c r="G62" s="482"/>
      <c r="H62" s="209"/>
      <c r="I62" s="207"/>
      <c r="J62" s="207"/>
      <c r="K62" s="207"/>
      <c r="L62" s="207"/>
      <c r="M62" s="207"/>
    </row>
    <row r="63" spans="1:13" ht="12" customHeight="1" x14ac:dyDescent="0.25">
      <c r="A63" s="231">
        <v>30</v>
      </c>
      <c r="B63" s="249" t="s">
        <v>289</v>
      </c>
      <c r="C63" s="483"/>
      <c r="D63" s="250"/>
      <c r="E63" s="481">
        <v>24</v>
      </c>
      <c r="F63" s="209"/>
      <c r="G63" s="482"/>
      <c r="H63" s="209"/>
      <c r="I63" s="207"/>
      <c r="J63" s="207"/>
      <c r="K63" s="207"/>
      <c r="L63" s="207"/>
      <c r="M63" s="207"/>
    </row>
    <row r="64" spans="1:13" ht="12" customHeight="1" x14ac:dyDescent="0.25">
      <c r="A64" s="231"/>
      <c r="B64" s="250"/>
      <c r="C64" s="220"/>
      <c r="D64" s="258"/>
      <c r="E64" s="482"/>
      <c r="F64" s="249" t="s">
        <v>393</v>
      </c>
      <c r="G64" s="483"/>
      <c r="H64" s="209"/>
      <c r="I64" s="207"/>
      <c r="J64" s="207"/>
      <c r="K64" s="207"/>
      <c r="L64" s="207"/>
      <c r="M64" s="207"/>
    </row>
    <row r="65" spans="1:13" ht="12" customHeight="1" x14ac:dyDescent="0.25">
      <c r="A65" s="231">
        <v>31</v>
      </c>
      <c r="B65" s="249" t="s">
        <v>285</v>
      </c>
      <c r="C65" s="222"/>
      <c r="D65" s="258"/>
      <c r="E65" s="482"/>
      <c r="F65" s="250"/>
      <c r="G65" s="207"/>
      <c r="H65" s="244"/>
      <c r="I65" s="207"/>
      <c r="J65" s="207"/>
      <c r="K65" s="207"/>
      <c r="L65" s="207"/>
      <c r="M65" s="207"/>
    </row>
    <row r="66" spans="1:13" ht="12" customHeight="1" x14ac:dyDescent="0.25">
      <c r="A66" s="231"/>
      <c r="B66" s="250"/>
      <c r="C66" s="481">
        <v>16</v>
      </c>
      <c r="D66" s="249" t="s">
        <v>393</v>
      </c>
      <c r="E66" s="483"/>
      <c r="F66" s="209"/>
      <c r="G66" s="207"/>
      <c r="H66" s="244"/>
      <c r="I66" s="207"/>
      <c r="J66" s="207"/>
      <c r="K66" s="207"/>
      <c r="L66" s="207"/>
      <c r="M66" s="207"/>
    </row>
    <row r="67" spans="1:13" ht="12" customHeight="1" x14ac:dyDescent="0.25">
      <c r="A67" s="231">
        <v>32</v>
      </c>
      <c r="B67" s="249" t="s">
        <v>393</v>
      </c>
      <c r="C67" s="483"/>
      <c r="D67" s="250"/>
      <c r="E67" s="207"/>
      <c r="F67" s="244"/>
      <c r="G67" s="207"/>
      <c r="H67" s="244"/>
      <c r="I67" s="207"/>
      <c r="J67" s="207"/>
      <c r="K67" s="207"/>
      <c r="L67" s="207"/>
      <c r="M67" s="207"/>
    </row>
    <row r="68" spans="1:13" ht="12" customHeight="1" x14ac:dyDescent="0.25">
      <c r="A68" s="207"/>
      <c r="B68" s="252"/>
      <c r="C68" s="207"/>
      <c r="D68" s="260"/>
      <c r="E68" s="207"/>
      <c r="F68" s="244"/>
      <c r="G68" s="207"/>
      <c r="H68" s="244"/>
      <c r="I68" s="207"/>
      <c r="J68" s="207"/>
      <c r="K68" s="207"/>
      <c r="L68" s="207"/>
      <c r="M68" s="207"/>
    </row>
    <row r="69" spans="1:13" ht="12" customHeight="1" x14ac:dyDescent="0.25">
      <c r="A69" s="207"/>
      <c r="B69" s="261" t="s">
        <v>77</v>
      </c>
      <c r="C69" s="261"/>
      <c r="D69" s="261"/>
      <c r="E69" s="261"/>
      <c r="F69" s="214"/>
      <c r="G69" s="214"/>
      <c r="H69" s="214"/>
      <c r="I69" s="214"/>
      <c r="J69" s="214"/>
      <c r="K69" s="214"/>
      <c r="L69" s="214"/>
      <c r="M69" s="214"/>
    </row>
    <row r="70" spans="1:13" ht="12" customHeight="1" x14ac:dyDescent="0.25">
      <c r="A70" s="207"/>
      <c r="B70" s="262" t="s">
        <v>78</v>
      </c>
      <c r="C70" s="262"/>
      <c r="D70" s="262"/>
      <c r="E70" s="262"/>
      <c r="F70" s="214"/>
      <c r="G70" s="214"/>
      <c r="H70" s="214"/>
      <c r="I70" s="214"/>
      <c r="J70" s="214"/>
      <c r="K70" s="214"/>
      <c r="L70" s="214"/>
      <c r="M70" s="214"/>
    </row>
    <row r="71" spans="1:13" ht="12" customHeight="1" x14ac:dyDescent="0.25"/>
    <row r="72" spans="1:13" ht="12" customHeight="1" x14ac:dyDescent="0.25"/>
    <row r="73" spans="1:13" ht="12" customHeight="1" x14ac:dyDescent="0.25"/>
    <row r="74" spans="1:13" ht="12" customHeight="1" x14ac:dyDescent="0.25"/>
    <row r="75" spans="1:13" ht="12" customHeight="1" x14ac:dyDescent="0.25"/>
    <row r="76" spans="1:13" ht="12" customHeight="1" x14ac:dyDescent="0.25">
      <c r="A76" s="43"/>
    </row>
    <row r="77" spans="1:13" x14ac:dyDescent="0.25">
      <c r="A77" s="43"/>
    </row>
    <row r="78" spans="1:13" x14ac:dyDescent="0.25">
      <c r="A78" s="43"/>
    </row>
    <row r="79" spans="1:13" x14ac:dyDescent="0.25">
      <c r="A79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  <row r="92" spans="1:1" x14ac:dyDescent="0.25">
      <c r="A92" s="43"/>
    </row>
    <row r="93" spans="1:1" x14ac:dyDescent="0.25">
      <c r="A93" s="43"/>
    </row>
    <row r="94" spans="1:1" x14ac:dyDescent="0.25">
      <c r="A94" s="43"/>
    </row>
    <row r="95" spans="1:1" x14ac:dyDescent="0.25">
      <c r="A95" s="43"/>
    </row>
    <row r="100" spans="1:1" x14ac:dyDescent="0.25">
      <c r="A100" s="43"/>
    </row>
    <row r="101" spans="1:1" x14ac:dyDescent="0.25">
      <c r="A101" s="43"/>
    </row>
    <row r="102" spans="1:1" x14ac:dyDescent="0.25">
      <c r="A102" s="43"/>
    </row>
    <row r="103" spans="1:1" x14ac:dyDescent="0.25">
      <c r="A103" s="43"/>
    </row>
  </sheetData>
  <mergeCells count="36">
    <mergeCell ref="B1:J1"/>
    <mergeCell ref="B2:J2"/>
    <mergeCell ref="B3:J3"/>
    <mergeCell ref="C6:C7"/>
    <mergeCell ref="E7:E10"/>
    <mergeCell ref="G9:G16"/>
    <mergeCell ref="C10:C11"/>
    <mergeCell ref="I13:I28"/>
    <mergeCell ref="C14:C15"/>
    <mergeCell ref="E15:E18"/>
    <mergeCell ref="C18:C19"/>
    <mergeCell ref="K21:K52"/>
    <mergeCell ref="C22:C23"/>
    <mergeCell ref="E23:E26"/>
    <mergeCell ref="G25:G32"/>
    <mergeCell ref="C26:C27"/>
    <mergeCell ref="C30:C31"/>
    <mergeCell ref="E31:E34"/>
    <mergeCell ref="C34:C35"/>
    <mergeCell ref="M36:M37"/>
    <mergeCell ref="C38:C39"/>
    <mergeCell ref="E39:E42"/>
    <mergeCell ref="G41:G48"/>
    <mergeCell ref="C42:C43"/>
    <mergeCell ref="I45:I60"/>
    <mergeCell ref="C46:C47"/>
    <mergeCell ref="E47:E50"/>
    <mergeCell ref="C50:C51"/>
    <mergeCell ref="C54:C55"/>
    <mergeCell ref="E55:E58"/>
    <mergeCell ref="M56:M57"/>
    <mergeCell ref="G57:G64"/>
    <mergeCell ref="C58:C59"/>
    <mergeCell ref="C62:C63"/>
    <mergeCell ref="E63:E66"/>
    <mergeCell ref="C66:C6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N17" sqref="N17"/>
    </sheetView>
  </sheetViews>
  <sheetFormatPr defaultRowHeight="15" x14ac:dyDescent="0.25"/>
  <cols>
    <col min="1" max="1" width="2.85546875" customWidth="1"/>
    <col min="2" max="2" width="15.7109375" customWidth="1"/>
    <col min="3" max="3" width="2.85546875" customWidth="1"/>
    <col min="4" max="4" width="15.7109375" customWidth="1"/>
    <col min="5" max="5" width="3" customWidth="1"/>
    <col min="6" max="6" width="15.7109375" customWidth="1"/>
    <col min="7" max="7" width="3" customWidth="1"/>
    <col min="8" max="8" width="15.7109375" customWidth="1"/>
    <col min="9" max="9" width="2.85546875" customWidth="1"/>
    <col min="10" max="10" width="14.7109375" customWidth="1"/>
    <col min="11" max="11" width="2.85546875" customWidth="1"/>
    <col min="12" max="12" width="14.42578125" customWidth="1"/>
    <col min="13" max="13" width="2.85546875" customWidth="1"/>
    <col min="14" max="14" width="14.7109375" customWidth="1"/>
    <col min="15" max="15" width="3" customWidth="1"/>
    <col min="16" max="16" width="15.7109375" customWidth="1"/>
    <col min="17" max="17" width="2.5703125" customWidth="1"/>
  </cols>
  <sheetData>
    <row r="1" spans="1:17" ht="21" x14ac:dyDescent="0.25">
      <c r="B1" s="357" t="s">
        <v>241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7" x14ac:dyDescent="0.25">
      <c r="C2" s="378" t="s">
        <v>59</v>
      </c>
      <c r="D2" s="378"/>
      <c r="E2" s="378"/>
      <c r="F2" s="378"/>
      <c r="G2" s="378"/>
      <c r="H2" s="378"/>
      <c r="I2" s="378"/>
      <c r="J2" s="378"/>
      <c r="K2" s="378"/>
      <c r="L2" s="6"/>
      <c r="M2" s="248"/>
    </row>
    <row r="3" spans="1:17" ht="11.85" customHeight="1" x14ac:dyDescent="0.25">
      <c r="D3" s="205"/>
      <c r="F3" s="205"/>
      <c r="H3" s="206" t="s">
        <v>55</v>
      </c>
      <c r="M3" s="205"/>
      <c r="N3" s="263"/>
    </row>
    <row r="4" spans="1:17" ht="12.2" customHeight="1" x14ac:dyDescent="0.25">
      <c r="A4" s="207"/>
      <c r="B4" s="264"/>
      <c r="D4" s="265" t="s">
        <v>379</v>
      </c>
      <c r="E4" s="266"/>
      <c r="F4" s="220"/>
      <c r="G4" s="220"/>
      <c r="H4" s="220"/>
      <c r="I4" s="220"/>
      <c r="J4" s="267"/>
      <c r="K4" s="220">
        <v>-30</v>
      </c>
      <c r="L4" s="249" t="s">
        <v>56</v>
      </c>
      <c r="M4" s="220"/>
      <c r="N4" s="267"/>
      <c r="O4" s="220"/>
      <c r="P4" s="43"/>
      <c r="Q4" s="225"/>
    </row>
    <row r="5" spans="1:17" ht="12.2" customHeight="1" x14ac:dyDescent="0.25">
      <c r="A5" s="207"/>
      <c r="B5" s="220"/>
      <c r="C5" s="220"/>
      <c r="D5" s="220"/>
      <c r="E5" s="220"/>
      <c r="F5" s="220"/>
      <c r="G5" s="220"/>
      <c r="H5" s="220"/>
      <c r="I5" s="220"/>
      <c r="J5" s="205"/>
      <c r="K5" s="220"/>
      <c r="L5" s="216"/>
      <c r="M5" s="481">
        <v>58</v>
      </c>
      <c r="N5" s="205"/>
      <c r="O5" s="220"/>
      <c r="P5" s="253"/>
      <c r="Q5" s="225"/>
    </row>
    <row r="6" spans="1:17" ht="12.2" customHeight="1" x14ac:dyDescent="0.25">
      <c r="A6" s="207"/>
      <c r="B6" s="205"/>
      <c r="C6" s="220"/>
      <c r="D6" s="220"/>
      <c r="E6" s="220"/>
      <c r="F6" s="220"/>
      <c r="G6" s="220">
        <v>-26</v>
      </c>
      <c r="H6" s="249" t="s">
        <v>386</v>
      </c>
      <c r="I6" s="220"/>
      <c r="J6" s="205"/>
      <c r="K6" s="220"/>
      <c r="L6" s="209"/>
      <c r="M6" s="482"/>
      <c r="N6" s="205"/>
      <c r="O6" s="220"/>
      <c r="P6" s="253"/>
      <c r="Q6" s="225"/>
    </row>
    <row r="7" spans="1:17" ht="12.2" customHeight="1" x14ac:dyDescent="0.25">
      <c r="A7" s="207"/>
      <c r="B7" s="205"/>
      <c r="C7" s="220">
        <v>-24</v>
      </c>
      <c r="D7" s="253" t="s">
        <v>397</v>
      </c>
      <c r="E7" s="220"/>
      <c r="F7" s="205"/>
      <c r="G7" s="220"/>
      <c r="H7" s="216"/>
      <c r="I7" s="481">
        <v>52</v>
      </c>
      <c r="J7" s="205"/>
      <c r="K7" s="220"/>
      <c r="L7" s="209"/>
      <c r="M7" s="482"/>
      <c r="N7" s="205"/>
      <c r="O7" s="220"/>
      <c r="P7" s="253"/>
      <c r="Q7" s="225"/>
    </row>
    <row r="8" spans="1:17" ht="12.2" customHeight="1" x14ac:dyDescent="0.25">
      <c r="A8" s="207">
        <v>-1</v>
      </c>
      <c r="B8" s="249" t="s">
        <v>252</v>
      </c>
      <c r="C8" s="222"/>
      <c r="D8" s="250"/>
      <c r="E8" s="481">
        <v>40</v>
      </c>
      <c r="F8" s="249" t="s">
        <v>252</v>
      </c>
      <c r="G8" s="220"/>
      <c r="H8" s="209"/>
      <c r="I8" s="482"/>
      <c r="J8" s="249" t="s">
        <v>386</v>
      </c>
      <c r="K8" s="220"/>
      <c r="L8" s="209"/>
      <c r="M8" s="482"/>
      <c r="N8" s="249" t="s">
        <v>386</v>
      </c>
      <c r="O8" s="477">
        <v>3</v>
      </c>
      <c r="P8" s="253"/>
      <c r="Q8" s="225"/>
    </row>
    <row r="9" spans="1:17" ht="12.2" customHeight="1" x14ac:dyDescent="0.25">
      <c r="A9" s="207"/>
      <c r="B9" s="216"/>
      <c r="C9" s="481">
        <v>32</v>
      </c>
      <c r="D9" s="249" t="s">
        <v>252</v>
      </c>
      <c r="E9" s="483"/>
      <c r="F9" s="269"/>
      <c r="G9" s="481">
        <v>48</v>
      </c>
      <c r="H9" s="209"/>
      <c r="I9" s="482"/>
      <c r="J9" s="269"/>
      <c r="K9" s="481">
        <v>56</v>
      </c>
      <c r="L9" s="209"/>
      <c r="M9" s="482"/>
      <c r="N9" s="269"/>
      <c r="O9" s="477"/>
      <c r="P9" s="253"/>
      <c r="Q9" s="225"/>
    </row>
    <row r="10" spans="1:17" ht="12.2" customHeight="1" x14ac:dyDescent="0.25">
      <c r="A10" s="207">
        <v>-2</v>
      </c>
      <c r="B10" s="249" t="s">
        <v>258</v>
      </c>
      <c r="C10" s="483"/>
      <c r="D10" s="269"/>
      <c r="E10" s="222"/>
      <c r="F10" s="209"/>
      <c r="G10" s="482"/>
      <c r="H10" s="249" t="s">
        <v>252</v>
      </c>
      <c r="I10" s="483"/>
      <c r="J10" s="209"/>
      <c r="K10" s="482"/>
      <c r="L10" s="209"/>
      <c r="M10" s="482"/>
      <c r="N10" s="209"/>
      <c r="O10" s="218"/>
      <c r="P10" s="253"/>
      <c r="Q10" s="225"/>
    </row>
    <row r="11" spans="1:17" ht="12.2" customHeight="1" x14ac:dyDescent="0.25">
      <c r="A11" s="207"/>
      <c r="B11" s="205"/>
      <c r="C11" s="220">
        <v>-23</v>
      </c>
      <c r="D11" s="249" t="s">
        <v>396</v>
      </c>
      <c r="E11" s="222"/>
      <c r="F11" s="209"/>
      <c r="G11" s="482"/>
      <c r="H11" s="269"/>
      <c r="I11" s="220"/>
      <c r="J11" s="209"/>
      <c r="K11" s="482"/>
      <c r="L11" s="209"/>
      <c r="M11" s="482"/>
      <c r="N11" s="209"/>
      <c r="O11" s="218"/>
      <c r="P11" s="253"/>
      <c r="Q11" s="225"/>
    </row>
    <row r="12" spans="1:17" ht="12.2" customHeight="1" x14ac:dyDescent="0.25">
      <c r="A12" s="207">
        <v>-3</v>
      </c>
      <c r="B12" s="249" t="s">
        <v>248</v>
      </c>
      <c r="C12" s="222"/>
      <c r="D12" s="216"/>
      <c r="E12" s="481">
        <v>41</v>
      </c>
      <c r="F12" s="249" t="s">
        <v>385</v>
      </c>
      <c r="G12" s="483"/>
      <c r="H12" s="205"/>
      <c r="I12" s="220"/>
      <c r="J12" s="209"/>
      <c r="K12" s="482"/>
      <c r="L12" s="249" t="s">
        <v>386</v>
      </c>
      <c r="M12" s="483"/>
      <c r="N12" s="209"/>
      <c r="O12" s="218"/>
      <c r="P12" s="253"/>
      <c r="Q12" s="225"/>
    </row>
    <row r="13" spans="1:17" ht="12.2" customHeight="1" x14ac:dyDescent="0.25">
      <c r="A13" s="207"/>
      <c r="B13" s="216"/>
      <c r="C13" s="481">
        <v>33</v>
      </c>
      <c r="D13" s="249" t="s">
        <v>385</v>
      </c>
      <c r="E13" s="483"/>
      <c r="F13" s="269"/>
      <c r="G13" s="220"/>
      <c r="H13" s="205"/>
      <c r="I13" s="220"/>
      <c r="J13" s="209"/>
      <c r="K13" s="482"/>
      <c r="L13" s="205"/>
      <c r="M13" s="220"/>
      <c r="N13" s="209"/>
      <c r="O13" s="218"/>
      <c r="P13" s="253"/>
      <c r="Q13" s="225"/>
    </row>
    <row r="14" spans="1:17" ht="12.2" customHeight="1" x14ac:dyDescent="0.25">
      <c r="A14" s="207">
        <v>-4</v>
      </c>
      <c r="B14" s="249" t="s">
        <v>385</v>
      </c>
      <c r="C14" s="483"/>
      <c r="D14" s="269"/>
      <c r="E14" s="220"/>
      <c r="F14" s="205"/>
      <c r="G14" s="220">
        <v>-25</v>
      </c>
      <c r="H14" s="249" t="s">
        <v>384</v>
      </c>
      <c r="I14" s="220"/>
      <c r="J14" s="209"/>
      <c r="K14" s="482"/>
      <c r="L14" s="205"/>
      <c r="M14" s="220"/>
      <c r="N14" s="209"/>
      <c r="O14" s="218"/>
      <c r="P14" s="253"/>
      <c r="Q14" s="225"/>
    </row>
    <row r="15" spans="1:17" ht="12.2" customHeight="1" x14ac:dyDescent="0.25">
      <c r="A15" s="207"/>
      <c r="B15" s="205"/>
      <c r="C15" s="220">
        <v>-22</v>
      </c>
      <c r="D15" s="249" t="s">
        <v>391</v>
      </c>
      <c r="E15" s="220"/>
      <c r="F15" s="205"/>
      <c r="G15" s="220"/>
      <c r="H15" s="216"/>
      <c r="I15" s="481">
        <v>53</v>
      </c>
      <c r="J15" s="209"/>
      <c r="K15" s="482"/>
      <c r="L15" s="205"/>
      <c r="M15" s="220"/>
      <c r="N15" s="209"/>
      <c r="O15" s="218"/>
      <c r="P15" s="253"/>
      <c r="Q15" s="238"/>
    </row>
    <row r="16" spans="1:17" ht="12.2" customHeight="1" x14ac:dyDescent="0.25">
      <c r="A16" s="207">
        <v>-5</v>
      </c>
      <c r="B16" s="249" t="s">
        <v>264</v>
      </c>
      <c r="C16" s="222"/>
      <c r="D16" s="216"/>
      <c r="E16" s="481">
        <v>42</v>
      </c>
      <c r="F16" s="249" t="s">
        <v>391</v>
      </c>
      <c r="G16" s="220"/>
      <c r="H16" s="209"/>
      <c r="I16" s="482"/>
      <c r="J16" s="249" t="s">
        <v>384</v>
      </c>
      <c r="K16" s="483"/>
      <c r="L16" s="205"/>
      <c r="M16" s="486"/>
      <c r="N16" s="209"/>
      <c r="O16" s="218"/>
      <c r="P16" s="253"/>
    </row>
    <row r="17" spans="1:17" ht="12.2" customHeight="1" x14ac:dyDescent="0.25">
      <c r="A17" s="207"/>
      <c r="B17" s="216"/>
      <c r="C17" s="481">
        <v>34</v>
      </c>
      <c r="D17" s="249" t="s">
        <v>264</v>
      </c>
      <c r="E17" s="483"/>
      <c r="F17" s="269"/>
      <c r="G17" s="481">
        <v>49</v>
      </c>
      <c r="H17" s="209"/>
      <c r="I17" s="482"/>
      <c r="J17" s="269"/>
      <c r="K17" s="220"/>
      <c r="L17" s="205"/>
      <c r="M17" s="486"/>
      <c r="N17" s="209"/>
      <c r="O17" s="218"/>
      <c r="P17" s="253"/>
    </row>
    <row r="18" spans="1:17" ht="12.2" customHeight="1" x14ac:dyDescent="0.25">
      <c r="A18" s="207">
        <v>-6</v>
      </c>
      <c r="B18" s="211" t="s">
        <v>301</v>
      </c>
      <c r="C18" s="483"/>
      <c r="D18" s="269"/>
      <c r="E18" s="222"/>
      <c r="F18" s="209"/>
      <c r="G18" s="482"/>
      <c r="H18" s="249" t="s">
        <v>390</v>
      </c>
      <c r="I18" s="483"/>
      <c r="J18" s="205"/>
      <c r="K18" s="220"/>
      <c r="L18" s="205"/>
      <c r="M18" s="220"/>
      <c r="N18" s="209"/>
      <c r="O18" s="218"/>
      <c r="P18" s="253"/>
      <c r="Q18" s="238"/>
    </row>
    <row r="19" spans="1:17" ht="12.2" customHeight="1" x14ac:dyDescent="0.25">
      <c r="A19" s="207"/>
      <c r="B19" s="205"/>
      <c r="C19" s="220">
        <v>-21</v>
      </c>
      <c r="D19" s="249" t="s">
        <v>390</v>
      </c>
      <c r="E19" s="222"/>
      <c r="F19" s="209"/>
      <c r="G19" s="482"/>
      <c r="H19" s="269"/>
      <c r="I19" s="220"/>
      <c r="J19" s="205"/>
      <c r="K19" s="220"/>
      <c r="L19" s="205"/>
      <c r="M19" s="220"/>
      <c r="N19" s="209"/>
      <c r="O19" s="218"/>
      <c r="P19" s="253"/>
      <c r="Q19" s="238"/>
    </row>
    <row r="20" spans="1:17" ht="12.2" customHeight="1" x14ac:dyDescent="0.25">
      <c r="A20" s="207">
        <v>-7</v>
      </c>
      <c r="B20" s="249" t="s">
        <v>389</v>
      </c>
      <c r="C20" s="222"/>
      <c r="D20" s="216"/>
      <c r="E20" s="481">
        <v>43</v>
      </c>
      <c r="F20" s="249" t="s">
        <v>390</v>
      </c>
      <c r="G20" s="483"/>
      <c r="H20" s="205"/>
      <c r="I20" s="220"/>
      <c r="J20" s="205"/>
      <c r="K20" s="220">
        <v>-29</v>
      </c>
      <c r="L20" s="249" t="s">
        <v>388</v>
      </c>
      <c r="M20" s="220"/>
      <c r="N20" s="209"/>
      <c r="O20" s="218"/>
      <c r="P20" s="253"/>
      <c r="Q20" s="238"/>
    </row>
    <row r="21" spans="1:17" ht="12.2" customHeight="1" x14ac:dyDescent="0.25">
      <c r="A21" s="207"/>
      <c r="B21" s="216"/>
      <c r="C21" s="481">
        <v>35</v>
      </c>
      <c r="D21" s="249" t="s">
        <v>299</v>
      </c>
      <c r="E21" s="483"/>
      <c r="F21" s="269"/>
      <c r="G21" s="220"/>
      <c r="H21" s="205"/>
      <c r="I21" s="220"/>
      <c r="J21" s="205"/>
      <c r="K21" s="220"/>
      <c r="L21" s="216"/>
      <c r="M21" s="481">
        <v>59</v>
      </c>
      <c r="N21" s="209"/>
      <c r="O21" s="218"/>
      <c r="P21" s="253"/>
      <c r="Q21" s="238"/>
    </row>
    <row r="22" spans="1:17" ht="12.2" customHeight="1" x14ac:dyDescent="0.25">
      <c r="A22" s="207">
        <v>-8</v>
      </c>
      <c r="B22" s="249" t="s">
        <v>299</v>
      </c>
      <c r="C22" s="483"/>
      <c r="D22" s="269"/>
      <c r="E22" s="220"/>
      <c r="F22" s="205"/>
      <c r="G22" s="220">
        <v>-28</v>
      </c>
      <c r="H22" s="249" t="s">
        <v>394</v>
      </c>
      <c r="I22" s="220"/>
      <c r="J22" s="205"/>
      <c r="K22" s="220"/>
      <c r="L22" s="209"/>
      <c r="M22" s="482"/>
      <c r="N22" s="209"/>
      <c r="O22" s="218"/>
      <c r="P22" s="253"/>
      <c r="Q22" s="238"/>
    </row>
    <row r="23" spans="1:17" ht="12.2" customHeight="1" x14ac:dyDescent="0.25">
      <c r="A23" s="207"/>
      <c r="B23" s="205"/>
      <c r="C23" s="220">
        <v>-20</v>
      </c>
      <c r="D23" s="249" t="s">
        <v>279</v>
      </c>
      <c r="E23" s="220"/>
      <c r="F23" s="205"/>
      <c r="G23" s="220"/>
      <c r="H23" s="216"/>
      <c r="I23" s="481">
        <v>54</v>
      </c>
      <c r="J23" s="205"/>
      <c r="K23" s="220"/>
      <c r="L23" s="209"/>
      <c r="M23" s="482"/>
      <c r="N23" s="209"/>
      <c r="O23" s="218"/>
      <c r="P23" s="253"/>
      <c r="Q23" s="238"/>
    </row>
    <row r="24" spans="1:17" ht="12.2" customHeight="1" x14ac:dyDescent="0.25">
      <c r="A24" s="207">
        <v>-9</v>
      </c>
      <c r="B24" s="249" t="s">
        <v>314</v>
      </c>
      <c r="C24" s="222"/>
      <c r="D24" s="216"/>
      <c r="E24" s="481">
        <v>44</v>
      </c>
      <c r="F24" s="249" t="s">
        <v>314</v>
      </c>
      <c r="G24" s="220"/>
      <c r="H24" s="209"/>
      <c r="I24" s="482"/>
      <c r="J24" s="249" t="s">
        <v>394</v>
      </c>
      <c r="K24" s="220"/>
      <c r="L24" s="209"/>
      <c r="M24" s="482"/>
      <c r="N24" s="249" t="s">
        <v>392</v>
      </c>
      <c r="O24" s="477">
        <v>3</v>
      </c>
      <c r="P24" s="209"/>
      <c r="Q24" s="238"/>
    </row>
    <row r="25" spans="1:17" ht="12.2" customHeight="1" x14ac:dyDescent="0.25">
      <c r="A25" s="207"/>
      <c r="B25" s="216"/>
      <c r="C25" s="481">
        <v>36</v>
      </c>
      <c r="D25" s="249" t="s">
        <v>314</v>
      </c>
      <c r="E25" s="483"/>
      <c r="F25" s="269"/>
      <c r="G25" s="481">
        <v>50</v>
      </c>
      <c r="H25" s="209"/>
      <c r="I25" s="482"/>
      <c r="J25" s="216"/>
      <c r="K25" s="481">
        <v>57</v>
      </c>
      <c r="L25" s="209"/>
      <c r="M25" s="482"/>
      <c r="N25" s="269"/>
      <c r="O25" s="477"/>
      <c r="P25" s="253"/>
      <c r="Q25" s="238"/>
    </row>
    <row r="26" spans="1:17" ht="12.2" customHeight="1" x14ac:dyDescent="0.25">
      <c r="A26" s="207">
        <v>-10</v>
      </c>
      <c r="B26" s="249" t="s">
        <v>306</v>
      </c>
      <c r="C26" s="483"/>
      <c r="D26" s="269"/>
      <c r="E26" s="222"/>
      <c r="F26" s="209"/>
      <c r="G26" s="482"/>
      <c r="H26" s="209" t="s">
        <v>387</v>
      </c>
      <c r="I26" s="483"/>
      <c r="J26" s="209"/>
      <c r="K26" s="482"/>
      <c r="L26" s="209"/>
      <c r="M26" s="487"/>
      <c r="N26" s="271"/>
      <c r="O26" s="220"/>
      <c r="P26" s="209"/>
      <c r="Q26" s="238"/>
    </row>
    <row r="27" spans="1:17" ht="12.2" customHeight="1" x14ac:dyDescent="0.25">
      <c r="A27" s="207"/>
      <c r="B27" s="205"/>
      <c r="C27" s="220">
        <v>-19</v>
      </c>
      <c r="D27" s="209" t="s">
        <v>387</v>
      </c>
      <c r="E27" s="222"/>
      <c r="F27" s="209"/>
      <c r="G27" s="482"/>
      <c r="H27" s="269"/>
      <c r="I27" s="220"/>
      <c r="J27" s="209"/>
      <c r="K27" s="482"/>
      <c r="L27" s="209"/>
      <c r="M27" s="482"/>
      <c r="N27" s="205"/>
      <c r="O27" s="220"/>
      <c r="P27" s="253"/>
      <c r="Q27" s="238"/>
    </row>
    <row r="28" spans="1:17" ht="12.2" customHeight="1" x14ac:dyDescent="0.25">
      <c r="A28" s="207">
        <v>-11</v>
      </c>
      <c r="B28" s="249" t="s">
        <v>323</v>
      </c>
      <c r="C28" s="222"/>
      <c r="D28" s="216"/>
      <c r="E28" s="481">
        <v>45</v>
      </c>
      <c r="F28" s="209" t="s">
        <v>387</v>
      </c>
      <c r="G28" s="483"/>
      <c r="H28" s="205"/>
      <c r="I28" s="220"/>
      <c r="J28" s="209"/>
      <c r="K28" s="482"/>
      <c r="L28" s="249" t="s">
        <v>392</v>
      </c>
      <c r="M28" s="483"/>
      <c r="N28" s="205"/>
      <c r="O28" s="220"/>
      <c r="P28" s="253"/>
      <c r="Q28" s="478"/>
    </row>
    <row r="29" spans="1:17" ht="12.2" customHeight="1" x14ac:dyDescent="0.25">
      <c r="A29" s="207"/>
      <c r="B29" s="216"/>
      <c r="C29" s="481">
        <v>37</v>
      </c>
      <c r="D29" s="249" t="s">
        <v>323</v>
      </c>
      <c r="E29" s="483"/>
      <c r="F29" s="269"/>
      <c r="G29" s="220"/>
      <c r="H29" s="205"/>
      <c r="I29" s="220"/>
      <c r="J29" s="209"/>
      <c r="K29" s="482"/>
      <c r="L29" s="269"/>
      <c r="M29" s="220"/>
      <c r="N29" s="205"/>
      <c r="O29" s="220"/>
      <c r="P29" s="253"/>
      <c r="Q29" s="478"/>
    </row>
    <row r="30" spans="1:17" ht="12.2" customHeight="1" x14ac:dyDescent="0.25">
      <c r="A30" s="207">
        <v>-12</v>
      </c>
      <c r="B30" s="249" t="s">
        <v>242</v>
      </c>
      <c r="C30" s="483"/>
      <c r="D30" s="269"/>
      <c r="E30" s="220"/>
      <c r="F30" s="205"/>
      <c r="G30" s="220">
        <v>-27</v>
      </c>
      <c r="H30" s="249" t="s">
        <v>392</v>
      </c>
      <c r="I30" s="220"/>
      <c r="J30" s="209"/>
      <c r="K30" s="482"/>
      <c r="L30" s="205"/>
      <c r="M30" s="208"/>
      <c r="N30" s="209"/>
      <c r="O30" s="486"/>
      <c r="P30" s="253"/>
      <c r="Q30" s="238"/>
    </row>
    <row r="31" spans="1:17" ht="12.2" customHeight="1" x14ac:dyDescent="0.25">
      <c r="A31" s="207"/>
      <c r="B31" s="205"/>
      <c r="C31" s="220">
        <v>-18</v>
      </c>
      <c r="D31" s="249" t="s">
        <v>383</v>
      </c>
      <c r="E31" s="220"/>
      <c r="F31" s="205"/>
      <c r="G31" s="220"/>
      <c r="H31" s="216"/>
      <c r="I31" s="481">
        <v>55</v>
      </c>
      <c r="J31" s="209"/>
      <c r="K31" s="482"/>
      <c r="L31" s="205"/>
      <c r="M31" s="208"/>
      <c r="N31" s="209"/>
      <c r="O31" s="486"/>
      <c r="P31" s="253"/>
      <c r="Q31" s="238"/>
    </row>
    <row r="32" spans="1:17" ht="12.2" customHeight="1" x14ac:dyDescent="0.25">
      <c r="A32" s="207">
        <v>-13</v>
      </c>
      <c r="B32" s="249" t="s">
        <v>317</v>
      </c>
      <c r="C32" s="222"/>
      <c r="D32" s="216"/>
      <c r="E32" s="481">
        <v>46</v>
      </c>
      <c r="F32" s="249" t="s">
        <v>383</v>
      </c>
      <c r="G32" s="220"/>
      <c r="H32" s="209"/>
      <c r="I32" s="482"/>
      <c r="J32" s="249" t="s">
        <v>392</v>
      </c>
      <c r="K32" s="483"/>
      <c r="L32" s="205"/>
      <c r="M32" s="220"/>
      <c r="N32" s="205"/>
      <c r="O32" s="220"/>
      <c r="P32" s="253"/>
      <c r="Q32" s="225"/>
    </row>
    <row r="33" spans="1:17" ht="12.2" customHeight="1" x14ac:dyDescent="0.25">
      <c r="A33" s="207"/>
      <c r="B33" s="216"/>
      <c r="C33" s="481">
        <v>38</v>
      </c>
      <c r="D33" s="211" t="s">
        <v>395</v>
      </c>
      <c r="E33" s="483"/>
      <c r="F33" s="269"/>
      <c r="G33" s="481">
        <v>51</v>
      </c>
      <c r="H33" s="209"/>
      <c r="I33" s="482"/>
      <c r="J33" s="269"/>
      <c r="K33" s="220"/>
      <c r="L33" s="205"/>
      <c r="M33" s="220"/>
      <c r="N33" s="205"/>
      <c r="O33" s="220"/>
      <c r="P33" s="253"/>
      <c r="Q33" s="225"/>
    </row>
    <row r="34" spans="1:17" ht="12.2" customHeight="1" x14ac:dyDescent="0.25">
      <c r="A34" s="207">
        <v>-14</v>
      </c>
      <c r="B34" s="211" t="s">
        <v>395</v>
      </c>
      <c r="C34" s="483"/>
      <c r="D34" s="269"/>
      <c r="E34" s="222"/>
      <c r="F34" s="209"/>
      <c r="G34" s="482"/>
      <c r="H34" s="249" t="s">
        <v>383</v>
      </c>
      <c r="I34" s="483"/>
      <c r="J34" s="205"/>
      <c r="K34" s="220"/>
      <c r="L34" s="205"/>
      <c r="M34" s="220"/>
      <c r="N34" s="205"/>
      <c r="O34" s="220"/>
      <c r="P34" s="253"/>
      <c r="Q34" s="225"/>
    </row>
    <row r="35" spans="1:17" ht="12.2" customHeight="1" x14ac:dyDescent="0.25">
      <c r="A35" s="207"/>
      <c r="B35" s="205"/>
      <c r="C35" s="220">
        <v>-17</v>
      </c>
      <c r="D35" s="249" t="s">
        <v>382</v>
      </c>
      <c r="E35" s="222"/>
      <c r="F35" s="209"/>
      <c r="G35" s="482"/>
      <c r="H35" s="269"/>
      <c r="I35" s="220"/>
      <c r="J35" s="220"/>
      <c r="K35" s="220"/>
      <c r="L35" s="205"/>
      <c r="M35" s="220"/>
      <c r="N35" s="205"/>
      <c r="O35" s="220"/>
      <c r="P35" s="253"/>
      <c r="Q35" s="225"/>
    </row>
    <row r="36" spans="1:17" ht="12.2" customHeight="1" x14ac:dyDescent="0.25">
      <c r="A36" s="207">
        <v>-15</v>
      </c>
      <c r="B36" s="249" t="s">
        <v>289</v>
      </c>
      <c r="C36" s="222"/>
      <c r="D36" s="216"/>
      <c r="E36" s="481">
        <v>47</v>
      </c>
      <c r="F36" s="249" t="s">
        <v>289</v>
      </c>
      <c r="G36" s="483"/>
      <c r="H36" s="205"/>
      <c r="I36" s="220"/>
      <c r="J36" s="220"/>
      <c r="K36" s="220"/>
      <c r="L36" s="205"/>
      <c r="M36" s="220"/>
      <c r="N36" s="205"/>
      <c r="O36" s="220"/>
      <c r="P36" s="253"/>
      <c r="Q36" s="225"/>
    </row>
    <row r="37" spans="1:17" ht="12.2" customHeight="1" x14ac:dyDescent="0.25">
      <c r="A37" s="207"/>
      <c r="B37" s="216"/>
      <c r="C37" s="481">
        <v>39</v>
      </c>
      <c r="D37" s="249" t="s">
        <v>289</v>
      </c>
      <c r="E37" s="483"/>
      <c r="F37" s="269"/>
      <c r="G37" s="220"/>
      <c r="H37" s="205"/>
      <c r="I37" s="220"/>
      <c r="J37" s="220"/>
      <c r="K37" s="220"/>
      <c r="L37" s="205"/>
      <c r="M37" s="220"/>
      <c r="N37" s="205"/>
      <c r="O37" s="220"/>
      <c r="P37" s="253"/>
      <c r="Q37" s="225"/>
    </row>
    <row r="38" spans="1:17" ht="12.2" customHeight="1" x14ac:dyDescent="0.25">
      <c r="A38" s="207">
        <v>-16</v>
      </c>
      <c r="B38" s="249" t="s">
        <v>285</v>
      </c>
      <c r="C38" s="483"/>
      <c r="D38" s="269"/>
      <c r="E38" s="220"/>
      <c r="F38" s="205"/>
      <c r="G38" s="220"/>
      <c r="H38" s="253"/>
      <c r="I38" s="220"/>
      <c r="J38" s="220"/>
      <c r="K38" s="220"/>
      <c r="L38" s="205"/>
      <c r="M38" s="220"/>
      <c r="N38" s="205"/>
      <c r="O38" s="220"/>
      <c r="P38" s="253"/>
      <c r="Q38" s="225"/>
    </row>
    <row r="39" spans="1:17" ht="12.2" customHeight="1" x14ac:dyDescent="0.25">
      <c r="A39" s="207"/>
      <c r="B39" s="205"/>
      <c r="C39" s="220"/>
      <c r="D39" s="205"/>
      <c r="E39" s="220"/>
      <c r="F39" s="205"/>
      <c r="G39" s="220"/>
      <c r="H39" s="205"/>
      <c r="I39" s="220"/>
      <c r="J39" s="220"/>
      <c r="K39" s="220"/>
      <c r="L39" s="205"/>
      <c r="M39" s="220"/>
      <c r="N39" s="205"/>
      <c r="O39" s="220"/>
      <c r="P39" s="253"/>
      <c r="Q39" s="225"/>
    </row>
    <row r="40" spans="1:17" ht="12.2" customHeight="1" x14ac:dyDescent="0.25">
      <c r="A40" s="207"/>
      <c r="B40" s="205"/>
      <c r="C40" s="220">
        <v>-58</v>
      </c>
      <c r="D40" s="249" t="s">
        <v>56</v>
      </c>
      <c r="E40" s="220"/>
      <c r="F40" s="205"/>
      <c r="G40" s="220"/>
      <c r="H40" s="205"/>
      <c r="I40" s="220"/>
      <c r="J40" s="220"/>
      <c r="K40" s="220">
        <v>-56</v>
      </c>
      <c r="L40" s="249" t="s">
        <v>384</v>
      </c>
      <c r="M40" s="220"/>
      <c r="N40" s="205"/>
      <c r="O40" s="220"/>
      <c r="P40" s="253"/>
      <c r="Q40" s="225"/>
    </row>
    <row r="41" spans="1:17" ht="12.2" customHeight="1" x14ac:dyDescent="0.25">
      <c r="A41" s="207"/>
      <c r="B41" s="267"/>
      <c r="C41" s="220"/>
      <c r="D41" s="216"/>
      <c r="E41" s="481">
        <v>61</v>
      </c>
      <c r="F41" s="249" t="s">
        <v>56</v>
      </c>
      <c r="G41" s="478">
        <v>5</v>
      </c>
      <c r="H41" s="267"/>
      <c r="I41" s="237"/>
      <c r="J41" s="220"/>
      <c r="K41" s="220"/>
      <c r="L41" s="216"/>
      <c r="M41" s="481">
        <v>62</v>
      </c>
      <c r="N41" s="249" t="s">
        <v>384</v>
      </c>
      <c r="O41" s="478">
        <v>7</v>
      </c>
      <c r="P41" s="253"/>
      <c r="Q41" s="225"/>
    </row>
    <row r="42" spans="1:17" ht="12.2" customHeight="1" x14ac:dyDescent="0.25">
      <c r="A42" s="207"/>
      <c r="B42" s="220"/>
      <c r="C42" s="220">
        <v>-59</v>
      </c>
      <c r="D42" s="249" t="s">
        <v>388</v>
      </c>
      <c r="E42" s="483"/>
      <c r="F42" s="269"/>
      <c r="G42" s="478"/>
      <c r="H42" s="267"/>
      <c r="I42" s="237"/>
      <c r="J42" s="220"/>
      <c r="K42" s="220">
        <v>-57</v>
      </c>
      <c r="L42" s="249" t="s">
        <v>394</v>
      </c>
      <c r="M42" s="483"/>
      <c r="N42" s="205"/>
      <c r="O42" s="478"/>
      <c r="P42" s="253"/>
      <c r="Q42" s="225"/>
    </row>
    <row r="43" spans="1:17" ht="12.2" customHeight="1" x14ac:dyDescent="0.25">
      <c r="A43" s="207"/>
      <c r="B43" s="220"/>
      <c r="C43" s="220"/>
      <c r="D43" s="209"/>
      <c r="E43" s="220">
        <v>-61</v>
      </c>
      <c r="F43" s="249" t="s">
        <v>388</v>
      </c>
      <c r="G43" s="478">
        <v>6</v>
      </c>
      <c r="H43" s="267"/>
      <c r="I43" s="237"/>
      <c r="J43" s="220"/>
      <c r="K43" s="220"/>
      <c r="L43" s="205"/>
      <c r="M43" s="220">
        <v>-62</v>
      </c>
      <c r="N43" s="249" t="s">
        <v>394</v>
      </c>
      <c r="O43" s="478">
        <v>8</v>
      </c>
      <c r="P43" s="253"/>
      <c r="Q43" s="225"/>
    </row>
    <row r="44" spans="1:17" ht="12.2" customHeight="1" x14ac:dyDescent="0.25">
      <c r="A44" s="207"/>
      <c r="B44" s="220"/>
      <c r="C44" s="220"/>
      <c r="D44" s="59"/>
      <c r="E44" s="220"/>
      <c r="F44" s="267"/>
      <c r="G44" s="478"/>
      <c r="H44" s="267"/>
      <c r="I44" s="237"/>
      <c r="J44" s="220"/>
      <c r="K44" s="220"/>
      <c r="L44" s="205"/>
      <c r="M44" s="220"/>
      <c r="N44" s="205"/>
      <c r="O44" s="478"/>
      <c r="P44" s="253"/>
      <c r="Q44" s="225"/>
    </row>
    <row r="45" spans="1:17" ht="12.2" customHeight="1" x14ac:dyDescent="0.25">
      <c r="A45" s="207"/>
      <c r="B45" s="220"/>
      <c r="C45" s="220"/>
      <c r="D45" s="272" t="s">
        <v>77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20"/>
      <c r="P45" s="253"/>
      <c r="Q45" s="225"/>
    </row>
    <row r="46" spans="1:17" ht="12.2" customHeight="1" x14ac:dyDescent="0.25">
      <c r="A46" s="207"/>
      <c r="B46" s="220"/>
      <c r="C46" s="220"/>
      <c r="D46" s="273" t="s">
        <v>78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20"/>
      <c r="P46" s="253"/>
      <c r="Q46" s="225"/>
    </row>
    <row r="47" spans="1:17" x14ac:dyDescent="0.25">
      <c r="D47" s="267"/>
      <c r="F47" s="267"/>
      <c r="H47" s="267"/>
      <c r="P47" s="253"/>
    </row>
    <row r="48" spans="1:17" x14ac:dyDescent="0.25">
      <c r="F48" s="267"/>
      <c r="H48" s="267"/>
      <c r="P48" s="253"/>
    </row>
    <row r="49" spans="16:16" x14ac:dyDescent="0.25">
      <c r="P49" s="253"/>
    </row>
    <row r="50" spans="16:16" x14ac:dyDescent="0.25">
      <c r="P50" s="253"/>
    </row>
    <row r="51" spans="16:16" x14ac:dyDescent="0.25">
      <c r="P51" s="253"/>
    </row>
    <row r="52" spans="16:16" x14ac:dyDescent="0.25">
      <c r="P52" s="253"/>
    </row>
    <row r="53" spans="16:16" x14ac:dyDescent="0.25">
      <c r="P53" s="253"/>
    </row>
    <row r="54" spans="16:16" x14ac:dyDescent="0.25">
      <c r="P54" s="253"/>
    </row>
    <row r="55" spans="16:16" x14ac:dyDescent="0.25">
      <c r="P55" s="253"/>
    </row>
    <row r="56" spans="16:16" x14ac:dyDescent="0.25">
      <c r="P56" s="253"/>
    </row>
    <row r="57" spans="16:16" x14ac:dyDescent="0.25">
      <c r="P57" s="253"/>
    </row>
    <row r="58" spans="16:16" x14ac:dyDescent="0.25">
      <c r="P58" s="253"/>
    </row>
    <row r="59" spans="16:16" x14ac:dyDescent="0.25">
      <c r="P59" s="253"/>
    </row>
    <row r="60" spans="16:16" x14ac:dyDescent="0.25">
      <c r="P60" s="253"/>
    </row>
    <row r="61" spans="16:16" x14ac:dyDescent="0.25">
      <c r="P61" s="253"/>
    </row>
    <row r="62" spans="16:16" x14ac:dyDescent="0.25">
      <c r="P62" s="253"/>
    </row>
    <row r="63" spans="16:16" x14ac:dyDescent="0.25">
      <c r="P63" s="253"/>
    </row>
    <row r="64" spans="16:16" x14ac:dyDescent="0.25">
      <c r="P64" s="253"/>
    </row>
    <row r="65" spans="16:16" x14ac:dyDescent="0.25">
      <c r="P65" s="43"/>
    </row>
    <row r="66" spans="16:16" x14ac:dyDescent="0.25">
      <c r="P66" s="43"/>
    </row>
    <row r="67" spans="16:16" x14ac:dyDescent="0.25">
      <c r="P67" s="43"/>
    </row>
    <row r="81" spans="1:1" x14ac:dyDescent="0.25">
      <c r="A81" s="43"/>
    </row>
    <row r="82" spans="1:1" x14ac:dyDescent="0.25">
      <c r="A82" s="43"/>
    </row>
    <row r="83" spans="1:1" x14ac:dyDescent="0.25">
      <c r="A83" s="43"/>
    </row>
    <row r="84" spans="1:1" x14ac:dyDescent="0.25">
      <c r="A84" s="43"/>
    </row>
    <row r="89" spans="1:1" x14ac:dyDescent="0.25">
      <c r="A89" s="43"/>
    </row>
    <row r="90" spans="1:1" x14ac:dyDescent="0.25">
      <c r="A90" s="43"/>
    </row>
    <row r="91" spans="1:1" x14ac:dyDescent="0.25">
      <c r="A91" s="43"/>
    </row>
    <row r="92" spans="1:1" x14ac:dyDescent="0.25">
      <c r="A92" s="43"/>
    </row>
    <row r="97" spans="1:1" x14ac:dyDescent="0.25">
      <c r="A97" s="43"/>
    </row>
    <row r="98" spans="1:1" x14ac:dyDescent="0.25">
      <c r="A98" s="43"/>
    </row>
    <row r="99" spans="1:1" x14ac:dyDescent="0.25">
      <c r="A99" s="43"/>
    </row>
  </sheetData>
  <mergeCells count="41">
    <mergeCell ref="O8:O9"/>
    <mergeCell ref="C9:C10"/>
    <mergeCell ref="G9:G12"/>
    <mergeCell ref="K9:K16"/>
    <mergeCell ref="E12:E13"/>
    <mergeCell ref="B1:L1"/>
    <mergeCell ref="C2:K2"/>
    <mergeCell ref="M5:M12"/>
    <mergeCell ref="I7:I10"/>
    <mergeCell ref="E8:E9"/>
    <mergeCell ref="C13:C14"/>
    <mergeCell ref="I15:I18"/>
    <mergeCell ref="E16:E17"/>
    <mergeCell ref="M16:M17"/>
    <mergeCell ref="C17:C18"/>
    <mergeCell ref="G17:G20"/>
    <mergeCell ref="E20:E21"/>
    <mergeCell ref="C21:C22"/>
    <mergeCell ref="M21:M28"/>
    <mergeCell ref="I23:I26"/>
    <mergeCell ref="E24:E25"/>
    <mergeCell ref="O24:O25"/>
    <mergeCell ref="C25:C26"/>
    <mergeCell ref="G25:G28"/>
    <mergeCell ref="K25:K32"/>
    <mergeCell ref="E28:E29"/>
    <mergeCell ref="Q28:Q29"/>
    <mergeCell ref="C29:C30"/>
    <mergeCell ref="O30:O31"/>
    <mergeCell ref="I31:I34"/>
    <mergeCell ref="E32:E33"/>
    <mergeCell ref="C33:C34"/>
    <mergeCell ref="G33:G36"/>
    <mergeCell ref="E36:E37"/>
    <mergeCell ref="C37:C38"/>
    <mergeCell ref="E41:E42"/>
    <mergeCell ref="G41:G42"/>
    <mergeCell ref="M41:M42"/>
    <mergeCell ref="O41:O42"/>
    <mergeCell ref="G43:G44"/>
    <mergeCell ref="O43:O4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workbookViewId="0">
      <selection activeCell="J32" sqref="J32"/>
    </sheetView>
  </sheetViews>
  <sheetFormatPr defaultRowHeight="15" x14ac:dyDescent="0.25"/>
  <cols>
    <col min="1" max="1" width="3.140625" customWidth="1"/>
    <col min="2" max="2" width="17.28515625" customWidth="1"/>
    <col min="3" max="3" width="3.140625" customWidth="1"/>
    <col min="4" max="4" width="17.7109375" customWidth="1"/>
    <col min="5" max="5" width="3.140625" customWidth="1"/>
    <col min="6" max="6" width="17.7109375" customWidth="1"/>
    <col min="7" max="7" width="2.85546875" customWidth="1"/>
    <col min="8" max="8" width="18.7109375" customWidth="1"/>
    <col min="9" max="9" width="3.28515625" customWidth="1"/>
  </cols>
  <sheetData>
    <row r="1" spans="1:13" ht="15" customHeight="1" x14ac:dyDescent="0.25">
      <c r="A1" s="11"/>
      <c r="B1" s="357" t="s">
        <v>241</v>
      </c>
      <c r="C1" s="357"/>
      <c r="D1" s="357"/>
      <c r="E1" s="357"/>
      <c r="F1" s="357"/>
      <c r="G1" s="357"/>
      <c r="H1" s="11"/>
      <c r="I1" s="11"/>
      <c r="J1" s="11"/>
      <c r="K1" s="11"/>
    </row>
    <row r="2" spans="1:13" ht="9" customHeight="1" x14ac:dyDescent="0.25">
      <c r="A2" s="378" t="s">
        <v>59</v>
      </c>
      <c r="B2" s="378"/>
      <c r="C2" s="378"/>
      <c r="D2" s="378"/>
      <c r="E2" s="378"/>
      <c r="F2" s="378"/>
      <c r="G2" s="378"/>
      <c r="H2" s="13"/>
      <c r="I2" s="13"/>
      <c r="J2" s="13"/>
      <c r="K2" s="6"/>
      <c r="L2" s="248"/>
    </row>
    <row r="3" spans="1:13" ht="9" customHeight="1" x14ac:dyDescent="0.25">
      <c r="C3" s="205"/>
      <c r="E3" s="205"/>
      <c r="G3" s="206" t="s">
        <v>55</v>
      </c>
      <c r="L3" s="205"/>
    </row>
    <row r="4" spans="1:13" ht="9" customHeight="1" x14ac:dyDescent="0.25"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3" ht="9" customHeight="1" x14ac:dyDescent="0.25">
      <c r="A5" s="207"/>
      <c r="B5" s="205"/>
      <c r="C5" s="220">
        <v>-52</v>
      </c>
      <c r="D5" s="211" t="s">
        <v>252</v>
      </c>
      <c r="E5" s="220"/>
      <c r="F5" s="207"/>
      <c r="G5" s="207"/>
      <c r="H5" s="274" t="s">
        <v>380</v>
      </c>
      <c r="K5" s="43"/>
      <c r="L5" s="43"/>
      <c r="M5" s="268"/>
    </row>
    <row r="6" spans="1:13" ht="9" customHeight="1" x14ac:dyDescent="0.25">
      <c r="A6" s="207"/>
      <c r="B6" s="205"/>
      <c r="C6" s="220"/>
      <c r="D6" s="216"/>
      <c r="E6" s="481">
        <v>63</v>
      </c>
      <c r="F6" s="211" t="s">
        <v>252</v>
      </c>
      <c r="G6" s="207"/>
      <c r="H6" s="209"/>
      <c r="I6" s="275"/>
      <c r="K6" s="253"/>
      <c r="L6" s="43"/>
      <c r="M6" s="209"/>
    </row>
    <row r="7" spans="1:13" ht="9" customHeight="1" x14ac:dyDescent="0.25">
      <c r="A7" s="207"/>
      <c r="B7" s="205"/>
      <c r="C7" s="220">
        <v>-53</v>
      </c>
      <c r="D7" s="211" t="s">
        <v>390</v>
      </c>
      <c r="E7" s="483"/>
      <c r="F7" s="205"/>
      <c r="G7" s="481">
        <v>65</v>
      </c>
      <c r="H7" s="209"/>
      <c r="I7" s="275"/>
      <c r="K7" s="209"/>
      <c r="L7" s="43"/>
      <c r="M7" s="279"/>
    </row>
    <row r="8" spans="1:13" ht="9" customHeight="1" x14ac:dyDescent="0.25">
      <c r="A8" s="207"/>
      <c r="B8" s="205"/>
      <c r="C8" s="220"/>
      <c r="D8" s="205"/>
      <c r="E8" s="220"/>
      <c r="F8" s="209"/>
      <c r="G8" s="482"/>
      <c r="H8" s="247" t="s">
        <v>387</v>
      </c>
      <c r="I8" s="488">
        <v>9</v>
      </c>
      <c r="K8" s="209"/>
      <c r="L8" s="43"/>
      <c r="M8" s="209"/>
    </row>
    <row r="9" spans="1:13" ht="9" customHeight="1" x14ac:dyDescent="0.25">
      <c r="A9" s="207"/>
      <c r="B9" s="205"/>
      <c r="C9" s="220">
        <v>-54</v>
      </c>
      <c r="D9" s="209" t="s">
        <v>387</v>
      </c>
      <c r="E9" s="222"/>
      <c r="F9" s="209"/>
      <c r="G9" s="482"/>
      <c r="H9" s="205"/>
      <c r="I9" s="488"/>
      <c r="K9" s="209"/>
      <c r="L9" s="43"/>
      <c r="M9" s="209"/>
    </row>
    <row r="10" spans="1:13" ht="9" customHeight="1" x14ac:dyDescent="0.25">
      <c r="A10" s="207"/>
      <c r="B10" s="205"/>
      <c r="C10" s="220"/>
      <c r="D10" s="216"/>
      <c r="E10" s="481">
        <v>64</v>
      </c>
      <c r="F10" s="247" t="s">
        <v>387</v>
      </c>
      <c r="G10" s="483"/>
      <c r="H10" s="209"/>
      <c r="I10" s="275"/>
      <c r="K10" s="253"/>
      <c r="L10" s="43"/>
      <c r="M10" s="209"/>
    </row>
    <row r="11" spans="1:13" ht="9" customHeight="1" x14ac:dyDescent="0.25">
      <c r="A11" s="207"/>
      <c r="B11" s="205"/>
      <c r="C11" s="220">
        <v>-55</v>
      </c>
      <c r="D11" s="211" t="s">
        <v>383</v>
      </c>
      <c r="E11" s="483"/>
      <c r="F11" s="205"/>
      <c r="G11" s="220">
        <v>-65</v>
      </c>
      <c r="H11" s="211" t="s">
        <v>252</v>
      </c>
      <c r="I11" s="488">
        <v>10</v>
      </c>
      <c r="K11" s="279"/>
      <c r="L11" s="43"/>
      <c r="M11" s="279"/>
    </row>
    <row r="12" spans="1:13" ht="9" customHeight="1" x14ac:dyDescent="0.25">
      <c r="A12" s="207"/>
      <c r="B12" s="205"/>
      <c r="C12" s="220"/>
      <c r="D12" s="205"/>
      <c r="E12" s="220"/>
      <c r="F12" s="205"/>
      <c r="G12" s="220"/>
      <c r="H12" s="205"/>
      <c r="I12" s="488"/>
      <c r="K12" s="209"/>
      <c r="L12" s="43"/>
      <c r="M12" s="209"/>
    </row>
    <row r="13" spans="1:13" ht="9" customHeight="1" x14ac:dyDescent="0.25">
      <c r="A13" s="207"/>
      <c r="B13" s="205"/>
      <c r="C13" s="220"/>
      <c r="D13" s="205"/>
      <c r="E13" s="220">
        <v>-63</v>
      </c>
      <c r="F13" s="211" t="s">
        <v>390</v>
      </c>
      <c r="G13" s="220"/>
      <c r="H13" s="205"/>
      <c r="I13" s="275"/>
      <c r="K13" s="209"/>
      <c r="L13" s="43"/>
      <c r="M13" s="209"/>
    </row>
    <row r="14" spans="1:13" ht="9" customHeight="1" x14ac:dyDescent="0.25">
      <c r="A14" s="207"/>
      <c r="B14" s="205"/>
      <c r="C14" s="220"/>
      <c r="D14" s="205"/>
      <c r="E14" s="220"/>
      <c r="F14" s="216"/>
      <c r="G14" s="481">
        <v>66</v>
      </c>
      <c r="H14" s="211" t="s">
        <v>390</v>
      </c>
      <c r="I14" s="488">
        <v>11</v>
      </c>
      <c r="K14" s="253"/>
      <c r="L14" s="43"/>
      <c r="M14" s="209"/>
    </row>
    <row r="15" spans="1:13" ht="9" customHeight="1" x14ac:dyDescent="0.25">
      <c r="A15" s="207"/>
      <c r="B15" s="205"/>
      <c r="C15" s="220"/>
      <c r="D15" s="205"/>
      <c r="E15" s="220">
        <v>-64</v>
      </c>
      <c r="F15" s="211" t="s">
        <v>383</v>
      </c>
      <c r="G15" s="483"/>
      <c r="H15" s="205"/>
      <c r="I15" s="488"/>
      <c r="K15" s="209"/>
      <c r="L15" s="43"/>
      <c r="M15" s="279"/>
    </row>
    <row r="16" spans="1:13" ht="9" customHeight="1" x14ac:dyDescent="0.25">
      <c r="A16" s="207"/>
      <c r="B16" s="205"/>
      <c r="C16" s="220"/>
      <c r="D16" s="205"/>
      <c r="E16" s="220"/>
      <c r="F16" s="205"/>
      <c r="G16" s="220">
        <v>-66</v>
      </c>
      <c r="H16" s="211" t="s">
        <v>383</v>
      </c>
      <c r="I16" s="493">
        <v>12</v>
      </c>
      <c r="J16" s="225"/>
      <c r="K16" s="209"/>
      <c r="L16" s="43"/>
      <c r="M16" s="209"/>
    </row>
    <row r="17" spans="1:15" ht="9" customHeight="1" x14ac:dyDescent="0.25">
      <c r="A17" s="207"/>
      <c r="B17" s="205"/>
      <c r="C17" s="220">
        <v>-48</v>
      </c>
      <c r="D17" s="211" t="s">
        <v>385</v>
      </c>
      <c r="E17" s="220"/>
      <c r="F17" s="205"/>
      <c r="G17" s="220"/>
      <c r="H17" s="205"/>
      <c r="I17" s="493"/>
      <c r="J17" s="225"/>
      <c r="K17" s="209"/>
      <c r="L17" s="43"/>
      <c r="M17" s="209"/>
    </row>
    <row r="18" spans="1:15" ht="9" customHeight="1" x14ac:dyDescent="0.25">
      <c r="A18" s="207"/>
      <c r="B18" s="205"/>
      <c r="C18" s="220"/>
      <c r="D18" s="216"/>
      <c r="E18" s="481">
        <v>67</v>
      </c>
      <c r="F18" s="211" t="s">
        <v>385</v>
      </c>
      <c r="G18" s="220"/>
      <c r="H18" s="209"/>
      <c r="I18" s="280"/>
      <c r="J18" s="225"/>
      <c r="K18" s="253"/>
      <c r="L18" s="43"/>
      <c r="M18" s="209"/>
    </row>
    <row r="19" spans="1:15" ht="9" customHeight="1" x14ac:dyDescent="0.25">
      <c r="A19" s="207"/>
      <c r="B19" s="205"/>
      <c r="C19" s="220">
        <v>-49</v>
      </c>
      <c r="D19" s="211" t="s">
        <v>391</v>
      </c>
      <c r="E19" s="483"/>
      <c r="F19" s="205"/>
      <c r="G19" s="481">
        <v>69</v>
      </c>
      <c r="H19" s="209"/>
      <c r="I19" s="280"/>
      <c r="J19" s="225"/>
      <c r="K19" s="279"/>
      <c r="L19" s="43"/>
      <c r="M19" s="279"/>
    </row>
    <row r="20" spans="1:15" ht="9" customHeight="1" x14ac:dyDescent="0.25">
      <c r="A20" s="207"/>
      <c r="B20" s="205"/>
      <c r="C20" s="220"/>
      <c r="D20" s="205"/>
      <c r="E20" s="220"/>
      <c r="F20" s="209"/>
      <c r="G20" s="482"/>
      <c r="H20" s="211" t="s">
        <v>385</v>
      </c>
      <c r="I20" s="493">
        <v>13</v>
      </c>
      <c r="J20" s="225"/>
      <c r="K20" s="209"/>
      <c r="L20" s="43"/>
      <c r="M20" s="209"/>
    </row>
    <row r="21" spans="1:15" ht="9" customHeight="1" x14ac:dyDescent="0.25">
      <c r="A21" s="207"/>
      <c r="B21" s="205"/>
      <c r="C21" s="220">
        <v>-50</v>
      </c>
      <c r="D21" s="211" t="s">
        <v>314</v>
      </c>
      <c r="E21" s="222"/>
      <c r="F21" s="209"/>
      <c r="G21" s="482"/>
      <c r="H21" s="205"/>
      <c r="I21" s="493"/>
      <c r="J21" s="225"/>
      <c r="K21" s="209"/>
      <c r="L21" s="43"/>
      <c r="M21" s="209"/>
      <c r="O21" s="9"/>
    </row>
    <row r="22" spans="1:15" ht="9" customHeight="1" x14ac:dyDescent="0.25">
      <c r="A22" s="207"/>
      <c r="B22" s="205"/>
      <c r="C22" s="220"/>
      <c r="D22" s="216"/>
      <c r="E22" s="481">
        <v>68</v>
      </c>
      <c r="F22" s="211" t="s">
        <v>289</v>
      </c>
      <c r="G22" s="483"/>
      <c r="H22" s="205"/>
      <c r="I22" s="280"/>
      <c r="J22" s="225"/>
      <c r="K22" s="253"/>
      <c r="L22" s="43"/>
      <c r="M22" s="209"/>
    </row>
    <row r="23" spans="1:15" ht="9" customHeight="1" x14ac:dyDescent="0.25">
      <c r="A23" s="207"/>
      <c r="B23" s="205"/>
      <c r="C23" s="220">
        <v>-51</v>
      </c>
      <c r="D23" s="211" t="s">
        <v>289</v>
      </c>
      <c r="E23" s="483"/>
      <c r="F23" s="205"/>
      <c r="G23" s="220">
        <v>-69</v>
      </c>
      <c r="H23" s="211" t="s">
        <v>289</v>
      </c>
      <c r="I23" s="493">
        <v>14</v>
      </c>
      <c r="J23" s="225"/>
      <c r="K23" s="209"/>
      <c r="L23" s="43"/>
      <c r="M23" s="279"/>
    </row>
    <row r="24" spans="1:15" ht="9" customHeight="1" x14ac:dyDescent="0.25">
      <c r="A24" s="207"/>
      <c r="B24" s="205"/>
      <c r="C24" s="220"/>
      <c r="D24" s="205"/>
      <c r="E24" s="220"/>
      <c r="F24" s="205"/>
      <c r="G24" s="220"/>
      <c r="H24" s="205"/>
      <c r="I24" s="493"/>
      <c r="J24" s="225"/>
      <c r="K24" s="209"/>
      <c r="L24" s="43"/>
      <c r="M24" s="209"/>
    </row>
    <row r="25" spans="1:15" ht="9" customHeight="1" x14ac:dyDescent="0.25">
      <c r="A25" s="207"/>
      <c r="B25" s="205"/>
      <c r="C25" s="220"/>
      <c r="D25" s="205"/>
      <c r="E25" s="220">
        <v>-67</v>
      </c>
      <c r="F25" s="211" t="s">
        <v>391</v>
      </c>
      <c r="G25" s="220"/>
      <c r="H25" s="205"/>
      <c r="I25" s="280"/>
      <c r="J25" s="225"/>
      <c r="K25" s="209"/>
      <c r="L25" s="43"/>
      <c r="M25" s="209"/>
    </row>
    <row r="26" spans="1:15" ht="9" customHeight="1" x14ac:dyDescent="0.25">
      <c r="A26" s="207"/>
      <c r="B26" s="205"/>
      <c r="C26" s="220"/>
      <c r="D26" s="205"/>
      <c r="E26" s="220"/>
      <c r="F26" s="216"/>
      <c r="G26" s="481">
        <v>70</v>
      </c>
      <c r="H26" s="211" t="s">
        <v>391</v>
      </c>
      <c r="I26" s="493">
        <v>15</v>
      </c>
      <c r="J26" s="225"/>
      <c r="K26" s="209"/>
      <c r="L26" s="43"/>
      <c r="M26" s="209"/>
    </row>
    <row r="27" spans="1:15" ht="9" customHeight="1" x14ac:dyDescent="0.25">
      <c r="A27" s="207"/>
      <c r="B27" s="205"/>
      <c r="C27" s="220"/>
      <c r="D27" s="205"/>
      <c r="E27" s="220">
        <v>-68</v>
      </c>
      <c r="F27" s="211" t="s">
        <v>314</v>
      </c>
      <c r="G27" s="483"/>
      <c r="H27" s="205"/>
      <c r="I27" s="493"/>
      <c r="J27" s="225"/>
      <c r="K27" s="279"/>
      <c r="L27" s="43"/>
      <c r="M27" s="279"/>
    </row>
    <row r="28" spans="1:15" ht="9" customHeight="1" x14ac:dyDescent="0.25">
      <c r="A28" s="207"/>
      <c r="B28" s="205"/>
      <c r="C28" s="220"/>
      <c r="D28" s="205"/>
      <c r="E28" s="220"/>
      <c r="F28" s="205"/>
      <c r="G28" s="220">
        <v>-70</v>
      </c>
      <c r="H28" s="211" t="s">
        <v>314</v>
      </c>
      <c r="I28" s="493">
        <v>16</v>
      </c>
      <c r="J28" s="225"/>
      <c r="K28" s="209"/>
      <c r="L28" s="209"/>
      <c r="M28" s="209"/>
    </row>
    <row r="29" spans="1:15" ht="9" customHeight="1" x14ac:dyDescent="0.25">
      <c r="A29" s="220">
        <v>-40</v>
      </c>
      <c r="B29" s="209" t="s">
        <v>397</v>
      </c>
      <c r="C29" s="220"/>
      <c r="D29" s="205"/>
      <c r="E29" s="220"/>
      <c r="F29" s="205"/>
      <c r="G29" s="220"/>
      <c r="H29" s="205"/>
      <c r="I29" s="493"/>
      <c r="J29" s="225"/>
      <c r="K29" s="209"/>
      <c r="L29" s="209"/>
      <c r="M29" s="209"/>
    </row>
    <row r="30" spans="1:15" ht="9" customHeight="1" x14ac:dyDescent="0.25">
      <c r="A30" s="220"/>
      <c r="B30" s="216"/>
      <c r="C30" s="489">
        <v>71</v>
      </c>
      <c r="D30" s="247" t="s">
        <v>397</v>
      </c>
      <c r="E30" s="207"/>
      <c r="F30" s="209"/>
      <c r="G30" s="226"/>
      <c r="H30" s="205"/>
      <c r="I30" s="275"/>
      <c r="K30" s="253"/>
      <c r="L30" s="209"/>
      <c r="M30" s="209"/>
    </row>
    <row r="31" spans="1:15" ht="9" customHeight="1" x14ac:dyDescent="0.25">
      <c r="A31" s="220">
        <v>-41</v>
      </c>
      <c r="B31" s="211" t="s">
        <v>396</v>
      </c>
      <c r="C31" s="490"/>
      <c r="D31" s="205" t="s">
        <v>284</v>
      </c>
      <c r="E31" s="489">
        <v>75</v>
      </c>
      <c r="F31" s="209"/>
      <c r="G31" s="226"/>
      <c r="H31" s="205"/>
      <c r="I31" s="275"/>
      <c r="K31" s="209"/>
      <c r="L31" s="279"/>
      <c r="M31" s="279"/>
    </row>
    <row r="32" spans="1:15" ht="9" customHeight="1" x14ac:dyDescent="0.25">
      <c r="A32" s="220"/>
      <c r="B32" s="205"/>
      <c r="C32" s="207"/>
      <c r="D32" s="209"/>
      <c r="E32" s="491"/>
      <c r="F32" s="211" t="s">
        <v>264</v>
      </c>
      <c r="G32" s="226"/>
      <c r="H32" s="205"/>
      <c r="I32" s="275"/>
      <c r="K32" s="209"/>
      <c r="L32" s="209"/>
      <c r="M32" s="209"/>
    </row>
    <row r="33" spans="1:13" ht="9" customHeight="1" x14ac:dyDescent="0.25">
      <c r="A33" s="220">
        <v>-42</v>
      </c>
      <c r="B33" s="211" t="s">
        <v>264</v>
      </c>
      <c r="C33" s="226"/>
      <c r="D33" s="209"/>
      <c r="E33" s="491"/>
      <c r="F33" s="205"/>
      <c r="G33" s="489">
        <v>77</v>
      </c>
      <c r="H33" s="205"/>
      <c r="I33" s="275"/>
      <c r="K33" s="209"/>
      <c r="L33" s="209"/>
      <c r="M33" s="209"/>
    </row>
    <row r="34" spans="1:13" ht="9" customHeight="1" x14ac:dyDescent="0.25">
      <c r="A34" s="220"/>
      <c r="B34" s="216"/>
      <c r="C34" s="489">
        <v>72</v>
      </c>
      <c r="D34" s="211" t="s">
        <v>264</v>
      </c>
      <c r="E34" s="490"/>
      <c r="F34" s="209"/>
      <c r="G34" s="491"/>
      <c r="H34" s="205"/>
      <c r="I34" s="275"/>
      <c r="K34" s="253"/>
      <c r="L34" s="209"/>
      <c r="M34" s="209"/>
    </row>
    <row r="35" spans="1:13" ht="9" customHeight="1" x14ac:dyDescent="0.25">
      <c r="A35" s="220">
        <v>-43</v>
      </c>
      <c r="B35" s="211" t="s">
        <v>299</v>
      </c>
      <c r="C35" s="490"/>
      <c r="D35" s="205"/>
      <c r="E35" s="207"/>
      <c r="F35" s="209"/>
      <c r="G35" s="491"/>
      <c r="H35" s="205"/>
      <c r="I35" s="275"/>
      <c r="K35" s="279"/>
      <c r="L35" s="279"/>
      <c r="M35" s="279"/>
    </row>
    <row r="36" spans="1:13" ht="9" customHeight="1" x14ac:dyDescent="0.25">
      <c r="A36" s="220"/>
      <c r="B36" s="205"/>
      <c r="C36" s="207"/>
      <c r="D36" s="205"/>
      <c r="E36" s="207"/>
      <c r="F36" s="209"/>
      <c r="G36" s="491"/>
      <c r="H36" s="211" t="s">
        <v>264</v>
      </c>
      <c r="I36" s="488">
        <v>17</v>
      </c>
      <c r="K36" s="209"/>
      <c r="L36" s="209"/>
      <c r="M36" s="43"/>
    </row>
    <row r="37" spans="1:13" ht="9" customHeight="1" x14ac:dyDescent="0.25">
      <c r="A37" s="220">
        <v>-44</v>
      </c>
      <c r="B37" s="211" t="s">
        <v>279</v>
      </c>
      <c r="C37" s="207"/>
      <c r="D37" s="205"/>
      <c r="E37" s="207"/>
      <c r="F37" s="209"/>
      <c r="G37" s="491"/>
      <c r="H37" s="205"/>
      <c r="I37" s="488"/>
      <c r="K37" s="209"/>
      <c r="L37" s="209"/>
      <c r="M37" s="43"/>
    </row>
    <row r="38" spans="1:13" ht="9" customHeight="1" x14ac:dyDescent="0.25">
      <c r="A38" s="220"/>
      <c r="B38" s="216"/>
      <c r="C38" s="489">
        <v>73</v>
      </c>
      <c r="D38" s="211" t="s">
        <v>323</v>
      </c>
      <c r="E38" s="207"/>
      <c r="F38" s="209"/>
      <c r="G38" s="491"/>
      <c r="H38" s="209"/>
      <c r="I38" s="275"/>
      <c r="K38" s="253"/>
      <c r="L38" s="209"/>
      <c r="M38" s="43"/>
    </row>
    <row r="39" spans="1:13" ht="9" customHeight="1" x14ac:dyDescent="0.25">
      <c r="A39" s="220">
        <v>-45</v>
      </c>
      <c r="B39" s="211" t="s">
        <v>323</v>
      </c>
      <c r="C39" s="490"/>
      <c r="D39" s="205"/>
      <c r="E39" s="489">
        <v>76</v>
      </c>
      <c r="F39" s="209"/>
      <c r="G39" s="491"/>
      <c r="H39" s="209"/>
      <c r="I39" s="275"/>
      <c r="K39" s="43"/>
      <c r="L39" s="279"/>
      <c r="M39" s="43"/>
    </row>
    <row r="40" spans="1:13" ht="9" customHeight="1" x14ac:dyDescent="0.25">
      <c r="A40" s="220"/>
      <c r="B40" s="205"/>
      <c r="C40" s="207"/>
      <c r="D40" s="209"/>
      <c r="E40" s="491"/>
      <c r="F40" s="211" t="s">
        <v>382</v>
      </c>
      <c r="G40" s="490"/>
      <c r="H40" s="209"/>
      <c r="I40" s="275"/>
      <c r="K40" s="43"/>
      <c r="L40" s="209"/>
      <c r="M40" s="43"/>
    </row>
    <row r="41" spans="1:13" ht="9" customHeight="1" x14ac:dyDescent="0.25">
      <c r="A41" s="220">
        <v>-46</v>
      </c>
      <c r="B41" s="211" t="s">
        <v>395</v>
      </c>
      <c r="C41" s="226"/>
      <c r="D41" s="209"/>
      <c r="E41" s="491"/>
      <c r="F41" s="205"/>
      <c r="G41" s="220"/>
      <c r="H41" s="205"/>
      <c r="I41" s="275"/>
      <c r="K41" s="43"/>
      <c r="L41" s="209"/>
      <c r="M41" s="43"/>
    </row>
    <row r="42" spans="1:13" ht="9" customHeight="1" x14ac:dyDescent="0.25">
      <c r="A42" s="220"/>
      <c r="B42" s="216"/>
      <c r="C42" s="489">
        <v>74</v>
      </c>
      <c r="D42" s="211" t="s">
        <v>382</v>
      </c>
      <c r="E42" s="490"/>
      <c r="F42" s="205"/>
      <c r="G42" s="220">
        <v>-77</v>
      </c>
      <c r="H42" s="211" t="s">
        <v>382</v>
      </c>
      <c r="I42" s="488">
        <v>18</v>
      </c>
      <c r="K42" s="43"/>
      <c r="L42" s="209"/>
      <c r="M42" s="43"/>
    </row>
    <row r="43" spans="1:13" ht="9" customHeight="1" x14ac:dyDescent="0.25">
      <c r="A43" s="220">
        <v>-47</v>
      </c>
      <c r="B43" s="211" t="s">
        <v>382</v>
      </c>
      <c r="C43" s="490"/>
      <c r="D43" s="205"/>
      <c r="E43" s="207"/>
      <c r="F43" s="205"/>
      <c r="G43" s="207"/>
      <c r="H43" s="205"/>
      <c r="I43" s="488"/>
      <c r="K43" s="43"/>
      <c r="L43" s="279"/>
      <c r="M43" s="43"/>
    </row>
    <row r="44" spans="1:13" ht="9" customHeight="1" x14ac:dyDescent="0.25">
      <c r="A44" s="220"/>
      <c r="B44" s="205"/>
      <c r="C44" s="220"/>
      <c r="D44" s="205"/>
      <c r="E44" s="220"/>
      <c r="F44" s="205"/>
      <c r="G44" s="220"/>
      <c r="H44" s="205"/>
      <c r="I44" s="275"/>
      <c r="K44" s="43"/>
      <c r="L44" s="209"/>
      <c r="M44" s="43"/>
    </row>
    <row r="45" spans="1:13" ht="9" customHeight="1" x14ac:dyDescent="0.25">
      <c r="A45" s="207"/>
      <c r="B45" s="205"/>
      <c r="C45" s="220"/>
      <c r="D45" s="205"/>
      <c r="E45" s="220">
        <v>-75</v>
      </c>
      <c r="F45" s="247" t="s">
        <v>397</v>
      </c>
      <c r="G45" s="220"/>
      <c r="H45" s="205"/>
      <c r="I45" s="275"/>
      <c r="K45" s="43"/>
      <c r="L45" s="209"/>
      <c r="M45" s="43"/>
    </row>
    <row r="46" spans="1:13" ht="9" customHeight="1" x14ac:dyDescent="0.25">
      <c r="A46" s="207"/>
      <c r="B46" s="205"/>
      <c r="C46" s="220"/>
      <c r="D46" s="205"/>
      <c r="E46" s="220"/>
      <c r="F46" s="216"/>
      <c r="G46" s="481">
        <v>78</v>
      </c>
      <c r="H46" s="247" t="s">
        <v>397</v>
      </c>
      <c r="I46" s="488">
        <v>19</v>
      </c>
      <c r="K46" s="43"/>
      <c r="L46" s="209"/>
      <c r="M46" s="43"/>
    </row>
    <row r="47" spans="1:13" ht="9" customHeight="1" x14ac:dyDescent="0.25">
      <c r="A47" s="207"/>
      <c r="B47" s="205"/>
      <c r="C47" s="220"/>
      <c r="D47" s="205"/>
      <c r="E47" s="220">
        <v>-76</v>
      </c>
      <c r="F47" s="211" t="s">
        <v>323</v>
      </c>
      <c r="G47" s="483"/>
      <c r="H47" s="205"/>
      <c r="I47" s="488"/>
      <c r="K47" s="43"/>
      <c r="L47" s="279"/>
      <c r="M47" s="43"/>
    </row>
    <row r="48" spans="1:13" ht="9" customHeight="1" x14ac:dyDescent="0.25">
      <c r="A48" s="207"/>
      <c r="B48" s="205"/>
      <c r="C48" s="220"/>
      <c r="D48" s="205"/>
      <c r="E48" s="220"/>
      <c r="F48" s="209"/>
      <c r="G48" s="222">
        <v>-78</v>
      </c>
      <c r="H48" s="211" t="s">
        <v>323</v>
      </c>
      <c r="I48" s="488">
        <v>20</v>
      </c>
      <c r="K48" s="43"/>
      <c r="L48" s="209"/>
      <c r="M48" s="43"/>
    </row>
    <row r="49" spans="1:13" ht="9" customHeight="1" x14ac:dyDescent="0.25">
      <c r="A49" s="207"/>
      <c r="B49" s="205"/>
      <c r="C49" s="220"/>
      <c r="D49" s="205"/>
      <c r="E49" s="220"/>
      <c r="F49" s="209"/>
      <c r="G49" s="222"/>
      <c r="H49" s="205"/>
      <c r="I49" s="488"/>
      <c r="K49" s="43"/>
      <c r="L49" s="209"/>
      <c r="M49" s="43"/>
    </row>
    <row r="50" spans="1:13" ht="9" customHeight="1" x14ac:dyDescent="0.25">
      <c r="A50" s="207"/>
      <c r="B50" s="205"/>
      <c r="C50" s="220">
        <v>-71</v>
      </c>
      <c r="D50" s="211" t="s">
        <v>396</v>
      </c>
      <c r="E50" s="220"/>
      <c r="F50" s="205"/>
      <c r="G50" s="220"/>
      <c r="H50" s="205"/>
      <c r="I50" s="275"/>
      <c r="K50" s="43"/>
      <c r="L50" s="209"/>
      <c r="M50" s="43"/>
    </row>
    <row r="51" spans="1:13" ht="9" customHeight="1" x14ac:dyDescent="0.25">
      <c r="A51" s="207"/>
      <c r="B51" s="205"/>
      <c r="C51" s="220"/>
      <c r="D51" s="216"/>
      <c r="E51" s="481">
        <v>79</v>
      </c>
      <c r="F51" s="211" t="s">
        <v>299</v>
      </c>
      <c r="G51" s="220"/>
      <c r="H51" s="205"/>
      <c r="I51" s="275"/>
      <c r="K51" s="43"/>
      <c r="L51" s="279"/>
      <c r="M51" s="43"/>
    </row>
    <row r="52" spans="1:13" ht="9" customHeight="1" x14ac:dyDescent="0.25">
      <c r="A52" s="207"/>
      <c r="B52" s="205"/>
      <c r="C52" s="220">
        <v>-72</v>
      </c>
      <c r="D52" s="211" t="s">
        <v>299</v>
      </c>
      <c r="E52" s="483"/>
      <c r="F52" s="205" t="s">
        <v>284</v>
      </c>
      <c r="G52" s="481">
        <v>81</v>
      </c>
      <c r="H52" s="205"/>
      <c r="I52" s="275"/>
      <c r="K52" s="43"/>
      <c r="L52" s="209"/>
      <c r="M52" s="43"/>
    </row>
    <row r="53" spans="1:13" ht="9" customHeight="1" x14ac:dyDescent="0.25">
      <c r="A53" s="207"/>
      <c r="B53" s="205"/>
      <c r="C53" s="220"/>
      <c r="D53" s="205"/>
      <c r="E53" s="220"/>
      <c r="F53" s="209"/>
      <c r="G53" s="482"/>
      <c r="H53" s="211" t="s">
        <v>279</v>
      </c>
      <c r="I53" s="488">
        <v>21</v>
      </c>
      <c r="K53" s="43"/>
      <c r="L53" s="209"/>
      <c r="M53" s="43"/>
    </row>
    <row r="54" spans="1:13" ht="9" customHeight="1" x14ac:dyDescent="0.25">
      <c r="A54" s="207"/>
      <c r="B54" s="205"/>
      <c r="C54" s="220">
        <v>-73</v>
      </c>
      <c r="D54" s="211" t="s">
        <v>279</v>
      </c>
      <c r="E54" s="220"/>
      <c r="F54" s="209"/>
      <c r="G54" s="482"/>
      <c r="H54" s="205"/>
      <c r="I54" s="488"/>
      <c r="K54" s="43"/>
      <c r="L54" s="209"/>
      <c r="M54" s="43"/>
    </row>
    <row r="55" spans="1:13" ht="9" customHeight="1" x14ac:dyDescent="0.25">
      <c r="A55" s="207"/>
      <c r="B55" s="205"/>
      <c r="C55" s="220"/>
      <c r="D55" s="216"/>
      <c r="E55" s="481">
        <v>80</v>
      </c>
      <c r="F55" s="211" t="s">
        <v>279</v>
      </c>
      <c r="G55" s="483"/>
      <c r="H55" s="205"/>
      <c r="I55" s="275"/>
      <c r="K55" s="43"/>
      <c r="L55" s="279"/>
      <c r="M55" s="43"/>
    </row>
    <row r="56" spans="1:13" ht="9" customHeight="1" x14ac:dyDescent="0.25">
      <c r="A56" s="207"/>
      <c r="B56" s="205"/>
      <c r="C56" s="220">
        <v>-74</v>
      </c>
      <c r="D56" s="211" t="s">
        <v>395</v>
      </c>
      <c r="E56" s="483"/>
      <c r="F56" s="205"/>
      <c r="G56" s="220">
        <v>-81</v>
      </c>
      <c r="H56" s="211" t="s">
        <v>299</v>
      </c>
      <c r="I56" s="488">
        <v>22</v>
      </c>
      <c r="K56" s="43"/>
      <c r="L56" s="209"/>
      <c r="M56" s="43"/>
    </row>
    <row r="57" spans="1:13" ht="9" customHeight="1" x14ac:dyDescent="0.25">
      <c r="A57" s="207"/>
      <c r="B57" s="205"/>
      <c r="C57" s="220"/>
      <c r="D57" s="205"/>
      <c r="E57" s="220"/>
      <c r="F57" s="205"/>
      <c r="G57" s="220"/>
      <c r="H57" s="205"/>
      <c r="I57" s="488"/>
      <c r="K57" s="43"/>
      <c r="L57" s="209"/>
      <c r="M57" s="43"/>
    </row>
    <row r="58" spans="1:13" ht="9" customHeight="1" x14ac:dyDescent="0.25">
      <c r="A58" s="207"/>
      <c r="B58" s="205"/>
      <c r="C58" s="220"/>
      <c r="D58" s="205"/>
      <c r="E58" s="220">
        <v>-79</v>
      </c>
      <c r="F58" s="211" t="s">
        <v>396</v>
      </c>
      <c r="G58" s="220"/>
      <c r="H58" s="205"/>
      <c r="I58" s="275"/>
      <c r="K58" s="43"/>
      <c r="L58" s="209"/>
      <c r="M58" s="43"/>
    </row>
    <row r="59" spans="1:13" ht="9" customHeight="1" x14ac:dyDescent="0.25">
      <c r="A59" s="220"/>
      <c r="B59" s="205"/>
      <c r="C59" s="220"/>
      <c r="D59" s="205"/>
      <c r="E59" s="220"/>
      <c r="F59" s="216"/>
      <c r="G59" s="481">
        <v>-82</v>
      </c>
      <c r="H59" s="211" t="s">
        <v>395</v>
      </c>
      <c r="I59" s="488">
        <v>23</v>
      </c>
      <c r="K59" s="43"/>
      <c r="L59" s="279"/>
      <c r="M59" s="43"/>
    </row>
    <row r="60" spans="1:13" ht="9" customHeight="1" x14ac:dyDescent="0.25">
      <c r="A60" s="220"/>
      <c r="B60" s="205"/>
      <c r="C60" s="220"/>
      <c r="D60" s="205"/>
      <c r="E60" s="220">
        <v>-80</v>
      </c>
      <c r="F60" s="211" t="s">
        <v>395</v>
      </c>
      <c r="G60" s="483"/>
      <c r="H60" s="205" t="s">
        <v>284</v>
      </c>
      <c r="I60" s="488"/>
      <c r="K60" s="43"/>
      <c r="L60" s="209"/>
      <c r="M60" s="43"/>
    </row>
    <row r="61" spans="1:13" ht="9" customHeight="1" x14ac:dyDescent="0.25">
      <c r="A61" s="220"/>
      <c r="B61" s="205"/>
      <c r="C61" s="220"/>
      <c r="D61" s="205"/>
      <c r="E61" s="220"/>
      <c r="F61" s="205"/>
      <c r="G61" s="220">
        <v>-82</v>
      </c>
      <c r="H61" s="211" t="s">
        <v>396</v>
      </c>
      <c r="I61" s="488">
        <v>24</v>
      </c>
      <c r="K61" s="43"/>
      <c r="L61" s="209"/>
      <c r="M61" s="43"/>
    </row>
    <row r="62" spans="1:13" ht="9" customHeight="1" x14ac:dyDescent="0.25">
      <c r="A62" s="220">
        <v>-32</v>
      </c>
      <c r="B62" s="211" t="s">
        <v>258</v>
      </c>
      <c r="C62" s="220"/>
      <c r="D62" s="205"/>
      <c r="E62" s="220"/>
      <c r="F62" s="205"/>
      <c r="G62" s="220"/>
      <c r="H62" s="205"/>
      <c r="I62" s="488"/>
      <c r="K62" s="43"/>
      <c r="L62" s="209"/>
      <c r="M62" s="43"/>
    </row>
    <row r="63" spans="1:13" ht="9" customHeight="1" x14ac:dyDescent="0.25">
      <c r="A63" s="220"/>
      <c r="B63" s="216"/>
      <c r="C63" s="481">
        <v>83</v>
      </c>
      <c r="D63" s="211" t="s">
        <v>258</v>
      </c>
      <c r="E63" s="220"/>
      <c r="F63" s="209"/>
      <c r="G63" s="222"/>
      <c r="H63" s="205"/>
      <c r="I63" s="275"/>
      <c r="K63" s="43"/>
      <c r="L63" s="209"/>
      <c r="M63" s="43"/>
    </row>
    <row r="64" spans="1:13" ht="9" customHeight="1" x14ac:dyDescent="0.25">
      <c r="A64" s="220">
        <v>-33</v>
      </c>
      <c r="B64" s="211" t="s">
        <v>248</v>
      </c>
      <c r="C64" s="483"/>
      <c r="D64" s="205"/>
      <c r="E64" s="481">
        <v>87</v>
      </c>
      <c r="F64" s="209"/>
      <c r="G64" s="222"/>
      <c r="H64" s="205"/>
      <c r="I64" s="275"/>
      <c r="K64" s="43"/>
      <c r="L64" s="209"/>
      <c r="M64" s="43"/>
    </row>
    <row r="65" spans="1:13" ht="9" customHeight="1" x14ac:dyDescent="0.25">
      <c r="A65" s="220"/>
      <c r="B65" s="205"/>
      <c r="C65" s="220"/>
      <c r="D65" s="209"/>
      <c r="E65" s="482"/>
      <c r="F65" s="211" t="s">
        <v>258</v>
      </c>
      <c r="G65" s="222"/>
      <c r="H65" s="205"/>
      <c r="I65" s="275"/>
      <c r="K65" s="43"/>
      <c r="L65" s="209"/>
      <c r="M65" s="43"/>
    </row>
    <row r="66" spans="1:13" ht="9" customHeight="1" x14ac:dyDescent="0.25">
      <c r="A66" s="220">
        <v>-34</v>
      </c>
      <c r="B66" s="211" t="s">
        <v>301</v>
      </c>
      <c r="C66" s="222"/>
      <c r="D66" s="209"/>
      <c r="E66" s="482"/>
      <c r="F66" s="205"/>
      <c r="G66" s="481">
        <v>89</v>
      </c>
      <c r="H66" s="205"/>
      <c r="I66" s="275"/>
      <c r="K66" s="43"/>
      <c r="L66" s="209"/>
      <c r="M66" s="43"/>
    </row>
    <row r="67" spans="1:13" ht="9" customHeight="1" x14ac:dyDescent="0.25">
      <c r="A67" s="220"/>
      <c r="B67" s="216"/>
      <c r="C67" s="481">
        <v>84</v>
      </c>
      <c r="D67" s="211" t="s">
        <v>301</v>
      </c>
      <c r="E67" s="483"/>
      <c r="F67" s="209"/>
      <c r="G67" s="482"/>
      <c r="H67" s="205"/>
      <c r="I67" s="275"/>
      <c r="K67" s="43"/>
      <c r="L67" s="209"/>
      <c r="M67" s="43"/>
    </row>
    <row r="68" spans="1:13" ht="9" customHeight="1" x14ac:dyDescent="0.25">
      <c r="A68" s="220">
        <v>-35</v>
      </c>
      <c r="B68" s="211" t="s">
        <v>389</v>
      </c>
      <c r="C68" s="483"/>
      <c r="D68" s="205"/>
      <c r="E68" s="220"/>
      <c r="F68" s="209"/>
      <c r="G68" s="482"/>
      <c r="H68" s="205"/>
      <c r="I68" s="275"/>
      <c r="K68" s="43"/>
      <c r="L68" s="209"/>
      <c r="M68" s="43"/>
    </row>
    <row r="69" spans="1:13" ht="9" customHeight="1" x14ac:dyDescent="0.25">
      <c r="A69" s="220"/>
      <c r="B69" s="205"/>
      <c r="C69" s="220"/>
      <c r="D69" s="205"/>
      <c r="E69" s="220"/>
      <c r="F69" s="209"/>
      <c r="G69" s="482"/>
      <c r="H69" s="211" t="s">
        <v>285</v>
      </c>
      <c r="I69" s="488">
        <v>25</v>
      </c>
      <c r="K69" s="43"/>
      <c r="L69" s="209"/>
      <c r="M69" s="43"/>
    </row>
    <row r="70" spans="1:13" ht="9" customHeight="1" x14ac:dyDescent="0.25">
      <c r="A70" s="220">
        <v>-36</v>
      </c>
      <c r="B70" s="211" t="s">
        <v>306</v>
      </c>
      <c r="C70" s="220"/>
      <c r="D70" s="205"/>
      <c r="E70" s="220"/>
      <c r="F70" s="209"/>
      <c r="G70" s="482"/>
      <c r="H70" s="205"/>
      <c r="I70" s="488"/>
      <c r="K70" s="43"/>
      <c r="L70" s="209"/>
      <c r="M70" s="43"/>
    </row>
    <row r="71" spans="1:13" ht="9" customHeight="1" x14ac:dyDescent="0.25">
      <c r="A71" s="220"/>
      <c r="B71" s="216"/>
      <c r="C71" s="481">
        <v>85</v>
      </c>
      <c r="D71" s="211" t="s">
        <v>242</v>
      </c>
      <c r="E71" s="220"/>
      <c r="F71" s="209"/>
      <c r="G71" s="482"/>
      <c r="H71" s="209"/>
      <c r="I71" s="275"/>
      <c r="K71" s="43"/>
      <c r="L71" s="209"/>
      <c r="M71" s="43"/>
    </row>
    <row r="72" spans="1:13" ht="9" customHeight="1" x14ac:dyDescent="0.25">
      <c r="A72" s="220">
        <v>-37</v>
      </c>
      <c r="B72" s="211" t="s">
        <v>242</v>
      </c>
      <c r="C72" s="483"/>
      <c r="D72" s="205"/>
      <c r="E72" s="481">
        <v>88</v>
      </c>
      <c r="F72" s="209"/>
      <c r="G72" s="482"/>
      <c r="H72" s="209"/>
      <c r="I72" s="275"/>
      <c r="K72" s="43"/>
      <c r="L72" s="209"/>
      <c r="M72" s="43"/>
    </row>
    <row r="73" spans="1:13" ht="9" customHeight="1" x14ac:dyDescent="0.25">
      <c r="A73" s="220"/>
      <c r="B73" s="216"/>
      <c r="C73" s="220"/>
      <c r="D73" s="209"/>
      <c r="E73" s="482"/>
      <c r="F73" s="211" t="s">
        <v>285</v>
      </c>
      <c r="G73" s="483"/>
      <c r="H73" s="209"/>
      <c r="I73" s="275"/>
      <c r="L73" s="209"/>
    </row>
    <row r="74" spans="1:13" ht="9" customHeight="1" x14ac:dyDescent="0.25">
      <c r="A74" s="220">
        <v>-38</v>
      </c>
      <c r="B74" s="211" t="s">
        <v>317</v>
      </c>
      <c r="C74" s="222"/>
      <c r="D74" s="209"/>
      <c r="E74" s="482"/>
      <c r="F74" s="205"/>
      <c r="G74" s="220"/>
      <c r="H74" s="205"/>
      <c r="I74" s="275"/>
      <c r="L74" s="209"/>
    </row>
    <row r="75" spans="1:13" ht="9" customHeight="1" x14ac:dyDescent="0.25">
      <c r="A75" s="220"/>
      <c r="B75" s="216"/>
      <c r="C75" s="481">
        <v>86</v>
      </c>
      <c r="D75" s="211" t="s">
        <v>285</v>
      </c>
      <c r="E75" s="483"/>
      <c r="F75" s="205"/>
      <c r="G75" s="220">
        <v>-89</v>
      </c>
      <c r="H75" s="211" t="s">
        <v>258</v>
      </c>
      <c r="I75" s="488">
        <v>26</v>
      </c>
      <c r="L75" s="209"/>
    </row>
    <row r="76" spans="1:13" ht="9" customHeight="1" x14ac:dyDescent="0.25">
      <c r="A76" s="220">
        <v>-39</v>
      </c>
      <c r="B76" s="211" t="s">
        <v>285</v>
      </c>
      <c r="C76" s="483"/>
      <c r="D76" s="205"/>
      <c r="E76" s="220"/>
      <c r="F76" s="205"/>
      <c r="G76" s="220"/>
      <c r="H76" s="205"/>
      <c r="I76" s="488"/>
      <c r="L76" s="209"/>
    </row>
    <row r="77" spans="1:13" ht="9" customHeight="1" x14ac:dyDescent="0.25">
      <c r="A77" s="207"/>
      <c r="B77" s="205"/>
      <c r="C77" s="220"/>
      <c r="D77" s="205"/>
      <c r="E77" s="220">
        <v>-87</v>
      </c>
      <c r="F77" s="211" t="s">
        <v>301</v>
      </c>
      <c r="G77" s="220"/>
      <c r="H77" s="205"/>
      <c r="I77" s="275"/>
      <c r="L77" s="209"/>
    </row>
    <row r="78" spans="1:13" ht="9" customHeight="1" x14ac:dyDescent="0.25">
      <c r="A78" s="207"/>
      <c r="B78" s="205"/>
      <c r="C78" s="220"/>
      <c r="D78" s="205"/>
      <c r="E78" s="220"/>
      <c r="F78" s="216"/>
      <c r="G78" s="481">
        <v>90</v>
      </c>
      <c r="H78" s="211" t="s">
        <v>242</v>
      </c>
      <c r="I78" s="488">
        <v>27</v>
      </c>
      <c r="L78" s="209"/>
    </row>
    <row r="79" spans="1:13" ht="9" customHeight="1" x14ac:dyDescent="0.25">
      <c r="A79" s="207"/>
      <c r="B79" s="205"/>
      <c r="C79" s="220"/>
      <c r="D79" s="205"/>
      <c r="E79" s="220">
        <v>-88</v>
      </c>
      <c r="F79" s="211" t="s">
        <v>242</v>
      </c>
      <c r="G79" s="483"/>
      <c r="H79" s="205"/>
      <c r="I79" s="488"/>
      <c r="L79" s="209"/>
    </row>
    <row r="80" spans="1:13" ht="9" customHeight="1" x14ac:dyDescent="0.25">
      <c r="A80" s="207"/>
      <c r="B80" s="205"/>
      <c r="C80" s="220"/>
      <c r="D80" s="205"/>
      <c r="E80" s="220"/>
      <c r="F80" s="209"/>
      <c r="G80" s="222">
        <v>-90</v>
      </c>
      <c r="H80" s="211" t="s">
        <v>301</v>
      </c>
      <c r="I80" s="488">
        <v>28</v>
      </c>
      <c r="L80" s="209"/>
    </row>
    <row r="81" spans="1:12" ht="9" customHeight="1" x14ac:dyDescent="0.25">
      <c r="A81" s="207"/>
      <c r="B81" s="207"/>
      <c r="C81" s="220"/>
      <c r="D81" s="205"/>
      <c r="E81" s="220"/>
      <c r="F81" s="209"/>
      <c r="G81" s="222"/>
      <c r="H81" s="205"/>
      <c r="I81" s="488"/>
      <c r="L81" s="209"/>
    </row>
    <row r="82" spans="1:12" ht="9" customHeight="1" x14ac:dyDescent="0.25">
      <c r="A82" s="207"/>
      <c r="B82" s="207"/>
      <c r="C82" s="220">
        <v>-83</v>
      </c>
      <c r="D82" s="211" t="s">
        <v>248</v>
      </c>
      <c r="E82" s="220"/>
      <c r="F82" s="205"/>
      <c r="G82" s="220"/>
      <c r="H82" s="205"/>
      <c r="I82" s="275"/>
      <c r="L82" s="209"/>
    </row>
    <row r="83" spans="1:12" ht="9" customHeight="1" x14ac:dyDescent="0.25">
      <c r="A83" s="207"/>
      <c r="B83" s="207"/>
      <c r="C83" s="220"/>
      <c r="D83" s="216"/>
      <c r="E83" s="481">
        <v>91</v>
      </c>
      <c r="F83" s="211" t="s">
        <v>248</v>
      </c>
      <c r="G83" s="220"/>
      <c r="H83" s="205"/>
      <c r="I83" s="275"/>
      <c r="L83" s="209"/>
    </row>
    <row r="84" spans="1:12" ht="9" customHeight="1" x14ac:dyDescent="0.25">
      <c r="A84" s="207"/>
      <c r="B84" s="207"/>
      <c r="C84" s="220">
        <v>-84</v>
      </c>
      <c r="D84" s="211" t="s">
        <v>389</v>
      </c>
      <c r="E84" s="483"/>
      <c r="F84" s="205"/>
      <c r="G84" s="481">
        <v>93</v>
      </c>
      <c r="H84" s="205"/>
      <c r="I84" s="275"/>
      <c r="L84" s="209"/>
    </row>
    <row r="85" spans="1:12" ht="9" customHeight="1" x14ac:dyDescent="0.25">
      <c r="A85" s="207"/>
      <c r="B85" s="207"/>
      <c r="C85" s="220"/>
      <c r="D85" s="205"/>
      <c r="E85" s="220"/>
      <c r="F85" s="209"/>
      <c r="G85" s="482"/>
      <c r="H85" s="211" t="s">
        <v>248</v>
      </c>
      <c r="I85" s="488">
        <v>29</v>
      </c>
      <c r="L85" s="209"/>
    </row>
    <row r="86" spans="1:12" ht="9" customHeight="1" x14ac:dyDescent="0.25">
      <c r="A86" s="207"/>
      <c r="B86" s="207"/>
      <c r="C86" s="220">
        <v>-85</v>
      </c>
      <c r="D86" s="211" t="s">
        <v>306</v>
      </c>
      <c r="E86" s="220"/>
      <c r="F86" s="209"/>
      <c r="G86" s="482"/>
      <c r="H86" s="205"/>
      <c r="I86" s="488"/>
      <c r="L86" s="209"/>
    </row>
    <row r="87" spans="1:12" ht="9" customHeight="1" x14ac:dyDescent="0.25">
      <c r="A87" s="207"/>
      <c r="B87" s="207"/>
      <c r="C87" s="220"/>
      <c r="D87" s="216"/>
      <c r="E87" s="481">
        <v>92</v>
      </c>
      <c r="F87" s="211" t="s">
        <v>306</v>
      </c>
      <c r="G87" s="483"/>
      <c r="H87" s="205"/>
      <c r="I87" s="275"/>
      <c r="L87" s="209"/>
    </row>
    <row r="88" spans="1:12" ht="9" customHeight="1" x14ac:dyDescent="0.25">
      <c r="A88" s="207"/>
      <c r="B88" s="207"/>
      <c r="C88" s="220">
        <v>-86</v>
      </c>
      <c r="D88" s="211" t="s">
        <v>317</v>
      </c>
      <c r="E88" s="483"/>
      <c r="F88" s="205"/>
      <c r="G88" s="220">
        <v>-93</v>
      </c>
      <c r="H88" s="211" t="s">
        <v>306</v>
      </c>
      <c r="I88" s="488">
        <v>30</v>
      </c>
      <c r="L88" s="225"/>
    </row>
    <row r="89" spans="1:12" ht="9" customHeight="1" x14ac:dyDescent="0.25">
      <c r="A89" s="207"/>
      <c r="B89" s="207"/>
      <c r="C89" s="220"/>
      <c r="D89" s="205"/>
      <c r="E89" s="220"/>
      <c r="F89" s="205"/>
      <c r="G89" s="220"/>
      <c r="H89" s="205"/>
      <c r="I89" s="488"/>
    </row>
    <row r="90" spans="1:12" ht="9" customHeight="1" x14ac:dyDescent="0.25">
      <c r="A90" s="207"/>
      <c r="B90" s="207"/>
      <c r="C90" s="220"/>
      <c r="D90" s="220"/>
      <c r="E90" s="220">
        <v>-91</v>
      </c>
      <c r="F90" s="211" t="s">
        <v>389</v>
      </c>
      <c r="G90" s="220"/>
      <c r="H90" s="205"/>
      <c r="I90" s="275"/>
    </row>
    <row r="91" spans="1:12" ht="9" customHeight="1" x14ac:dyDescent="0.25">
      <c r="A91" s="207"/>
      <c r="B91" s="207"/>
      <c r="C91" s="220"/>
      <c r="D91" s="220"/>
      <c r="E91" s="220"/>
      <c r="F91" s="216"/>
      <c r="G91" s="481">
        <v>94</v>
      </c>
      <c r="H91" s="211" t="s">
        <v>389</v>
      </c>
      <c r="I91" s="488">
        <v>31</v>
      </c>
    </row>
    <row r="92" spans="1:12" ht="9" customHeight="1" x14ac:dyDescent="0.25">
      <c r="A92" s="207"/>
      <c r="B92" s="207"/>
      <c r="C92" s="220"/>
      <c r="D92" s="220"/>
      <c r="E92" s="220">
        <v>-92</v>
      </c>
      <c r="F92" s="211" t="s">
        <v>317</v>
      </c>
      <c r="G92" s="483"/>
      <c r="H92" s="205"/>
      <c r="I92" s="488"/>
    </row>
    <row r="93" spans="1:12" ht="9" customHeight="1" x14ac:dyDescent="0.25">
      <c r="A93" s="207"/>
      <c r="B93" s="220"/>
      <c r="C93" s="220"/>
      <c r="D93" s="220"/>
      <c r="E93" s="220"/>
      <c r="F93" s="205"/>
      <c r="G93" s="220">
        <v>-94</v>
      </c>
      <c r="H93" s="211" t="s">
        <v>317</v>
      </c>
      <c r="I93" s="488">
        <v>32</v>
      </c>
    </row>
    <row r="94" spans="1:12" ht="9" customHeight="1" x14ac:dyDescent="0.25">
      <c r="A94" s="207"/>
      <c r="B94" s="220"/>
      <c r="C94" s="220"/>
      <c r="D94" s="220"/>
      <c r="E94" s="220"/>
      <c r="F94" s="205"/>
      <c r="G94" s="220"/>
      <c r="H94" s="205"/>
      <c r="I94" s="488"/>
    </row>
    <row r="95" spans="1:12" ht="9" customHeight="1" x14ac:dyDescent="0.25">
      <c r="A95" s="207"/>
      <c r="B95" s="276" t="s">
        <v>77</v>
      </c>
      <c r="C95" s="261"/>
      <c r="D95" s="261"/>
      <c r="E95" s="261"/>
      <c r="F95" s="261"/>
      <c r="G95" s="261"/>
      <c r="H95" s="261"/>
      <c r="I95" s="214"/>
      <c r="J95" s="214"/>
      <c r="K95" s="214"/>
      <c r="L95" s="214"/>
    </row>
    <row r="96" spans="1:12" ht="9" customHeight="1" x14ac:dyDescent="0.25">
      <c r="B96" s="277" t="s">
        <v>78</v>
      </c>
      <c r="C96" s="262"/>
      <c r="D96" s="262"/>
      <c r="E96" s="262"/>
      <c r="F96" s="262"/>
      <c r="G96" s="262"/>
      <c r="H96" s="262"/>
      <c r="I96" s="214"/>
      <c r="J96" s="214"/>
      <c r="K96" s="214"/>
      <c r="L96" s="214"/>
    </row>
    <row r="97" spans="2:9" ht="9" customHeight="1" x14ac:dyDescent="0.25">
      <c r="B97" s="225"/>
      <c r="I97" s="278"/>
    </row>
    <row r="98" spans="2:9" ht="9" customHeight="1" x14ac:dyDescent="0.25">
      <c r="B98" s="225"/>
    </row>
    <row r="99" spans="2:9" ht="9" customHeight="1" x14ac:dyDescent="0.25"/>
    <row r="100" spans="2:9" ht="9" customHeight="1" x14ac:dyDescent="0.25"/>
    <row r="101" spans="2:9" ht="9" customHeight="1" x14ac:dyDescent="0.25"/>
    <row r="102" spans="2:9" ht="9" customHeight="1" x14ac:dyDescent="0.25"/>
  </sheetData>
  <mergeCells count="58">
    <mergeCell ref="B1:G1"/>
    <mergeCell ref="A2:G2"/>
    <mergeCell ref="E6:E7"/>
    <mergeCell ref="G7:G10"/>
    <mergeCell ref="I8:I9"/>
    <mergeCell ref="E10:E11"/>
    <mergeCell ref="I11:I12"/>
    <mergeCell ref="G14:G15"/>
    <mergeCell ref="I14:I15"/>
    <mergeCell ref="I16:I17"/>
    <mergeCell ref="E18:E19"/>
    <mergeCell ref="G19:G22"/>
    <mergeCell ref="I20:I21"/>
    <mergeCell ref="E22:E23"/>
    <mergeCell ref="I23:I24"/>
    <mergeCell ref="G26:G27"/>
    <mergeCell ref="I26:I27"/>
    <mergeCell ref="I28:I29"/>
    <mergeCell ref="C30:C31"/>
    <mergeCell ref="E31:E34"/>
    <mergeCell ref="G33:G40"/>
    <mergeCell ref="C34:C35"/>
    <mergeCell ref="I36:I37"/>
    <mergeCell ref="C38:C39"/>
    <mergeCell ref="E39:E42"/>
    <mergeCell ref="E51:E52"/>
    <mergeCell ref="G52:G55"/>
    <mergeCell ref="I53:I54"/>
    <mergeCell ref="E55:E56"/>
    <mergeCell ref="I56:I57"/>
    <mergeCell ref="C42:C43"/>
    <mergeCell ref="I42:I43"/>
    <mergeCell ref="G46:G47"/>
    <mergeCell ref="I46:I47"/>
    <mergeCell ref="I48:I49"/>
    <mergeCell ref="G59:G60"/>
    <mergeCell ref="I59:I60"/>
    <mergeCell ref="I61:I62"/>
    <mergeCell ref="C63:C64"/>
    <mergeCell ref="E64:E67"/>
    <mergeCell ref="G66:G73"/>
    <mergeCell ref="C67:C68"/>
    <mergeCell ref="I69:I70"/>
    <mergeCell ref="C71:C72"/>
    <mergeCell ref="E72:E75"/>
    <mergeCell ref="G91:G92"/>
    <mergeCell ref="I91:I92"/>
    <mergeCell ref="I93:I94"/>
    <mergeCell ref="C75:C76"/>
    <mergeCell ref="I75:I76"/>
    <mergeCell ref="G78:G79"/>
    <mergeCell ref="I78:I79"/>
    <mergeCell ref="I80:I81"/>
    <mergeCell ref="E83:E84"/>
    <mergeCell ref="G84:G87"/>
    <mergeCell ref="I85:I86"/>
    <mergeCell ref="E87:E88"/>
    <mergeCell ref="I88:I8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workbookViewId="0">
      <selection activeCell="L5" sqref="L5"/>
    </sheetView>
  </sheetViews>
  <sheetFormatPr defaultColWidth="9.140625" defaultRowHeight="15" x14ac:dyDescent="0.25"/>
  <cols>
    <col min="1" max="1" width="2.85546875" customWidth="1"/>
    <col min="2" max="2" width="24.42578125" customWidth="1"/>
    <col min="3" max="3" width="2.42578125" customWidth="1"/>
    <col min="4" max="4" width="24" customWidth="1"/>
    <col min="5" max="5" width="2.42578125" customWidth="1"/>
    <col min="6" max="6" width="22.85546875" customWidth="1"/>
    <col min="7" max="7" width="2.42578125" customWidth="1"/>
    <col min="8" max="8" width="18.7109375" customWidth="1"/>
    <col min="9" max="9" width="2.85546875" customWidth="1"/>
    <col min="10" max="10" width="18.7109375" customWidth="1"/>
    <col min="11" max="11" width="2.85546875" customWidth="1"/>
    <col min="12" max="12" width="19.140625" customWidth="1"/>
    <col min="13" max="13" width="2.5703125" customWidth="1"/>
    <col min="14" max="14" width="6.42578125" customWidth="1"/>
    <col min="15" max="15" width="3.85546875" customWidth="1"/>
    <col min="16" max="16" width="6" customWidth="1"/>
    <col min="17" max="17" width="5.28515625" customWidth="1"/>
    <col min="18" max="18" width="5" customWidth="1"/>
    <col min="19" max="19" width="3.7109375" customWidth="1"/>
    <col min="20" max="20" width="5.140625" customWidth="1"/>
    <col min="21" max="21" width="4" customWidth="1"/>
    <col min="22" max="22" width="4.28515625" customWidth="1"/>
    <col min="23" max="23" width="4.7109375" customWidth="1"/>
    <col min="24" max="24" width="2.28515625" customWidth="1"/>
    <col min="26" max="26" width="2.85546875" customWidth="1"/>
    <col min="27" max="27" width="22.7109375" customWidth="1"/>
    <col min="28" max="32" width="20.7109375" customWidth="1"/>
    <col min="33" max="33" width="3" customWidth="1"/>
  </cols>
  <sheetData>
    <row r="1" spans="1:23" ht="15" customHeight="1" x14ac:dyDescent="0.25">
      <c r="A1" s="257"/>
      <c r="B1" s="11"/>
      <c r="C1" s="357" t="s">
        <v>241</v>
      </c>
      <c r="D1" s="357"/>
      <c r="E1" s="357"/>
      <c r="F1" s="357"/>
      <c r="G1" s="357"/>
      <c r="H1" s="357"/>
      <c r="I1" s="357"/>
      <c r="J1" s="357"/>
      <c r="K1" s="357"/>
      <c r="L1" s="281"/>
      <c r="M1" s="281"/>
    </row>
    <row r="2" spans="1:23" ht="9.9499999999999993" customHeight="1" x14ac:dyDescent="0.25">
      <c r="A2" s="257"/>
      <c r="B2" s="378" t="s">
        <v>59</v>
      </c>
      <c r="C2" s="378"/>
      <c r="D2" s="378"/>
      <c r="E2" s="378"/>
      <c r="F2" s="378"/>
      <c r="G2" s="378"/>
      <c r="H2" s="378"/>
      <c r="I2" s="378"/>
      <c r="J2" s="378"/>
      <c r="K2" s="378"/>
      <c r="L2" s="301"/>
      <c r="M2" s="301"/>
      <c r="N2" s="496"/>
      <c r="O2" s="496"/>
      <c r="P2" s="496"/>
      <c r="Q2" s="496"/>
      <c r="R2" s="496"/>
      <c r="S2" s="496"/>
      <c r="T2" s="496"/>
      <c r="U2" s="496"/>
      <c r="V2" s="496"/>
      <c r="W2" s="496"/>
    </row>
    <row r="3" spans="1:23" ht="9" customHeight="1" x14ac:dyDescent="0.25">
      <c r="A3" s="225"/>
      <c r="B3" s="302"/>
      <c r="C3" s="302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497"/>
      <c r="O3" s="497"/>
      <c r="P3" s="497"/>
      <c r="Q3" s="497"/>
      <c r="R3" s="497"/>
      <c r="S3" s="497"/>
      <c r="T3" s="497"/>
      <c r="U3" s="497"/>
      <c r="V3" s="497"/>
      <c r="W3" s="497"/>
    </row>
    <row r="4" spans="1:23" ht="9" customHeight="1" x14ac:dyDescent="0.25">
      <c r="A4" s="208">
        <v>1</v>
      </c>
      <c r="B4" s="304" t="s">
        <v>431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207"/>
      <c r="N4" s="497"/>
      <c r="O4" s="497"/>
      <c r="P4" s="497"/>
      <c r="Q4" s="497"/>
      <c r="R4" s="497"/>
      <c r="S4" s="497"/>
      <c r="T4" s="497"/>
      <c r="U4" s="497"/>
      <c r="V4" s="497"/>
      <c r="W4" s="497"/>
    </row>
    <row r="5" spans="1:23" ht="9" customHeight="1" x14ac:dyDescent="0.25">
      <c r="A5" s="208"/>
      <c r="B5" s="216"/>
      <c r="C5" s="481">
        <v>1</v>
      </c>
      <c r="D5" s="304" t="s">
        <v>431</v>
      </c>
      <c r="E5" s="226"/>
      <c r="F5" s="267"/>
      <c r="G5" s="207"/>
      <c r="H5" s="220"/>
      <c r="I5" s="298"/>
      <c r="J5" s="498" t="s">
        <v>432</v>
      </c>
      <c r="K5" s="498"/>
      <c r="L5" s="265"/>
      <c r="M5" s="207"/>
      <c r="N5" s="497"/>
      <c r="O5" s="497"/>
      <c r="P5" s="497"/>
      <c r="Q5" s="497"/>
      <c r="R5" s="497"/>
      <c r="S5" s="497"/>
      <c r="T5" s="497"/>
      <c r="U5" s="497"/>
      <c r="V5" s="497"/>
      <c r="W5" s="497"/>
    </row>
    <row r="6" spans="1:23" ht="9" customHeight="1" x14ac:dyDescent="0.25">
      <c r="A6" s="208">
        <v>2</v>
      </c>
      <c r="B6" s="211" t="s">
        <v>433</v>
      </c>
      <c r="C6" s="483"/>
      <c r="D6" s="305"/>
      <c r="E6" s="481">
        <v>17</v>
      </c>
      <c r="F6" s="267"/>
      <c r="G6" s="207"/>
      <c r="H6" s="267"/>
      <c r="I6" s="298"/>
      <c r="J6" s="265"/>
      <c r="K6" s="265"/>
      <c r="L6" s="265"/>
      <c r="M6" s="207"/>
      <c r="N6" s="499"/>
      <c r="O6" s="499"/>
      <c r="P6" s="499"/>
      <c r="Q6" s="499"/>
      <c r="R6" s="499"/>
      <c r="S6" s="499"/>
      <c r="T6" s="499"/>
      <c r="U6" s="499"/>
      <c r="V6" s="306"/>
      <c r="W6" s="263"/>
    </row>
    <row r="7" spans="1:23" ht="9" customHeight="1" x14ac:dyDescent="0.25">
      <c r="A7" s="208"/>
      <c r="B7" s="205"/>
      <c r="C7" s="220"/>
      <c r="D7" s="59"/>
      <c r="E7" s="482"/>
      <c r="F7" s="304" t="s">
        <v>431</v>
      </c>
      <c r="G7" s="226"/>
      <c r="H7" s="267"/>
      <c r="I7" s="298"/>
      <c r="J7" s="220"/>
      <c r="K7" s="207"/>
      <c r="L7" s="298"/>
      <c r="M7" s="207"/>
    </row>
    <row r="8" spans="1:23" ht="9" customHeight="1" x14ac:dyDescent="0.25">
      <c r="A8" s="208">
        <v>3</v>
      </c>
      <c r="B8" s="211" t="s">
        <v>434</v>
      </c>
      <c r="C8" s="222"/>
      <c r="D8" s="59"/>
      <c r="E8" s="482"/>
      <c r="F8" s="305"/>
      <c r="G8" s="481">
        <v>25</v>
      </c>
      <c r="H8" s="267"/>
      <c r="I8" s="298"/>
      <c r="J8" s="220"/>
      <c r="K8" s="207"/>
      <c r="L8" s="298"/>
      <c r="M8" s="207"/>
    </row>
    <row r="9" spans="1:23" ht="9" customHeight="1" x14ac:dyDescent="0.25">
      <c r="A9" s="208"/>
      <c r="B9" s="216"/>
      <c r="C9" s="481">
        <v>2</v>
      </c>
      <c r="D9" s="211" t="s">
        <v>435</v>
      </c>
      <c r="E9" s="483"/>
      <c r="F9" s="59"/>
      <c r="G9" s="482"/>
      <c r="H9" s="267"/>
      <c r="I9" s="298"/>
      <c r="J9" s="220"/>
      <c r="K9" s="207"/>
      <c r="L9" s="298"/>
      <c r="M9" s="207"/>
    </row>
    <row r="10" spans="1:23" ht="9" customHeight="1" x14ac:dyDescent="0.25">
      <c r="A10" s="208">
        <v>4</v>
      </c>
      <c r="B10" s="211" t="s">
        <v>435</v>
      </c>
      <c r="C10" s="483"/>
      <c r="D10" s="267"/>
      <c r="E10" s="220"/>
      <c r="F10" s="59"/>
      <c r="G10" s="482"/>
      <c r="H10" s="267"/>
      <c r="I10" s="298"/>
      <c r="J10" s="220"/>
      <c r="K10" s="207"/>
      <c r="L10" s="298"/>
      <c r="M10" s="207"/>
    </row>
    <row r="11" spans="1:23" ht="9" customHeight="1" x14ac:dyDescent="0.25">
      <c r="A11" s="208"/>
      <c r="B11" s="205"/>
      <c r="C11" s="220"/>
      <c r="D11" s="267"/>
      <c r="E11" s="220"/>
      <c r="F11" s="59"/>
      <c r="G11" s="482"/>
      <c r="H11" s="304" t="s">
        <v>431</v>
      </c>
      <c r="I11" s="218"/>
      <c r="J11" s="220"/>
      <c r="K11" s="207"/>
      <c r="L11" s="298"/>
      <c r="M11" s="207"/>
    </row>
    <row r="12" spans="1:23" ht="9" customHeight="1" x14ac:dyDescent="0.25">
      <c r="A12" s="208">
        <v>5</v>
      </c>
      <c r="B12" s="211" t="s">
        <v>436</v>
      </c>
      <c r="C12" s="222"/>
      <c r="D12" s="267"/>
      <c r="E12" s="220"/>
      <c r="F12" s="59"/>
      <c r="G12" s="482"/>
      <c r="H12" s="305"/>
      <c r="I12" s="481">
        <v>29</v>
      </c>
      <c r="J12" s="220"/>
      <c r="K12" s="207"/>
      <c r="L12" s="298"/>
      <c r="M12" s="207"/>
    </row>
    <row r="13" spans="1:23" ht="9" customHeight="1" x14ac:dyDescent="0.25">
      <c r="A13" s="208"/>
      <c r="B13" s="216"/>
      <c r="C13" s="481">
        <v>3</v>
      </c>
      <c r="D13" s="211" t="s">
        <v>436</v>
      </c>
      <c r="E13" s="222"/>
      <c r="F13" s="59"/>
      <c r="G13" s="482"/>
      <c r="H13" s="59"/>
      <c r="I13" s="482"/>
      <c r="J13" s="220"/>
      <c r="K13" s="207"/>
      <c r="L13" s="298"/>
      <c r="M13" s="207"/>
    </row>
    <row r="14" spans="1:23" ht="9" customHeight="1" x14ac:dyDescent="0.25">
      <c r="A14" s="208">
        <v>6</v>
      </c>
      <c r="B14" s="211" t="s">
        <v>437</v>
      </c>
      <c r="C14" s="483"/>
      <c r="D14" s="305"/>
      <c r="E14" s="481">
        <v>18</v>
      </c>
      <c r="F14" s="59"/>
      <c r="G14" s="482"/>
      <c r="H14" s="59"/>
      <c r="I14" s="482"/>
      <c r="J14" s="220"/>
      <c r="K14" s="207"/>
      <c r="L14" s="298"/>
      <c r="M14" s="207"/>
    </row>
    <row r="15" spans="1:23" ht="9" customHeight="1" x14ac:dyDescent="0.25">
      <c r="A15" s="208"/>
      <c r="B15" s="205"/>
      <c r="C15" s="220"/>
      <c r="D15" s="59"/>
      <c r="E15" s="482"/>
      <c r="F15" s="211" t="s">
        <v>438</v>
      </c>
      <c r="G15" s="483"/>
      <c r="H15" s="59"/>
      <c r="I15" s="482"/>
      <c r="J15" s="220"/>
      <c r="K15" s="207"/>
      <c r="L15" s="298"/>
      <c r="M15" s="207"/>
    </row>
    <row r="16" spans="1:23" ht="9" customHeight="1" x14ac:dyDescent="0.25">
      <c r="A16" s="208">
        <v>7</v>
      </c>
      <c r="B16" s="211" t="s">
        <v>439</v>
      </c>
      <c r="C16" s="222"/>
      <c r="D16" s="59"/>
      <c r="E16" s="482"/>
      <c r="F16" s="267"/>
      <c r="G16" s="220"/>
      <c r="H16" s="59"/>
      <c r="I16" s="482"/>
      <c r="J16" s="220"/>
      <c r="K16" s="207"/>
      <c r="L16" s="298"/>
      <c r="M16" s="207"/>
      <c r="N16" s="307"/>
    </row>
    <row r="17" spans="1:13" ht="9" customHeight="1" x14ac:dyDescent="0.25">
      <c r="A17" s="208"/>
      <c r="B17" s="205"/>
      <c r="C17" s="481">
        <v>4</v>
      </c>
      <c r="D17" s="211" t="s">
        <v>438</v>
      </c>
      <c r="E17" s="483"/>
      <c r="F17" s="267"/>
      <c r="G17" s="220"/>
      <c r="H17" s="59"/>
      <c r="I17" s="482"/>
      <c r="J17" s="267"/>
      <c r="K17" s="207"/>
      <c r="L17" s="298"/>
      <c r="M17" s="207"/>
    </row>
    <row r="18" spans="1:13" ht="9" customHeight="1" x14ac:dyDescent="0.25">
      <c r="A18" s="208">
        <v>8</v>
      </c>
      <c r="B18" s="211" t="s">
        <v>438</v>
      </c>
      <c r="C18" s="483"/>
      <c r="D18" s="267"/>
      <c r="E18" s="220"/>
      <c r="F18" s="267"/>
      <c r="G18" s="220"/>
      <c r="H18" s="59"/>
      <c r="I18" s="482"/>
      <c r="J18" s="267"/>
      <c r="K18" s="207"/>
      <c r="L18" s="298"/>
      <c r="M18" s="207"/>
    </row>
    <row r="19" spans="1:13" ht="9" customHeight="1" x14ac:dyDescent="0.25">
      <c r="A19" s="208"/>
      <c r="B19" s="216"/>
      <c r="C19" s="220"/>
      <c r="D19" s="267"/>
      <c r="E19" s="220"/>
      <c r="F19" s="267"/>
      <c r="G19" s="220"/>
      <c r="H19" s="59"/>
      <c r="I19" s="482"/>
      <c r="J19" s="304" t="s">
        <v>431</v>
      </c>
      <c r="K19" s="222"/>
      <c r="L19" s="298"/>
      <c r="M19" s="207"/>
    </row>
    <row r="20" spans="1:13" ht="9" customHeight="1" x14ac:dyDescent="0.25">
      <c r="A20" s="208">
        <v>9</v>
      </c>
      <c r="B20" s="211" t="s">
        <v>440</v>
      </c>
      <c r="C20" s="222"/>
      <c r="D20" s="267"/>
      <c r="E20" s="220"/>
      <c r="F20" s="267"/>
      <c r="G20" s="220"/>
      <c r="H20" s="59"/>
      <c r="I20" s="482"/>
      <c r="J20" s="305"/>
      <c r="K20" s="481">
        <v>31</v>
      </c>
      <c r="L20" s="298"/>
      <c r="M20" s="207"/>
    </row>
    <row r="21" spans="1:13" ht="9" customHeight="1" x14ac:dyDescent="0.25">
      <c r="A21" s="208"/>
      <c r="B21" s="216"/>
      <c r="C21" s="481">
        <v>5</v>
      </c>
      <c r="D21" s="211" t="s">
        <v>440</v>
      </c>
      <c r="E21" s="222"/>
      <c r="F21" s="267"/>
      <c r="G21" s="220"/>
      <c r="H21" s="59"/>
      <c r="I21" s="482"/>
      <c r="J21" s="59"/>
      <c r="K21" s="482"/>
      <c r="L21" s="298"/>
      <c r="M21" s="207"/>
    </row>
    <row r="22" spans="1:13" ht="9" customHeight="1" x14ac:dyDescent="0.25">
      <c r="A22" s="208">
        <v>10</v>
      </c>
      <c r="B22" s="211" t="s">
        <v>441</v>
      </c>
      <c r="C22" s="483"/>
      <c r="D22" s="305"/>
      <c r="E22" s="481">
        <v>19</v>
      </c>
      <c r="F22" s="267"/>
      <c r="G22" s="220"/>
      <c r="H22" s="59"/>
      <c r="I22" s="482"/>
      <c r="J22" s="59"/>
      <c r="K22" s="482"/>
      <c r="L22" s="298"/>
      <c r="M22" s="207"/>
    </row>
    <row r="23" spans="1:13" ht="9" customHeight="1" x14ac:dyDescent="0.25">
      <c r="A23" s="208"/>
      <c r="B23" s="205"/>
      <c r="C23" s="220"/>
      <c r="D23" s="59"/>
      <c r="E23" s="482"/>
      <c r="F23" s="211" t="s">
        <v>440</v>
      </c>
      <c r="G23" s="222"/>
      <c r="H23" s="59"/>
      <c r="I23" s="482"/>
      <c r="J23" s="59"/>
      <c r="K23" s="482"/>
      <c r="L23" s="298"/>
      <c r="M23" s="207"/>
    </row>
    <row r="24" spans="1:13" ht="9" customHeight="1" x14ac:dyDescent="0.25">
      <c r="A24" s="208">
        <v>11</v>
      </c>
      <c r="B24" s="209" t="s">
        <v>442</v>
      </c>
      <c r="C24" s="222"/>
      <c r="D24" s="59"/>
      <c r="E24" s="482"/>
      <c r="F24" s="305"/>
      <c r="G24" s="481">
        <v>26</v>
      </c>
      <c r="H24" s="59"/>
      <c r="I24" s="482"/>
      <c r="J24" s="59"/>
      <c r="K24" s="482"/>
      <c r="L24" s="298"/>
      <c r="M24" s="207"/>
    </row>
    <row r="25" spans="1:13" ht="9" customHeight="1" x14ac:dyDescent="0.25">
      <c r="A25" s="208"/>
      <c r="B25" s="216"/>
      <c r="C25" s="484">
        <v>6</v>
      </c>
      <c r="D25" s="211" t="s">
        <v>443</v>
      </c>
      <c r="E25" s="483"/>
      <c r="F25" s="59"/>
      <c r="G25" s="482"/>
      <c r="H25" s="59"/>
      <c r="I25" s="482"/>
      <c r="J25" s="59"/>
      <c r="K25" s="482"/>
      <c r="L25" s="298"/>
      <c r="M25" s="207"/>
    </row>
    <row r="26" spans="1:13" ht="9" customHeight="1" x14ac:dyDescent="0.25">
      <c r="A26" s="208">
        <v>12</v>
      </c>
      <c r="B26" s="211" t="s">
        <v>443</v>
      </c>
      <c r="C26" s="485"/>
      <c r="D26" s="267"/>
      <c r="E26" s="220"/>
      <c r="F26" s="59"/>
      <c r="G26" s="482"/>
      <c r="H26" s="59"/>
      <c r="I26" s="482"/>
      <c r="J26" s="59"/>
      <c r="K26" s="482"/>
      <c r="L26" s="298"/>
      <c r="M26" s="207"/>
    </row>
    <row r="27" spans="1:13" ht="9" customHeight="1" x14ac:dyDescent="0.25">
      <c r="A27" s="208"/>
      <c r="B27" s="205"/>
      <c r="C27" s="220"/>
      <c r="D27" s="267"/>
      <c r="E27" s="220"/>
      <c r="F27" s="59"/>
      <c r="G27" s="482"/>
      <c r="H27" s="211" t="s">
        <v>440</v>
      </c>
      <c r="I27" s="483"/>
      <c r="J27" s="59"/>
      <c r="K27" s="482"/>
      <c r="L27" s="298"/>
      <c r="M27" s="207"/>
    </row>
    <row r="28" spans="1:13" ht="9" customHeight="1" x14ac:dyDescent="0.25">
      <c r="A28" s="208">
        <v>13</v>
      </c>
      <c r="B28" s="211" t="s">
        <v>444</v>
      </c>
      <c r="C28" s="222"/>
      <c r="D28" s="267"/>
      <c r="E28" s="220"/>
      <c r="F28" s="59"/>
      <c r="G28" s="482"/>
      <c r="H28" s="267"/>
      <c r="I28" s="298"/>
      <c r="J28" s="59"/>
      <c r="K28" s="482"/>
      <c r="L28" s="298"/>
      <c r="M28" s="207"/>
    </row>
    <row r="29" spans="1:13" ht="9" customHeight="1" x14ac:dyDescent="0.25">
      <c r="A29" s="208"/>
      <c r="B29" s="216"/>
      <c r="C29" s="481">
        <v>7</v>
      </c>
      <c r="D29" s="211" t="s">
        <v>444</v>
      </c>
      <c r="E29" s="222"/>
      <c r="F29" s="59"/>
      <c r="G29" s="482"/>
      <c r="H29" s="267"/>
      <c r="I29" s="298"/>
      <c r="J29" s="59"/>
      <c r="K29" s="482"/>
      <c r="L29" s="298"/>
      <c r="M29" s="207"/>
    </row>
    <row r="30" spans="1:13" ht="9" customHeight="1" x14ac:dyDescent="0.25">
      <c r="A30" s="208">
        <v>14</v>
      </c>
      <c r="B30" s="211" t="s">
        <v>445</v>
      </c>
      <c r="C30" s="483"/>
      <c r="D30" s="305"/>
      <c r="E30" s="481">
        <v>20</v>
      </c>
      <c r="F30" s="59"/>
      <c r="G30" s="482"/>
      <c r="H30" s="267"/>
      <c r="I30" s="298"/>
      <c r="J30" s="59"/>
      <c r="K30" s="482"/>
      <c r="L30" s="290"/>
      <c r="M30" s="207"/>
    </row>
    <row r="31" spans="1:13" ht="9" customHeight="1" x14ac:dyDescent="0.25">
      <c r="A31" s="208"/>
      <c r="B31" s="205"/>
      <c r="C31" s="220"/>
      <c r="D31" s="59"/>
      <c r="E31" s="482"/>
      <c r="F31" s="211" t="s">
        <v>446</v>
      </c>
      <c r="G31" s="483"/>
      <c r="H31" s="267"/>
      <c r="I31" s="298"/>
      <c r="J31" s="59"/>
      <c r="K31" s="482"/>
      <c r="L31" s="290"/>
      <c r="M31" s="207"/>
    </row>
    <row r="32" spans="1:13" ht="9" customHeight="1" x14ac:dyDescent="0.25">
      <c r="A32" s="208">
        <v>15</v>
      </c>
      <c r="B32" s="211" t="s">
        <v>447</v>
      </c>
      <c r="C32" s="222"/>
      <c r="D32" s="59"/>
      <c r="E32" s="482"/>
      <c r="F32" s="267"/>
      <c r="G32" s="220"/>
      <c r="H32" s="267"/>
      <c r="I32" s="298"/>
      <c r="J32" s="59"/>
      <c r="K32" s="482"/>
      <c r="L32" s="290"/>
      <c r="M32" s="207"/>
    </row>
    <row r="33" spans="1:13" ht="9" customHeight="1" x14ac:dyDescent="0.25">
      <c r="A33" s="208"/>
      <c r="B33" s="216"/>
      <c r="C33" s="481">
        <v>8</v>
      </c>
      <c r="D33" s="211" t="s">
        <v>446</v>
      </c>
      <c r="E33" s="483"/>
      <c r="F33" s="267"/>
      <c r="G33" s="220"/>
      <c r="H33" s="267"/>
      <c r="I33" s="298"/>
      <c r="J33" s="59"/>
      <c r="K33" s="482"/>
      <c r="L33" s="290"/>
      <c r="M33" s="207"/>
    </row>
    <row r="34" spans="1:13" ht="9" customHeight="1" x14ac:dyDescent="0.25">
      <c r="A34" s="208">
        <v>16</v>
      </c>
      <c r="B34" s="211" t="s">
        <v>446</v>
      </c>
      <c r="C34" s="483"/>
      <c r="D34" s="267"/>
      <c r="E34" s="220"/>
      <c r="F34" s="267"/>
      <c r="G34" s="220"/>
      <c r="H34" s="267"/>
      <c r="I34" s="298"/>
      <c r="J34" s="59"/>
      <c r="K34" s="482"/>
      <c r="L34" s="290"/>
      <c r="M34" s="207"/>
    </row>
    <row r="35" spans="1:13" ht="9" customHeight="1" x14ac:dyDescent="0.25">
      <c r="A35" s="208"/>
      <c r="B35" s="205"/>
      <c r="C35" s="220"/>
      <c r="D35" s="267"/>
      <c r="E35" s="220"/>
      <c r="F35" s="267"/>
      <c r="G35" s="220"/>
      <c r="H35" s="267"/>
      <c r="I35" s="298"/>
      <c r="J35" s="59"/>
      <c r="K35" s="482"/>
      <c r="L35" s="308" t="s">
        <v>431</v>
      </c>
      <c r="M35" s="473">
        <v>1</v>
      </c>
    </row>
    <row r="36" spans="1:13" ht="9" customHeight="1" x14ac:dyDescent="0.25">
      <c r="A36" s="208">
        <v>17</v>
      </c>
      <c r="B36" s="211" t="s">
        <v>448</v>
      </c>
      <c r="C36" s="222"/>
      <c r="D36" s="267"/>
      <c r="E36" s="220"/>
      <c r="F36" s="267"/>
      <c r="G36" s="220"/>
      <c r="H36" s="267"/>
      <c r="I36" s="298"/>
      <c r="J36" s="59"/>
      <c r="K36" s="482"/>
      <c r="L36" s="290"/>
      <c r="M36" s="473"/>
    </row>
    <row r="37" spans="1:13" ht="9" customHeight="1" x14ac:dyDescent="0.25">
      <c r="A37" s="208"/>
      <c r="B37" s="216"/>
      <c r="C37" s="481">
        <v>9</v>
      </c>
      <c r="D37" s="211" t="s">
        <v>448</v>
      </c>
      <c r="E37" s="222"/>
      <c r="F37" s="267"/>
      <c r="G37" s="220"/>
      <c r="H37" s="267"/>
      <c r="I37" s="298"/>
      <c r="J37" s="59"/>
      <c r="K37" s="482"/>
      <c r="L37" s="290"/>
      <c r="M37" s="207"/>
    </row>
    <row r="38" spans="1:13" ht="9" customHeight="1" x14ac:dyDescent="0.25">
      <c r="A38" s="208">
        <v>18</v>
      </c>
      <c r="B38" s="211" t="s">
        <v>449</v>
      </c>
      <c r="C38" s="483"/>
      <c r="D38" s="305"/>
      <c r="E38" s="481">
        <v>21</v>
      </c>
      <c r="F38" s="267"/>
      <c r="G38" s="220"/>
      <c r="H38" s="267"/>
      <c r="I38" s="298"/>
      <c r="J38" s="59"/>
      <c r="K38" s="482"/>
      <c r="L38" s="290"/>
      <c r="M38" s="207"/>
    </row>
    <row r="39" spans="1:13" ht="9" customHeight="1" x14ac:dyDescent="0.25">
      <c r="A39" s="208"/>
      <c r="B39" s="205"/>
      <c r="C39" s="220"/>
      <c r="D39" s="59"/>
      <c r="E39" s="482"/>
      <c r="F39" s="211" t="s">
        <v>448</v>
      </c>
      <c r="G39" s="222"/>
      <c r="H39" s="267"/>
      <c r="I39" s="298"/>
      <c r="J39" s="59"/>
      <c r="K39" s="482"/>
      <c r="L39" s="290"/>
      <c r="M39" s="207"/>
    </row>
    <row r="40" spans="1:13" ht="9" customHeight="1" x14ac:dyDescent="0.25">
      <c r="A40" s="208">
        <v>19</v>
      </c>
      <c r="B40" s="211" t="s">
        <v>450</v>
      </c>
      <c r="C40" s="222"/>
      <c r="D40" s="59"/>
      <c r="E40" s="482"/>
      <c r="F40" s="305"/>
      <c r="G40" s="481">
        <v>27</v>
      </c>
      <c r="H40" s="267"/>
      <c r="I40" s="298"/>
      <c r="J40" s="59"/>
      <c r="K40" s="482"/>
      <c r="L40" s="290"/>
      <c r="M40" s="207"/>
    </row>
    <row r="41" spans="1:13" ht="9" customHeight="1" x14ac:dyDescent="0.25">
      <c r="A41" s="208"/>
      <c r="B41" s="216"/>
      <c r="C41" s="481">
        <v>10</v>
      </c>
      <c r="D41" s="211" t="s">
        <v>451</v>
      </c>
      <c r="E41" s="483"/>
      <c r="F41" s="59"/>
      <c r="G41" s="482"/>
      <c r="H41" s="267"/>
      <c r="I41" s="298"/>
      <c r="J41" s="59"/>
      <c r="K41" s="482"/>
      <c r="L41" s="290"/>
      <c r="M41" s="207"/>
    </row>
    <row r="42" spans="1:13" ht="9" customHeight="1" x14ac:dyDescent="0.25">
      <c r="A42" s="208">
        <v>20</v>
      </c>
      <c r="B42" s="211" t="s">
        <v>451</v>
      </c>
      <c r="C42" s="483"/>
      <c r="D42" s="267"/>
      <c r="E42" s="220"/>
      <c r="F42" s="59"/>
      <c r="G42" s="482"/>
      <c r="H42" s="267"/>
      <c r="I42" s="298"/>
      <c r="J42" s="59"/>
      <c r="K42" s="482"/>
      <c r="L42" s="290"/>
      <c r="M42" s="207"/>
    </row>
    <row r="43" spans="1:13" ht="9" customHeight="1" x14ac:dyDescent="0.25">
      <c r="A43" s="208"/>
      <c r="B43" s="205"/>
      <c r="C43" s="220"/>
      <c r="D43" s="59"/>
      <c r="E43" s="222"/>
      <c r="F43" s="59"/>
      <c r="G43" s="482"/>
      <c r="H43" s="211" t="s">
        <v>448</v>
      </c>
      <c r="I43" s="218"/>
      <c r="J43" s="59"/>
      <c r="K43" s="482"/>
      <c r="L43" s="290"/>
      <c r="M43" s="207"/>
    </row>
    <row r="44" spans="1:13" ht="9" customHeight="1" x14ac:dyDescent="0.25">
      <c r="A44" s="208">
        <v>21</v>
      </c>
      <c r="B44" s="211" t="s">
        <v>452</v>
      </c>
      <c r="C44" s="222"/>
      <c r="D44" s="59"/>
      <c r="E44" s="222"/>
      <c r="F44" s="59"/>
      <c r="G44" s="482"/>
      <c r="H44" s="305"/>
      <c r="I44" s="481">
        <v>30</v>
      </c>
      <c r="J44" s="59"/>
      <c r="K44" s="482"/>
      <c r="L44" s="309"/>
      <c r="M44" s="207"/>
    </row>
    <row r="45" spans="1:13" ht="9" customHeight="1" x14ac:dyDescent="0.25">
      <c r="A45" s="208"/>
      <c r="B45" s="216"/>
      <c r="C45" s="481">
        <v>11</v>
      </c>
      <c r="D45" s="211" t="s">
        <v>453</v>
      </c>
      <c r="E45" s="222"/>
      <c r="F45" s="59"/>
      <c r="G45" s="482"/>
      <c r="H45" s="59"/>
      <c r="I45" s="482"/>
      <c r="J45" s="59"/>
      <c r="K45" s="482"/>
      <c r="L45" s="309"/>
      <c r="M45" s="207"/>
    </row>
    <row r="46" spans="1:13" ht="9" customHeight="1" x14ac:dyDescent="0.25">
      <c r="A46" s="208">
        <v>22</v>
      </c>
      <c r="B46" s="211" t="s">
        <v>453</v>
      </c>
      <c r="C46" s="483"/>
      <c r="D46" s="305"/>
      <c r="E46" s="481">
        <v>22</v>
      </c>
      <c r="F46" s="59"/>
      <c r="G46" s="482"/>
      <c r="H46" s="59"/>
      <c r="I46" s="482"/>
      <c r="J46" s="59"/>
      <c r="K46" s="482"/>
      <c r="L46" s="290"/>
      <c r="M46" s="207"/>
    </row>
    <row r="47" spans="1:13" ht="9" customHeight="1" x14ac:dyDescent="0.25">
      <c r="A47" s="208"/>
      <c r="B47" s="205"/>
      <c r="C47" s="220"/>
      <c r="D47" s="59"/>
      <c r="E47" s="482"/>
      <c r="F47" s="211" t="s">
        <v>454</v>
      </c>
      <c r="G47" s="483"/>
      <c r="H47" s="59"/>
      <c r="I47" s="482"/>
      <c r="J47" s="59"/>
      <c r="K47" s="482"/>
      <c r="L47" s="290"/>
      <c r="M47" s="207"/>
    </row>
    <row r="48" spans="1:13" ht="9" customHeight="1" x14ac:dyDescent="0.25">
      <c r="A48" s="208">
        <v>23</v>
      </c>
      <c r="B48" s="211" t="s">
        <v>455</v>
      </c>
      <c r="C48" s="222"/>
      <c r="D48" s="59"/>
      <c r="E48" s="482"/>
      <c r="F48" s="267"/>
      <c r="G48" s="220"/>
      <c r="H48" s="59"/>
      <c r="I48" s="482"/>
      <c r="J48" s="59"/>
      <c r="K48" s="482"/>
      <c r="L48" s="290"/>
      <c r="M48" s="207"/>
    </row>
    <row r="49" spans="1:13" ht="9" customHeight="1" x14ac:dyDescent="0.25">
      <c r="A49" s="208"/>
      <c r="B49" s="216"/>
      <c r="C49" s="481">
        <v>12</v>
      </c>
      <c r="D49" s="211" t="s">
        <v>454</v>
      </c>
      <c r="E49" s="483"/>
      <c r="F49" s="267"/>
      <c r="G49" s="220"/>
      <c r="H49" s="59"/>
      <c r="I49" s="482"/>
      <c r="J49" s="59"/>
      <c r="K49" s="482"/>
      <c r="L49" s="290"/>
      <c r="M49" s="207"/>
    </row>
    <row r="50" spans="1:13" ht="9" customHeight="1" x14ac:dyDescent="0.25">
      <c r="A50" s="208">
        <v>24</v>
      </c>
      <c r="B50" s="211" t="s">
        <v>454</v>
      </c>
      <c r="C50" s="483"/>
      <c r="D50" s="267"/>
      <c r="E50" s="220"/>
      <c r="F50" s="267"/>
      <c r="G50" s="220"/>
      <c r="H50" s="59"/>
      <c r="I50" s="482"/>
      <c r="J50" s="59"/>
      <c r="K50" s="482"/>
      <c r="L50" s="290"/>
      <c r="M50" s="207"/>
    </row>
    <row r="51" spans="1:13" ht="9" customHeight="1" x14ac:dyDescent="0.25">
      <c r="A51" s="208"/>
      <c r="B51" s="205"/>
      <c r="C51" s="220"/>
      <c r="D51" s="267"/>
      <c r="E51" s="220"/>
      <c r="F51" s="267"/>
      <c r="G51" s="220"/>
      <c r="H51" s="59"/>
      <c r="I51" s="482"/>
      <c r="J51" s="211" t="s">
        <v>456</v>
      </c>
      <c r="K51" s="483"/>
      <c r="L51" s="290"/>
      <c r="M51" s="207"/>
    </row>
    <row r="52" spans="1:13" ht="9" customHeight="1" x14ac:dyDescent="0.25">
      <c r="A52" s="208">
        <v>25</v>
      </c>
      <c r="B52" s="211" t="s">
        <v>457</v>
      </c>
      <c r="C52" s="222"/>
      <c r="D52" s="267"/>
      <c r="E52" s="220"/>
      <c r="F52" s="267"/>
      <c r="G52" s="220"/>
      <c r="H52" s="59"/>
      <c r="I52" s="482"/>
      <c r="J52" s="267"/>
      <c r="K52" s="220"/>
      <c r="L52" s="290"/>
      <c r="M52" s="207"/>
    </row>
    <row r="53" spans="1:13" ht="9" customHeight="1" x14ac:dyDescent="0.25">
      <c r="A53" s="208"/>
      <c r="B53" s="216"/>
      <c r="C53" s="481">
        <v>13</v>
      </c>
      <c r="D53" s="211" t="s">
        <v>457</v>
      </c>
      <c r="E53" s="222"/>
      <c r="F53" s="267"/>
      <c r="G53" s="220"/>
      <c r="H53" s="59"/>
      <c r="I53" s="482"/>
      <c r="J53" s="267"/>
      <c r="K53" s="220"/>
      <c r="L53" s="309"/>
      <c r="M53" s="213"/>
    </row>
    <row r="54" spans="1:13" ht="9" customHeight="1" x14ac:dyDescent="0.25">
      <c r="A54" s="208">
        <v>26</v>
      </c>
      <c r="B54" s="211" t="s">
        <v>458</v>
      </c>
      <c r="C54" s="483"/>
      <c r="D54" s="305"/>
      <c r="E54" s="481">
        <v>23</v>
      </c>
      <c r="F54" s="267"/>
      <c r="G54" s="220"/>
      <c r="H54" s="59"/>
      <c r="I54" s="482"/>
      <c r="J54" s="267"/>
      <c r="K54" s="220"/>
      <c r="L54" s="290"/>
      <c r="M54" s="207"/>
    </row>
    <row r="55" spans="1:13" ht="9" customHeight="1" x14ac:dyDescent="0.25">
      <c r="A55" s="208"/>
      <c r="B55" s="205"/>
      <c r="C55" s="220"/>
      <c r="D55" s="59"/>
      <c r="E55" s="482"/>
      <c r="F55" s="211" t="s">
        <v>459</v>
      </c>
      <c r="G55" s="222"/>
      <c r="H55" s="59"/>
      <c r="I55" s="482"/>
      <c r="J55" s="267"/>
      <c r="K55" s="222">
        <v>-31</v>
      </c>
      <c r="L55" s="211" t="s">
        <v>456</v>
      </c>
      <c r="M55" s="473">
        <v>2</v>
      </c>
    </row>
    <row r="56" spans="1:13" ht="9" customHeight="1" x14ac:dyDescent="0.25">
      <c r="A56" s="208">
        <v>27</v>
      </c>
      <c r="B56" s="211" t="s">
        <v>460</v>
      </c>
      <c r="C56" s="222"/>
      <c r="D56" s="59"/>
      <c r="E56" s="482"/>
      <c r="F56" s="305"/>
      <c r="G56" s="481">
        <v>28</v>
      </c>
      <c r="H56" s="59"/>
      <c r="I56" s="482"/>
      <c r="J56" s="267"/>
      <c r="K56" s="222"/>
      <c r="L56" s="290"/>
      <c r="M56" s="473"/>
    </row>
    <row r="57" spans="1:13" ht="9" customHeight="1" x14ac:dyDescent="0.25">
      <c r="A57" s="208"/>
      <c r="B57" s="216"/>
      <c r="C57" s="481">
        <v>14</v>
      </c>
      <c r="D57" s="211" t="s">
        <v>459</v>
      </c>
      <c r="E57" s="483"/>
      <c r="F57" s="59"/>
      <c r="G57" s="482"/>
      <c r="H57" s="59"/>
      <c r="I57" s="482"/>
      <c r="J57" s="267"/>
      <c r="K57" s="220"/>
      <c r="L57" s="290"/>
      <c r="M57" s="207"/>
    </row>
    <row r="58" spans="1:13" ht="9" customHeight="1" x14ac:dyDescent="0.25">
      <c r="A58" s="208">
        <v>28</v>
      </c>
      <c r="B58" s="211" t="s">
        <v>459</v>
      </c>
      <c r="C58" s="483"/>
      <c r="D58" s="267"/>
      <c r="E58" s="220"/>
      <c r="F58" s="59"/>
      <c r="G58" s="482"/>
      <c r="H58" s="59"/>
      <c r="I58" s="482"/>
      <c r="J58" s="267"/>
      <c r="K58" s="220"/>
      <c r="L58" s="290"/>
      <c r="M58" s="207"/>
    </row>
    <row r="59" spans="1:13" ht="9" customHeight="1" x14ac:dyDescent="0.25">
      <c r="A59" s="208"/>
      <c r="B59" s="205"/>
      <c r="C59" s="220"/>
      <c r="D59" s="267"/>
      <c r="E59" s="220"/>
      <c r="F59" s="59"/>
      <c r="G59" s="482"/>
      <c r="H59" s="211" t="s">
        <v>456</v>
      </c>
      <c r="I59" s="483"/>
      <c r="J59" s="267"/>
      <c r="K59" s="220"/>
      <c r="L59" s="290"/>
      <c r="M59" s="207"/>
    </row>
    <row r="60" spans="1:13" ht="9" customHeight="1" x14ac:dyDescent="0.25">
      <c r="A60" s="208">
        <v>29</v>
      </c>
      <c r="B60" s="211" t="s">
        <v>461</v>
      </c>
      <c r="C60" s="222"/>
      <c r="D60" s="267"/>
      <c r="E60" s="220"/>
      <c r="F60" s="59"/>
      <c r="G60" s="482"/>
      <c r="H60" s="220"/>
      <c r="I60" s="298"/>
      <c r="J60" s="267"/>
      <c r="K60" s="207"/>
      <c r="L60" s="298"/>
      <c r="M60" s="207"/>
    </row>
    <row r="61" spans="1:13" ht="9" customHeight="1" x14ac:dyDescent="0.25">
      <c r="A61" s="208"/>
      <c r="B61" s="216"/>
      <c r="C61" s="481">
        <v>15</v>
      </c>
      <c r="D61" s="211" t="s">
        <v>462</v>
      </c>
      <c r="E61" s="222"/>
      <c r="F61" s="59"/>
      <c r="G61" s="482"/>
      <c r="H61" s="267"/>
      <c r="I61" s="298"/>
      <c r="J61" s="267"/>
      <c r="K61" s="207"/>
      <c r="L61" s="298"/>
      <c r="M61" s="207"/>
    </row>
    <row r="62" spans="1:13" ht="9" customHeight="1" x14ac:dyDescent="0.25">
      <c r="A62" s="208">
        <v>30</v>
      </c>
      <c r="B62" s="211" t="s">
        <v>462</v>
      </c>
      <c r="C62" s="483"/>
      <c r="D62" s="305"/>
      <c r="E62" s="481">
        <v>24</v>
      </c>
      <c r="F62" s="59"/>
      <c r="G62" s="482"/>
      <c r="H62" s="220"/>
      <c r="I62" s="298"/>
      <c r="J62" s="220"/>
      <c r="K62" s="207"/>
      <c r="L62" s="267"/>
      <c r="M62" s="207"/>
    </row>
    <row r="63" spans="1:13" ht="9" customHeight="1" x14ac:dyDescent="0.25">
      <c r="A63" s="208"/>
      <c r="B63" s="205"/>
      <c r="C63" s="220"/>
      <c r="D63" s="59"/>
      <c r="E63" s="482"/>
      <c r="F63" s="211" t="s">
        <v>456</v>
      </c>
      <c r="G63" s="483"/>
      <c r="H63" s="220"/>
      <c r="I63" s="298"/>
      <c r="J63" s="296"/>
      <c r="K63" s="220">
        <v>-29</v>
      </c>
      <c r="L63" s="211" t="s">
        <v>440</v>
      </c>
      <c r="M63" s="494">
        <v>3</v>
      </c>
    </row>
    <row r="64" spans="1:13" ht="9" customHeight="1" x14ac:dyDescent="0.25">
      <c r="A64" s="208">
        <v>31</v>
      </c>
      <c r="B64" s="211" t="s">
        <v>463</v>
      </c>
      <c r="C64" s="222"/>
      <c r="D64" s="59"/>
      <c r="E64" s="482"/>
      <c r="F64" s="305"/>
      <c r="G64" s="207"/>
      <c r="H64" s="220"/>
      <c r="I64" s="298"/>
      <c r="J64" s="296"/>
      <c r="K64" s="220"/>
      <c r="L64" s="59"/>
      <c r="M64" s="494"/>
    </row>
    <row r="65" spans="1:13" ht="9" customHeight="1" x14ac:dyDescent="0.25">
      <c r="A65" s="208"/>
      <c r="B65" s="216"/>
      <c r="C65" s="481">
        <v>16</v>
      </c>
      <c r="D65" s="211" t="s">
        <v>456</v>
      </c>
      <c r="E65" s="483"/>
      <c r="F65" s="298"/>
      <c r="G65" s="207"/>
      <c r="I65" s="298"/>
      <c r="J65" s="297"/>
      <c r="K65" s="222">
        <v>-30</v>
      </c>
      <c r="L65" s="211" t="s">
        <v>448</v>
      </c>
      <c r="M65" s="495">
        <v>3</v>
      </c>
    </row>
    <row r="66" spans="1:13" ht="9" customHeight="1" x14ac:dyDescent="0.25">
      <c r="A66" s="208">
        <v>32</v>
      </c>
      <c r="B66" s="211" t="s">
        <v>456</v>
      </c>
      <c r="C66" s="483"/>
      <c r="D66" s="267"/>
      <c r="E66" s="207"/>
      <c r="F66" s="298"/>
      <c r="G66" s="207"/>
      <c r="H66" s="220"/>
      <c r="I66" s="298"/>
      <c r="J66" s="297"/>
      <c r="K66" s="310"/>
      <c r="L66" s="59"/>
      <c r="M66" s="495"/>
    </row>
    <row r="67" spans="1:13" ht="9" customHeight="1" x14ac:dyDescent="0.25">
      <c r="A67" s="220"/>
      <c r="B67" s="298"/>
      <c r="C67" s="207"/>
      <c r="D67" s="298"/>
      <c r="E67" s="207"/>
      <c r="F67" s="298"/>
      <c r="G67" s="207"/>
      <c r="H67" s="220"/>
      <c r="I67" s="298"/>
      <c r="J67" s="296"/>
      <c r="K67" s="207"/>
      <c r="L67" s="298"/>
      <c r="M67" s="207"/>
    </row>
    <row r="68" spans="1:13" ht="9" customHeight="1" x14ac:dyDescent="0.25">
      <c r="A68" s="207"/>
      <c r="B68" s="276" t="s">
        <v>77</v>
      </c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07"/>
    </row>
    <row r="69" spans="1:13" ht="9" customHeight="1" x14ac:dyDescent="0.25">
      <c r="A69" s="207"/>
      <c r="B69" s="277" t="s">
        <v>78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07"/>
    </row>
    <row r="70" spans="1:13" ht="9" customHeight="1" x14ac:dyDescent="0.25">
      <c r="L70" s="8"/>
    </row>
    <row r="71" spans="1:13" ht="9" customHeight="1" x14ac:dyDescent="0.25"/>
    <row r="72" spans="1:13" ht="9" customHeight="1" x14ac:dyDescent="0.25"/>
    <row r="73" spans="1:13" ht="9" customHeight="1" x14ac:dyDescent="0.25"/>
    <row r="74" spans="1:13" ht="9" customHeight="1" x14ac:dyDescent="0.25"/>
    <row r="75" spans="1:13" ht="9" customHeight="1" x14ac:dyDescent="0.25">
      <c r="A75" s="43"/>
    </row>
    <row r="76" spans="1:13" ht="9" customHeight="1" x14ac:dyDescent="0.25">
      <c r="A76" s="43"/>
    </row>
    <row r="77" spans="1:13" ht="9" customHeight="1" x14ac:dyDescent="0.25">
      <c r="A77" s="43"/>
    </row>
    <row r="78" spans="1:13" x14ac:dyDescent="0.25">
      <c r="A78" s="43"/>
    </row>
    <row r="83" spans="1:1" x14ac:dyDescent="0.25">
      <c r="A83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91" spans="1:1" x14ac:dyDescent="0.25">
      <c r="A91" s="43"/>
    </row>
    <row r="92" spans="1:1" x14ac:dyDescent="0.25">
      <c r="A92" s="43"/>
    </row>
    <row r="93" spans="1:1" x14ac:dyDescent="0.25">
      <c r="A93" s="43"/>
    </row>
    <row r="94" spans="1:1" x14ac:dyDescent="0.25">
      <c r="A94" s="43"/>
    </row>
    <row r="99" spans="1:1" x14ac:dyDescent="0.25">
      <c r="A99" s="43"/>
    </row>
    <row r="100" spans="1:1" x14ac:dyDescent="0.25">
      <c r="A100" s="43"/>
    </row>
    <row r="101" spans="1:1" x14ac:dyDescent="0.25">
      <c r="A101" s="43"/>
    </row>
    <row r="102" spans="1:1" x14ac:dyDescent="0.25">
      <c r="A102" s="43"/>
    </row>
  </sheetData>
  <mergeCells count="43">
    <mergeCell ref="C5:C6"/>
    <mergeCell ref="J5:K5"/>
    <mergeCell ref="N5:W5"/>
    <mergeCell ref="E6:E9"/>
    <mergeCell ref="N6:U6"/>
    <mergeCell ref="C1:K1"/>
    <mergeCell ref="B2:K2"/>
    <mergeCell ref="N2:W2"/>
    <mergeCell ref="N3:W3"/>
    <mergeCell ref="N4:W4"/>
    <mergeCell ref="E30:E33"/>
    <mergeCell ref="C33:C34"/>
    <mergeCell ref="G8:G15"/>
    <mergeCell ref="C9:C10"/>
    <mergeCell ref="I12:I27"/>
    <mergeCell ref="C13:C14"/>
    <mergeCell ref="E14:E17"/>
    <mergeCell ref="C17:C18"/>
    <mergeCell ref="M35:M36"/>
    <mergeCell ref="C37:C38"/>
    <mergeCell ref="E38:E41"/>
    <mergeCell ref="G40:G47"/>
    <mergeCell ref="C41:C42"/>
    <mergeCell ref="I44:I59"/>
    <mergeCell ref="C45:C46"/>
    <mergeCell ref="E46:E49"/>
    <mergeCell ref="C49:C50"/>
    <mergeCell ref="C53:C54"/>
    <mergeCell ref="K20:K51"/>
    <mergeCell ref="C21:C22"/>
    <mergeCell ref="E22:E25"/>
    <mergeCell ref="G24:G31"/>
    <mergeCell ref="C25:C26"/>
    <mergeCell ref="C29:C30"/>
    <mergeCell ref="E54:E57"/>
    <mergeCell ref="M55:M56"/>
    <mergeCell ref="G56:G63"/>
    <mergeCell ref="C57:C58"/>
    <mergeCell ref="C61:C62"/>
    <mergeCell ref="E62:E65"/>
    <mergeCell ref="M63:M64"/>
    <mergeCell ref="C65:C66"/>
    <mergeCell ref="M65:M6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activeCell="N16" sqref="N16"/>
    </sheetView>
  </sheetViews>
  <sheetFormatPr defaultRowHeight="10.5" x14ac:dyDescent="0.15"/>
  <cols>
    <col min="1" max="1" width="2.7109375" style="257" customWidth="1"/>
    <col min="2" max="2" width="24.140625" style="300" customWidth="1"/>
    <col min="3" max="3" width="2.7109375" style="257" customWidth="1"/>
    <col min="4" max="4" width="20.7109375" style="285" customWidth="1"/>
    <col min="5" max="5" width="2.7109375" style="257" customWidth="1"/>
    <col min="6" max="6" width="20.5703125" style="285" customWidth="1"/>
    <col min="7" max="7" width="2.7109375" style="257" customWidth="1"/>
    <col min="8" max="8" width="21.140625" style="285" customWidth="1"/>
    <col min="9" max="9" width="2.85546875" style="257" customWidth="1"/>
    <col min="10" max="10" width="14.7109375" style="257" customWidth="1"/>
    <col min="11" max="11" width="3.28515625" style="257" customWidth="1"/>
    <col min="12" max="12" width="21" style="257" customWidth="1"/>
    <col min="13" max="13" width="2.7109375" style="257" customWidth="1"/>
    <col min="14" max="16384" width="9.140625" style="257"/>
  </cols>
  <sheetData>
    <row r="1" spans="1:14" ht="15" customHeight="1" x14ac:dyDescent="0.15">
      <c r="B1" s="11"/>
      <c r="C1" s="357" t="s">
        <v>241</v>
      </c>
      <c r="D1" s="357"/>
      <c r="E1" s="357"/>
      <c r="F1" s="357"/>
      <c r="G1" s="357"/>
      <c r="H1" s="357"/>
      <c r="I1" s="357"/>
      <c r="J1" s="357"/>
      <c r="K1" s="357"/>
      <c r="L1" s="281"/>
    </row>
    <row r="2" spans="1:14" ht="12" customHeight="1" x14ac:dyDescent="0.15">
      <c r="B2" s="378" t="s">
        <v>59</v>
      </c>
      <c r="C2" s="378"/>
      <c r="D2" s="378"/>
      <c r="E2" s="378"/>
      <c r="F2" s="378"/>
      <c r="G2" s="378"/>
      <c r="H2" s="378"/>
      <c r="I2" s="378"/>
      <c r="J2" s="378"/>
      <c r="K2" s="378"/>
      <c r="L2" s="282"/>
    </row>
    <row r="3" spans="1:14" ht="9" customHeight="1" x14ac:dyDescent="0.15">
      <c r="A3" s="285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4" ht="9" customHeight="1" x14ac:dyDescent="0.2">
      <c r="A4" s="288">
        <v>1</v>
      </c>
      <c r="B4" s="289" t="s">
        <v>398</v>
      </c>
      <c r="C4" s="226"/>
      <c r="D4" s="59"/>
      <c r="E4" s="226"/>
      <c r="F4" s="267"/>
      <c r="G4" s="207"/>
      <c r="H4" s="267"/>
      <c r="I4" s="207"/>
      <c r="J4" s="267"/>
      <c r="K4" s="207"/>
      <c r="L4" s="290"/>
      <c r="M4" s="207"/>
    </row>
    <row r="5" spans="1:14" ht="9" customHeight="1" x14ac:dyDescent="0.2">
      <c r="A5" s="288"/>
      <c r="B5" s="216"/>
      <c r="C5" s="481">
        <v>1</v>
      </c>
      <c r="D5" s="289" t="s">
        <v>398</v>
      </c>
      <c r="E5" s="226"/>
      <c r="F5" s="267"/>
      <c r="G5" s="207"/>
      <c r="H5" s="267"/>
      <c r="I5" s="207"/>
      <c r="J5" s="498" t="s">
        <v>399</v>
      </c>
      <c r="K5" s="498"/>
      <c r="L5" s="265"/>
      <c r="M5" s="207"/>
    </row>
    <row r="6" spans="1:14" ht="9" customHeight="1" x14ac:dyDescent="0.2">
      <c r="A6" s="288">
        <v>2</v>
      </c>
      <c r="B6" s="211" t="s">
        <v>400</v>
      </c>
      <c r="C6" s="483"/>
      <c r="D6" s="216"/>
      <c r="E6" s="481">
        <v>17</v>
      </c>
      <c r="F6" s="205"/>
      <c r="G6" s="207"/>
      <c r="H6" s="267"/>
      <c r="I6" s="207"/>
      <c r="J6" s="265"/>
      <c r="K6" s="265"/>
      <c r="L6" s="265"/>
      <c r="M6" s="207"/>
    </row>
    <row r="7" spans="1:14" ht="9" customHeight="1" x14ac:dyDescent="0.2">
      <c r="A7" s="288"/>
      <c r="B7" s="205"/>
      <c r="C7" s="220"/>
      <c r="D7" s="209"/>
      <c r="E7" s="482"/>
      <c r="F7" s="289" t="s">
        <v>398</v>
      </c>
      <c r="G7" s="226"/>
      <c r="H7" s="267"/>
      <c r="I7" s="207"/>
      <c r="J7" s="267"/>
      <c r="K7" s="207"/>
      <c r="L7" s="290"/>
      <c r="M7" s="207"/>
    </row>
    <row r="8" spans="1:14" ht="9" customHeight="1" x14ac:dyDescent="0.2">
      <c r="A8" s="288">
        <v>3</v>
      </c>
      <c r="B8" s="211" t="s">
        <v>401</v>
      </c>
      <c r="C8" s="222"/>
      <c r="D8" s="209"/>
      <c r="E8" s="482"/>
      <c r="F8" s="216"/>
      <c r="G8" s="481">
        <v>25</v>
      </c>
      <c r="H8" s="267"/>
      <c r="I8" s="207"/>
      <c r="J8" s="267"/>
      <c r="K8" s="207"/>
      <c r="L8" s="290"/>
      <c r="M8" s="207"/>
    </row>
    <row r="9" spans="1:14" ht="9" customHeight="1" x14ac:dyDescent="0.2">
      <c r="A9" s="288"/>
      <c r="B9" s="216"/>
      <c r="C9" s="481">
        <v>2</v>
      </c>
      <c r="D9" s="211" t="s">
        <v>402</v>
      </c>
      <c r="E9" s="483"/>
      <c r="F9" s="209"/>
      <c r="G9" s="482"/>
      <c r="H9" s="205"/>
      <c r="I9" s="207"/>
      <c r="J9" s="267"/>
      <c r="K9" s="207"/>
      <c r="L9" s="290"/>
      <c r="M9" s="207"/>
    </row>
    <row r="10" spans="1:14" ht="9" customHeight="1" x14ac:dyDescent="0.2">
      <c r="A10" s="288">
        <v>4</v>
      </c>
      <c r="B10" s="211" t="s">
        <v>402</v>
      </c>
      <c r="C10" s="483"/>
      <c r="D10" s="205"/>
      <c r="E10" s="220"/>
      <c r="F10" s="209"/>
      <c r="G10" s="482"/>
      <c r="H10" s="205"/>
      <c r="I10" s="207"/>
      <c r="J10" s="267"/>
      <c r="K10" s="207"/>
      <c r="L10" s="290"/>
      <c r="M10" s="207"/>
    </row>
    <row r="11" spans="1:14" ht="9" customHeight="1" x14ac:dyDescent="0.2">
      <c r="A11" s="288"/>
      <c r="B11" s="205"/>
      <c r="C11" s="220"/>
      <c r="D11" s="205"/>
      <c r="E11" s="220"/>
      <c r="F11" s="209"/>
      <c r="G11" s="482"/>
      <c r="H11" s="289" t="s">
        <v>398</v>
      </c>
      <c r="I11" s="226"/>
      <c r="J11" s="267"/>
      <c r="K11" s="207"/>
      <c r="L11" s="290"/>
      <c r="M11" s="207"/>
    </row>
    <row r="12" spans="1:14" ht="9" customHeight="1" x14ac:dyDescent="0.2">
      <c r="A12" s="288">
        <v>5</v>
      </c>
      <c r="B12" s="211" t="s">
        <v>403</v>
      </c>
      <c r="C12" s="222"/>
      <c r="D12" s="205"/>
      <c r="E12" s="220"/>
      <c r="F12" s="209"/>
      <c r="G12" s="482"/>
      <c r="H12" s="216"/>
      <c r="I12" s="481">
        <v>29</v>
      </c>
      <c r="J12" s="267"/>
      <c r="K12" s="207"/>
      <c r="L12" s="290"/>
      <c r="M12" s="207"/>
    </row>
    <row r="13" spans="1:14" ht="9" customHeight="1" x14ac:dyDescent="0.2">
      <c r="A13" s="288"/>
      <c r="B13" s="216"/>
      <c r="C13" s="481">
        <v>3</v>
      </c>
      <c r="D13" s="211" t="s">
        <v>403</v>
      </c>
      <c r="E13" s="222"/>
      <c r="F13" s="209"/>
      <c r="G13" s="482"/>
      <c r="H13" s="209"/>
      <c r="I13" s="482"/>
      <c r="J13" s="267"/>
      <c r="K13" s="207"/>
      <c r="L13" s="290"/>
      <c r="M13" s="207"/>
      <c r="N13" s="292"/>
    </row>
    <row r="14" spans="1:14" ht="9" customHeight="1" x14ac:dyDescent="0.2">
      <c r="A14" s="288">
        <v>6</v>
      </c>
      <c r="B14" s="211" t="s">
        <v>404</v>
      </c>
      <c r="C14" s="483"/>
      <c r="D14" s="216"/>
      <c r="E14" s="481">
        <v>18</v>
      </c>
      <c r="F14" s="209"/>
      <c r="G14" s="482"/>
      <c r="H14" s="209"/>
      <c r="I14" s="482"/>
      <c r="J14" s="267"/>
      <c r="K14" s="207"/>
      <c r="L14" s="290"/>
      <c r="M14" s="207"/>
    </row>
    <row r="15" spans="1:14" ht="9" customHeight="1" x14ac:dyDescent="0.2">
      <c r="A15" s="288"/>
      <c r="B15" s="205"/>
      <c r="C15" s="220"/>
      <c r="D15" s="209"/>
      <c r="E15" s="482"/>
      <c r="F15" s="211" t="s">
        <v>405</v>
      </c>
      <c r="G15" s="483"/>
      <c r="H15" s="209"/>
      <c r="I15" s="482"/>
      <c r="J15" s="205"/>
      <c r="K15" s="207"/>
      <c r="L15" s="290"/>
      <c r="M15" s="207"/>
    </row>
    <row r="16" spans="1:14" ht="9" customHeight="1" x14ac:dyDescent="0.2">
      <c r="A16" s="288">
        <v>7</v>
      </c>
      <c r="B16" s="211" t="s">
        <v>406</v>
      </c>
      <c r="C16" s="222"/>
      <c r="D16" s="209"/>
      <c r="E16" s="482"/>
      <c r="F16" s="205"/>
      <c r="G16" s="220"/>
      <c r="H16" s="209"/>
      <c r="I16" s="482"/>
      <c r="J16" s="205"/>
      <c r="K16" s="207"/>
      <c r="L16" s="293"/>
      <c r="M16" s="207"/>
    </row>
    <row r="17" spans="1:13" ht="9" customHeight="1" x14ac:dyDescent="0.2">
      <c r="A17" s="288"/>
      <c r="B17" s="216"/>
      <c r="C17" s="481">
        <v>4</v>
      </c>
      <c r="D17" s="211" t="s">
        <v>405</v>
      </c>
      <c r="E17" s="483"/>
      <c r="F17" s="205"/>
      <c r="G17" s="220"/>
      <c r="H17" s="209"/>
      <c r="I17" s="482"/>
      <c r="J17" s="205"/>
      <c r="K17" s="207"/>
      <c r="L17" s="293"/>
      <c r="M17" s="207"/>
    </row>
    <row r="18" spans="1:13" ht="9" customHeight="1" x14ac:dyDescent="0.2">
      <c r="A18" s="288">
        <v>8</v>
      </c>
      <c r="B18" s="211" t="s">
        <v>405</v>
      </c>
      <c r="C18" s="483"/>
      <c r="D18" s="205"/>
      <c r="E18" s="220"/>
      <c r="F18" s="205"/>
      <c r="G18" s="220"/>
      <c r="H18" s="209"/>
      <c r="I18" s="482"/>
      <c r="J18" s="206"/>
      <c r="K18" s="207"/>
      <c r="L18" s="293"/>
      <c r="M18" s="207"/>
    </row>
    <row r="19" spans="1:13" ht="9" customHeight="1" x14ac:dyDescent="0.2">
      <c r="A19" s="288"/>
      <c r="B19" s="205"/>
      <c r="C19" s="220"/>
      <c r="D19" s="205"/>
      <c r="E19" s="220"/>
      <c r="F19" s="205"/>
      <c r="G19" s="220"/>
      <c r="H19" s="209"/>
      <c r="I19" s="482"/>
      <c r="J19" s="289" t="s">
        <v>398</v>
      </c>
      <c r="K19" s="226"/>
      <c r="L19" s="293"/>
      <c r="M19" s="207"/>
    </row>
    <row r="20" spans="1:13" ht="9" customHeight="1" x14ac:dyDescent="0.2">
      <c r="A20" s="288">
        <v>9</v>
      </c>
      <c r="B20" s="211" t="s">
        <v>407</v>
      </c>
      <c r="C20" s="222"/>
      <c r="D20" s="205"/>
      <c r="E20" s="220"/>
      <c r="F20" s="205"/>
      <c r="G20" s="220"/>
      <c r="H20" s="209"/>
      <c r="I20" s="482"/>
      <c r="J20" s="216"/>
      <c r="K20" s="481">
        <v>31</v>
      </c>
      <c r="L20" s="293"/>
      <c r="M20" s="207"/>
    </row>
    <row r="21" spans="1:13" ht="9" customHeight="1" x14ac:dyDescent="0.2">
      <c r="A21" s="288"/>
      <c r="B21" s="216"/>
      <c r="C21" s="481">
        <v>5</v>
      </c>
      <c r="D21" s="211" t="s">
        <v>407</v>
      </c>
      <c r="E21" s="222"/>
      <c r="F21" s="205"/>
      <c r="G21" s="220"/>
      <c r="H21" s="209"/>
      <c r="I21" s="482"/>
      <c r="J21" s="209"/>
      <c r="K21" s="482"/>
      <c r="L21" s="293"/>
      <c r="M21" s="207"/>
    </row>
    <row r="22" spans="1:13" ht="9" customHeight="1" x14ac:dyDescent="0.2">
      <c r="A22" s="288">
        <v>10</v>
      </c>
      <c r="B22" s="211" t="s">
        <v>408</v>
      </c>
      <c r="C22" s="483"/>
      <c r="D22" s="216"/>
      <c r="E22" s="481">
        <v>19</v>
      </c>
      <c r="F22" s="205"/>
      <c r="G22" s="220"/>
      <c r="H22" s="209"/>
      <c r="I22" s="482"/>
      <c r="J22" s="209"/>
      <c r="K22" s="482"/>
      <c r="L22" s="293"/>
      <c r="M22" s="207"/>
    </row>
    <row r="23" spans="1:13" ht="9" customHeight="1" x14ac:dyDescent="0.2">
      <c r="A23" s="288"/>
      <c r="B23" s="205"/>
      <c r="C23" s="220"/>
      <c r="D23" s="209"/>
      <c r="E23" s="482"/>
      <c r="F23" s="211" t="s">
        <v>407</v>
      </c>
      <c r="G23" s="222"/>
      <c r="H23" s="209"/>
      <c r="I23" s="482"/>
      <c r="J23" s="209"/>
      <c r="K23" s="482"/>
      <c r="L23" s="293"/>
      <c r="M23" s="207"/>
    </row>
    <row r="24" spans="1:13" ht="9" customHeight="1" x14ac:dyDescent="0.2">
      <c r="A24" s="288">
        <v>11</v>
      </c>
      <c r="B24" s="209" t="s">
        <v>409</v>
      </c>
      <c r="C24" s="222"/>
      <c r="D24" s="209"/>
      <c r="E24" s="482"/>
      <c r="F24" s="216"/>
      <c r="G24" s="481">
        <v>26</v>
      </c>
      <c r="H24" s="209"/>
      <c r="I24" s="482"/>
      <c r="J24" s="209"/>
      <c r="K24" s="482"/>
      <c r="L24" s="293"/>
      <c r="M24" s="207"/>
    </row>
    <row r="25" spans="1:13" ht="9" customHeight="1" x14ac:dyDescent="0.2">
      <c r="A25" s="288"/>
      <c r="B25" s="216"/>
      <c r="C25" s="484">
        <v>6</v>
      </c>
      <c r="D25" s="247" t="s">
        <v>409</v>
      </c>
      <c r="E25" s="483"/>
      <c r="F25" s="209"/>
      <c r="G25" s="482"/>
      <c r="H25" s="209"/>
      <c r="I25" s="482"/>
      <c r="J25" s="209"/>
      <c r="K25" s="482"/>
      <c r="L25" s="293"/>
      <c r="M25" s="207"/>
    </row>
    <row r="26" spans="1:13" ht="9" customHeight="1" x14ac:dyDescent="0.2">
      <c r="A26" s="288">
        <v>12</v>
      </c>
      <c r="B26" s="211" t="s">
        <v>410</v>
      </c>
      <c r="C26" s="485"/>
      <c r="D26" s="205"/>
      <c r="E26" s="220"/>
      <c r="F26" s="209"/>
      <c r="G26" s="482"/>
      <c r="H26" s="209"/>
      <c r="I26" s="482"/>
      <c r="J26" s="209"/>
      <c r="K26" s="482"/>
      <c r="L26" s="293"/>
      <c r="M26" s="207"/>
    </row>
    <row r="27" spans="1:13" ht="9" customHeight="1" x14ac:dyDescent="0.2">
      <c r="A27" s="288"/>
      <c r="B27" s="205"/>
      <c r="C27" s="220"/>
      <c r="D27" s="205"/>
      <c r="E27" s="220"/>
      <c r="F27" s="209"/>
      <c r="G27" s="482"/>
      <c r="H27" s="211" t="s">
        <v>411</v>
      </c>
      <c r="I27" s="483"/>
      <c r="J27" s="209"/>
      <c r="K27" s="482"/>
      <c r="L27" s="293"/>
      <c r="M27" s="207"/>
    </row>
    <row r="28" spans="1:13" ht="9" customHeight="1" x14ac:dyDescent="0.2">
      <c r="A28" s="288">
        <v>13</v>
      </c>
      <c r="B28" s="211" t="s">
        <v>412</v>
      </c>
      <c r="C28" s="222"/>
      <c r="D28" s="205"/>
      <c r="E28" s="220"/>
      <c r="F28" s="209"/>
      <c r="G28" s="482"/>
      <c r="H28" s="205"/>
      <c r="I28" s="207"/>
      <c r="J28" s="209"/>
      <c r="K28" s="482"/>
      <c r="L28" s="293"/>
      <c r="M28" s="207"/>
    </row>
    <row r="29" spans="1:13" ht="9" customHeight="1" x14ac:dyDescent="0.2">
      <c r="A29" s="288"/>
      <c r="B29" s="216"/>
      <c r="C29" s="481">
        <v>7</v>
      </c>
      <c r="D29" s="211" t="s">
        <v>412</v>
      </c>
      <c r="E29" s="222"/>
      <c r="F29" s="209"/>
      <c r="G29" s="482"/>
      <c r="H29" s="205"/>
      <c r="I29" s="207"/>
      <c r="J29" s="209"/>
      <c r="K29" s="482"/>
      <c r="L29" s="293"/>
      <c r="M29" s="207"/>
    </row>
    <row r="30" spans="1:13" ht="9" customHeight="1" x14ac:dyDescent="0.2">
      <c r="A30" s="288">
        <v>14</v>
      </c>
      <c r="B30" s="211" t="s">
        <v>413</v>
      </c>
      <c r="C30" s="483"/>
      <c r="D30" s="216"/>
      <c r="E30" s="481">
        <v>20</v>
      </c>
      <c r="F30" s="209"/>
      <c r="G30" s="482"/>
      <c r="H30" s="205"/>
      <c r="I30" s="207"/>
      <c r="J30" s="209"/>
      <c r="K30" s="482"/>
      <c r="L30" s="293"/>
      <c r="M30" s="207"/>
    </row>
    <row r="31" spans="1:13" ht="9" customHeight="1" x14ac:dyDescent="0.2">
      <c r="A31" s="288"/>
      <c r="B31" s="205"/>
      <c r="C31" s="220"/>
      <c r="D31" s="209"/>
      <c r="E31" s="482"/>
      <c r="F31" s="211" t="s">
        <v>411</v>
      </c>
      <c r="G31" s="483"/>
      <c r="H31" s="205"/>
      <c r="I31" s="207"/>
      <c r="J31" s="209"/>
      <c r="K31" s="482"/>
      <c r="L31" s="293"/>
      <c r="M31" s="207"/>
    </row>
    <row r="32" spans="1:13" ht="9" customHeight="1" x14ac:dyDescent="0.2">
      <c r="A32" s="288">
        <v>15</v>
      </c>
      <c r="B32" s="211" t="s">
        <v>414</v>
      </c>
      <c r="C32" s="222"/>
      <c r="D32" s="209"/>
      <c r="E32" s="482"/>
      <c r="F32" s="205"/>
      <c r="G32" s="220"/>
      <c r="H32" s="205"/>
      <c r="I32" s="207"/>
      <c r="J32" s="209"/>
      <c r="K32" s="482"/>
      <c r="L32" s="293"/>
      <c r="M32" s="207"/>
    </row>
    <row r="33" spans="1:13" ht="9" customHeight="1" x14ac:dyDescent="0.2">
      <c r="A33" s="288"/>
      <c r="B33" s="216"/>
      <c r="C33" s="481">
        <v>8</v>
      </c>
      <c r="D33" s="211" t="s">
        <v>411</v>
      </c>
      <c r="E33" s="483"/>
      <c r="F33" s="205"/>
      <c r="G33" s="220"/>
      <c r="H33" s="205"/>
      <c r="I33" s="207"/>
      <c r="J33" s="209"/>
      <c r="K33" s="482"/>
      <c r="L33" s="293"/>
      <c r="M33" s="207"/>
    </row>
    <row r="34" spans="1:13" ht="9" customHeight="1" x14ac:dyDescent="0.2">
      <c r="A34" s="288">
        <v>16</v>
      </c>
      <c r="B34" s="211" t="s">
        <v>411</v>
      </c>
      <c r="C34" s="483"/>
      <c r="D34" s="205"/>
      <c r="E34" s="220"/>
      <c r="F34" s="205"/>
      <c r="G34" s="220"/>
      <c r="H34" s="205"/>
      <c r="I34" s="207"/>
      <c r="J34" s="209"/>
      <c r="K34" s="482"/>
      <c r="L34" s="293"/>
      <c r="M34" s="207"/>
    </row>
    <row r="35" spans="1:13" ht="9" customHeight="1" x14ac:dyDescent="0.2">
      <c r="A35" s="288"/>
      <c r="B35" s="205"/>
      <c r="C35" s="220"/>
      <c r="D35" s="205"/>
      <c r="E35" s="220"/>
      <c r="F35" s="205"/>
      <c r="G35" s="220"/>
      <c r="H35" s="205"/>
      <c r="I35" s="207"/>
      <c r="J35" s="294"/>
      <c r="K35" s="482"/>
      <c r="L35" s="211"/>
      <c r="M35" s="473">
        <v>1</v>
      </c>
    </row>
    <row r="36" spans="1:13" ht="9" customHeight="1" x14ac:dyDescent="0.2">
      <c r="A36" s="288">
        <v>17</v>
      </c>
      <c r="B36" s="211" t="s">
        <v>415</v>
      </c>
      <c r="C36" s="222"/>
      <c r="D36" s="205"/>
      <c r="E36" s="220"/>
      <c r="F36" s="205"/>
      <c r="G36" s="220"/>
      <c r="H36" s="205"/>
      <c r="I36" s="207"/>
      <c r="J36" s="209"/>
      <c r="K36" s="482"/>
      <c r="L36" s="293"/>
      <c r="M36" s="473"/>
    </row>
    <row r="37" spans="1:13" ht="9" customHeight="1" x14ac:dyDescent="0.2">
      <c r="A37" s="288"/>
      <c r="B37" s="216"/>
      <c r="C37" s="481">
        <v>9</v>
      </c>
      <c r="D37" s="211" t="s">
        <v>415</v>
      </c>
      <c r="E37" s="222"/>
      <c r="F37" s="205"/>
      <c r="G37" s="220"/>
      <c r="H37" s="205"/>
      <c r="I37" s="207"/>
      <c r="J37" s="209"/>
      <c r="K37" s="482"/>
      <c r="L37" s="293"/>
      <c r="M37" s="207"/>
    </row>
    <row r="38" spans="1:13" ht="9" customHeight="1" x14ac:dyDescent="0.2">
      <c r="A38" s="288">
        <v>18</v>
      </c>
      <c r="B38" s="211" t="s">
        <v>416</v>
      </c>
      <c r="C38" s="483"/>
      <c r="D38" s="216"/>
      <c r="E38" s="481">
        <v>21</v>
      </c>
      <c r="F38" s="205"/>
      <c r="G38" s="220"/>
      <c r="H38" s="205"/>
      <c r="I38" s="207"/>
      <c r="J38" s="209"/>
      <c r="K38" s="482"/>
      <c r="L38" s="293"/>
      <c r="M38" s="207"/>
    </row>
    <row r="39" spans="1:13" ht="9" customHeight="1" x14ac:dyDescent="0.2">
      <c r="A39" s="288"/>
      <c r="B39" s="205"/>
      <c r="C39" s="220"/>
      <c r="D39" s="209"/>
      <c r="E39" s="482"/>
      <c r="F39" s="211" t="s">
        <v>415</v>
      </c>
      <c r="G39" s="222"/>
      <c r="H39" s="205"/>
      <c r="I39" s="207"/>
      <c r="J39" s="209"/>
      <c r="K39" s="482"/>
      <c r="L39" s="293"/>
      <c r="M39" s="207"/>
    </row>
    <row r="40" spans="1:13" ht="9" customHeight="1" x14ac:dyDescent="0.2">
      <c r="A40" s="288">
        <v>19</v>
      </c>
      <c r="B40" s="211" t="s">
        <v>417</v>
      </c>
      <c r="C40" s="222"/>
      <c r="D40" s="209"/>
      <c r="E40" s="482"/>
      <c r="F40" s="216"/>
      <c r="G40" s="481">
        <v>27</v>
      </c>
      <c r="H40" s="205"/>
      <c r="I40" s="207"/>
      <c r="J40" s="209"/>
      <c r="K40" s="482"/>
      <c r="L40" s="293"/>
      <c r="M40" s="207"/>
    </row>
    <row r="41" spans="1:13" ht="9" customHeight="1" x14ac:dyDescent="0.2">
      <c r="A41" s="288"/>
      <c r="B41" s="216"/>
      <c r="C41" s="481">
        <v>10</v>
      </c>
      <c r="D41" s="211" t="s">
        <v>418</v>
      </c>
      <c r="E41" s="483"/>
      <c r="F41" s="209"/>
      <c r="G41" s="482"/>
      <c r="H41" s="205"/>
      <c r="I41" s="207"/>
      <c r="J41" s="209"/>
      <c r="K41" s="482"/>
      <c r="L41" s="293"/>
      <c r="M41" s="207"/>
    </row>
    <row r="42" spans="1:13" ht="9" customHeight="1" x14ac:dyDescent="0.2">
      <c r="A42" s="288">
        <v>20</v>
      </c>
      <c r="B42" s="211" t="s">
        <v>418</v>
      </c>
      <c r="C42" s="483"/>
      <c r="D42" s="205"/>
      <c r="E42" s="220"/>
      <c r="F42" s="209"/>
      <c r="G42" s="482"/>
      <c r="H42" s="205"/>
      <c r="I42" s="207"/>
      <c r="J42" s="209"/>
      <c r="K42" s="482"/>
      <c r="L42" s="293"/>
      <c r="M42" s="207"/>
    </row>
    <row r="43" spans="1:13" ht="9" customHeight="1" x14ac:dyDescent="0.2">
      <c r="A43" s="288"/>
      <c r="B43" s="205"/>
      <c r="C43" s="220"/>
      <c r="D43" s="209"/>
      <c r="E43" s="222"/>
      <c r="F43" s="209"/>
      <c r="G43" s="482"/>
      <c r="H43" s="211" t="s">
        <v>415</v>
      </c>
      <c r="I43" s="226"/>
      <c r="J43" s="209"/>
      <c r="K43" s="482"/>
      <c r="L43" s="293"/>
      <c r="M43" s="207"/>
    </row>
    <row r="44" spans="1:13" ht="9" customHeight="1" x14ac:dyDescent="0.2">
      <c r="A44" s="288">
        <v>21</v>
      </c>
      <c r="B44" s="211" t="s">
        <v>419</v>
      </c>
      <c r="C44" s="222"/>
      <c r="D44" s="209"/>
      <c r="E44" s="222"/>
      <c r="F44" s="209"/>
      <c r="G44" s="482"/>
      <c r="H44" s="216"/>
      <c r="I44" s="481">
        <v>30</v>
      </c>
      <c r="J44" s="209"/>
      <c r="K44" s="482"/>
      <c r="L44" s="294"/>
      <c r="M44" s="207"/>
    </row>
    <row r="45" spans="1:13" ht="9" customHeight="1" x14ac:dyDescent="0.2">
      <c r="A45" s="288"/>
      <c r="B45" s="216"/>
      <c r="C45" s="481">
        <v>11</v>
      </c>
      <c r="D45" s="211" t="s">
        <v>419</v>
      </c>
      <c r="E45" s="222"/>
      <c r="F45" s="209"/>
      <c r="G45" s="482"/>
      <c r="H45" s="209"/>
      <c r="I45" s="482"/>
      <c r="J45" s="209"/>
      <c r="K45" s="482"/>
      <c r="L45" s="294"/>
      <c r="M45" s="207"/>
    </row>
    <row r="46" spans="1:13" ht="9" customHeight="1" x14ac:dyDescent="0.2">
      <c r="A46" s="288">
        <v>22</v>
      </c>
      <c r="B46" s="211" t="s">
        <v>420</v>
      </c>
      <c r="C46" s="483"/>
      <c r="D46" s="216"/>
      <c r="E46" s="481">
        <v>22</v>
      </c>
      <c r="F46" s="209"/>
      <c r="G46" s="482"/>
      <c r="H46" s="209"/>
      <c r="I46" s="482"/>
      <c r="J46" s="209"/>
      <c r="K46" s="482"/>
      <c r="L46" s="293"/>
      <c r="M46" s="207"/>
    </row>
    <row r="47" spans="1:13" ht="9" customHeight="1" x14ac:dyDescent="0.2">
      <c r="A47" s="288"/>
      <c r="B47" s="205"/>
      <c r="C47" s="220"/>
      <c r="D47" s="209"/>
      <c r="E47" s="482"/>
      <c r="F47" s="211" t="s">
        <v>421</v>
      </c>
      <c r="G47" s="483"/>
      <c r="H47" s="209"/>
      <c r="I47" s="482"/>
      <c r="J47" s="209"/>
      <c r="K47" s="482"/>
      <c r="L47" s="293"/>
      <c r="M47" s="207"/>
    </row>
    <row r="48" spans="1:13" ht="9" customHeight="1" x14ac:dyDescent="0.2">
      <c r="A48" s="288">
        <v>23</v>
      </c>
      <c r="B48" s="211" t="s">
        <v>422</v>
      </c>
      <c r="C48" s="222"/>
      <c r="D48" s="209"/>
      <c r="E48" s="482"/>
      <c r="F48" s="205"/>
      <c r="G48" s="220"/>
      <c r="H48" s="209"/>
      <c r="I48" s="482"/>
      <c r="J48" s="209"/>
      <c r="K48" s="482"/>
      <c r="L48" s="293"/>
      <c r="M48" s="207"/>
    </row>
    <row r="49" spans="1:13" ht="9" customHeight="1" x14ac:dyDescent="0.2">
      <c r="A49" s="288"/>
      <c r="B49" s="216"/>
      <c r="C49" s="481">
        <v>12</v>
      </c>
      <c r="D49" s="211" t="s">
        <v>421</v>
      </c>
      <c r="E49" s="483"/>
      <c r="F49" s="205"/>
      <c r="G49" s="220"/>
      <c r="H49" s="209"/>
      <c r="I49" s="482"/>
      <c r="J49" s="209"/>
      <c r="K49" s="482"/>
      <c r="L49" s="293"/>
      <c r="M49" s="207"/>
    </row>
    <row r="50" spans="1:13" ht="9" customHeight="1" x14ac:dyDescent="0.2">
      <c r="A50" s="288">
        <v>24</v>
      </c>
      <c r="B50" s="211" t="s">
        <v>421</v>
      </c>
      <c r="C50" s="483"/>
      <c r="D50" s="205"/>
      <c r="E50" s="220"/>
      <c r="F50" s="205"/>
      <c r="G50" s="220"/>
      <c r="H50" s="209"/>
      <c r="I50" s="482"/>
      <c r="J50" s="209"/>
      <c r="K50" s="482"/>
      <c r="L50" s="293"/>
      <c r="M50" s="207"/>
    </row>
    <row r="51" spans="1:13" ht="9" customHeight="1" x14ac:dyDescent="0.2">
      <c r="A51" s="288"/>
      <c r="B51" s="205"/>
      <c r="C51" s="220"/>
      <c r="D51" s="205"/>
      <c r="E51" s="220"/>
      <c r="F51" s="205"/>
      <c r="G51" s="220"/>
      <c r="H51" s="209"/>
      <c r="I51" s="482"/>
      <c r="J51" s="211" t="s">
        <v>423</v>
      </c>
      <c r="K51" s="483"/>
      <c r="L51" s="293"/>
      <c r="M51" s="207"/>
    </row>
    <row r="52" spans="1:13" ht="9" customHeight="1" x14ac:dyDescent="0.2">
      <c r="A52" s="288">
        <v>25</v>
      </c>
      <c r="B52" s="211" t="s">
        <v>424</v>
      </c>
      <c r="C52" s="222"/>
      <c r="D52" s="295"/>
      <c r="E52" s="220"/>
      <c r="F52" s="205"/>
      <c r="G52" s="220"/>
      <c r="H52" s="209"/>
      <c r="I52" s="482"/>
      <c r="J52" s="205"/>
      <c r="K52" s="207"/>
      <c r="L52" s="293"/>
      <c r="M52" s="207"/>
    </row>
    <row r="53" spans="1:13" ht="9" customHeight="1" x14ac:dyDescent="0.2">
      <c r="A53" s="288"/>
      <c r="B53" s="216"/>
      <c r="C53" s="481">
        <v>13</v>
      </c>
      <c r="D53" s="211" t="s">
        <v>424</v>
      </c>
      <c r="E53" s="222"/>
      <c r="F53" s="205"/>
      <c r="G53" s="220"/>
      <c r="H53" s="209"/>
      <c r="I53" s="482"/>
      <c r="J53" s="205"/>
      <c r="K53" s="207"/>
      <c r="L53" s="294"/>
      <c r="M53" s="213"/>
    </row>
    <row r="54" spans="1:13" ht="9" customHeight="1" x14ac:dyDescent="0.2">
      <c r="A54" s="288">
        <v>26</v>
      </c>
      <c r="B54" s="211" t="s">
        <v>425</v>
      </c>
      <c r="C54" s="483"/>
      <c r="D54" s="216"/>
      <c r="E54" s="481">
        <v>23</v>
      </c>
      <c r="F54" s="205"/>
      <c r="G54" s="220"/>
      <c r="H54" s="209"/>
      <c r="I54" s="482"/>
      <c r="J54" s="205"/>
      <c r="K54" s="207"/>
      <c r="L54" s="293"/>
      <c r="M54" s="207"/>
    </row>
    <row r="55" spans="1:13" ht="9" customHeight="1" x14ac:dyDescent="0.15">
      <c r="A55" s="288"/>
      <c r="B55" s="205"/>
      <c r="C55" s="220"/>
      <c r="D55" s="209"/>
      <c r="E55" s="482"/>
      <c r="F55" s="211" t="s">
        <v>426</v>
      </c>
      <c r="G55" s="222"/>
      <c r="H55" s="209"/>
      <c r="I55" s="482"/>
      <c r="J55" s="205"/>
      <c r="K55" s="222">
        <v>-31</v>
      </c>
      <c r="L55" s="211"/>
      <c r="M55" s="473">
        <v>2</v>
      </c>
    </row>
    <row r="56" spans="1:13" ht="9" customHeight="1" x14ac:dyDescent="0.2">
      <c r="A56" s="288">
        <v>27</v>
      </c>
      <c r="B56" s="211" t="s">
        <v>427</v>
      </c>
      <c r="C56" s="222"/>
      <c r="D56" s="209"/>
      <c r="E56" s="482"/>
      <c r="F56" s="216"/>
      <c r="G56" s="481">
        <v>28</v>
      </c>
      <c r="H56" s="209"/>
      <c r="I56" s="482"/>
      <c r="J56" s="205"/>
      <c r="K56" s="207"/>
      <c r="L56" s="293"/>
      <c r="M56" s="473"/>
    </row>
    <row r="57" spans="1:13" ht="9" customHeight="1" x14ac:dyDescent="0.2">
      <c r="A57" s="288"/>
      <c r="B57" s="216"/>
      <c r="C57" s="481">
        <v>14</v>
      </c>
      <c r="D57" s="211" t="s">
        <v>426</v>
      </c>
      <c r="E57" s="483"/>
      <c r="F57" s="209"/>
      <c r="G57" s="482"/>
      <c r="H57" s="209"/>
      <c r="I57" s="482"/>
      <c r="J57" s="205"/>
      <c r="K57" s="207"/>
      <c r="L57" s="293"/>
      <c r="M57" s="207"/>
    </row>
    <row r="58" spans="1:13" ht="9" customHeight="1" x14ac:dyDescent="0.2">
      <c r="A58" s="288">
        <v>28</v>
      </c>
      <c r="B58" s="211" t="s">
        <v>426</v>
      </c>
      <c r="C58" s="483"/>
      <c r="D58" s="205"/>
      <c r="E58" s="220"/>
      <c r="F58" s="209"/>
      <c r="G58" s="482"/>
      <c r="H58" s="209"/>
      <c r="I58" s="482"/>
      <c r="J58" s="205"/>
      <c r="K58" s="207"/>
      <c r="L58" s="293"/>
      <c r="M58" s="207"/>
    </row>
    <row r="59" spans="1:13" ht="9" customHeight="1" x14ac:dyDescent="0.2">
      <c r="A59" s="288"/>
      <c r="B59" s="205"/>
      <c r="C59" s="220"/>
      <c r="D59" s="205"/>
      <c r="E59" s="220"/>
      <c r="F59" s="209"/>
      <c r="G59" s="482"/>
      <c r="H59" s="211" t="s">
        <v>423</v>
      </c>
      <c r="I59" s="483"/>
      <c r="J59" s="205"/>
      <c r="K59" s="207"/>
      <c r="L59" s="293"/>
      <c r="M59" s="207"/>
    </row>
    <row r="60" spans="1:13" ht="9" customHeight="1" x14ac:dyDescent="0.2">
      <c r="A60" s="288">
        <v>29</v>
      </c>
      <c r="B60" s="211" t="s">
        <v>428</v>
      </c>
      <c r="C60" s="222"/>
      <c r="D60" s="205"/>
      <c r="E60" s="220"/>
      <c r="F60" s="209"/>
      <c r="G60" s="482"/>
      <c r="H60" s="205"/>
      <c r="I60" s="207"/>
      <c r="J60" s="205"/>
      <c r="K60" s="207"/>
      <c r="L60" s="293"/>
      <c r="M60" s="207"/>
    </row>
    <row r="61" spans="1:13" ht="9" customHeight="1" x14ac:dyDescent="0.2">
      <c r="A61" s="288"/>
      <c r="B61" s="216"/>
      <c r="C61" s="481">
        <v>15</v>
      </c>
      <c r="D61" s="211" t="s">
        <v>429</v>
      </c>
      <c r="E61" s="222"/>
      <c r="F61" s="209"/>
      <c r="G61" s="482"/>
      <c r="H61" s="205"/>
      <c r="I61" s="207"/>
      <c r="J61" s="205"/>
      <c r="K61" s="296"/>
      <c r="L61" s="246"/>
      <c r="M61" s="207"/>
    </row>
    <row r="62" spans="1:13" ht="9" customHeight="1" x14ac:dyDescent="0.2">
      <c r="A62" s="288">
        <v>30</v>
      </c>
      <c r="B62" s="211" t="s">
        <v>429</v>
      </c>
      <c r="C62" s="483"/>
      <c r="D62" s="216"/>
      <c r="E62" s="481">
        <v>24</v>
      </c>
      <c r="F62" s="209"/>
      <c r="G62" s="482"/>
      <c r="H62" s="205"/>
      <c r="I62" s="207"/>
      <c r="J62" s="226"/>
      <c r="K62" s="297"/>
      <c r="L62" s="254"/>
      <c r="M62" s="494"/>
    </row>
    <row r="63" spans="1:13" ht="9" customHeight="1" x14ac:dyDescent="0.2">
      <c r="A63" s="288"/>
      <c r="B63" s="205"/>
      <c r="C63" s="220"/>
      <c r="D63" s="209"/>
      <c r="E63" s="482"/>
      <c r="F63" s="211" t="s">
        <v>423</v>
      </c>
      <c r="G63" s="483"/>
      <c r="H63" s="205"/>
      <c r="I63" s="207"/>
      <c r="J63" s="226"/>
      <c r="K63" s="297"/>
      <c r="L63" s="254"/>
      <c r="M63" s="494"/>
    </row>
    <row r="64" spans="1:13" ht="9" customHeight="1" x14ac:dyDescent="0.2">
      <c r="A64" s="288">
        <v>31</v>
      </c>
      <c r="B64" s="211" t="s">
        <v>430</v>
      </c>
      <c r="C64" s="222"/>
      <c r="D64" s="209"/>
      <c r="E64" s="482"/>
      <c r="F64" s="205"/>
      <c r="G64" s="207"/>
      <c r="H64" s="205"/>
      <c r="I64" s="298"/>
      <c r="J64" s="246"/>
      <c r="K64" s="220">
        <v>-29</v>
      </c>
      <c r="L64" s="211" t="s">
        <v>411</v>
      </c>
      <c r="M64" s="494">
        <v>3</v>
      </c>
    </row>
    <row r="65" spans="1:13" ht="9" customHeight="1" x14ac:dyDescent="0.2">
      <c r="A65" s="288"/>
      <c r="B65" s="216"/>
      <c r="C65" s="481">
        <v>16</v>
      </c>
      <c r="D65" s="211" t="s">
        <v>423</v>
      </c>
      <c r="E65" s="483"/>
      <c r="F65" s="205"/>
      <c r="G65" s="207"/>
      <c r="H65" s="205"/>
      <c r="I65" s="218"/>
      <c r="J65" s="209"/>
      <c r="K65" s="222"/>
      <c r="L65" s="209"/>
      <c r="M65" s="494"/>
    </row>
    <row r="66" spans="1:13" ht="9" customHeight="1" x14ac:dyDescent="0.2">
      <c r="A66" s="288">
        <v>32</v>
      </c>
      <c r="B66" s="211" t="s">
        <v>423</v>
      </c>
      <c r="C66" s="483"/>
      <c r="D66" s="205"/>
      <c r="E66" s="207"/>
      <c r="F66" s="205"/>
      <c r="G66" s="207"/>
      <c r="H66" s="207"/>
      <c r="I66" s="218"/>
      <c r="J66" s="254"/>
      <c r="K66" s="222">
        <v>-30</v>
      </c>
      <c r="L66" s="211" t="s">
        <v>415</v>
      </c>
      <c r="M66" s="495">
        <v>3</v>
      </c>
    </row>
    <row r="67" spans="1:13" ht="9" customHeight="1" x14ac:dyDescent="0.2">
      <c r="A67" s="207"/>
      <c r="B67" s="205"/>
      <c r="C67" s="207"/>
      <c r="D67" s="205"/>
      <c r="E67" s="207"/>
      <c r="F67" s="205"/>
      <c r="G67" s="207"/>
      <c r="H67" s="207"/>
      <c r="I67" s="218"/>
      <c r="J67" s="209"/>
      <c r="K67" s="222"/>
      <c r="L67" s="209"/>
      <c r="M67" s="495"/>
    </row>
    <row r="68" spans="1:13" ht="9" customHeight="1" x14ac:dyDescent="0.2">
      <c r="A68" s="207"/>
      <c r="B68" s="276" t="s">
        <v>77</v>
      </c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07"/>
    </row>
    <row r="69" spans="1:13" ht="9" customHeight="1" x14ac:dyDescent="0.2">
      <c r="A69" s="207"/>
      <c r="B69" s="277" t="s">
        <v>78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07"/>
    </row>
    <row r="70" spans="1:13" ht="9" customHeight="1" x14ac:dyDescent="0.25">
      <c r="A70"/>
      <c r="B70"/>
      <c r="C70"/>
      <c r="D70"/>
      <c r="E70"/>
      <c r="F70"/>
      <c r="G70"/>
      <c r="H70" s="207"/>
      <c r="I70"/>
      <c r="J70" s="207"/>
      <c r="K70"/>
      <c r="L70" s="207"/>
      <c r="M70"/>
    </row>
    <row r="71" spans="1:13" ht="9" customHeight="1" x14ac:dyDescent="0.15">
      <c r="J71" s="244"/>
    </row>
    <row r="72" spans="1:13" ht="9" customHeight="1" x14ac:dyDescent="0.15">
      <c r="J72" s="244"/>
    </row>
    <row r="73" spans="1:13" ht="9" customHeight="1" x14ac:dyDescent="0.15"/>
    <row r="74" spans="1:13" ht="9" customHeight="1" x14ac:dyDescent="0.15"/>
  </sheetData>
  <mergeCells count="39">
    <mergeCell ref="J5:K5"/>
    <mergeCell ref="C1:K1"/>
    <mergeCell ref="B2:K2"/>
    <mergeCell ref="E14:E17"/>
    <mergeCell ref="C13:C14"/>
    <mergeCell ref="I12:I27"/>
    <mergeCell ref="C9:C10"/>
    <mergeCell ref="G8:G15"/>
    <mergeCell ref="E6:E9"/>
    <mergeCell ref="C5:C6"/>
    <mergeCell ref="C21:C22"/>
    <mergeCell ref="C25:C26"/>
    <mergeCell ref="C29:C30"/>
    <mergeCell ref="C33:C34"/>
    <mergeCell ref="C17:C18"/>
    <mergeCell ref="M35:M36"/>
    <mergeCell ref="E30:E33"/>
    <mergeCell ref="G24:G31"/>
    <mergeCell ref="E22:E25"/>
    <mergeCell ref="K20:K51"/>
    <mergeCell ref="C49:C50"/>
    <mergeCell ref="E46:E49"/>
    <mergeCell ref="I44:I59"/>
    <mergeCell ref="C45:C46"/>
    <mergeCell ref="G40:G47"/>
    <mergeCell ref="C41:C42"/>
    <mergeCell ref="E38:E41"/>
    <mergeCell ref="C37:C38"/>
    <mergeCell ref="M66:M67"/>
    <mergeCell ref="M64:M65"/>
    <mergeCell ref="E62:E65"/>
    <mergeCell ref="M62:M63"/>
    <mergeCell ref="C65:C66"/>
    <mergeCell ref="C61:C62"/>
    <mergeCell ref="G56:G63"/>
    <mergeCell ref="E54:E57"/>
    <mergeCell ref="M55:M56"/>
    <mergeCell ref="C57:C58"/>
    <mergeCell ref="C53:C5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workbookViewId="0">
      <selection activeCell="F7" sqref="F7:F8"/>
    </sheetView>
  </sheetViews>
  <sheetFormatPr defaultRowHeight="10.5" x14ac:dyDescent="0.15"/>
  <cols>
    <col min="1" max="1" width="2.7109375" style="257" customWidth="1"/>
    <col min="2" max="2" width="23.5703125" style="257" customWidth="1"/>
    <col min="3" max="4" width="1.7109375" style="257" customWidth="1"/>
    <col min="5" max="5" width="2.7109375" style="257" customWidth="1"/>
    <col min="6" max="6" width="27.85546875" style="257" customWidth="1"/>
    <col min="7" max="8" width="1.7109375" style="257" customWidth="1"/>
    <col min="9" max="9" width="2.7109375" style="257" customWidth="1"/>
    <col min="10" max="10" width="25.7109375" style="257" customWidth="1"/>
    <col min="11" max="12" width="1.7109375" style="257" customWidth="1"/>
    <col min="13" max="13" width="2.7109375" style="257" customWidth="1"/>
    <col min="14" max="14" width="25.7109375" style="257" customWidth="1"/>
    <col min="15" max="16" width="1.7109375" style="257" customWidth="1"/>
    <col min="17" max="17" width="2.7109375" style="257" customWidth="1"/>
    <col min="18" max="18" width="0.7109375" style="257" customWidth="1"/>
    <col min="19" max="19" width="2.7109375" style="257" customWidth="1"/>
    <col min="20" max="20" width="23.85546875" style="300" customWidth="1"/>
    <col min="21" max="21" width="2.7109375" style="257" customWidth="1"/>
    <col min="22" max="22" width="22.85546875" style="285" customWidth="1"/>
    <col min="23" max="23" width="2.7109375" style="257" customWidth="1"/>
    <col min="24" max="24" width="20.5703125" style="285" customWidth="1"/>
    <col min="25" max="25" width="2.7109375" style="257" customWidth="1"/>
    <col min="26" max="26" width="21.140625" style="285" customWidth="1"/>
    <col min="27" max="27" width="2.85546875" style="257" customWidth="1"/>
    <col min="28" max="28" width="18.5703125" style="257" customWidth="1"/>
    <col min="29" max="29" width="3.28515625" style="257" customWidth="1"/>
    <col min="30" max="30" width="19.42578125" style="257" customWidth="1"/>
    <col min="31" max="31" width="2.7109375" style="257" customWidth="1"/>
    <col min="32" max="16384" width="9.140625" style="257"/>
  </cols>
  <sheetData>
    <row r="1" spans="1:32" ht="15" customHeight="1" x14ac:dyDescent="0.15">
      <c r="A1" s="281"/>
      <c r="B1" s="281"/>
      <c r="C1" s="357" t="s">
        <v>241</v>
      </c>
      <c r="D1" s="357"/>
      <c r="E1" s="357"/>
      <c r="F1" s="357"/>
      <c r="G1" s="357"/>
      <c r="H1" s="357"/>
      <c r="I1" s="357"/>
      <c r="J1" s="357"/>
      <c r="K1" s="357"/>
      <c r="L1" s="357"/>
      <c r="T1" s="357" t="s">
        <v>241</v>
      </c>
      <c r="U1" s="357"/>
      <c r="V1" s="357"/>
      <c r="W1" s="357"/>
      <c r="X1" s="357"/>
      <c r="Y1" s="357"/>
      <c r="Z1" s="357"/>
      <c r="AA1" s="357"/>
      <c r="AB1" s="357"/>
      <c r="AC1" s="357"/>
      <c r="AD1" s="281"/>
    </row>
    <row r="2" spans="1:32" ht="12" customHeight="1" x14ac:dyDescent="0.15">
      <c r="A2" s="311"/>
      <c r="B2" s="311"/>
      <c r="C2" s="378" t="s">
        <v>59</v>
      </c>
      <c r="D2" s="378"/>
      <c r="E2" s="378"/>
      <c r="F2" s="378"/>
      <c r="G2" s="378"/>
      <c r="H2" s="378"/>
      <c r="I2" s="378"/>
      <c r="J2" s="378"/>
      <c r="K2" s="378"/>
      <c r="L2" s="378"/>
      <c r="T2" s="378" t="s">
        <v>59</v>
      </c>
      <c r="U2" s="378"/>
      <c r="V2" s="378"/>
      <c r="W2" s="378"/>
      <c r="X2" s="378"/>
      <c r="Y2" s="378"/>
      <c r="Z2" s="378"/>
      <c r="AA2" s="378"/>
      <c r="AB2" s="378"/>
      <c r="AC2" s="378"/>
      <c r="AD2" s="282"/>
    </row>
    <row r="3" spans="1:32" ht="9" customHeight="1" x14ac:dyDescent="0.15">
      <c r="A3" s="283"/>
      <c r="B3" s="312"/>
      <c r="C3" s="283"/>
      <c r="D3" s="283"/>
      <c r="E3" s="283"/>
      <c r="F3" s="312" t="s">
        <v>464</v>
      </c>
      <c r="G3" s="283"/>
      <c r="H3" s="283"/>
      <c r="I3" s="283"/>
      <c r="J3" s="283"/>
      <c r="K3" s="283"/>
      <c r="M3" s="500">
        <v>2</v>
      </c>
      <c r="N3" s="502" t="s">
        <v>465</v>
      </c>
      <c r="Q3" s="284"/>
      <c r="R3" s="284"/>
      <c r="S3" s="285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</row>
    <row r="4" spans="1:32" ht="9" customHeight="1" x14ac:dyDescent="0.2">
      <c r="B4" s="312"/>
      <c r="I4" s="500">
        <v>2</v>
      </c>
      <c r="J4" s="502" t="s">
        <v>466</v>
      </c>
      <c r="M4" s="501"/>
      <c r="N4" s="503"/>
      <c r="O4" s="286"/>
      <c r="P4" s="287"/>
      <c r="Q4" s="504">
        <v>2</v>
      </c>
      <c r="R4" s="299"/>
      <c r="S4" s="208">
        <v>1</v>
      </c>
      <c r="T4" s="211" t="s">
        <v>467</v>
      </c>
      <c r="U4" s="226"/>
      <c r="V4" s="59"/>
      <c r="W4" s="226"/>
      <c r="X4" s="207"/>
      <c r="Y4" s="207"/>
      <c r="Z4" s="207"/>
      <c r="AA4" s="207"/>
      <c r="AB4" s="207"/>
      <c r="AC4" s="207"/>
      <c r="AD4" s="207"/>
      <c r="AE4" s="207"/>
    </row>
    <row r="5" spans="1:32" ht="9" customHeight="1" x14ac:dyDescent="0.2">
      <c r="E5" s="500">
        <v>2</v>
      </c>
      <c r="F5" s="500" t="s">
        <v>468</v>
      </c>
      <c r="I5" s="501"/>
      <c r="J5" s="503"/>
      <c r="K5" s="286"/>
      <c r="L5" s="291"/>
      <c r="M5" s="500"/>
      <c r="N5" s="502" t="s">
        <v>466</v>
      </c>
      <c r="O5" s="291"/>
      <c r="Q5" s="504"/>
      <c r="R5" s="299"/>
      <c r="S5" s="208"/>
      <c r="T5" s="216"/>
      <c r="U5" s="481">
        <v>1</v>
      </c>
      <c r="V5" s="211" t="s">
        <v>467</v>
      </c>
      <c r="W5" s="226"/>
      <c r="X5" s="267"/>
      <c r="Y5" s="207"/>
      <c r="Z5" s="207"/>
      <c r="AA5" s="207"/>
      <c r="AB5" s="498" t="s">
        <v>469</v>
      </c>
      <c r="AC5" s="498"/>
      <c r="AD5" s="265"/>
      <c r="AE5" s="207"/>
    </row>
    <row r="6" spans="1:32" ht="9" customHeight="1" x14ac:dyDescent="0.2">
      <c r="A6" s="500">
        <v>2</v>
      </c>
      <c r="B6" s="500"/>
      <c r="E6" s="501"/>
      <c r="F6" s="501"/>
      <c r="G6" s="286"/>
      <c r="H6" s="291"/>
      <c r="I6" s="500"/>
      <c r="J6" s="502" t="s">
        <v>468</v>
      </c>
      <c r="K6" s="291"/>
      <c r="M6" s="501"/>
      <c r="N6" s="503"/>
      <c r="Q6" s="504"/>
      <c r="R6" s="299"/>
      <c r="S6" s="208">
        <v>2</v>
      </c>
      <c r="T6" s="209" t="s">
        <v>470</v>
      </c>
      <c r="U6" s="483"/>
      <c r="V6" s="305"/>
      <c r="W6" s="481">
        <v>17</v>
      </c>
      <c r="X6" s="267"/>
      <c r="Y6" s="207"/>
      <c r="Z6" s="207"/>
      <c r="AA6" s="207"/>
      <c r="AB6" s="265"/>
      <c r="AC6" s="265"/>
      <c r="AD6" s="265"/>
      <c r="AE6" s="207"/>
    </row>
    <row r="7" spans="1:32" ht="9" customHeight="1" x14ac:dyDescent="0.2">
      <c r="A7" s="501"/>
      <c r="B7" s="501"/>
      <c r="C7" s="286"/>
      <c r="D7" s="291"/>
      <c r="E7" s="500"/>
      <c r="F7" s="500" t="s">
        <v>471</v>
      </c>
      <c r="G7" s="291"/>
      <c r="I7" s="501"/>
      <c r="J7" s="503"/>
      <c r="M7" s="500">
        <v>3</v>
      </c>
      <c r="N7" s="313"/>
      <c r="Q7" s="504"/>
      <c r="R7" s="299"/>
      <c r="S7" s="208"/>
      <c r="T7" s="314"/>
      <c r="U7" s="220"/>
      <c r="V7" s="59"/>
      <c r="W7" s="482"/>
      <c r="X7" s="211" t="s">
        <v>467</v>
      </c>
      <c r="Y7" s="226"/>
      <c r="Z7" s="296"/>
      <c r="AA7" s="207"/>
      <c r="AB7" s="207"/>
      <c r="AC7" s="207"/>
      <c r="AD7" s="207"/>
      <c r="AE7" s="207"/>
    </row>
    <row r="8" spans="1:32" ht="9" customHeight="1" x14ac:dyDescent="0.2">
      <c r="A8" s="500"/>
      <c r="B8" s="500"/>
      <c r="C8" s="291"/>
      <c r="E8" s="501"/>
      <c r="F8" s="501"/>
      <c r="I8" s="500">
        <v>3</v>
      </c>
      <c r="J8" s="502" t="s">
        <v>472</v>
      </c>
      <c r="M8" s="501"/>
      <c r="N8" s="315" t="s">
        <v>473</v>
      </c>
      <c r="O8" s="286"/>
      <c r="P8" s="287"/>
      <c r="Q8" s="504">
        <v>3</v>
      </c>
      <c r="R8" s="299"/>
      <c r="S8" s="208">
        <v>3</v>
      </c>
      <c r="T8" s="249" t="s">
        <v>473</v>
      </c>
      <c r="U8" s="222"/>
      <c r="V8" s="59"/>
      <c r="W8" s="482"/>
      <c r="X8" s="305"/>
      <c r="Y8" s="481">
        <v>25</v>
      </c>
      <c r="Z8" s="296"/>
      <c r="AA8" s="207"/>
      <c r="AB8" s="207"/>
      <c r="AC8" s="207"/>
      <c r="AD8" s="267"/>
      <c r="AE8" s="207"/>
    </row>
    <row r="9" spans="1:32" ht="9" customHeight="1" x14ac:dyDescent="0.2">
      <c r="A9" s="501"/>
      <c r="B9" s="501"/>
      <c r="E9" s="500">
        <v>3</v>
      </c>
      <c r="F9" s="500" t="s">
        <v>474</v>
      </c>
      <c r="I9" s="501"/>
      <c r="J9" s="503"/>
      <c r="K9" s="286"/>
      <c r="L9" s="291"/>
      <c r="M9" s="500"/>
      <c r="N9" s="502" t="s">
        <v>472</v>
      </c>
      <c r="O9" s="291"/>
      <c r="Q9" s="504"/>
      <c r="R9" s="299"/>
      <c r="S9" s="208"/>
      <c r="T9" s="209"/>
      <c r="U9" s="481">
        <v>2</v>
      </c>
      <c r="V9" s="249" t="s">
        <v>473</v>
      </c>
      <c r="W9" s="483"/>
      <c r="X9" s="59"/>
      <c r="Y9" s="482"/>
      <c r="Z9" s="296"/>
      <c r="AA9" s="207"/>
      <c r="AB9" s="207"/>
      <c r="AC9" s="207"/>
      <c r="AD9" s="267"/>
      <c r="AE9" s="207"/>
    </row>
    <row r="10" spans="1:32" ht="9" customHeight="1" x14ac:dyDescent="0.2">
      <c r="A10" s="500">
        <v>3</v>
      </c>
      <c r="B10" s="500"/>
      <c r="E10" s="501"/>
      <c r="F10" s="501"/>
      <c r="G10" s="286"/>
      <c r="H10" s="291"/>
      <c r="I10" s="500"/>
      <c r="J10" s="502" t="s">
        <v>475</v>
      </c>
      <c r="K10" s="291"/>
      <c r="M10" s="501"/>
      <c r="N10" s="503"/>
      <c r="Q10" s="504"/>
      <c r="R10" s="299"/>
      <c r="S10" s="208">
        <v>4</v>
      </c>
      <c r="T10" s="211" t="s">
        <v>476</v>
      </c>
      <c r="U10" s="483"/>
      <c r="V10" s="267"/>
      <c r="W10" s="220"/>
      <c r="X10" s="59"/>
      <c r="Y10" s="482"/>
      <c r="Z10" s="296"/>
      <c r="AA10" s="207"/>
      <c r="AB10" s="207"/>
      <c r="AC10" s="207"/>
      <c r="AD10" s="267"/>
      <c r="AE10" s="207"/>
    </row>
    <row r="11" spans="1:32" ht="9" customHeight="1" x14ac:dyDescent="0.2">
      <c r="A11" s="501"/>
      <c r="B11" s="501"/>
      <c r="C11" s="286"/>
      <c r="D11" s="291"/>
      <c r="E11" s="500"/>
      <c r="F11" s="500"/>
      <c r="G11" s="291"/>
      <c r="I11" s="501"/>
      <c r="J11" s="503"/>
      <c r="M11" s="500">
        <v>6</v>
      </c>
      <c r="N11" s="502" t="s">
        <v>477</v>
      </c>
      <c r="Q11" s="504"/>
      <c r="R11" s="299"/>
      <c r="S11" s="208"/>
      <c r="T11" s="216"/>
      <c r="U11" s="220"/>
      <c r="V11" s="267"/>
      <c r="W11" s="220"/>
      <c r="X11" s="59"/>
      <c r="Y11" s="482"/>
      <c r="Z11" s="211" t="s">
        <v>467</v>
      </c>
      <c r="AA11" s="226"/>
      <c r="AB11" s="207"/>
      <c r="AC11" s="207"/>
      <c r="AD11" s="267"/>
      <c r="AE11" s="207"/>
    </row>
    <row r="12" spans="1:32" ht="9" customHeight="1" x14ac:dyDescent="0.2">
      <c r="A12" s="500"/>
      <c r="B12" s="500"/>
      <c r="C12" s="291"/>
      <c r="E12" s="501"/>
      <c r="F12" s="501"/>
      <c r="I12" s="500">
        <v>6</v>
      </c>
      <c r="J12" s="502" t="s">
        <v>478</v>
      </c>
      <c r="M12" s="501"/>
      <c r="N12" s="503"/>
      <c r="O12" s="286"/>
      <c r="P12" s="287"/>
      <c r="Q12" s="504">
        <v>6</v>
      </c>
      <c r="R12" s="299"/>
      <c r="S12" s="208">
        <v>5</v>
      </c>
      <c r="T12" s="211" t="s">
        <v>479</v>
      </c>
      <c r="U12" s="222"/>
      <c r="V12" s="267"/>
      <c r="W12" s="220"/>
      <c r="X12" s="59"/>
      <c r="Y12" s="482"/>
      <c r="Z12" s="305"/>
      <c r="AA12" s="481">
        <v>29</v>
      </c>
      <c r="AB12" s="207"/>
      <c r="AC12" s="207"/>
      <c r="AD12" s="267"/>
      <c r="AE12" s="207"/>
    </row>
    <row r="13" spans="1:32" ht="9" customHeight="1" x14ac:dyDescent="0.2">
      <c r="A13" s="501"/>
      <c r="B13" s="501"/>
      <c r="E13" s="500">
        <v>6</v>
      </c>
      <c r="F13" s="500" t="s">
        <v>480</v>
      </c>
      <c r="I13" s="501"/>
      <c r="J13" s="503"/>
      <c r="K13" s="286"/>
      <c r="L13" s="291"/>
      <c r="M13" s="500"/>
      <c r="N13" s="502" t="s">
        <v>478</v>
      </c>
      <c r="O13" s="291"/>
      <c r="Q13" s="504"/>
      <c r="R13" s="299"/>
      <c r="S13" s="208"/>
      <c r="T13" s="205"/>
      <c r="U13" s="481">
        <v>3</v>
      </c>
      <c r="V13" s="211" t="s">
        <v>479</v>
      </c>
      <c r="W13" s="222"/>
      <c r="X13" s="59"/>
      <c r="Y13" s="482"/>
      <c r="Z13" s="297"/>
      <c r="AA13" s="482"/>
      <c r="AB13" s="207"/>
      <c r="AC13" s="207"/>
      <c r="AD13" s="267"/>
      <c r="AE13" s="207"/>
      <c r="AF13" s="292"/>
    </row>
    <row r="14" spans="1:32" ht="9" customHeight="1" x14ac:dyDescent="0.2">
      <c r="A14" s="500">
        <v>6</v>
      </c>
      <c r="B14" s="500"/>
      <c r="E14" s="501"/>
      <c r="F14" s="501"/>
      <c r="G14" s="286"/>
      <c r="H14" s="291"/>
      <c r="I14" s="500"/>
      <c r="J14" s="502" t="s">
        <v>480</v>
      </c>
      <c r="K14" s="291"/>
      <c r="M14" s="501"/>
      <c r="N14" s="503"/>
      <c r="Q14" s="504"/>
      <c r="R14" s="299"/>
      <c r="S14" s="208">
        <v>6</v>
      </c>
      <c r="T14" s="211" t="s">
        <v>477</v>
      </c>
      <c r="U14" s="482"/>
      <c r="V14" s="305"/>
      <c r="W14" s="481">
        <v>18</v>
      </c>
      <c r="X14" s="59"/>
      <c r="Y14" s="482"/>
      <c r="Z14" s="297"/>
      <c r="AA14" s="482"/>
      <c r="AB14" s="207"/>
      <c r="AC14" s="207"/>
      <c r="AD14" s="267"/>
      <c r="AE14" s="207"/>
    </row>
    <row r="15" spans="1:32" ht="9" customHeight="1" x14ac:dyDescent="0.2">
      <c r="A15" s="501"/>
      <c r="B15" s="501"/>
      <c r="C15" s="286"/>
      <c r="D15" s="291"/>
      <c r="E15" s="500"/>
      <c r="F15" s="500" t="s">
        <v>481</v>
      </c>
      <c r="G15" s="291"/>
      <c r="I15" s="501"/>
      <c r="J15" s="503"/>
      <c r="M15" s="500">
        <v>7</v>
      </c>
      <c r="N15" s="502" t="s">
        <v>482</v>
      </c>
      <c r="Q15" s="504"/>
      <c r="R15" s="299"/>
      <c r="S15" s="316"/>
      <c r="T15" s="505" t="s">
        <v>483</v>
      </c>
      <c r="U15" s="317"/>
      <c r="V15" s="59"/>
      <c r="W15" s="482"/>
      <c r="X15" s="211" t="s">
        <v>484</v>
      </c>
      <c r="Y15" s="483"/>
      <c r="Z15" s="297"/>
      <c r="AA15" s="482"/>
      <c r="AB15" s="207"/>
      <c r="AC15" s="207"/>
      <c r="AD15" s="267"/>
      <c r="AE15" s="207"/>
    </row>
    <row r="16" spans="1:32" ht="9" customHeight="1" x14ac:dyDescent="0.2">
      <c r="A16" s="500"/>
      <c r="B16" s="500"/>
      <c r="C16" s="291"/>
      <c r="E16" s="501"/>
      <c r="F16" s="501"/>
      <c r="I16" s="500">
        <v>7</v>
      </c>
      <c r="J16" s="502" t="s">
        <v>483</v>
      </c>
      <c r="M16" s="501"/>
      <c r="N16" s="503"/>
      <c r="O16" s="286"/>
      <c r="P16" s="287"/>
      <c r="Q16" s="504">
        <v>7</v>
      </c>
      <c r="R16" s="299"/>
      <c r="S16" s="316">
        <v>7</v>
      </c>
      <c r="T16" s="506"/>
      <c r="U16" s="318"/>
      <c r="V16" s="59"/>
      <c r="W16" s="482"/>
      <c r="X16" s="267"/>
      <c r="Y16" s="220"/>
      <c r="Z16" s="297"/>
      <c r="AA16" s="482"/>
      <c r="AB16" s="267"/>
      <c r="AC16" s="207"/>
      <c r="AD16" s="267"/>
      <c r="AE16" s="207"/>
    </row>
    <row r="17" spans="1:31" ht="9" customHeight="1" x14ac:dyDescent="0.2">
      <c r="A17" s="501"/>
      <c r="B17" s="501"/>
      <c r="E17" s="500">
        <v>7</v>
      </c>
      <c r="F17" s="500" t="s">
        <v>485</v>
      </c>
      <c r="I17" s="501"/>
      <c r="J17" s="503"/>
      <c r="K17" s="286"/>
      <c r="L17" s="291"/>
      <c r="M17" s="500"/>
      <c r="N17" s="502" t="s">
        <v>483</v>
      </c>
      <c r="O17" s="291"/>
      <c r="Q17" s="504"/>
      <c r="R17" s="299"/>
      <c r="S17" s="208"/>
      <c r="T17" s="205"/>
      <c r="U17" s="482">
        <v>4</v>
      </c>
      <c r="V17" s="211" t="s">
        <v>484</v>
      </c>
      <c r="W17" s="483"/>
      <c r="X17" s="267"/>
      <c r="Y17" s="220"/>
      <c r="Z17" s="297"/>
      <c r="AA17" s="482"/>
      <c r="AB17" s="267"/>
      <c r="AC17" s="207"/>
      <c r="AD17" s="267"/>
      <c r="AE17" s="207"/>
    </row>
    <row r="18" spans="1:31" ht="9" customHeight="1" x14ac:dyDescent="0.2">
      <c r="A18" s="500">
        <v>7</v>
      </c>
      <c r="B18" s="500"/>
      <c r="E18" s="501"/>
      <c r="F18" s="501"/>
      <c r="G18" s="286"/>
      <c r="H18" s="291"/>
      <c r="I18" s="500"/>
      <c r="J18" s="502" t="s">
        <v>486</v>
      </c>
      <c r="K18" s="291"/>
      <c r="M18" s="501"/>
      <c r="N18" s="503"/>
      <c r="Q18" s="504"/>
      <c r="R18" s="299"/>
      <c r="S18" s="208">
        <v>8</v>
      </c>
      <c r="T18" s="211" t="s">
        <v>484</v>
      </c>
      <c r="U18" s="483"/>
      <c r="V18" s="267"/>
      <c r="W18" s="220"/>
      <c r="X18" s="267"/>
      <c r="Y18" s="220"/>
      <c r="Z18" s="297"/>
      <c r="AA18" s="482"/>
      <c r="AB18" s="267"/>
      <c r="AC18" s="207"/>
      <c r="AD18" s="267"/>
      <c r="AE18" s="207"/>
    </row>
    <row r="19" spans="1:31" ht="9" customHeight="1" x14ac:dyDescent="0.2">
      <c r="A19" s="501"/>
      <c r="B19" s="501"/>
      <c r="C19" s="286"/>
      <c r="D19" s="291"/>
      <c r="E19" s="500"/>
      <c r="F19" s="500" t="s">
        <v>487</v>
      </c>
      <c r="G19" s="291"/>
      <c r="I19" s="501"/>
      <c r="J19" s="503"/>
      <c r="M19" s="500">
        <v>10</v>
      </c>
      <c r="N19" s="502" t="s">
        <v>488</v>
      </c>
      <c r="Q19" s="504"/>
      <c r="R19" s="299"/>
      <c r="S19" s="208"/>
      <c r="T19" s="216"/>
      <c r="U19" s="220"/>
      <c r="V19" s="267"/>
      <c r="W19" s="220"/>
      <c r="X19" s="267"/>
      <c r="Y19" s="220"/>
      <c r="Z19" s="297"/>
      <c r="AA19" s="482"/>
      <c r="AB19" s="211" t="s">
        <v>467</v>
      </c>
      <c r="AC19" s="226"/>
      <c r="AD19" s="267"/>
      <c r="AE19" s="207"/>
    </row>
    <row r="20" spans="1:31" ht="9" customHeight="1" x14ac:dyDescent="0.2">
      <c r="A20" s="500"/>
      <c r="B20" s="500"/>
      <c r="C20" s="291"/>
      <c r="E20" s="501"/>
      <c r="F20" s="501"/>
      <c r="I20" s="500">
        <v>10</v>
      </c>
      <c r="J20" s="502" t="s">
        <v>489</v>
      </c>
      <c r="M20" s="501"/>
      <c r="N20" s="503"/>
      <c r="O20" s="286"/>
      <c r="P20" s="287"/>
      <c r="Q20" s="504">
        <v>10</v>
      </c>
      <c r="R20" s="299"/>
      <c r="S20" s="208">
        <v>9</v>
      </c>
      <c r="T20" s="211" t="s">
        <v>490</v>
      </c>
      <c r="U20" s="222"/>
      <c r="V20" s="267"/>
      <c r="W20" s="220"/>
      <c r="X20" s="267"/>
      <c r="Y20" s="220"/>
      <c r="Z20" s="297"/>
      <c r="AA20" s="482"/>
      <c r="AB20" s="305"/>
      <c r="AC20" s="481">
        <v>31</v>
      </c>
      <c r="AD20" s="267"/>
      <c r="AE20" s="207"/>
    </row>
    <row r="21" spans="1:31" ht="9" customHeight="1" x14ac:dyDescent="0.2">
      <c r="A21" s="501"/>
      <c r="B21" s="501"/>
      <c r="E21" s="500">
        <v>10</v>
      </c>
      <c r="F21" s="500" t="s">
        <v>491</v>
      </c>
      <c r="I21" s="501"/>
      <c r="J21" s="503"/>
      <c r="K21" s="286"/>
      <c r="L21" s="291"/>
      <c r="M21" s="500"/>
      <c r="N21" s="502" t="s">
        <v>491</v>
      </c>
      <c r="O21" s="291"/>
      <c r="Q21" s="504"/>
      <c r="R21" s="299"/>
      <c r="S21" s="208"/>
      <c r="T21" s="205"/>
      <c r="U21" s="481">
        <v>5</v>
      </c>
      <c r="V21" s="211" t="s">
        <v>490</v>
      </c>
      <c r="W21" s="222"/>
      <c r="X21" s="267"/>
      <c r="Y21" s="220"/>
      <c r="Z21" s="297"/>
      <c r="AA21" s="482"/>
      <c r="AB21" s="59"/>
      <c r="AC21" s="482"/>
      <c r="AD21" s="267"/>
      <c r="AE21" s="207"/>
    </row>
    <row r="22" spans="1:31" ht="9" customHeight="1" x14ac:dyDescent="0.2">
      <c r="A22" s="500">
        <v>10</v>
      </c>
      <c r="B22" s="500"/>
      <c r="E22" s="501"/>
      <c r="F22" s="501"/>
      <c r="G22" s="286"/>
      <c r="H22" s="291"/>
      <c r="I22" s="500"/>
      <c r="J22" s="502" t="s">
        <v>491</v>
      </c>
      <c r="K22" s="291"/>
      <c r="M22" s="501"/>
      <c r="N22" s="503"/>
      <c r="Q22" s="504"/>
      <c r="R22" s="299"/>
      <c r="S22" s="208">
        <v>10</v>
      </c>
      <c r="T22" s="211" t="s">
        <v>488</v>
      </c>
      <c r="U22" s="483"/>
      <c r="V22" s="305"/>
      <c r="W22" s="481">
        <v>19</v>
      </c>
      <c r="X22" s="267"/>
      <c r="Y22" s="220"/>
      <c r="Z22" s="297"/>
      <c r="AA22" s="482"/>
      <c r="AB22" s="59"/>
      <c r="AC22" s="482"/>
      <c r="AD22" s="267"/>
      <c r="AE22" s="207"/>
    </row>
    <row r="23" spans="1:31" ht="9" customHeight="1" x14ac:dyDescent="0.2">
      <c r="A23" s="501"/>
      <c r="B23" s="501"/>
      <c r="C23" s="286"/>
      <c r="D23" s="291"/>
      <c r="E23" s="500"/>
      <c r="F23" s="500" t="s">
        <v>492</v>
      </c>
      <c r="G23" s="291"/>
      <c r="I23" s="501"/>
      <c r="J23" s="503"/>
      <c r="M23" s="500">
        <v>11</v>
      </c>
      <c r="N23" s="502" t="s">
        <v>493</v>
      </c>
      <c r="Q23" s="504"/>
      <c r="R23" s="299"/>
      <c r="S23" s="208"/>
      <c r="T23" s="216"/>
      <c r="U23" s="220"/>
      <c r="V23" s="59"/>
      <c r="W23" s="482"/>
      <c r="X23" s="209" t="s">
        <v>494</v>
      </c>
      <c r="Y23" s="222"/>
      <c r="Z23" s="297"/>
      <c r="AA23" s="482"/>
      <c r="AB23" s="59"/>
      <c r="AC23" s="482"/>
      <c r="AD23" s="267"/>
      <c r="AE23" s="207"/>
    </row>
    <row r="24" spans="1:31" ht="9" customHeight="1" x14ac:dyDescent="0.2">
      <c r="A24" s="500"/>
      <c r="B24" s="500"/>
      <c r="C24" s="291"/>
      <c r="E24" s="501"/>
      <c r="F24" s="501"/>
      <c r="I24" s="500">
        <v>11</v>
      </c>
      <c r="J24" s="502" t="s">
        <v>495</v>
      </c>
      <c r="M24" s="501"/>
      <c r="N24" s="503"/>
      <c r="O24" s="286"/>
      <c r="P24" s="287"/>
      <c r="Q24" s="504">
        <v>11</v>
      </c>
      <c r="R24" s="299"/>
      <c r="S24" s="208">
        <v>11</v>
      </c>
      <c r="T24" s="211" t="s">
        <v>493</v>
      </c>
      <c r="U24" s="222"/>
      <c r="V24" s="59"/>
      <c r="W24" s="482"/>
      <c r="X24" s="305"/>
      <c r="Y24" s="481">
        <v>26</v>
      </c>
      <c r="Z24" s="297"/>
      <c r="AA24" s="482"/>
      <c r="AB24" s="59"/>
      <c r="AC24" s="482"/>
      <c r="AD24" s="267"/>
      <c r="AE24" s="207"/>
    </row>
    <row r="25" spans="1:31" ht="9" customHeight="1" x14ac:dyDescent="0.2">
      <c r="A25" s="501"/>
      <c r="B25" s="501"/>
      <c r="E25" s="500">
        <v>11</v>
      </c>
      <c r="F25" s="500" t="s">
        <v>496</v>
      </c>
      <c r="I25" s="501"/>
      <c r="J25" s="503"/>
      <c r="K25" s="286"/>
      <c r="L25" s="291"/>
      <c r="M25" s="500"/>
      <c r="N25" s="502" t="s">
        <v>495</v>
      </c>
      <c r="O25" s="291"/>
      <c r="Q25" s="504"/>
      <c r="R25" s="299"/>
      <c r="S25" s="208"/>
      <c r="T25" s="205"/>
      <c r="U25" s="484">
        <v>6</v>
      </c>
      <c r="V25" s="247" t="s">
        <v>494</v>
      </c>
      <c r="W25" s="483"/>
      <c r="X25" s="59"/>
      <c r="Y25" s="482"/>
      <c r="Z25" s="297"/>
      <c r="AA25" s="482"/>
      <c r="AB25" s="59"/>
      <c r="AC25" s="482"/>
      <c r="AD25" s="267"/>
      <c r="AE25" s="207"/>
    </row>
    <row r="26" spans="1:31" ht="9" customHeight="1" x14ac:dyDescent="0.2">
      <c r="A26" s="500">
        <v>11</v>
      </c>
      <c r="B26" s="500"/>
      <c r="E26" s="501"/>
      <c r="F26" s="501"/>
      <c r="G26" s="286"/>
      <c r="H26" s="291"/>
      <c r="I26" s="500"/>
      <c r="J26" s="502" t="s">
        <v>497</v>
      </c>
      <c r="K26" s="291"/>
      <c r="M26" s="501"/>
      <c r="N26" s="503"/>
      <c r="Q26" s="504"/>
      <c r="R26" s="299"/>
      <c r="S26" s="208">
        <v>12</v>
      </c>
      <c r="T26" s="209" t="s">
        <v>494</v>
      </c>
      <c r="U26" s="485"/>
      <c r="V26" s="267"/>
      <c r="W26" s="220"/>
      <c r="X26" s="59"/>
      <c r="Y26" s="482"/>
      <c r="Z26" s="297"/>
      <c r="AA26" s="482"/>
      <c r="AB26" s="59"/>
      <c r="AC26" s="482"/>
      <c r="AD26" s="267"/>
      <c r="AE26" s="207"/>
    </row>
    <row r="27" spans="1:31" ht="9" customHeight="1" x14ac:dyDescent="0.2">
      <c r="A27" s="501"/>
      <c r="B27" s="501"/>
      <c r="C27" s="286"/>
      <c r="D27" s="291"/>
      <c r="E27" s="500"/>
      <c r="F27" s="500" t="s">
        <v>497</v>
      </c>
      <c r="G27" s="291"/>
      <c r="I27" s="501"/>
      <c r="J27" s="503"/>
      <c r="M27" s="500">
        <v>14</v>
      </c>
      <c r="N27" s="508" t="s">
        <v>498</v>
      </c>
      <c r="Q27" s="504"/>
      <c r="R27" s="299"/>
      <c r="S27" s="208"/>
      <c r="T27" s="216"/>
      <c r="U27" s="220"/>
      <c r="V27" s="267"/>
      <c r="W27" s="220"/>
      <c r="X27" s="59"/>
      <c r="Y27" s="482"/>
      <c r="Z27" s="211" t="s">
        <v>499</v>
      </c>
      <c r="AA27" s="483"/>
      <c r="AB27" s="59"/>
      <c r="AC27" s="482"/>
      <c r="AD27" s="267"/>
      <c r="AE27" s="207"/>
    </row>
    <row r="28" spans="1:31" ht="9" customHeight="1" x14ac:dyDescent="0.2">
      <c r="A28" s="500"/>
      <c r="B28" s="500"/>
      <c r="C28" s="291"/>
      <c r="E28" s="501"/>
      <c r="F28" s="501"/>
      <c r="I28" s="500">
        <v>14</v>
      </c>
      <c r="J28" s="502" t="s">
        <v>500</v>
      </c>
      <c r="M28" s="501"/>
      <c r="N28" s="509"/>
      <c r="O28" s="286"/>
      <c r="P28" s="287"/>
      <c r="Q28" s="504">
        <v>14</v>
      </c>
      <c r="R28" s="299"/>
      <c r="S28" s="208">
        <v>13</v>
      </c>
      <c r="T28" s="209" t="s">
        <v>501</v>
      </c>
      <c r="U28" s="222"/>
      <c r="V28" s="507" t="s">
        <v>498</v>
      </c>
      <c r="W28" s="220"/>
      <c r="X28" s="59"/>
      <c r="Y28" s="482"/>
      <c r="Z28" s="267"/>
      <c r="AA28" s="207"/>
      <c r="AB28" s="59"/>
      <c r="AC28" s="482"/>
      <c r="AD28" s="267"/>
      <c r="AE28" s="207"/>
    </row>
    <row r="29" spans="1:31" ht="9" customHeight="1" x14ac:dyDescent="0.2">
      <c r="A29" s="501"/>
      <c r="B29" s="501"/>
      <c r="E29" s="500">
        <v>14</v>
      </c>
      <c r="F29" s="500" t="s">
        <v>502</v>
      </c>
      <c r="I29" s="501"/>
      <c r="J29" s="503"/>
      <c r="K29" s="286"/>
      <c r="L29" s="291"/>
      <c r="M29" s="500"/>
      <c r="N29" s="502" t="s">
        <v>500</v>
      </c>
      <c r="O29" s="291"/>
      <c r="Q29" s="504"/>
      <c r="R29" s="299"/>
      <c r="S29" s="316"/>
      <c r="T29" s="505" t="s">
        <v>498</v>
      </c>
      <c r="U29" s="481">
        <v>7</v>
      </c>
      <c r="V29" s="506"/>
      <c r="W29" s="222"/>
      <c r="X29" s="59"/>
      <c r="Y29" s="482"/>
      <c r="Z29" s="296"/>
      <c r="AA29" s="207"/>
      <c r="AB29" s="59"/>
      <c r="AC29" s="482"/>
      <c r="AD29" s="267"/>
      <c r="AE29" s="207"/>
    </row>
    <row r="30" spans="1:31" ht="9" customHeight="1" x14ac:dyDescent="0.2">
      <c r="A30" s="500">
        <v>14</v>
      </c>
      <c r="B30" s="500"/>
      <c r="E30" s="501"/>
      <c r="F30" s="501"/>
      <c r="G30" s="286"/>
      <c r="H30" s="291"/>
      <c r="I30" s="500"/>
      <c r="J30" s="502" t="s">
        <v>502</v>
      </c>
      <c r="K30" s="291"/>
      <c r="M30" s="501"/>
      <c r="N30" s="503"/>
      <c r="Q30" s="504"/>
      <c r="R30" s="299"/>
      <c r="S30" s="316">
        <v>14</v>
      </c>
      <c r="T30" s="506"/>
      <c r="U30" s="483"/>
      <c r="V30" s="59"/>
      <c r="W30" s="481">
        <v>20</v>
      </c>
      <c r="X30" s="59"/>
      <c r="Y30" s="482"/>
      <c r="Z30" s="296"/>
      <c r="AA30" s="207"/>
      <c r="AB30" s="59"/>
      <c r="AC30" s="482"/>
      <c r="AD30" s="267"/>
      <c r="AE30" s="207"/>
    </row>
    <row r="31" spans="1:31" ht="9" customHeight="1" x14ac:dyDescent="0.2">
      <c r="A31" s="501"/>
      <c r="B31" s="501"/>
      <c r="C31" s="286"/>
      <c r="D31" s="291"/>
      <c r="E31" s="500"/>
      <c r="F31" s="500"/>
      <c r="G31" s="291"/>
      <c r="I31" s="501"/>
      <c r="J31" s="503"/>
      <c r="M31" s="500">
        <v>15</v>
      </c>
      <c r="N31" s="502" t="s">
        <v>503</v>
      </c>
      <c r="Q31" s="504"/>
      <c r="R31" s="299"/>
      <c r="S31" s="208"/>
      <c r="T31" s="507" t="s">
        <v>504</v>
      </c>
      <c r="U31" s="220"/>
      <c r="V31" s="59"/>
      <c r="W31" s="482"/>
      <c r="X31" s="211" t="s">
        <v>499</v>
      </c>
      <c r="Y31" s="483"/>
      <c r="Z31" s="296"/>
      <c r="AA31" s="207"/>
      <c r="AB31" s="59"/>
      <c r="AC31" s="482"/>
      <c r="AD31" s="267"/>
      <c r="AE31" s="207"/>
    </row>
    <row r="32" spans="1:31" ht="9" customHeight="1" x14ac:dyDescent="0.2">
      <c r="A32" s="500"/>
      <c r="B32" s="500"/>
      <c r="C32" s="291"/>
      <c r="E32" s="501"/>
      <c r="F32" s="501"/>
      <c r="I32" s="500"/>
      <c r="J32" s="502" t="s">
        <v>505</v>
      </c>
      <c r="M32" s="501"/>
      <c r="N32" s="503"/>
      <c r="O32" s="286"/>
      <c r="P32" s="287"/>
      <c r="Q32" s="504">
        <v>15</v>
      </c>
      <c r="R32" s="299"/>
      <c r="S32" s="208">
        <v>15</v>
      </c>
      <c r="T32" s="506"/>
      <c r="U32" s="222"/>
      <c r="V32" s="59"/>
      <c r="W32" s="482"/>
      <c r="X32" s="267"/>
      <c r="Y32" s="220"/>
      <c r="Z32" s="296"/>
      <c r="AA32" s="207"/>
      <c r="AB32" s="59"/>
      <c r="AC32" s="482"/>
      <c r="AD32" s="267"/>
      <c r="AE32" s="207"/>
    </row>
    <row r="33" spans="1:31" ht="9" customHeight="1" x14ac:dyDescent="0.2">
      <c r="A33" s="501"/>
      <c r="B33" s="501"/>
      <c r="E33" s="500">
        <v>15</v>
      </c>
      <c r="F33" s="502" t="s">
        <v>506</v>
      </c>
      <c r="I33" s="501"/>
      <c r="J33" s="503"/>
      <c r="K33" s="286"/>
      <c r="L33" s="291"/>
      <c r="M33" s="500"/>
      <c r="N33" s="502" t="s">
        <v>504</v>
      </c>
      <c r="O33" s="291"/>
      <c r="Q33" s="504"/>
      <c r="R33" s="299"/>
      <c r="S33" s="208"/>
      <c r="T33" s="205"/>
      <c r="U33" s="481">
        <v>8</v>
      </c>
      <c r="V33" s="211" t="s">
        <v>499</v>
      </c>
      <c r="W33" s="483"/>
      <c r="X33" s="267"/>
      <c r="Y33" s="220"/>
      <c r="Z33" s="296"/>
      <c r="AA33" s="207"/>
      <c r="AB33" s="59"/>
      <c r="AC33" s="482"/>
      <c r="AD33" s="267"/>
      <c r="AE33" s="207"/>
    </row>
    <row r="34" spans="1:31" ht="9" customHeight="1" x14ac:dyDescent="0.2">
      <c r="A34" s="500">
        <v>15</v>
      </c>
      <c r="B34" s="500"/>
      <c r="E34" s="501"/>
      <c r="F34" s="503"/>
      <c r="G34" s="286"/>
      <c r="H34" s="291"/>
      <c r="I34" s="500"/>
      <c r="J34" s="502" t="s">
        <v>504</v>
      </c>
      <c r="K34" s="291"/>
      <c r="M34" s="501"/>
      <c r="N34" s="503"/>
      <c r="Q34" s="504"/>
      <c r="R34" s="299"/>
      <c r="S34" s="208">
        <v>16</v>
      </c>
      <c r="T34" s="211" t="s">
        <v>499</v>
      </c>
      <c r="U34" s="483"/>
      <c r="V34" s="267"/>
      <c r="W34" s="220"/>
      <c r="X34" s="267"/>
      <c r="Y34" s="220"/>
      <c r="Z34" s="296"/>
      <c r="AA34" s="207"/>
      <c r="AB34" s="59"/>
      <c r="AC34" s="482"/>
      <c r="AD34" s="267"/>
      <c r="AE34" s="207"/>
    </row>
    <row r="35" spans="1:31" ht="9" customHeight="1" x14ac:dyDescent="0.2">
      <c r="A35" s="501"/>
      <c r="B35" s="501"/>
      <c r="C35" s="286"/>
      <c r="D35" s="291"/>
      <c r="E35" s="500"/>
      <c r="F35" s="502" t="s">
        <v>504</v>
      </c>
      <c r="G35" s="291"/>
      <c r="I35" s="501"/>
      <c r="J35" s="503"/>
      <c r="M35" s="500">
        <v>18</v>
      </c>
      <c r="N35" s="502" t="s">
        <v>507</v>
      </c>
      <c r="Q35" s="504"/>
      <c r="R35" s="299"/>
      <c r="S35" s="208"/>
      <c r="T35" s="205"/>
      <c r="U35" s="220"/>
      <c r="V35" s="267"/>
      <c r="W35" s="220"/>
      <c r="X35" s="267"/>
      <c r="Y35" s="220"/>
      <c r="Z35" s="296"/>
      <c r="AA35" s="207"/>
      <c r="AB35" s="59"/>
      <c r="AC35" s="482"/>
      <c r="AD35" s="211"/>
      <c r="AE35" s="473">
        <v>1</v>
      </c>
    </row>
    <row r="36" spans="1:31" ht="9" customHeight="1" x14ac:dyDescent="0.2">
      <c r="A36" s="500"/>
      <c r="B36" s="500"/>
      <c r="C36" s="291"/>
      <c r="E36" s="501"/>
      <c r="F36" s="503"/>
      <c r="I36" s="500">
        <v>18</v>
      </c>
      <c r="J36" s="502" t="s">
        <v>508</v>
      </c>
      <c r="M36" s="501"/>
      <c r="N36" s="503"/>
      <c r="O36" s="286"/>
      <c r="P36" s="287"/>
      <c r="Q36" s="504">
        <v>18</v>
      </c>
      <c r="R36" s="299"/>
      <c r="S36" s="208">
        <v>17</v>
      </c>
      <c r="T36" s="211" t="s">
        <v>509</v>
      </c>
      <c r="U36" s="222"/>
      <c r="V36" s="267"/>
      <c r="W36" s="220"/>
      <c r="X36" s="267"/>
      <c r="Y36" s="220"/>
      <c r="Z36" s="296"/>
      <c r="AA36" s="207"/>
      <c r="AB36" s="59"/>
      <c r="AC36" s="482"/>
      <c r="AD36" s="267"/>
      <c r="AE36" s="473"/>
    </row>
    <row r="37" spans="1:31" ht="9" customHeight="1" x14ac:dyDescent="0.2">
      <c r="A37" s="501"/>
      <c r="B37" s="501"/>
      <c r="E37" s="500">
        <v>18</v>
      </c>
      <c r="F37" s="502" t="s">
        <v>510</v>
      </c>
      <c r="I37" s="501"/>
      <c r="J37" s="503"/>
      <c r="K37" s="286"/>
      <c r="L37" s="291"/>
      <c r="M37" s="500"/>
      <c r="N37" s="502" t="s">
        <v>508</v>
      </c>
      <c r="O37" s="291"/>
      <c r="Q37" s="504"/>
      <c r="R37" s="299"/>
      <c r="S37" s="208"/>
      <c r="T37" s="216"/>
      <c r="U37" s="481">
        <v>9</v>
      </c>
      <c r="V37" s="211" t="s">
        <v>509</v>
      </c>
      <c r="W37" s="222"/>
      <c r="X37" s="267"/>
      <c r="Y37" s="220"/>
      <c r="Z37" s="296"/>
      <c r="AA37" s="207"/>
      <c r="AB37" s="59"/>
      <c r="AC37" s="482"/>
      <c r="AD37" s="267"/>
      <c r="AE37" s="207"/>
    </row>
    <row r="38" spans="1:31" ht="9" customHeight="1" x14ac:dyDescent="0.2">
      <c r="A38" s="500">
        <v>18</v>
      </c>
      <c r="B38" s="500"/>
      <c r="E38" s="501"/>
      <c r="F38" s="503"/>
      <c r="G38" s="286"/>
      <c r="H38" s="291"/>
      <c r="I38" s="500"/>
      <c r="J38" s="502" t="s">
        <v>511</v>
      </c>
      <c r="K38" s="291"/>
      <c r="M38" s="501"/>
      <c r="N38" s="503"/>
      <c r="Q38" s="504"/>
      <c r="R38" s="299"/>
      <c r="S38" s="208">
        <v>18</v>
      </c>
      <c r="T38" s="209" t="s">
        <v>512</v>
      </c>
      <c r="U38" s="483"/>
      <c r="V38" s="305"/>
      <c r="W38" s="481">
        <v>21</v>
      </c>
      <c r="X38" s="267"/>
      <c r="Y38" s="220"/>
      <c r="Z38" s="296"/>
      <c r="AA38" s="207"/>
      <c r="AB38" s="59"/>
      <c r="AC38" s="482"/>
      <c r="AD38" s="267"/>
      <c r="AE38" s="207"/>
    </row>
    <row r="39" spans="1:31" ht="9" customHeight="1" x14ac:dyDescent="0.2">
      <c r="A39" s="501"/>
      <c r="B39" s="501"/>
      <c r="C39" s="286"/>
      <c r="D39" s="291"/>
      <c r="E39" s="500"/>
      <c r="F39" s="502" t="s">
        <v>511</v>
      </c>
      <c r="G39" s="291"/>
      <c r="I39" s="501"/>
      <c r="J39" s="503"/>
      <c r="M39" s="500">
        <v>19</v>
      </c>
      <c r="N39" s="502" t="s">
        <v>513</v>
      </c>
      <c r="Q39" s="504"/>
      <c r="R39" s="299"/>
      <c r="S39" s="208"/>
      <c r="T39" s="505" t="s">
        <v>513</v>
      </c>
      <c r="U39" s="220"/>
      <c r="V39" s="59"/>
      <c r="W39" s="482"/>
      <c r="X39" s="211" t="s">
        <v>509</v>
      </c>
      <c r="Y39" s="222"/>
      <c r="Z39" s="296"/>
      <c r="AA39" s="207"/>
      <c r="AB39" s="59"/>
      <c r="AC39" s="482"/>
      <c r="AD39" s="267"/>
      <c r="AE39" s="207"/>
    </row>
    <row r="40" spans="1:31" ht="9" customHeight="1" x14ac:dyDescent="0.2">
      <c r="A40" s="500"/>
      <c r="B40" s="500"/>
      <c r="C40" s="291"/>
      <c r="E40" s="501"/>
      <c r="F40" s="503"/>
      <c r="I40" s="500">
        <v>19</v>
      </c>
      <c r="J40" s="502" t="s">
        <v>514</v>
      </c>
      <c r="M40" s="501"/>
      <c r="N40" s="503"/>
      <c r="O40" s="286"/>
      <c r="P40" s="287"/>
      <c r="Q40" s="504">
        <v>19</v>
      </c>
      <c r="R40" s="299"/>
      <c r="S40" s="208">
        <v>19</v>
      </c>
      <c r="T40" s="506"/>
      <c r="U40" s="222"/>
      <c r="V40" s="59"/>
      <c r="W40" s="482"/>
      <c r="X40" s="305"/>
      <c r="Y40" s="481">
        <v>27</v>
      </c>
      <c r="Z40" s="296"/>
      <c r="AA40" s="207"/>
      <c r="AB40" s="59"/>
      <c r="AC40" s="482"/>
      <c r="AD40" s="267"/>
      <c r="AE40" s="207"/>
    </row>
    <row r="41" spans="1:31" ht="9" customHeight="1" x14ac:dyDescent="0.2">
      <c r="A41" s="501"/>
      <c r="B41" s="501"/>
      <c r="E41" s="500">
        <v>19</v>
      </c>
      <c r="F41" s="500" t="s">
        <v>515</v>
      </c>
      <c r="I41" s="501"/>
      <c r="J41" s="503"/>
      <c r="K41" s="286"/>
      <c r="L41" s="291"/>
      <c r="M41" s="500"/>
      <c r="N41" s="502" t="s">
        <v>514</v>
      </c>
      <c r="O41" s="291"/>
      <c r="Q41" s="504"/>
      <c r="R41" s="299"/>
      <c r="S41" s="208"/>
      <c r="T41" s="209"/>
      <c r="U41" s="481">
        <v>10</v>
      </c>
      <c r="V41" s="211" t="s">
        <v>516</v>
      </c>
      <c r="W41" s="483"/>
      <c r="X41" s="59"/>
      <c r="Y41" s="482"/>
      <c r="Z41" s="296"/>
      <c r="AA41" s="207"/>
      <c r="AB41" s="59"/>
      <c r="AC41" s="482"/>
      <c r="AD41" s="267"/>
      <c r="AE41" s="207"/>
    </row>
    <row r="42" spans="1:31" ht="9" customHeight="1" x14ac:dyDescent="0.2">
      <c r="A42" s="500">
        <v>19</v>
      </c>
      <c r="B42" s="500"/>
      <c r="E42" s="501"/>
      <c r="F42" s="501"/>
      <c r="G42" s="286"/>
      <c r="H42" s="291"/>
      <c r="I42" s="500"/>
      <c r="J42" s="502" t="s">
        <v>515</v>
      </c>
      <c r="K42" s="291"/>
      <c r="M42" s="501"/>
      <c r="N42" s="503"/>
      <c r="Q42" s="504"/>
      <c r="R42" s="299"/>
      <c r="S42" s="208">
        <v>20</v>
      </c>
      <c r="T42" s="211" t="s">
        <v>516</v>
      </c>
      <c r="U42" s="483"/>
      <c r="V42" s="267"/>
      <c r="W42" s="220"/>
      <c r="X42" s="59"/>
      <c r="Y42" s="482"/>
      <c r="Z42" s="296"/>
      <c r="AA42" s="207"/>
      <c r="AB42" s="59"/>
      <c r="AC42" s="482"/>
      <c r="AD42" s="267"/>
      <c r="AE42" s="207"/>
    </row>
    <row r="43" spans="1:31" ht="9" customHeight="1" x14ac:dyDescent="0.2">
      <c r="A43" s="501"/>
      <c r="B43" s="501"/>
      <c r="C43" s="286"/>
      <c r="D43" s="291"/>
      <c r="E43" s="500"/>
      <c r="F43" s="500"/>
      <c r="G43" s="291"/>
      <c r="I43" s="501"/>
      <c r="J43" s="503"/>
      <c r="M43" s="500">
        <v>22</v>
      </c>
      <c r="N43" s="502" t="s">
        <v>517</v>
      </c>
      <c r="Q43" s="504"/>
      <c r="R43" s="299"/>
      <c r="S43" s="208"/>
      <c r="T43" s="205"/>
      <c r="U43" s="220"/>
      <c r="V43" s="59"/>
      <c r="W43" s="222"/>
      <c r="X43" s="59"/>
      <c r="Y43" s="482"/>
      <c r="Z43" s="211" t="s">
        <v>509</v>
      </c>
      <c r="AA43" s="226"/>
      <c r="AB43" s="59"/>
      <c r="AC43" s="482"/>
      <c r="AD43" s="267"/>
      <c r="AE43" s="207"/>
    </row>
    <row r="44" spans="1:31" ht="9" customHeight="1" x14ac:dyDescent="0.2">
      <c r="A44" s="500"/>
      <c r="B44" s="500"/>
      <c r="C44" s="291"/>
      <c r="E44" s="501"/>
      <c r="F44" s="501"/>
      <c r="I44" s="500">
        <v>22</v>
      </c>
      <c r="J44" s="502" t="s">
        <v>518</v>
      </c>
      <c r="M44" s="501"/>
      <c r="N44" s="503"/>
      <c r="O44" s="286"/>
      <c r="P44" s="287"/>
      <c r="Q44" s="504">
        <v>22</v>
      </c>
      <c r="R44" s="299"/>
      <c r="S44" s="208">
        <v>21</v>
      </c>
      <c r="T44" s="211" t="s">
        <v>519</v>
      </c>
      <c r="U44" s="222"/>
      <c r="V44" s="59"/>
      <c r="W44" s="222"/>
      <c r="X44" s="59"/>
      <c r="Y44" s="482"/>
      <c r="Z44" s="305"/>
      <c r="AA44" s="481">
        <v>30</v>
      </c>
      <c r="AB44" s="59"/>
      <c r="AC44" s="482"/>
      <c r="AD44" s="59"/>
      <c r="AE44" s="207"/>
    </row>
    <row r="45" spans="1:31" ht="9" customHeight="1" x14ac:dyDescent="0.2">
      <c r="A45" s="501"/>
      <c r="B45" s="501"/>
      <c r="E45" s="500">
        <v>22</v>
      </c>
      <c r="F45" s="500" t="s">
        <v>520</v>
      </c>
      <c r="I45" s="501"/>
      <c r="J45" s="503"/>
      <c r="K45" s="286"/>
      <c r="L45" s="291"/>
      <c r="M45" s="500"/>
      <c r="N45" s="502" t="s">
        <v>518</v>
      </c>
      <c r="O45" s="291"/>
      <c r="Q45" s="504"/>
      <c r="R45" s="299"/>
      <c r="S45" s="208"/>
      <c r="T45" s="216"/>
      <c r="U45" s="481">
        <v>11</v>
      </c>
      <c r="V45" s="211" t="s">
        <v>517</v>
      </c>
      <c r="W45" s="222"/>
      <c r="X45" s="59"/>
      <c r="Y45" s="482"/>
      <c r="Z45" s="297"/>
      <c r="AA45" s="482"/>
      <c r="AB45" s="59"/>
      <c r="AC45" s="482"/>
      <c r="AD45" s="59"/>
      <c r="AE45" s="207"/>
    </row>
    <row r="46" spans="1:31" ht="9" customHeight="1" x14ac:dyDescent="0.2">
      <c r="A46" s="500">
        <v>22</v>
      </c>
      <c r="B46" s="500"/>
      <c r="E46" s="501"/>
      <c r="F46" s="501"/>
      <c r="G46" s="286"/>
      <c r="H46" s="291"/>
      <c r="I46" s="500"/>
      <c r="J46" s="502" t="s">
        <v>521</v>
      </c>
      <c r="K46" s="291"/>
      <c r="M46" s="501"/>
      <c r="N46" s="503"/>
      <c r="Q46" s="504"/>
      <c r="R46" s="299"/>
      <c r="S46" s="208">
        <v>22</v>
      </c>
      <c r="T46" s="211" t="s">
        <v>517</v>
      </c>
      <c r="U46" s="483"/>
      <c r="V46" s="305"/>
      <c r="W46" s="481">
        <v>22</v>
      </c>
      <c r="X46" s="59"/>
      <c r="Y46" s="482"/>
      <c r="Z46" s="297"/>
      <c r="AA46" s="482"/>
      <c r="AB46" s="59"/>
      <c r="AC46" s="482"/>
      <c r="AD46" s="267"/>
      <c r="AE46" s="207"/>
    </row>
    <row r="47" spans="1:31" ht="9" customHeight="1" x14ac:dyDescent="0.2">
      <c r="A47" s="501"/>
      <c r="B47" s="501"/>
      <c r="C47" s="286"/>
      <c r="D47" s="291"/>
      <c r="E47" s="500"/>
      <c r="F47" s="500" t="s">
        <v>521</v>
      </c>
      <c r="G47" s="291"/>
      <c r="I47" s="501"/>
      <c r="J47" s="503"/>
      <c r="M47" s="500">
        <v>23</v>
      </c>
      <c r="N47" s="502" t="s">
        <v>522</v>
      </c>
      <c r="Q47" s="504"/>
      <c r="R47" s="299"/>
      <c r="S47" s="208"/>
      <c r="T47" s="205"/>
      <c r="U47" s="220"/>
      <c r="V47" s="59"/>
      <c r="W47" s="482"/>
      <c r="X47" s="211" t="s">
        <v>523</v>
      </c>
      <c r="Y47" s="483"/>
      <c r="Z47" s="297"/>
      <c r="AA47" s="482"/>
      <c r="AB47" s="59"/>
      <c r="AC47" s="482"/>
      <c r="AD47" s="267"/>
      <c r="AE47" s="207"/>
    </row>
    <row r="48" spans="1:31" ht="9" customHeight="1" x14ac:dyDescent="0.2">
      <c r="A48" s="500"/>
      <c r="B48" s="500"/>
      <c r="C48" s="291"/>
      <c r="E48" s="501"/>
      <c r="F48" s="501"/>
      <c r="I48" s="500">
        <v>23</v>
      </c>
      <c r="J48" s="502" t="s">
        <v>524</v>
      </c>
      <c r="M48" s="501"/>
      <c r="N48" s="503"/>
      <c r="O48" s="286"/>
      <c r="P48" s="287"/>
      <c r="Q48" s="504">
        <v>23</v>
      </c>
      <c r="R48" s="299"/>
      <c r="S48" s="208">
        <v>23</v>
      </c>
      <c r="T48" s="211" t="s">
        <v>525</v>
      </c>
      <c r="U48" s="222"/>
      <c r="V48" s="59"/>
      <c r="W48" s="482"/>
      <c r="X48" s="267"/>
      <c r="Y48" s="220"/>
      <c r="Z48" s="297"/>
      <c r="AA48" s="482"/>
      <c r="AB48" s="59"/>
      <c r="AC48" s="482"/>
      <c r="AD48" s="267"/>
      <c r="AE48" s="207"/>
    </row>
    <row r="49" spans="1:31" ht="9" customHeight="1" x14ac:dyDescent="0.2">
      <c r="A49" s="501"/>
      <c r="B49" s="501"/>
      <c r="E49" s="500">
        <v>23</v>
      </c>
      <c r="F49" s="500" t="s">
        <v>526</v>
      </c>
      <c r="I49" s="501"/>
      <c r="J49" s="503"/>
      <c r="K49" s="286"/>
      <c r="L49" s="291"/>
      <c r="M49" s="500"/>
      <c r="N49" s="502" t="s">
        <v>526</v>
      </c>
      <c r="O49" s="291"/>
      <c r="Q49" s="504"/>
      <c r="R49" s="299"/>
      <c r="S49" s="208"/>
      <c r="T49" s="216"/>
      <c r="U49" s="481">
        <v>12</v>
      </c>
      <c r="V49" s="211" t="s">
        <v>523</v>
      </c>
      <c r="W49" s="483"/>
      <c r="X49" s="267"/>
      <c r="Y49" s="220"/>
      <c r="Z49" s="297"/>
      <c r="AA49" s="482"/>
      <c r="AB49" s="59"/>
      <c r="AC49" s="482"/>
      <c r="AD49" s="267"/>
      <c r="AE49" s="207"/>
    </row>
    <row r="50" spans="1:31" ht="9" customHeight="1" x14ac:dyDescent="0.2">
      <c r="A50" s="500">
        <v>23</v>
      </c>
      <c r="B50" s="500"/>
      <c r="E50" s="501"/>
      <c r="F50" s="501"/>
      <c r="G50" s="286"/>
      <c r="H50" s="291"/>
      <c r="I50" s="500"/>
      <c r="J50" s="502" t="s">
        <v>526</v>
      </c>
      <c r="K50" s="291"/>
      <c r="M50" s="501"/>
      <c r="N50" s="503"/>
      <c r="Q50" s="504"/>
      <c r="R50" s="299"/>
      <c r="S50" s="208">
        <v>24</v>
      </c>
      <c r="T50" s="211" t="s">
        <v>523</v>
      </c>
      <c r="U50" s="483"/>
      <c r="V50" s="267"/>
      <c r="W50" s="220"/>
      <c r="X50" s="267"/>
      <c r="Y50" s="220"/>
      <c r="Z50" s="297"/>
      <c r="AA50" s="482"/>
      <c r="AB50" s="59"/>
      <c r="AC50" s="482"/>
      <c r="AD50" s="267"/>
      <c r="AE50" s="207"/>
    </row>
    <row r="51" spans="1:31" ht="9" customHeight="1" x14ac:dyDescent="0.2">
      <c r="A51" s="501"/>
      <c r="B51" s="501"/>
      <c r="C51" s="286"/>
      <c r="D51" s="291"/>
      <c r="E51" s="500"/>
      <c r="F51" s="500"/>
      <c r="G51" s="291"/>
      <c r="I51" s="501"/>
      <c r="J51" s="503"/>
      <c r="M51" s="500">
        <v>26</v>
      </c>
      <c r="N51" s="502" t="s">
        <v>527</v>
      </c>
      <c r="Q51" s="504"/>
      <c r="R51" s="299"/>
      <c r="S51" s="208"/>
      <c r="T51" s="205"/>
      <c r="U51" s="220"/>
      <c r="V51" s="267"/>
      <c r="W51" s="220"/>
      <c r="X51" s="267"/>
      <c r="Y51" s="220"/>
      <c r="Z51" s="297"/>
      <c r="AA51" s="482"/>
      <c r="AB51" s="211" t="s">
        <v>528</v>
      </c>
      <c r="AC51" s="483"/>
      <c r="AD51" s="267"/>
      <c r="AE51" s="207"/>
    </row>
    <row r="52" spans="1:31" ht="9" customHeight="1" x14ac:dyDescent="0.2">
      <c r="A52" s="500"/>
      <c r="B52" s="500"/>
      <c r="C52" s="291"/>
      <c r="E52" s="501"/>
      <c r="F52" s="501"/>
      <c r="I52" s="500">
        <v>26</v>
      </c>
      <c r="J52" s="502" t="s">
        <v>529</v>
      </c>
      <c r="M52" s="501"/>
      <c r="N52" s="503"/>
      <c r="O52" s="286"/>
      <c r="P52" s="287"/>
      <c r="Q52" s="504">
        <v>26</v>
      </c>
      <c r="R52" s="299"/>
      <c r="S52" s="208">
        <v>25</v>
      </c>
      <c r="T52" s="211" t="s">
        <v>530</v>
      </c>
      <c r="U52" s="222"/>
      <c r="V52" s="267"/>
      <c r="W52" s="220"/>
      <c r="X52" s="267"/>
      <c r="Y52" s="220"/>
      <c r="Z52" s="297"/>
      <c r="AA52" s="482"/>
      <c r="AB52" s="267"/>
      <c r="AC52" s="220"/>
      <c r="AD52" s="267"/>
      <c r="AE52" s="207"/>
    </row>
    <row r="53" spans="1:31" ht="9" customHeight="1" x14ac:dyDescent="0.2">
      <c r="A53" s="501"/>
      <c r="B53" s="501"/>
      <c r="E53" s="500">
        <v>26</v>
      </c>
      <c r="F53" s="500" t="s">
        <v>531</v>
      </c>
      <c r="I53" s="501"/>
      <c r="J53" s="503"/>
      <c r="K53" s="286"/>
      <c r="L53" s="291"/>
      <c r="M53" s="500"/>
      <c r="N53" s="502" t="s">
        <v>529</v>
      </c>
      <c r="O53" s="291"/>
      <c r="Q53" s="504"/>
      <c r="R53" s="299"/>
      <c r="S53" s="208"/>
      <c r="T53" s="216"/>
      <c r="U53" s="481">
        <v>13</v>
      </c>
      <c r="V53" s="211" t="s">
        <v>529</v>
      </c>
      <c r="W53" s="222"/>
      <c r="X53" s="267"/>
      <c r="Y53" s="220"/>
      <c r="Z53" s="297"/>
      <c r="AA53" s="482"/>
      <c r="AB53" s="267"/>
      <c r="AC53" s="220"/>
      <c r="AD53" s="59"/>
      <c r="AE53" s="213"/>
    </row>
    <row r="54" spans="1:31" ht="9" customHeight="1" x14ac:dyDescent="0.2">
      <c r="A54" s="500">
        <v>26</v>
      </c>
      <c r="B54" s="500"/>
      <c r="E54" s="501"/>
      <c r="F54" s="501"/>
      <c r="G54" s="286"/>
      <c r="H54" s="291"/>
      <c r="I54" s="500"/>
      <c r="J54" s="502" t="s">
        <v>532</v>
      </c>
      <c r="K54" s="291"/>
      <c r="M54" s="501"/>
      <c r="N54" s="503"/>
      <c r="Q54" s="504"/>
      <c r="R54" s="299"/>
      <c r="S54" s="208">
        <v>26</v>
      </c>
      <c r="T54" s="211" t="s">
        <v>529</v>
      </c>
      <c r="U54" s="483"/>
      <c r="V54" s="305"/>
      <c r="W54" s="481">
        <v>23</v>
      </c>
      <c r="X54" s="267"/>
      <c r="Y54" s="220"/>
      <c r="Z54" s="297"/>
      <c r="AA54" s="482"/>
      <c r="AB54" s="267"/>
      <c r="AC54" s="220"/>
      <c r="AD54" s="267"/>
      <c r="AE54" s="207"/>
    </row>
    <row r="55" spans="1:31" ht="9" customHeight="1" x14ac:dyDescent="0.15">
      <c r="A55" s="501"/>
      <c r="B55" s="501"/>
      <c r="C55" s="286"/>
      <c r="D55" s="291"/>
      <c r="E55" s="500"/>
      <c r="F55" s="500" t="s">
        <v>532</v>
      </c>
      <c r="G55" s="291"/>
      <c r="I55" s="501"/>
      <c r="J55" s="503"/>
      <c r="M55" s="500">
        <v>27</v>
      </c>
      <c r="N55" s="502" t="s">
        <v>533</v>
      </c>
      <c r="Q55" s="504"/>
      <c r="R55" s="299"/>
      <c r="S55" s="208"/>
      <c r="T55" s="205"/>
      <c r="U55" s="220"/>
      <c r="V55" s="59"/>
      <c r="W55" s="482"/>
      <c r="X55" s="211" t="s">
        <v>533</v>
      </c>
      <c r="Y55" s="222"/>
      <c r="Z55" s="297"/>
      <c r="AA55" s="482"/>
      <c r="AB55" s="267"/>
      <c r="AC55" s="318">
        <v>-31</v>
      </c>
      <c r="AD55" s="211"/>
      <c r="AE55" s="473">
        <v>2</v>
      </c>
    </row>
    <row r="56" spans="1:31" ht="9" customHeight="1" x14ac:dyDescent="0.15">
      <c r="A56" s="500"/>
      <c r="B56" s="500"/>
      <c r="C56" s="291"/>
      <c r="E56" s="501"/>
      <c r="F56" s="501"/>
      <c r="I56" s="500">
        <v>27</v>
      </c>
      <c r="J56" s="502" t="s">
        <v>534</v>
      </c>
      <c r="M56" s="501"/>
      <c r="N56" s="503"/>
      <c r="O56" s="286"/>
      <c r="P56" s="287"/>
      <c r="Q56" s="504">
        <v>27</v>
      </c>
      <c r="R56" s="299"/>
      <c r="S56" s="208">
        <v>27</v>
      </c>
      <c r="T56" s="211" t="s">
        <v>533</v>
      </c>
      <c r="U56" s="222"/>
      <c r="V56" s="59"/>
      <c r="W56" s="482"/>
      <c r="X56" s="305"/>
      <c r="Y56" s="481">
        <v>28</v>
      </c>
      <c r="Z56" s="297"/>
      <c r="AA56" s="482"/>
      <c r="AB56" s="267"/>
      <c r="AC56" s="220"/>
      <c r="AD56" s="267"/>
      <c r="AE56" s="473"/>
    </row>
    <row r="57" spans="1:31" ht="9" customHeight="1" x14ac:dyDescent="0.2">
      <c r="A57" s="501"/>
      <c r="B57" s="501"/>
      <c r="E57" s="500">
        <v>27</v>
      </c>
      <c r="F57" s="500" t="s">
        <v>535</v>
      </c>
      <c r="I57" s="501"/>
      <c r="J57" s="503"/>
      <c r="K57" s="286"/>
      <c r="L57" s="291"/>
      <c r="M57" s="500"/>
      <c r="N57" s="502" t="s">
        <v>534</v>
      </c>
      <c r="O57" s="291"/>
      <c r="Q57" s="504"/>
      <c r="R57" s="299"/>
      <c r="S57" s="208"/>
      <c r="T57" s="216"/>
      <c r="U57" s="481">
        <v>14</v>
      </c>
      <c r="V57" s="211" t="s">
        <v>533</v>
      </c>
      <c r="W57" s="483"/>
      <c r="X57" s="59"/>
      <c r="Y57" s="482"/>
      <c r="Z57" s="297"/>
      <c r="AA57" s="482"/>
      <c r="AB57" s="267"/>
      <c r="AC57" s="220"/>
      <c r="AD57" s="267"/>
      <c r="AE57" s="207"/>
    </row>
    <row r="58" spans="1:31" ht="9" customHeight="1" x14ac:dyDescent="0.2">
      <c r="A58" s="500">
        <v>27</v>
      </c>
      <c r="B58" s="500"/>
      <c r="E58" s="501"/>
      <c r="F58" s="501"/>
      <c r="G58" s="286"/>
      <c r="H58" s="291"/>
      <c r="I58" s="500"/>
      <c r="J58" s="502" t="s">
        <v>535</v>
      </c>
      <c r="K58" s="291"/>
      <c r="M58" s="501"/>
      <c r="N58" s="503"/>
      <c r="Q58" s="504"/>
      <c r="R58" s="299"/>
      <c r="S58" s="208">
        <v>28</v>
      </c>
      <c r="T58" s="211" t="s">
        <v>536</v>
      </c>
      <c r="U58" s="483"/>
      <c r="V58" s="267"/>
      <c r="W58" s="220"/>
      <c r="X58" s="59"/>
      <c r="Y58" s="482"/>
      <c r="Z58" s="297"/>
      <c r="AA58" s="482"/>
      <c r="AB58" s="267"/>
      <c r="AC58" s="220"/>
      <c r="AD58" s="267"/>
      <c r="AE58" s="207"/>
    </row>
    <row r="59" spans="1:31" ht="9" customHeight="1" x14ac:dyDescent="0.2">
      <c r="A59" s="501"/>
      <c r="B59" s="501"/>
      <c r="C59" s="286"/>
      <c r="D59" s="291"/>
      <c r="E59" s="500"/>
      <c r="F59" s="500" t="s">
        <v>537</v>
      </c>
      <c r="G59" s="291"/>
      <c r="I59" s="501"/>
      <c r="J59" s="503"/>
      <c r="M59" s="500">
        <v>30</v>
      </c>
      <c r="N59" s="502" t="s">
        <v>535</v>
      </c>
      <c r="Q59" s="504"/>
      <c r="R59" s="299"/>
      <c r="S59" s="208"/>
      <c r="T59" s="205"/>
      <c r="U59" s="220"/>
      <c r="V59" s="267"/>
      <c r="W59" s="220"/>
      <c r="X59" s="59"/>
      <c r="Y59" s="482"/>
      <c r="Z59" s="211" t="s">
        <v>528</v>
      </c>
      <c r="AA59" s="483"/>
      <c r="AB59" s="267"/>
      <c r="AC59" s="207"/>
      <c r="AD59" s="267"/>
      <c r="AE59" s="207"/>
    </row>
    <row r="60" spans="1:31" ht="9" customHeight="1" x14ac:dyDescent="0.2">
      <c r="A60" s="500"/>
      <c r="B60" s="500"/>
      <c r="C60" s="291"/>
      <c r="E60" s="501"/>
      <c r="F60" s="501"/>
      <c r="I60" s="500">
        <v>30</v>
      </c>
      <c r="J60" s="502" t="s">
        <v>538</v>
      </c>
      <c r="M60" s="501"/>
      <c r="N60" s="503"/>
      <c r="O60" s="286"/>
      <c r="P60" s="287"/>
      <c r="Q60" s="504">
        <v>30</v>
      </c>
      <c r="R60" s="299"/>
      <c r="S60" s="208">
        <v>29</v>
      </c>
      <c r="T60" s="211" t="s">
        <v>539</v>
      </c>
      <c r="U60" s="222"/>
      <c r="V60" s="267"/>
      <c r="W60" s="220"/>
      <c r="X60" s="59"/>
      <c r="Y60" s="482"/>
      <c r="Z60" s="267"/>
      <c r="AA60" s="207"/>
      <c r="AB60" s="267"/>
      <c r="AC60" s="207"/>
      <c r="AD60" s="207"/>
      <c r="AE60" s="207"/>
    </row>
    <row r="61" spans="1:31" ht="9" customHeight="1" x14ac:dyDescent="0.2">
      <c r="A61" s="501"/>
      <c r="B61" s="501"/>
      <c r="E61" s="500">
        <v>30</v>
      </c>
      <c r="F61" s="500" t="s">
        <v>540</v>
      </c>
      <c r="I61" s="501"/>
      <c r="J61" s="503"/>
      <c r="K61" s="286"/>
      <c r="L61" s="291"/>
      <c r="M61" s="500"/>
      <c r="N61" s="502" t="s">
        <v>538</v>
      </c>
      <c r="O61" s="291"/>
      <c r="Q61" s="504"/>
      <c r="R61" s="299"/>
      <c r="S61" s="208"/>
      <c r="T61" s="216"/>
      <c r="U61" s="481">
        <v>15</v>
      </c>
      <c r="V61" s="211" t="s">
        <v>539</v>
      </c>
      <c r="W61" s="222"/>
      <c r="X61" s="59"/>
      <c r="Y61" s="482"/>
      <c r="Z61" s="296"/>
      <c r="AA61" s="207"/>
      <c r="AB61" s="207"/>
      <c r="AC61" s="207"/>
      <c r="AD61" s="319"/>
      <c r="AE61" s="207"/>
    </row>
    <row r="62" spans="1:31" ht="9" customHeight="1" x14ac:dyDescent="0.2">
      <c r="A62" s="500">
        <v>30</v>
      </c>
      <c r="B62" s="500"/>
      <c r="E62" s="501"/>
      <c r="F62" s="501"/>
      <c r="G62" s="286"/>
      <c r="H62" s="291"/>
      <c r="I62" s="500"/>
      <c r="J62" s="502" t="s">
        <v>541</v>
      </c>
      <c r="K62" s="291"/>
      <c r="M62" s="501"/>
      <c r="N62" s="503"/>
      <c r="Q62" s="504"/>
      <c r="R62" s="299"/>
      <c r="S62" s="208">
        <v>30</v>
      </c>
      <c r="T62" s="211" t="s">
        <v>542</v>
      </c>
      <c r="U62" s="483"/>
      <c r="V62" s="305"/>
      <c r="W62" s="481">
        <v>24</v>
      </c>
      <c r="X62" s="59"/>
      <c r="Y62" s="482"/>
      <c r="Z62" s="296"/>
      <c r="AA62" s="207"/>
      <c r="AB62" s="207"/>
      <c r="AC62" s="207"/>
      <c r="AD62" s="59"/>
      <c r="AE62" s="494"/>
    </row>
    <row r="63" spans="1:31" ht="9" customHeight="1" x14ac:dyDescent="0.2">
      <c r="A63" s="501"/>
      <c r="B63" s="501"/>
      <c r="C63" s="286"/>
      <c r="D63" s="291"/>
      <c r="E63" s="500"/>
      <c r="F63" s="500" t="s">
        <v>543</v>
      </c>
      <c r="G63" s="291"/>
      <c r="I63" s="501"/>
      <c r="J63" s="503"/>
      <c r="M63" s="500">
        <v>31</v>
      </c>
      <c r="N63" s="502" t="s">
        <v>544</v>
      </c>
      <c r="Q63" s="504"/>
      <c r="R63" s="299"/>
      <c r="S63" s="208"/>
      <c r="T63" s="205"/>
      <c r="U63" s="220"/>
      <c r="V63" s="59"/>
      <c r="W63" s="482"/>
      <c r="X63" s="211" t="s">
        <v>528</v>
      </c>
      <c r="Y63" s="483"/>
      <c r="Z63" s="296"/>
      <c r="AA63" s="207"/>
      <c r="AB63" s="207"/>
      <c r="AC63" s="207"/>
      <c r="AD63" s="59"/>
      <c r="AE63" s="494"/>
    </row>
    <row r="64" spans="1:31" ht="9" customHeight="1" x14ac:dyDescent="0.2">
      <c r="A64" s="500"/>
      <c r="B64" s="500"/>
      <c r="C64" s="291"/>
      <c r="E64" s="501"/>
      <c r="F64" s="501"/>
      <c r="I64" s="500">
        <v>31</v>
      </c>
      <c r="J64" s="502" t="s">
        <v>545</v>
      </c>
      <c r="M64" s="501"/>
      <c r="N64" s="503"/>
      <c r="O64" s="286"/>
      <c r="P64" s="287"/>
      <c r="Q64" s="504">
        <v>31</v>
      </c>
      <c r="R64" s="299"/>
      <c r="S64" s="208">
        <v>31</v>
      </c>
      <c r="T64" s="211" t="s">
        <v>545</v>
      </c>
      <c r="U64" s="222"/>
      <c r="V64" s="59"/>
      <c r="W64" s="482"/>
      <c r="X64" s="267"/>
      <c r="Y64" s="207"/>
      <c r="Z64" s="296"/>
      <c r="AA64" s="298"/>
      <c r="AB64" s="296"/>
      <c r="AC64" s="220">
        <v>-29</v>
      </c>
      <c r="AD64" s="211" t="s">
        <v>499</v>
      </c>
      <c r="AE64" s="494">
        <v>3</v>
      </c>
    </row>
    <row r="65" spans="1:31" ht="9" customHeight="1" x14ac:dyDescent="0.2">
      <c r="A65" s="501"/>
      <c r="B65" s="501"/>
      <c r="E65" s="500">
        <v>31</v>
      </c>
      <c r="F65" s="502" t="s">
        <v>546</v>
      </c>
      <c r="I65" s="501"/>
      <c r="J65" s="503"/>
      <c r="K65" s="286"/>
      <c r="L65" s="291"/>
      <c r="M65" s="500"/>
      <c r="N65" s="502" t="s">
        <v>545</v>
      </c>
      <c r="O65" s="291"/>
      <c r="Q65" s="504"/>
      <c r="R65" s="299"/>
      <c r="S65" s="208"/>
      <c r="T65" s="216"/>
      <c r="U65" s="481">
        <v>16</v>
      </c>
      <c r="V65" s="211" t="s">
        <v>528</v>
      </c>
      <c r="W65" s="483"/>
      <c r="X65" s="267"/>
      <c r="Y65" s="207"/>
      <c r="Z65" s="296"/>
      <c r="AA65" s="218"/>
      <c r="AB65" s="297"/>
      <c r="AC65" s="222"/>
      <c r="AD65" s="59"/>
      <c r="AE65" s="494"/>
    </row>
    <row r="66" spans="1:31" ht="9" customHeight="1" x14ac:dyDescent="0.2">
      <c r="A66" s="500">
        <v>31</v>
      </c>
      <c r="B66" s="500"/>
      <c r="E66" s="501"/>
      <c r="F66" s="503"/>
      <c r="G66" s="286"/>
      <c r="H66" s="291"/>
      <c r="I66" s="500"/>
      <c r="J66" s="502" t="s">
        <v>546</v>
      </c>
      <c r="K66" s="291"/>
      <c r="M66" s="501"/>
      <c r="N66" s="503"/>
      <c r="Q66" s="299"/>
      <c r="R66" s="299"/>
      <c r="S66" s="208">
        <v>32</v>
      </c>
      <c r="T66" s="211" t="s">
        <v>528</v>
      </c>
      <c r="U66" s="483"/>
      <c r="V66" s="267"/>
      <c r="W66" s="207"/>
      <c r="X66" s="267"/>
      <c r="Y66" s="207"/>
      <c r="Z66" s="207"/>
      <c r="AA66" s="218"/>
      <c r="AB66" s="297"/>
      <c r="AC66" s="222">
        <v>-30</v>
      </c>
      <c r="AD66" s="211" t="s">
        <v>509</v>
      </c>
      <c r="AE66" s="495">
        <v>3</v>
      </c>
    </row>
    <row r="67" spans="1:31" ht="9" customHeight="1" x14ac:dyDescent="0.2">
      <c r="A67" s="501"/>
      <c r="B67" s="501"/>
      <c r="C67" s="286"/>
      <c r="D67" s="291"/>
      <c r="E67" s="500"/>
      <c r="F67" s="502" t="s">
        <v>547</v>
      </c>
      <c r="G67" s="291"/>
      <c r="I67" s="501"/>
      <c r="J67" s="503"/>
      <c r="N67" s="244"/>
      <c r="Q67" s="299"/>
      <c r="R67" s="299"/>
      <c r="S67" s="207"/>
      <c r="T67" s="207"/>
      <c r="U67" s="207"/>
      <c r="V67" s="267"/>
      <c r="W67" s="207"/>
      <c r="X67" s="207"/>
      <c r="Y67" s="207"/>
      <c r="Z67" s="207"/>
      <c r="AA67" s="218"/>
      <c r="AB67" s="59"/>
      <c r="AC67" s="310"/>
      <c r="AD67" s="59"/>
      <c r="AE67" s="495"/>
    </row>
    <row r="68" spans="1:31" ht="9" customHeight="1" x14ac:dyDescent="0.2">
      <c r="A68" s="500"/>
      <c r="B68" s="500"/>
      <c r="C68" s="291"/>
      <c r="E68" s="501"/>
      <c r="F68" s="503"/>
      <c r="J68" s="244"/>
      <c r="S68" s="207"/>
      <c r="T68" s="276" t="s">
        <v>77</v>
      </c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07"/>
    </row>
    <row r="69" spans="1:31" ht="9" customHeight="1" x14ac:dyDescent="0.2">
      <c r="A69" s="501"/>
      <c r="B69" s="501"/>
      <c r="S69" s="207"/>
      <c r="T69" s="277" t="s">
        <v>78</v>
      </c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07"/>
    </row>
    <row r="70" spans="1:31" ht="9" customHeight="1" x14ac:dyDescent="0.25">
      <c r="F70" s="276" t="s">
        <v>77</v>
      </c>
      <c r="S70"/>
      <c r="T70"/>
      <c r="U70"/>
      <c r="V70"/>
      <c r="W70"/>
      <c r="X70"/>
      <c r="Y70"/>
      <c r="Z70" s="207"/>
      <c r="AA70"/>
      <c r="AB70" s="207"/>
      <c r="AC70"/>
      <c r="AD70" s="207"/>
      <c r="AE70"/>
    </row>
    <row r="71" spans="1:31" ht="9" customHeight="1" x14ac:dyDescent="0.15">
      <c r="F71" s="277" t="s">
        <v>78</v>
      </c>
      <c r="AB71" s="244"/>
    </row>
    <row r="72" spans="1:31" ht="9" customHeight="1" x14ac:dyDescent="0.15">
      <c r="AB72" s="244"/>
    </row>
    <row r="73" spans="1:31" ht="9" customHeight="1" x14ac:dyDescent="0.15"/>
    <row r="74" spans="1:31" ht="9" customHeight="1" x14ac:dyDescent="0.15"/>
  </sheetData>
  <mergeCells count="332">
    <mergeCell ref="AB5:AC5"/>
    <mergeCell ref="A6:A7"/>
    <mergeCell ref="B6:B7"/>
    <mergeCell ref="I6:I7"/>
    <mergeCell ref="J6:J7"/>
    <mergeCell ref="Q6:Q7"/>
    <mergeCell ref="C1:L1"/>
    <mergeCell ref="T1:AC1"/>
    <mergeCell ref="C2:L2"/>
    <mergeCell ref="T2:AC2"/>
    <mergeCell ref="M3:M4"/>
    <mergeCell ref="N3:N4"/>
    <mergeCell ref="I4:I5"/>
    <mergeCell ref="J4:J5"/>
    <mergeCell ref="Q4:Q5"/>
    <mergeCell ref="E5:E6"/>
    <mergeCell ref="A10:A11"/>
    <mergeCell ref="B10:B11"/>
    <mergeCell ref="I10:I11"/>
    <mergeCell ref="J10:J11"/>
    <mergeCell ref="Q10:Q11"/>
    <mergeCell ref="E11:E12"/>
    <mergeCell ref="F11:F12"/>
    <mergeCell ref="M11:M12"/>
    <mergeCell ref="N11:N12"/>
    <mergeCell ref="A12:A13"/>
    <mergeCell ref="E9:E10"/>
    <mergeCell ref="F9:F10"/>
    <mergeCell ref="M9:M10"/>
    <mergeCell ref="N9:N10"/>
    <mergeCell ref="A8:A9"/>
    <mergeCell ref="B8:B9"/>
    <mergeCell ref="I8:I9"/>
    <mergeCell ref="J8:J9"/>
    <mergeCell ref="Q8:Q9"/>
    <mergeCell ref="B12:B13"/>
    <mergeCell ref="I12:I13"/>
    <mergeCell ref="J12:J13"/>
    <mergeCell ref="Q12:Q13"/>
    <mergeCell ref="AA12:AA27"/>
    <mergeCell ref="E13:E14"/>
    <mergeCell ref="F13:F14"/>
    <mergeCell ref="M13:M14"/>
    <mergeCell ref="N13:N14"/>
    <mergeCell ref="U13:U14"/>
    <mergeCell ref="Y8:Y15"/>
    <mergeCell ref="U9:U10"/>
    <mergeCell ref="T15:T16"/>
    <mergeCell ref="W6:W9"/>
    <mergeCell ref="E7:E8"/>
    <mergeCell ref="F7:F8"/>
    <mergeCell ref="M7:M8"/>
    <mergeCell ref="F5:F6"/>
    <mergeCell ref="M5:M6"/>
    <mergeCell ref="N5:N6"/>
    <mergeCell ref="U5:U6"/>
    <mergeCell ref="A14:A15"/>
    <mergeCell ref="B14:B15"/>
    <mergeCell ref="I14:I15"/>
    <mergeCell ref="J14:J15"/>
    <mergeCell ref="Q14:Q15"/>
    <mergeCell ref="W14:W17"/>
    <mergeCell ref="E15:E16"/>
    <mergeCell ref="F15:F16"/>
    <mergeCell ref="M15:M16"/>
    <mergeCell ref="N15:N16"/>
    <mergeCell ref="U17:U18"/>
    <mergeCell ref="A18:A19"/>
    <mergeCell ref="B18:B19"/>
    <mergeCell ref="I18:I19"/>
    <mergeCell ref="J18:J19"/>
    <mergeCell ref="Q18:Q19"/>
    <mergeCell ref="E19:E20"/>
    <mergeCell ref="F19:F20"/>
    <mergeCell ref="M19:M20"/>
    <mergeCell ref="N19:N20"/>
    <mergeCell ref="A16:A17"/>
    <mergeCell ref="B16:B17"/>
    <mergeCell ref="I16:I17"/>
    <mergeCell ref="J16:J17"/>
    <mergeCell ref="Q16:Q17"/>
    <mergeCell ref="E17:E18"/>
    <mergeCell ref="F17:F18"/>
    <mergeCell ref="M17:M18"/>
    <mergeCell ref="N17:N18"/>
    <mergeCell ref="A24:A25"/>
    <mergeCell ref="B24:B25"/>
    <mergeCell ref="I24:I25"/>
    <mergeCell ref="J24:J25"/>
    <mergeCell ref="Q24:Q25"/>
    <mergeCell ref="U21:U22"/>
    <mergeCell ref="A22:A23"/>
    <mergeCell ref="B22:B23"/>
    <mergeCell ref="I22:I23"/>
    <mergeCell ref="J22:J23"/>
    <mergeCell ref="Q22:Q23"/>
    <mergeCell ref="A20:A21"/>
    <mergeCell ref="B20:B21"/>
    <mergeCell ref="I20:I21"/>
    <mergeCell ref="J20:J21"/>
    <mergeCell ref="Q20:Q21"/>
    <mergeCell ref="E21:E22"/>
    <mergeCell ref="F21:F22"/>
    <mergeCell ref="M21:M22"/>
    <mergeCell ref="N21:N22"/>
    <mergeCell ref="Y24:Y31"/>
    <mergeCell ref="E25:E26"/>
    <mergeCell ref="F25:F26"/>
    <mergeCell ref="M25:M26"/>
    <mergeCell ref="N25:N26"/>
    <mergeCell ref="U25:U26"/>
    <mergeCell ref="U29:U30"/>
    <mergeCell ref="T31:T32"/>
    <mergeCell ref="W22:W25"/>
    <mergeCell ref="E23:E24"/>
    <mergeCell ref="F23:F24"/>
    <mergeCell ref="M23:M24"/>
    <mergeCell ref="N23:N24"/>
    <mergeCell ref="A26:A27"/>
    <mergeCell ref="B26:B27"/>
    <mergeCell ref="I26:I27"/>
    <mergeCell ref="J26:J27"/>
    <mergeCell ref="Q26:Q27"/>
    <mergeCell ref="E27:E28"/>
    <mergeCell ref="F27:F28"/>
    <mergeCell ref="M27:M28"/>
    <mergeCell ref="N27:N28"/>
    <mergeCell ref="A28:A29"/>
    <mergeCell ref="B28:B29"/>
    <mergeCell ref="I28:I29"/>
    <mergeCell ref="J28:J29"/>
    <mergeCell ref="Q28:Q29"/>
    <mergeCell ref="V28:V29"/>
    <mergeCell ref="E29:E30"/>
    <mergeCell ref="F29:F30"/>
    <mergeCell ref="M29:M30"/>
    <mergeCell ref="N29:N30"/>
    <mergeCell ref="T29:T30"/>
    <mergeCell ref="A30:A31"/>
    <mergeCell ref="B30:B31"/>
    <mergeCell ref="I30:I31"/>
    <mergeCell ref="J30:J31"/>
    <mergeCell ref="Q30:Q31"/>
    <mergeCell ref="W30:W33"/>
    <mergeCell ref="E31:E32"/>
    <mergeCell ref="F31:F32"/>
    <mergeCell ref="M31:M32"/>
    <mergeCell ref="N31:N32"/>
    <mergeCell ref="U33:U34"/>
    <mergeCell ref="A34:A35"/>
    <mergeCell ref="B34:B35"/>
    <mergeCell ref="I34:I35"/>
    <mergeCell ref="J34:J35"/>
    <mergeCell ref="Q34:Q35"/>
    <mergeCell ref="E35:E36"/>
    <mergeCell ref="F35:F36"/>
    <mergeCell ref="M35:M36"/>
    <mergeCell ref="N35:N36"/>
    <mergeCell ref="A32:A33"/>
    <mergeCell ref="B32:B33"/>
    <mergeCell ref="I32:I33"/>
    <mergeCell ref="J32:J33"/>
    <mergeCell ref="Q32:Q33"/>
    <mergeCell ref="E33:E34"/>
    <mergeCell ref="F33:F34"/>
    <mergeCell ref="M33:M34"/>
    <mergeCell ref="N33:N34"/>
    <mergeCell ref="AE35:AE36"/>
    <mergeCell ref="A36:A37"/>
    <mergeCell ref="B36:B37"/>
    <mergeCell ref="I36:I37"/>
    <mergeCell ref="J36:J37"/>
    <mergeCell ref="Q36:Q37"/>
    <mergeCell ref="E37:E38"/>
    <mergeCell ref="F37:F38"/>
    <mergeCell ref="M37:M38"/>
    <mergeCell ref="N37:N38"/>
    <mergeCell ref="AC20:AC51"/>
    <mergeCell ref="A40:A41"/>
    <mergeCell ref="B40:B41"/>
    <mergeCell ref="I40:I41"/>
    <mergeCell ref="J40:J41"/>
    <mergeCell ref="Q40:Q41"/>
    <mergeCell ref="Y40:Y47"/>
    <mergeCell ref="E41:E42"/>
    <mergeCell ref="F41:F42"/>
    <mergeCell ref="M41:M42"/>
    <mergeCell ref="N41:N42"/>
    <mergeCell ref="W38:W41"/>
    <mergeCell ref="E39:E40"/>
    <mergeCell ref="F39:F40"/>
    <mergeCell ref="M39:M40"/>
    <mergeCell ref="N39:N40"/>
    <mergeCell ref="T39:T40"/>
    <mergeCell ref="U41:U42"/>
    <mergeCell ref="U37:U38"/>
    <mergeCell ref="A38:A39"/>
    <mergeCell ref="B38:B39"/>
    <mergeCell ref="I38:I39"/>
    <mergeCell ref="J38:J39"/>
    <mergeCell ref="Q38:Q39"/>
    <mergeCell ref="A42:A43"/>
    <mergeCell ref="B42:B43"/>
    <mergeCell ref="I42:I43"/>
    <mergeCell ref="J42:J43"/>
    <mergeCell ref="Q42:Q43"/>
    <mergeCell ref="E43:E44"/>
    <mergeCell ref="F43:F44"/>
    <mergeCell ref="M43:M44"/>
    <mergeCell ref="N43:N44"/>
    <mergeCell ref="A44:A45"/>
    <mergeCell ref="B44:B45"/>
    <mergeCell ref="I44:I45"/>
    <mergeCell ref="J44:J45"/>
    <mergeCell ref="Q44:Q45"/>
    <mergeCell ref="AA44:AA59"/>
    <mergeCell ref="E45:E46"/>
    <mergeCell ref="F45:F46"/>
    <mergeCell ref="M45:M46"/>
    <mergeCell ref="N45:N46"/>
    <mergeCell ref="U45:U46"/>
    <mergeCell ref="A46:A47"/>
    <mergeCell ref="B46:B47"/>
    <mergeCell ref="I46:I47"/>
    <mergeCell ref="J46:J47"/>
    <mergeCell ref="Q46:Q47"/>
    <mergeCell ref="W46:W49"/>
    <mergeCell ref="E47:E48"/>
    <mergeCell ref="F47:F48"/>
    <mergeCell ref="M47:M48"/>
    <mergeCell ref="N47:N48"/>
    <mergeCell ref="U49:U50"/>
    <mergeCell ref="A50:A51"/>
    <mergeCell ref="B50:B51"/>
    <mergeCell ref="I50:I51"/>
    <mergeCell ref="J50:J51"/>
    <mergeCell ref="Q50:Q51"/>
    <mergeCell ref="E51:E52"/>
    <mergeCell ref="F51:F52"/>
    <mergeCell ref="M51:M52"/>
    <mergeCell ref="N51:N52"/>
    <mergeCell ref="A48:A49"/>
    <mergeCell ref="B48:B49"/>
    <mergeCell ref="I48:I49"/>
    <mergeCell ref="J48:J49"/>
    <mergeCell ref="Q48:Q49"/>
    <mergeCell ref="E49:E50"/>
    <mergeCell ref="F49:F50"/>
    <mergeCell ref="M49:M50"/>
    <mergeCell ref="N49:N50"/>
    <mergeCell ref="AE55:AE56"/>
    <mergeCell ref="U57:U58"/>
    <mergeCell ref="U53:U54"/>
    <mergeCell ref="A54:A55"/>
    <mergeCell ref="B54:B55"/>
    <mergeCell ref="I54:I55"/>
    <mergeCell ref="J54:J55"/>
    <mergeCell ref="Q54:Q55"/>
    <mergeCell ref="A52:A53"/>
    <mergeCell ref="B52:B53"/>
    <mergeCell ref="I52:I53"/>
    <mergeCell ref="J52:J53"/>
    <mergeCell ref="Q52:Q53"/>
    <mergeCell ref="E53:E54"/>
    <mergeCell ref="F53:F54"/>
    <mergeCell ref="M53:M54"/>
    <mergeCell ref="N53:N54"/>
    <mergeCell ref="A56:A57"/>
    <mergeCell ref="B56:B57"/>
    <mergeCell ref="I56:I57"/>
    <mergeCell ref="J56:J57"/>
    <mergeCell ref="Q56:Q57"/>
    <mergeCell ref="Y56:Y63"/>
    <mergeCell ref="E57:E58"/>
    <mergeCell ref="F57:F58"/>
    <mergeCell ref="M57:M58"/>
    <mergeCell ref="N57:N58"/>
    <mergeCell ref="W54:W57"/>
    <mergeCell ref="E55:E56"/>
    <mergeCell ref="F55:F56"/>
    <mergeCell ref="M55:M56"/>
    <mergeCell ref="N55:N56"/>
    <mergeCell ref="I60:I61"/>
    <mergeCell ref="J60:J61"/>
    <mergeCell ref="Q60:Q61"/>
    <mergeCell ref="E61:E62"/>
    <mergeCell ref="F61:F62"/>
    <mergeCell ref="M61:M62"/>
    <mergeCell ref="N61:N62"/>
    <mergeCell ref="A58:A59"/>
    <mergeCell ref="B58:B59"/>
    <mergeCell ref="I58:I59"/>
    <mergeCell ref="J58:J59"/>
    <mergeCell ref="Q58:Q59"/>
    <mergeCell ref="E59:E60"/>
    <mergeCell ref="F59:F60"/>
    <mergeCell ref="M59:M60"/>
    <mergeCell ref="N59:N60"/>
    <mergeCell ref="A60:A61"/>
    <mergeCell ref="A64:A65"/>
    <mergeCell ref="B64:B65"/>
    <mergeCell ref="I64:I65"/>
    <mergeCell ref="J64:J65"/>
    <mergeCell ref="Q64:Q65"/>
    <mergeCell ref="AE64:AE65"/>
    <mergeCell ref="E65:E66"/>
    <mergeCell ref="F65:F66"/>
    <mergeCell ref="M65:M66"/>
    <mergeCell ref="N65:N66"/>
    <mergeCell ref="W62:W65"/>
    <mergeCell ref="AE62:AE63"/>
    <mergeCell ref="E63:E64"/>
    <mergeCell ref="F63:F64"/>
    <mergeCell ref="M63:M64"/>
    <mergeCell ref="N63:N64"/>
    <mergeCell ref="U65:U66"/>
    <mergeCell ref="U61:U62"/>
    <mergeCell ref="A62:A63"/>
    <mergeCell ref="B62:B63"/>
    <mergeCell ref="I62:I63"/>
    <mergeCell ref="J62:J63"/>
    <mergeCell ref="Q62:Q63"/>
    <mergeCell ref="B60:B61"/>
    <mergeCell ref="A66:A67"/>
    <mergeCell ref="B66:B67"/>
    <mergeCell ref="I66:I67"/>
    <mergeCell ref="J66:J67"/>
    <mergeCell ref="AE66:AE67"/>
    <mergeCell ref="E67:E68"/>
    <mergeCell ref="F67:F68"/>
    <mergeCell ref="A68:A69"/>
    <mergeCell ref="B68:B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workbookViewId="0">
      <selection activeCell="K7" sqref="K7"/>
    </sheetView>
  </sheetViews>
  <sheetFormatPr defaultRowHeight="15" outlineLevelCol="1" x14ac:dyDescent="0.25"/>
  <cols>
    <col min="1" max="2" width="5.140625" customWidth="1"/>
    <col min="3" max="3" width="3.5703125" customWidth="1"/>
    <col min="4" max="4" width="4.42578125" hidden="1" customWidth="1" outlineLevel="1"/>
    <col min="5" max="5" width="32.42578125" customWidth="1" collapsed="1"/>
    <col min="6" max="6" width="17.85546875" style="9" customWidth="1"/>
    <col min="7" max="7" width="13.5703125" style="9" customWidth="1"/>
    <col min="8" max="8" width="12.7109375" hidden="1" customWidth="1" outlineLevel="1"/>
    <col min="9" max="9" width="30.28515625" style="9" hidden="1" customWidth="1" outlineLevel="1"/>
    <col min="10" max="10" width="45.42578125" style="10" hidden="1" customWidth="1" outlineLevel="1"/>
    <col min="11" max="11" width="6.7109375" customWidth="1" collapsed="1"/>
  </cols>
  <sheetData>
    <row r="1" spans="1:25" ht="15" customHeight="1" x14ac:dyDescent="0.25">
      <c r="C1" s="357" t="s">
        <v>57</v>
      </c>
      <c r="D1" s="357"/>
      <c r="E1" s="357"/>
      <c r="F1" s="357"/>
      <c r="G1" s="11"/>
      <c r="H1" s="11"/>
      <c r="I1" s="7"/>
      <c r="J1" s="7"/>
    </row>
    <row r="2" spans="1:25" ht="15" customHeight="1" x14ac:dyDescent="0.25">
      <c r="C2" s="358" t="s">
        <v>58</v>
      </c>
      <c r="D2" s="358"/>
      <c r="E2" s="358"/>
      <c r="F2" s="358"/>
      <c r="G2" s="12"/>
      <c r="H2" s="12"/>
      <c r="I2" s="7"/>
      <c r="J2" s="7"/>
    </row>
    <row r="3" spans="1:25" ht="9.9499999999999993" customHeight="1" x14ac:dyDescent="0.25">
      <c r="C3" s="378" t="s">
        <v>59</v>
      </c>
      <c r="D3" s="378"/>
      <c r="E3" s="378"/>
      <c r="F3" s="378"/>
      <c r="G3" s="13"/>
      <c r="H3" s="13"/>
      <c r="I3" s="7"/>
      <c r="J3" s="7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5" ht="9.9499999999999993" customHeight="1" x14ac:dyDescent="0.25">
      <c r="C4" s="372" t="s">
        <v>79</v>
      </c>
      <c r="D4" s="372"/>
      <c r="E4" s="372"/>
      <c r="F4" s="372"/>
      <c r="G4" s="372"/>
      <c r="H4" s="372"/>
      <c r="I4" s="372"/>
      <c r="J4" s="372"/>
      <c r="K4" s="42"/>
      <c r="M4" s="40"/>
      <c r="N4" s="40"/>
      <c r="O4" s="40"/>
      <c r="P4" s="40"/>
      <c r="Q4" s="40"/>
      <c r="R4" s="40"/>
      <c r="S4" s="40"/>
    </row>
    <row r="5" spans="1:25" ht="9.9499999999999993" customHeight="1" x14ac:dyDescent="0.25">
      <c r="C5" s="372" t="s">
        <v>80</v>
      </c>
      <c r="D5" s="372"/>
      <c r="E5" s="372"/>
      <c r="F5" s="372"/>
      <c r="G5" s="372"/>
      <c r="H5" s="372"/>
      <c r="I5" s="372"/>
      <c r="J5" s="372"/>
      <c r="M5" s="40"/>
      <c r="N5" s="40"/>
      <c r="O5" s="40"/>
      <c r="P5" s="40"/>
      <c r="Q5" s="40"/>
      <c r="R5" s="40"/>
      <c r="S5" s="40"/>
    </row>
    <row r="6" spans="1:25" ht="9.9499999999999993" customHeight="1" x14ac:dyDescent="0.25">
      <c r="A6" s="43"/>
      <c r="B6" s="43"/>
      <c r="C6" s="364" t="s">
        <v>81</v>
      </c>
      <c r="D6" s="364"/>
      <c r="E6" s="364"/>
      <c r="F6" s="364"/>
      <c r="G6" s="364"/>
      <c r="H6" s="364"/>
      <c r="I6" s="365"/>
      <c r="J6" s="44">
        <f>H9+H10+H11</f>
        <v>196</v>
      </c>
      <c r="K6" s="45"/>
      <c r="M6" s="40"/>
      <c r="N6" s="40"/>
      <c r="O6" s="40"/>
      <c r="P6" s="40"/>
      <c r="Q6" s="40"/>
      <c r="R6" s="40"/>
      <c r="S6" s="40"/>
    </row>
    <row r="7" spans="1:25" ht="9.9499999999999993" customHeight="1" x14ac:dyDescent="0.25">
      <c r="C7" s="366" t="s">
        <v>0</v>
      </c>
      <c r="D7" s="46"/>
      <c r="E7" s="367" t="s">
        <v>82</v>
      </c>
      <c r="F7" s="47" t="s">
        <v>53</v>
      </c>
      <c r="G7" s="368" t="s">
        <v>83</v>
      </c>
      <c r="H7" s="366" t="s">
        <v>54</v>
      </c>
      <c r="I7" s="369" t="s">
        <v>84</v>
      </c>
      <c r="J7" s="370"/>
      <c r="M7" s="40"/>
      <c r="N7" s="40"/>
      <c r="O7" s="40"/>
      <c r="P7" s="40"/>
      <c r="Q7" s="40"/>
      <c r="R7" s="40"/>
      <c r="S7" s="40"/>
    </row>
    <row r="8" spans="1:25" ht="9.9499999999999993" customHeight="1" x14ac:dyDescent="0.25">
      <c r="C8" s="366"/>
      <c r="D8" s="46"/>
      <c r="E8" s="367"/>
      <c r="F8" s="48" t="s">
        <v>85</v>
      </c>
      <c r="G8" s="368"/>
      <c r="H8" s="366"/>
      <c r="I8" s="369"/>
      <c r="J8" s="370"/>
      <c r="M8" s="40"/>
      <c r="N8" s="40"/>
      <c r="O8" s="40"/>
      <c r="P8" s="40"/>
      <c r="Q8" s="40"/>
      <c r="R8" s="40"/>
      <c r="S8" s="40"/>
    </row>
    <row r="9" spans="1:25" ht="9.9499999999999993" customHeight="1" x14ac:dyDescent="0.25">
      <c r="C9" s="49">
        <v>1</v>
      </c>
      <c r="D9" s="49">
        <f>B12*5-4</f>
        <v>-4</v>
      </c>
      <c r="E9" s="50" t="s">
        <v>86</v>
      </c>
      <c r="F9" s="51" t="s">
        <v>87</v>
      </c>
      <c r="G9" s="51" t="s">
        <v>88</v>
      </c>
      <c r="H9" s="51">
        <v>79</v>
      </c>
      <c r="I9" s="51" t="s">
        <v>89</v>
      </c>
      <c r="J9" s="52"/>
    </row>
    <row r="10" spans="1:25" ht="9.9499999999999993" customHeight="1" x14ac:dyDescent="0.25">
      <c r="C10" s="49">
        <v>2</v>
      </c>
      <c r="D10" s="49">
        <f>1+D9</f>
        <v>-3</v>
      </c>
      <c r="E10" s="50" t="s">
        <v>90</v>
      </c>
      <c r="F10" s="51" t="s">
        <v>91</v>
      </c>
      <c r="G10" s="51" t="s">
        <v>92</v>
      </c>
      <c r="H10" s="51">
        <v>60</v>
      </c>
      <c r="I10" s="51" t="s">
        <v>89</v>
      </c>
      <c r="J10" s="52"/>
    </row>
    <row r="11" spans="1:25" ht="9.9499999999999993" customHeight="1" x14ac:dyDescent="0.25">
      <c r="C11" s="49">
        <v>3</v>
      </c>
      <c r="D11" s="49">
        <f>1+D10</f>
        <v>-2</v>
      </c>
      <c r="E11" s="50" t="s">
        <v>93</v>
      </c>
      <c r="F11" s="51" t="s">
        <v>94</v>
      </c>
      <c r="G11" s="51" t="s">
        <v>92</v>
      </c>
      <c r="H11" s="51">
        <v>57</v>
      </c>
      <c r="I11" s="51" t="s">
        <v>89</v>
      </c>
      <c r="J11" s="52"/>
    </row>
    <row r="12" spans="1:25" ht="9.9499999999999993" customHeight="1" x14ac:dyDescent="0.25">
      <c r="C12" s="49">
        <v>4</v>
      </c>
      <c r="D12" s="49">
        <f>1+D11</f>
        <v>-1</v>
      </c>
      <c r="E12" s="50" t="s">
        <v>95</v>
      </c>
      <c r="F12" s="51" t="s">
        <v>96</v>
      </c>
      <c r="G12" s="51" t="s">
        <v>97</v>
      </c>
      <c r="H12" s="51">
        <v>55</v>
      </c>
      <c r="I12" s="51" t="s">
        <v>89</v>
      </c>
      <c r="J12" s="52"/>
    </row>
    <row r="13" spans="1:25" ht="9.9499999999999993" customHeight="1" x14ac:dyDescent="0.25">
      <c r="C13" s="49">
        <v>5</v>
      </c>
      <c r="D13" s="53">
        <f>1+D12</f>
        <v>0</v>
      </c>
      <c r="E13" s="50" t="s">
        <v>98</v>
      </c>
      <c r="F13" s="51" t="s">
        <v>99</v>
      </c>
      <c r="G13" s="51" t="s">
        <v>97</v>
      </c>
      <c r="H13" s="51">
        <v>47</v>
      </c>
      <c r="I13" s="51" t="s">
        <v>89</v>
      </c>
      <c r="J13" s="52"/>
    </row>
    <row r="14" spans="1:25" ht="9.9499999999999993" customHeight="1" x14ac:dyDescent="0.25">
      <c r="C14" s="372" t="s">
        <v>100</v>
      </c>
      <c r="D14" s="372"/>
      <c r="E14" s="372"/>
      <c r="F14" s="372"/>
      <c r="G14" s="372"/>
      <c r="H14" s="372"/>
      <c r="I14" s="372"/>
      <c r="J14" s="372"/>
    </row>
    <row r="15" spans="1:25" ht="9.9499999999999993" customHeight="1" x14ac:dyDescent="0.25">
      <c r="A15" s="43"/>
      <c r="B15" s="43"/>
      <c r="C15" s="375" t="s">
        <v>101</v>
      </c>
      <c r="D15" s="376"/>
      <c r="E15" s="376"/>
      <c r="F15" s="377"/>
      <c r="G15" s="376"/>
      <c r="H15" s="376"/>
      <c r="I15" s="376"/>
      <c r="J15" s="44">
        <f>H18+H19+H20</f>
        <v>205</v>
      </c>
    </row>
    <row r="16" spans="1:25" ht="9.9499999999999993" customHeight="1" x14ac:dyDescent="0.25">
      <c r="C16" s="366" t="s">
        <v>0</v>
      </c>
      <c r="D16" s="46"/>
      <c r="E16" s="367" t="s">
        <v>82</v>
      </c>
      <c r="F16" s="47" t="s">
        <v>53</v>
      </c>
      <c r="G16" s="368" t="s">
        <v>83</v>
      </c>
      <c r="H16" s="366" t="s">
        <v>54</v>
      </c>
      <c r="I16" s="369" t="s">
        <v>84</v>
      </c>
      <c r="J16" s="370"/>
    </row>
    <row r="17" spans="1:11" ht="9.9499999999999993" customHeight="1" x14ac:dyDescent="0.25">
      <c r="C17" s="366"/>
      <c r="D17" s="46"/>
      <c r="E17" s="367"/>
      <c r="F17" s="48" t="s">
        <v>85</v>
      </c>
      <c r="G17" s="368"/>
      <c r="H17" s="366"/>
      <c r="I17" s="369"/>
      <c r="J17" s="370"/>
    </row>
    <row r="18" spans="1:11" ht="9.9499999999999993" customHeight="1" x14ac:dyDescent="0.25">
      <c r="C18" s="49">
        <v>1</v>
      </c>
      <c r="D18" s="49">
        <f>B21*5-4</f>
        <v>-4</v>
      </c>
      <c r="E18" s="50" t="s">
        <v>102</v>
      </c>
      <c r="F18" s="51" t="s">
        <v>103</v>
      </c>
      <c r="G18" s="51" t="s">
        <v>88</v>
      </c>
      <c r="H18" s="51">
        <v>78</v>
      </c>
      <c r="I18" s="51" t="s">
        <v>104</v>
      </c>
      <c r="J18" s="52"/>
    </row>
    <row r="19" spans="1:11" ht="9.9499999999999993" customHeight="1" x14ac:dyDescent="0.25">
      <c r="C19" s="49">
        <v>2</v>
      </c>
      <c r="D19" s="49">
        <f>1+D18</f>
        <v>-3</v>
      </c>
      <c r="E19" s="50" t="s">
        <v>105</v>
      </c>
      <c r="F19" s="51" t="s">
        <v>106</v>
      </c>
      <c r="G19" s="51" t="s">
        <v>92</v>
      </c>
      <c r="H19" s="51">
        <v>66</v>
      </c>
      <c r="I19" s="51" t="s">
        <v>104</v>
      </c>
      <c r="J19" s="52"/>
    </row>
    <row r="20" spans="1:11" ht="9.9499999999999993" customHeight="1" x14ac:dyDescent="0.25">
      <c r="C20" s="49">
        <v>3</v>
      </c>
      <c r="D20" s="49">
        <f>1+D19</f>
        <v>-2</v>
      </c>
      <c r="E20" s="50" t="s">
        <v>107</v>
      </c>
      <c r="F20" s="51" t="s">
        <v>108</v>
      </c>
      <c r="G20" s="51" t="s">
        <v>92</v>
      </c>
      <c r="H20" s="51">
        <v>61</v>
      </c>
      <c r="I20" s="51" t="s">
        <v>104</v>
      </c>
      <c r="J20" s="52"/>
    </row>
    <row r="21" spans="1:11" ht="9.9499999999999993" customHeight="1" x14ac:dyDescent="0.25">
      <c r="C21" s="49">
        <v>4</v>
      </c>
      <c r="D21" s="49">
        <f>1+D20</f>
        <v>-1</v>
      </c>
      <c r="E21" s="50" t="s">
        <v>109</v>
      </c>
      <c r="F21" s="51" t="s">
        <v>110</v>
      </c>
      <c r="G21" s="51" t="s">
        <v>92</v>
      </c>
      <c r="H21" s="51">
        <v>56</v>
      </c>
      <c r="I21" s="51" t="s">
        <v>104</v>
      </c>
      <c r="J21" s="52"/>
    </row>
    <row r="22" spans="1:11" ht="9.9499999999999993" customHeight="1" x14ac:dyDescent="0.25">
      <c r="C22" s="49">
        <v>5</v>
      </c>
      <c r="D22" s="53">
        <f>1+D21</f>
        <v>0</v>
      </c>
      <c r="E22" s="50" t="s">
        <v>111</v>
      </c>
      <c r="F22" s="51" t="s">
        <v>112</v>
      </c>
      <c r="G22" s="51" t="s">
        <v>97</v>
      </c>
      <c r="H22" s="51">
        <v>32</v>
      </c>
      <c r="I22" s="51" t="s">
        <v>104</v>
      </c>
      <c r="J22" s="54"/>
    </row>
    <row r="23" spans="1:11" ht="9.9499999999999993" customHeight="1" x14ac:dyDescent="0.25">
      <c r="C23" s="372" t="s">
        <v>113</v>
      </c>
      <c r="D23" s="372"/>
      <c r="E23" s="372"/>
      <c r="F23" s="372"/>
      <c r="G23" s="372"/>
      <c r="H23" s="372"/>
      <c r="I23" s="372"/>
      <c r="J23" s="372"/>
    </row>
    <row r="24" spans="1:11" ht="9.9499999999999993" customHeight="1" x14ac:dyDescent="0.25">
      <c r="A24" s="43"/>
      <c r="B24" s="43"/>
      <c r="C24" s="365" t="s">
        <v>114</v>
      </c>
      <c r="D24" s="371"/>
      <c r="E24" s="371"/>
      <c r="F24" s="374"/>
      <c r="G24" s="371"/>
      <c r="H24" s="371"/>
      <c r="I24" s="371"/>
      <c r="J24" s="44">
        <f>H27+H28+H29</f>
        <v>166</v>
      </c>
      <c r="K24" s="45"/>
    </row>
    <row r="25" spans="1:11" ht="9.9499999999999993" customHeight="1" x14ac:dyDescent="0.25">
      <c r="C25" s="366" t="s">
        <v>0</v>
      </c>
      <c r="D25" s="46"/>
      <c r="E25" s="367" t="s">
        <v>82</v>
      </c>
      <c r="F25" s="47" t="s">
        <v>53</v>
      </c>
      <c r="G25" s="368" t="s">
        <v>83</v>
      </c>
      <c r="H25" s="369" t="s">
        <v>54</v>
      </c>
      <c r="I25" s="369" t="s">
        <v>84</v>
      </c>
      <c r="J25" s="370"/>
    </row>
    <row r="26" spans="1:11" ht="9.9499999999999993" customHeight="1" x14ac:dyDescent="0.25">
      <c r="C26" s="366"/>
      <c r="D26" s="46"/>
      <c r="E26" s="367"/>
      <c r="F26" s="48" t="s">
        <v>85</v>
      </c>
      <c r="G26" s="368"/>
      <c r="H26" s="369"/>
      <c r="I26" s="369"/>
      <c r="J26" s="370"/>
    </row>
    <row r="27" spans="1:11" ht="9.9499999999999993" customHeight="1" x14ac:dyDescent="0.25">
      <c r="C27" s="49">
        <v>1</v>
      </c>
      <c r="D27" s="49">
        <f>B30*5-4</f>
        <v>-4</v>
      </c>
      <c r="E27" s="55" t="s">
        <v>115</v>
      </c>
      <c r="F27" s="51" t="s">
        <v>116</v>
      </c>
      <c r="G27" s="51" t="s">
        <v>88</v>
      </c>
      <c r="H27" s="51">
        <v>77</v>
      </c>
      <c r="I27" s="51" t="s">
        <v>117</v>
      </c>
      <c r="J27" s="56"/>
    </row>
    <row r="28" spans="1:11" ht="9.9499999999999993" customHeight="1" x14ac:dyDescent="0.25">
      <c r="C28" s="49">
        <v>2</v>
      </c>
      <c r="D28" s="49">
        <f>1+D27</f>
        <v>-3</v>
      </c>
      <c r="E28" s="50" t="s">
        <v>118</v>
      </c>
      <c r="F28" s="51" t="s">
        <v>119</v>
      </c>
      <c r="G28" s="51" t="s">
        <v>97</v>
      </c>
      <c r="H28" s="51">
        <v>46</v>
      </c>
      <c r="I28" s="51" t="s">
        <v>117</v>
      </c>
      <c r="J28" s="56"/>
    </row>
    <row r="29" spans="1:11" ht="9.9499999999999993" customHeight="1" x14ac:dyDescent="0.25">
      <c r="C29" s="49">
        <v>3</v>
      </c>
      <c r="D29" s="49">
        <f>1+D28</f>
        <v>-2</v>
      </c>
      <c r="E29" s="50" t="s">
        <v>120</v>
      </c>
      <c r="F29" s="51" t="s">
        <v>121</v>
      </c>
      <c r="G29" s="51" t="s">
        <v>92</v>
      </c>
      <c r="H29" s="51">
        <v>43</v>
      </c>
      <c r="I29" s="51" t="s">
        <v>117</v>
      </c>
      <c r="J29" s="56"/>
    </row>
    <row r="30" spans="1:11" ht="9.9499999999999993" customHeight="1" x14ac:dyDescent="0.25">
      <c r="C30" s="49">
        <v>4</v>
      </c>
      <c r="D30" s="49">
        <f>1+D29</f>
        <v>-1</v>
      </c>
      <c r="E30" s="50" t="s">
        <v>122</v>
      </c>
      <c r="F30" s="51" t="s">
        <v>123</v>
      </c>
      <c r="G30" s="51" t="s">
        <v>97</v>
      </c>
      <c r="H30" s="51">
        <v>42</v>
      </c>
      <c r="I30" s="51" t="s">
        <v>117</v>
      </c>
      <c r="J30" s="56"/>
    </row>
    <row r="31" spans="1:11" ht="9.9499999999999993" customHeight="1" x14ac:dyDescent="0.25">
      <c r="C31" s="49">
        <v>5</v>
      </c>
      <c r="D31" s="53">
        <f>1+D30</f>
        <v>0</v>
      </c>
      <c r="E31" s="50" t="s">
        <v>124</v>
      </c>
      <c r="F31" s="51" t="s">
        <v>125</v>
      </c>
      <c r="G31" s="51" t="s">
        <v>97</v>
      </c>
      <c r="H31" s="51">
        <v>39</v>
      </c>
      <c r="I31" s="51" t="s">
        <v>117</v>
      </c>
      <c r="J31" s="57"/>
    </row>
    <row r="32" spans="1:11" ht="9.9499999999999993" customHeight="1" x14ac:dyDescent="0.25">
      <c r="C32" s="372" t="s">
        <v>113</v>
      </c>
      <c r="D32" s="372"/>
      <c r="E32" s="372"/>
      <c r="F32" s="372"/>
      <c r="G32" s="372"/>
      <c r="H32" s="372"/>
      <c r="I32" s="372"/>
      <c r="J32" s="372"/>
    </row>
    <row r="33" spans="3:10" ht="9.9499999999999993" customHeight="1" x14ac:dyDescent="0.25">
      <c r="C33" s="364" t="s">
        <v>126</v>
      </c>
      <c r="D33" s="364"/>
      <c r="E33" s="364"/>
      <c r="F33" s="364"/>
      <c r="G33" s="364"/>
      <c r="H33" s="364"/>
      <c r="I33" s="365"/>
      <c r="J33" s="44">
        <f>H36+H37+H38</f>
        <v>195</v>
      </c>
    </row>
    <row r="34" spans="3:10" ht="9.9499999999999993" customHeight="1" x14ac:dyDescent="0.25">
      <c r="C34" s="366" t="s">
        <v>0</v>
      </c>
      <c r="D34" s="46"/>
      <c r="E34" s="367" t="s">
        <v>82</v>
      </c>
      <c r="F34" s="47" t="s">
        <v>53</v>
      </c>
      <c r="G34" s="368" t="s">
        <v>83</v>
      </c>
      <c r="H34" s="369" t="s">
        <v>54</v>
      </c>
      <c r="I34" s="369" t="s">
        <v>84</v>
      </c>
      <c r="J34" s="370"/>
    </row>
    <row r="35" spans="3:10" ht="9.9499999999999993" customHeight="1" x14ac:dyDescent="0.25">
      <c r="C35" s="366"/>
      <c r="D35" s="46"/>
      <c r="E35" s="367"/>
      <c r="F35" s="48" t="s">
        <v>85</v>
      </c>
      <c r="G35" s="368"/>
      <c r="H35" s="369"/>
      <c r="I35" s="369"/>
      <c r="J35" s="370"/>
    </row>
    <row r="36" spans="3:10" ht="9.9499999999999993" customHeight="1" x14ac:dyDescent="0.25">
      <c r="C36" s="49">
        <v>1</v>
      </c>
      <c r="D36" s="49">
        <f>B39*5-4</f>
        <v>-4</v>
      </c>
      <c r="E36" s="50" t="s">
        <v>127</v>
      </c>
      <c r="F36" s="51" t="s">
        <v>128</v>
      </c>
      <c r="G36" s="51" t="s">
        <v>92</v>
      </c>
      <c r="H36" s="51">
        <v>71</v>
      </c>
      <c r="I36" s="51" t="s">
        <v>14</v>
      </c>
      <c r="J36" s="56"/>
    </row>
    <row r="37" spans="3:10" ht="9.9499999999999993" customHeight="1" x14ac:dyDescent="0.25">
      <c r="C37" s="49">
        <v>2</v>
      </c>
      <c r="D37" s="49">
        <f>1+D36</f>
        <v>-3</v>
      </c>
      <c r="E37" s="50" t="s">
        <v>129</v>
      </c>
      <c r="F37" s="51" t="s">
        <v>130</v>
      </c>
      <c r="G37" s="51" t="s">
        <v>92</v>
      </c>
      <c r="H37" s="51">
        <v>66</v>
      </c>
      <c r="I37" s="51" t="s">
        <v>14</v>
      </c>
      <c r="J37" s="56"/>
    </row>
    <row r="38" spans="3:10" ht="9.9499999999999993" customHeight="1" x14ac:dyDescent="0.25">
      <c r="C38" s="49">
        <v>3</v>
      </c>
      <c r="D38" s="49">
        <f>1+D37</f>
        <v>-2</v>
      </c>
      <c r="E38" s="50" t="s">
        <v>131</v>
      </c>
      <c r="F38" s="51" t="s">
        <v>132</v>
      </c>
      <c r="G38" s="51" t="s">
        <v>92</v>
      </c>
      <c r="H38" s="51">
        <v>58</v>
      </c>
      <c r="I38" s="51" t="s">
        <v>14</v>
      </c>
      <c r="J38" s="56"/>
    </row>
    <row r="39" spans="3:10" ht="9.9499999999999993" customHeight="1" x14ac:dyDescent="0.25">
      <c r="C39" s="49">
        <v>4</v>
      </c>
      <c r="D39" s="49">
        <f>1+D38</f>
        <v>-1</v>
      </c>
      <c r="E39" s="50" t="s">
        <v>133</v>
      </c>
      <c r="F39" s="51" t="s">
        <v>134</v>
      </c>
      <c r="G39" s="51" t="s">
        <v>97</v>
      </c>
      <c r="H39" s="51">
        <v>43</v>
      </c>
      <c r="I39" s="51" t="s">
        <v>14</v>
      </c>
      <c r="J39" s="56"/>
    </row>
    <row r="40" spans="3:10" ht="9.9499999999999993" customHeight="1" x14ac:dyDescent="0.25">
      <c r="C40" s="49">
        <v>5</v>
      </c>
      <c r="D40" s="53">
        <f>1+D39</f>
        <v>0</v>
      </c>
      <c r="E40" s="50" t="s">
        <v>135</v>
      </c>
      <c r="F40" s="51" t="s">
        <v>136</v>
      </c>
      <c r="G40" s="51" t="s">
        <v>97</v>
      </c>
      <c r="H40" s="51">
        <v>39</v>
      </c>
      <c r="I40" s="51" t="s">
        <v>14</v>
      </c>
      <c r="J40" s="57"/>
    </row>
    <row r="41" spans="3:10" ht="9.9499999999999993" customHeight="1" x14ac:dyDescent="0.25">
      <c r="C41" s="372" t="s">
        <v>137</v>
      </c>
      <c r="D41" s="372"/>
      <c r="E41" s="372"/>
      <c r="F41" s="372"/>
      <c r="G41" s="372"/>
      <c r="H41" s="372"/>
      <c r="I41" s="372"/>
      <c r="J41" s="372"/>
    </row>
    <row r="42" spans="3:10" ht="9.9499999999999993" customHeight="1" x14ac:dyDescent="0.25">
      <c r="C42" s="372" t="s">
        <v>80</v>
      </c>
      <c r="D42" s="372"/>
      <c r="E42" s="372"/>
      <c r="F42" s="372"/>
      <c r="G42" s="372"/>
      <c r="H42" s="372"/>
      <c r="I42" s="372"/>
      <c r="J42" s="372"/>
    </row>
    <row r="43" spans="3:10" ht="9.9499999999999993" customHeight="1" x14ac:dyDescent="0.25">
      <c r="C43" s="373" t="s">
        <v>81</v>
      </c>
      <c r="D43" s="373"/>
      <c r="E43" s="373"/>
      <c r="F43" s="373"/>
      <c r="G43" s="373"/>
      <c r="H43" s="373"/>
      <c r="I43" s="373"/>
      <c r="J43" s="58"/>
    </row>
    <row r="44" spans="3:10" ht="9.9499999999999993" customHeight="1" x14ac:dyDescent="0.25">
      <c r="C44" s="366" t="s">
        <v>0</v>
      </c>
      <c r="D44" s="46"/>
      <c r="E44" s="367" t="s">
        <v>82</v>
      </c>
      <c r="F44" s="47" t="s">
        <v>53</v>
      </c>
      <c r="G44" s="368" t="s">
        <v>83</v>
      </c>
      <c r="H44" s="369" t="s">
        <v>54</v>
      </c>
      <c r="I44" s="369" t="s">
        <v>84</v>
      </c>
      <c r="J44" s="370"/>
    </row>
    <row r="45" spans="3:10" ht="9.9499999999999993" customHeight="1" x14ac:dyDescent="0.25">
      <c r="C45" s="366"/>
      <c r="D45" s="46"/>
      <c r="E45" s="367"/>
      <c r="F45" s="48" t="s">
        <v>85</v>
      </c>
      <c r="G45" s="368"/>
      <c r="H45" s="369"/>
      <c r="I45" s="369"/>
      <c r="J45" s="370"/>
    </row>
    <row r="46" spans="3:10" ht="9.9499999999999993" customHeight="1" x14ac:dyDescent="0.25">
      <c r="C46" s="49">
        <v>1</v>
      </c>
      <c r="D46" s="49">
        <f>B49*5-4</f>
        <v>-4</v>
      </c>
      <c r="E46" s="50" t="s">
        <v>138</v>
      </c>
      <c r="F46" s="51" t="s">
        <v>139</v>
      </c>
      <c r="G46" s="51" t="s">
        <v>88</v>
      </c>
      <c r="H46" s="51">
        <v>69</v>
      </c>
      <c r="I46" s="51" t="s">
        <v>89</v>
      </c>
      <c r="J46" s="56" t="str">
        <f>IF($B46="","",VLOOKUP($B46,[1]Список!$A:$W,8,FALSE))</f>
        <v/>
      </c>
    </row>
    <row r="47" spans="3:10" ht="9.9499999999999993" customHeight="1" x14ac:dyDescent="0.25">
      <c r="C47" s="49">
        <v>2</v>
      </c>
      <c r="D47" s="49">
        <f>1+D46</f>
        <v>-3</v>
      </c>
      <c r="E47" s="50" t="s">
        <v>140</v>
      </c>
      <c r="F47" s="51" t="s">
        <v>141</v>
      </c>
      <c r="G47" s="51" t="s">
        <v>92</v>
      </c>
      <c r="H47" s="59">
        <v>62</v>
      </c>
      <c r="I47" s="51" t="s">
        <v>89</v>
      </c>
      <c r="J47" s="56" t="str">
        <f>IF($B47="","",VLOOKUP($B47,[1]Список!$A:$W,8,FALSE))</f>
        <v/>
      </c>
    </row>
    <row r="48" spans="3:10" ht="9.9499999999999993" customHeight="1" x14ac:dyDescent="0.25">
      <c r="C48" s="49">
        <v>3</v>
      </c>
      <c r="D48" s="49">
        <f>1+D47</f>
        <v>-2</v>
      </c>
      <c r="E48" s="50" t="s">
        <v>142</v>
      </c>
      <c r="F48" s="51" t="s">
        <v>143</v>
      </c>
      <c r="G48" s="51" t="s">
        <v>92</v>
      </c>
      <c r="H48" s="51">
        <v>55</v>
      </c>
      <c r="I48" s="51" t="s">
        <v>89</v>
      </c>
      <c r="J48" s="56" t="str">
        <f>IF($B48="","",VLOOKUP($B48,[1]Список!$A:$W,8,FALSE))</f>
        <v/>
      </c>
    </row>
    <row r="49" spans="1:10" ht="9.9499999999999993" customHeight="1" x14ac:dyDescent="0.25">
      <c r="C49" s="49">
        <v>4</v>
      </c>
      <c r="D49" s="49">
        <f>1+D48</f>
        <v>-1</v>
      </c>
      <c r="E49" s="50" t="s">
        <v>144</v>
      </c>
      <c r="F49" s="51" t="s">
        <v>145</v>
      </c>
      <c r="G49" s="51" t="s">
        <v>97</v>
      </c>
      <c r="H49" s="51">
        <v>50</v>
      </c>
      <c r="I49" s="51" t="s">
        <v>89</v>
      </c>
      <c r="J49" s="56" t="str">
        <f>IF($B49="","",VLOOKUP($B49,[1]Список!$A:$W,8,FALSE))</f>
        <v/>
      </c>
    </row>
    <row r="50" spans="1:10" ht="9.9499999999999993" customHeight="1" x14ac:dyDescent="0.25">
      <c r="C50" s="49">
        <v>5</v>
      </c>
      <c r="D50" s="53">
        <f>1+D49</f>
        <v>0</v>
      </c>
      <c r="E50" s="50" t="s">
        <v>146</v>
      </c>
      <c r="F50" s="51" t="s">
        <v>147</v>
      </c>
      <c r="G50" s="51">
        <v>1</v>
      </c>
      <c r="H50" s="51">
        <v>13</v>
      </c>
      <c r="I50" s="51" t="s">
        <v>89</v>
      </c>
      <c r="J50" s="57"/>
    </row>
    <row r="51" spans="1:10" ht="9.9499999999999993" customHeight="1" x14ac:dyDescent="0.25">
      <c r="C51" s="363" t="s">
        <v>100</v>
      </c>
      <c r="D51" s="363"/>
      <c r="E51" s="363"/>
      <c r="F51" s="363"/>
      <c r="G51" s="363"/>
      <c r="H51" s="363"/>
      <c r="I51" s="363"/>
      <c r="J51" s="363"/>
    </row>
    <row r="52" spans="1:10" ht="9.9499999999999993" customHeight="1" x14ac:dyDescent="0.25">
      <c r="A52" s="43"/>
      <c r="B52" s="43"/>
      <c r="C52" s="364" t="s">
        <v>148</v>
      </c>
      <c r="D52" s="364"/>
      <c r="E52" s="364"/>
      <c r="F52" s="364"/>
      <c r="G52" s="364"/>
      <c r="H52" s="364"/>
      <c r="I52" s="365"/>
      <c r="J52" s="60">
        <f>H55+H56+H57</f>
        <v>189</v>
      </c>
    </row>
    <row r="53" spans="1:10" ht="9.9499999999999993" customHeight="1" x14ac:dyDescent="0.25">
      <c r="C53" s="366" t="s">
        <v>0</v>
      </c>
      <c r="D53" s="46"/>
      <c r="E53" s="367" t="s">
        <v>82</v>
      </c>
      <c r="F53" s="47" t="s">
        <v>53</v>
      </c>
      <c r="G53" s="368" t="s">
        <v>83</v>
      </c>
      <c r="H53" s="369" t="s">
        <v>54</v>
      </c>
      <c r="I53" s="369" t="s">
        <v>84</v>
      </c>
      <c r="J53" s="370"/>
    </row>
    <row r="54" spans="1:10" ht="9.9499999999999993" customHeight="1" x14ac:dyDescent="0.25">
      <c r="C54" s="366"/>
      <c r="D54" s="46"/>
      <c r="E54" s="367"/>
      <c r="F54" s="48" t="s">
        <v>85</v>
      </c>
      <c r="G54" s="368"/>
      <c r="H54" s="369"/>
      <c r="I54" s="369"/>
      <c r="J54" s="370"/>
    </row>
    <row r="55" spans="1:10" ht="9.9499999999999993" customHeight="1" x14ac:dyDescent="0.25">
      <c r="C55" s="49">
        <v>1</v>
      </c>
      <c r="D55" s="49">
        <f>B58*5-4</f>
        <v>-4</v>
      </c>
      <c r="E55" s="50" t="s">
        <v>149</v>
      </c>
      <c r="F55" s="51" t="s">
        <v>150</v>
      </c>
      <c r="G55" s="51" t="s">
        <v>92</v>
      </c>
      <c r="H55" s="51">
        <v>66</v>
      </c>
      <c r="I55" s="51" t="s">
        <v>26</v>
      </c>
      <c r="J55" s="56" t="str">
        <f>IF($B55="","",VLOOKUP($B55,[1]Список!$A:$W,8,FALSE))</f>
        <v/>
      </c>
    </row>
    <row r="56" spans="1:10" ht="9.9499999999999993" customHeight="1" x14ac:dyDescent="0.25">
      <c r="C56" s="49">
        <v>2</v>
      </c>
      <c r="D56" s="49">
        <f>1+D55</f>
        <v>-3</v>
      </c>
      <c r="E56" s="50" t="s">
        <v>151</v>
      </c>
      <c r="F56" s="51" t="s">
        <v>152</v>
      </c>
      <c r="G56" s="51" t="s">
        <v>92</v>
      </c>
      <c r="H56" s="51">
        <v>62</v>
      </c>
      <c r="I56" s="51" t="s">
        <v>26</v>
      </c>
      <c r="J56" s="56" t="str">
        <f>IF($B56="","",VLOOKUP($B56,[1]Список!$A:$W,8,FALSE))</f>
        <v/>
      </c>
    </row>
    <row r="57" spans="1:10" ht="9.9499999999999993" customHeight="1" x14ac:dyDescent="0.25">
      <c r="C57" s="49">
        <v>3</v>
      </c>
      <c r="D57" s="49">
        <f>1+D56</f>
        <v>-2</v>
      </c>
      <c r="E57" s="50" t="s">
        <v>153</v>
      </c>
      <c r="F57" s="51" t="s">
        <v>154</v>
      </c>
      <c r="G57" s="51" t="s">
        <v>92</v>
      </c>
      <c r="H57" s="59">
        <v>61</v>
      </c>
      <c r="I57" s="51" t="s">
        <v>26</v>
      </c>
      <c r="J57" s="56" t="str">
        <f>IF($B57="","",VLOOKUP($B57,[1]Список!$A:$W,8,FALSE))</f>
        <v/>
      </c>
    </row>
    <row r="58" spans="1:10" ht="9.9499999999999993" customHeight="1" x14ac:dyDescent="0.25">
      <c r="C58" s="49">
        <v>4</v>
      </c>
      <c r="D58" s="49">
        <f>1+D57</f>
        <v>-1</v>
      </c>
      <c r="E58" s="50" t="s">
        <v>155</v>
      </c>
      <c r="F58" s="51" t="s">
        <v>156</v>
      </c>
      <c r="G58" s="51" t="s">
        <v>92</v>
      </c>
      <c r="H58" s="51">
        <v>48</v>
      </c>
      <c r="I58" s="51" t="s">
        <v>26</v>
      </c>
      <c r="J58" s="56" t="str">
        <f>IF($B58="","",VLOOKUP($B58,[1]Список!$A:$W,8,FALSE))</f>
        <v/>
      </c>
    </row>
    <row r="59" spans="1:10" ht="9.9499999999999993" customHeight="1" x14ac:dyDescent="0.25">
      <c r="C59" s="49">
        <v>5</v>
      </c>
      <c r="D59" s="53">
        <f>1+D58</f>
        <v>0</v>
      </c>
      <c r="E59" s="50" t="s">
        <v>157</v>
      </c>
      <c r="F59" s="51" t="s">
        <v>158</v>
      </c>
      <c r="G59" s="51" t="s">
        <v>97</v>
      </c>
      <c r="H59" s="51">
        <v>36</v>
      </c>
      <c r="I59" s="51" t="s">
        <v>26</v>
      </c>
      <c r="J59" s="57"/>
    </row>
    <row r="60" spans="1:10" ht="9.9499999999999993" customHeight="1" x14ac:dyDescent="0.25">
      <c r="C60" s="363" t="s">
        <v>113</v>
      </c>
      <c r="D60" s="363"/>
      <c r="E60" s="363"/>
      <c r="F60" s="363"/>
      <c r="G60" s="363"/>
      <c r="H60" s="363"/>
      <c r="I60" s="363"/>
      <c r="J60" s="363"/>
    </row>
    <row r="61" spans="1:10" ht="9.9499999999999993" customHeight="1" x14ac:dyDescent="0.25">
      <c r="A61" s="43"/>
      <c r="B61" s="43"/>
      <c r="C61" s="365" t="s">
        <v>117</v>
      </c>
      <c r="D61" s="371"/>
      <c r="E61" s="371"/>
      <c r="F61" s="371"/>
      <c r="G61" s="371"/>
      <c r="H61" s="371"/>
      <c r="I61" s="371"/>
      <c r="J61" s="44">
        <f>H64+H65+H66</f>
        <v>191</v>
      </c>
    </row>
    <row r="62" spans="1:10" ht="9.9499999999999993" customHeight="1" x14ac:dyDescent="0.25">
      <c r="C62" s="366" t="s">
        <v>0</v>
      </c>
      <c r="D62" s="46"/>
      <c r="E62" s="367" t="s">
        <v>82</v>
      </c>
      <c r="F62" s="47" t="s">
        <v>53</v>
      </c>
      <c r="G62" s="368" t="s">
        <v>83</v>
      </c>
      <c r="H62" s="366" t="s">
        <v>54</v>
      </c>
      <c r="I62" s="369" t="s">
        <v>84</v>
      </c>
      <c r="J62" s="370"/>
    </row>
    <row r="63" spans="1:10" ht="9.9499999999999993" customHeight="1" x14ac:dyDescent="0.25">
      <c r="C63" s="366"/>
      <c r="D63" s="46"/>
      <c r="E63" s="367"/>
      <c r="F63" s="48" t="s">
        <v>85</v>
      </c>
      <c r="G63" s="368"/>
      <c r="H63" s="366"/>
      <c r="I63" s="369"/>
      <c r="J63" s="370"/>
    </row>
    <row r="64" spans="1:10" ht="9.9499999999999993" customHeight="1" x14ac:dyDescent="0.25">
      <c r="C64" s="49">
        <v>1</v>
      </c>
      <c r="D64" s="49">
        <f>B67*5-4</f>
        <v>-4</v>
      </c>
      <c r="E64" s="50" t="s">
        <v>159</v>
      </c>
      <c r="F64" s="51" t="s">
        <v>160</v>
      </c>
      <c r="G64" s="51" t="s">
        <v>88</v>
      </c>
      <c r="H64" s="59">
        <v>81</v>
      </c>
      <c r="I64" s="51" t="s">
        <v>117</v>
      </c>
      <c r="J64" s="56" t="str">
        <f>IF($B64="","",VLOOKUP($B64,[1]Список!$A:$W,8,FALSE))</f>
        <v/>
      </c>
    </row>
    <row r="65" spans="3:11" ht="9.9499999999999993" customHeight="1" x14ac:dyDescent="0.25">
      <c r="C65" s="49">
        <v>2</v>
      </c>
      <c r="D65" s="49">
        <f>1+D64</f>
        <v>-3</v>
      </c>
      <c r="E65" s="50" t="s">
        <v>161</v>
      </c>
      <c r="F65" s="51" t="s">
        <v>162</v>
      </c>
      <c r="G65" s="51" t="s">
        <v>92</v>
      </c>
      <c r="H65" s="51">
        <v>57</v>
      </c>
      <c r="I65" s="51" t="s">
        <v>117</v>
      </c>
      <c r="J65" s="56" t="str">
        <f>IF($B65="","",VLOOKUP($B65,[1]Список!$A:$W,8,FALSE))</f>
        <v/>
      </c>
    </row>
    <row r="66" spans="3:11" ht="9.9499999999999993" customHeight="1" x14ac:dyDescent="0.25">
      <c r="C66" s="49">
        <v>3</v>
      </c>
      <c r="D66" s="49">
        <f>1+D65</f>
        <v>-2</v>
      </c>
      <c r="E66" s="50" t="s">
        <v>163</v>
      </c>
      <c r="F66" s="51" t="s">
        <v>164</v>
      </c>
      <c r="G66" s="51" t="s">
        <v>92</v>
      </c>
      <c r="H66" s="51">
        <v>53</v>
      </c>
      <c r="I66" s="51" t="s">
        <v>117</v>
      </c>
      <c r="J66" s="56" t="str">
        <f>IF($B66="","",VLOOKUP($B66,[1]Список!$A:$W,8,FALSE))</f>
        <v/>
      </c>
    </row>
    <row r="67" spans="3:11" ht="9.9499999999999993" customHeight="1" x14ac:dyDescent="0.25">
      <c r="C67" s="49">
        <v>4</v>
      </c>
      <c r="D67" s="49">
        <f>1+D66</f>
        <v>-1</v>
      </c>
      <c r="E67" s="50" t="s">
        <v>165</v>
      </c>
      <c r="F67" s="51" t="s">
        <v>166</v>
      </c>
      <c r="G67" s="51" t="s">
        <v>92</v>
      </c>
      <c r="H67" s="51">
        <v>51</v>
      </c>
      <c r="I67" s="51" t="s">
        <v>117</v>
      </c>
      <c r="J67" s="56" t="str">
        <f>IF($B67="","",VLOOKUP($B67,[1]Список!$A:$W,8,FALSE))</f>
        <v/>
      </c>
    </row>
    <row r="68" spans="3:11" ht="9.9499999999999993" customHeight="1" x14ac:dyDescent="0.25">
      <c r="C68" s="49">
        <v>5</v>
      </c>
      <c r="D68" s="49">
        <f>1+D67</f>
        <v>0</v>
      </c>
      <c r="E68" s="50" t="s">
        <v>167</v>
      </c>
      <c r="F68" s="51" t="s">
        <v>168</v>
      </c>
      <c r="G68" s="51" t="s">
        <v>97</v>
      </c>
      <c r="H68" s="51">
        <v>46</v>
      </c>
      <c r="I68" s="51" t="s">
        <v>117</v>
      </c>
      <c r="J68" s="57"/>
    </row>
    <row r="69" spans="3:11" ht="9.9499999999999993" customHeight="1" x14ac:dyDescent="0.25">
      <c r="C69" s="363" t="s">
        <v>113</v>
      </c>
      <c r="D69" s="363"/>
      <c r="E69" s="363"/>
      <c r="F69" s="363"/>
      <c r="G69" s="363"/>
      <c r="H69" s="363"/>
      <c r="I69" s="363"/>
      <c r="J69" s="363"/>
    </row>
    <row r="70" spans="3:11" ht="9.9499999999999993" customHeight="1" x14ac:dyDescent="0.25">
      <c r="C70" s="364" t="s">
        <v>169</v>
      </c>
      <c r="D70" s="364"/>
      <c r="E70" s="364"/>
      <c r="F70" s="364"/>
      <c r="G70" s="364"/>
      <c r="H70" s="364"/>
      <c r="I70" s="365"/>
      <c r="J70" s="60">
        <f>H73+H74+H75</f>
        <v>145</v>
      </c>
    </row>
    <row r="71" spans="3:11" ht="9.9499999999999993" customHeight="1" x14ac:dyDescent="0.25">
      <c r="C71" s="366" t="s">
        <v>0</v>
      </c>
      <c r="D71" s="46"/>
      <c r="E71" s="367" t="s">
        <v>82</v>
      </c>
      <c r="F71" s="47" t="s">
        <v>53</v>
      </c>
      <c r="G71" s="368" t="s">
        <v>83</v>
      </c>
      <c r="H71" s="369" t="s">
        <v>54</v>
      </c>
      <c r="I71" s="369" t="s">
        <v>84</v>
      </c>
      <c r="J71" s="370"/>
    </row>
    <row r="72" spans="3:11" ht="9.9499999999999993" customHeight="1" x14ac:dyDescent="0.25">
      <c r="C72" s="366"/>
      <c r="D72" s="46"/>
      <c r="E72" s="367"/>
      <c r="F72" s="48" t="s">
        <v>85</v>
      </c>
      <c r="G72" s="368"/>
      <c r="H72" s="369"/>
      <c r="I72" s="369"/>
      <c r="J72" s="370"/>
    </row>
    <row r="73" spans="3:11" ht="9.9499999999999993" customHeight="1" x14ac:dyDescent="0.25">
      <c r="C73" s="49">
        <v>1</v>
      </c>
      <c r="D73" s="49">
        <f>B76*5-4</f>
        <v>-4</v>
      </c>
      <c r="E73" s="50" t="s">
        <v>170</v>
      </c>
      <c r="F73" s="51" t="s">
        <v>171</v>
      </c>
      <c r="G73" s="51" t="s">
        <v>92</v>
      </c>
      <c r="H73" s="59">
        <v>64</v>
      </c>
      <c r="I73" s="51" t="s">
        <v>172</v>
      </c>
      <c r="J73" s="56" t="str">
        <f>IF($B73="","",VLOOKUP($B73,[1]Список!$A:$W,8,FALSE))</f>
        <v/>
      </c>
    </row>
    <row r="74" spans="3:11" ht="9.9499999999999993" customHeight="1" x14ac:dyDescent="0.25">
      <c r="C74" s="49">
        <v>2</v>
      </c>
      <c r="D74" s="49">
        <f>1+D73</f>
        <v>-3</v>
      </c>
      <c r="E74" s="50" t="s">
        <v>173</v>
      </c>
      <c r="F74" s="51" t="s">
        <v>174</v>
      </c>
      <c r="G74" s="51" t="s">
        <v>97</v>
      </c>
      <c r="H74" s="51">
        <v>43</v>
      </c>
      <c r="I74" s="51" t="s">
        <v>172</v>
      </c>
      <c r="J74" s="56" t="str">
        <f>IF($B74="","",VLOOKUP($B74,[1]Список!$A:$W,8,FALSE))</f>
        <v/>
      </c>
    </row>
    <row r="75" spans="3:11" ht="9.9499999999999993" customHeight="1" x14ac:dyDescent="0.25">
      <c r="C75" s="49">
        <v>3</v>
      </c>
      <c r="D75" s="49">
        <f>1+D74</f>
        <v>-2</v>
      </c>
      <c r="E75" s="50" t="s">
        <v>175</v>
      </c>
      <c r="F75" s="51" t="s">
        <v>176</v>
      </c>
      <c r="G75" s="51" t="s">
        <v>97</v>
      </c>
      <c r="H75" s="51">
        <v>38</v>
      </c>
      <c r="I75" s="51" t="s">
        <v>172</v>
      </c>
      <c r="J75" s="56" t="str">
        <f>IF($B75="","",VLOOKUP($B75,[1]Список!$A:$W,8,FALSE))</f>
        <v/>
      </c>
    </row>
    <row r="76" spans="3:11" ht="9.9499999999999993" customHeight="1" x14ac:dyDescent="0.25">
      <c r="C76" s="49">
        <v>4</v>
      </c>
      <c r="D76" s="49">
        <f>1+D75</f>
        <v>-1</v>
      </c>
      <c r="E76" s="50" t="s">
        <v>177</v>
      </c>
      <c r="F76" s="51" t="s">
        <v>178</v>
      </c>
      <c r="G76" s="51" t="s">
        <v>97</v>
      </c>
      <c r="H76" s="51">
        <v>34</v>
      </c>
      <c r="I76" s="51" t="s">
        <v>172</v>
      </c>
      <c r="J76" s="56" t="str">
        <f>IF($B76="","",VLOOKUP($B76,[1]Список!$A:$W,8,FALSE))</f>
        <v/>
      </c>
    </row>
    <row r="77" spans="3:11" ht="9.9499999999999993" customHeight="1" x14ac:dyDescent="0.25">
      <c r="C77" s="49">
        <v>5</v>
      </c>
      <c r="D77" s="53">
        <f>1+D76</f>
        <v>0</v>
      </c>
      <c r="E77" s="61" t="s">
        <v>179</v>
      </c>
      <c r="F77" s="62">
        <v>39146</v>
      </c>
      <c r="G77" s="63" t="s">
        <v>97</v>
      </c>
      <c r="H77" s="63"/>
      <c r="I77" s="51" t="s">
        <v>172</v>
      </c>
      <c r="J77" s="57"/>
    </row>
    <row r="78" spans="3:11" ht="9.9499999999999993" customHeight="1" x14ac:dyDescent="0.25">
      <c r="C78" s="64"/>
      <c r="D78" s="64"/>
      <c r="E78" s="65"/>
      <c r="F78" s="66"/>
      <c r="G78" s="66"/>
      <c r="H78" s="66"/>
      <c r="I78" s="67"/>
      <c r="J78" s="57"/>
    </row>
    <row r="79" spans="3:11" ht="9.9499999999999993" customHeight="1" x14ac:dyDescent="0.25">
      <c r="C79" s="68" t="s">
        <v>180</v>
      </c>
      <c r="D79" s="68"/>
      <c r="E79" s="68"/>
      <c r="F79" s="68"/>
      <c r="G79" s="68"/>
      <c r="H79" s="69"/>
      <c r="I79" s="70"/>
      <c r="J79" s="71"/>
    </row>
    <row r="80" spans="3:11" ht="9.9499999999999993" customHeight="1" x14ac:dyDescent="0.25">
      <c r="C80" s="362" t="s">
        <v>181</v>
      </c>
      <c r="D80" s="362"/>
      <c r="E80" s="362"/>
      <c r="F80" s="362"/>
      <c r="G80" s="362"/>
      <c r="H80" s="68"/>
      <c r="I80" s="68"/>
      <c r="J80" s="68"/>
      <c r="K80" s="72"/>
    </row>
    <row r="81" spans="3:11" ht="9.9499999999999993" customHeight="1" x14ac:dyDescent="0.25">
      <c r="C81" s="362"/>
      <c r="D81" s="362"/>
      <c r="E81" s="362"/>
      <c r="F81" s="362"/>
      <c r="G81" s="362"/>
      <c r="H81" s="73"/>
      <c r="I81" s="73"/>
      <c r="J81" s="74"/>
      <c r="K81" s="75"/>
    </row>
    <row r="82" spans="3:11" ht="9.9499999999999993" customHeight="1" x14ac:dyDescent="0.25">
      <c r="C82" s="76"/>
      <c r="D82" s="76"/>
      <c r="E82" s="76"/>
      <c r="F82" s="77"/>
      <c r="G82" s="77"/>
      <c r="H82" s="76"/>
      <c r="I82" s="77"/>
      <c r="J82" s="78"/>
    </row>
    <row r="83" spans="3:11" ht="9.9499999999999993" customHeight="1" x14ac:dyDescent="0.25">
      <c r="C83" s="76"/>
      <c r="D83" s="76"/>
      <c r="E83" s="76"/>
      <c r="F83" s="77"/>
      <c r="G83" s="77"/>
      <c r="H83" s="76"/>
      <c r="I83" s="77"/>
      <c r="J83" s="78"/>
    </row>
    <row r="84" spans="3:11" ht="9.9499999999999993" customHeight="1" x14ac:dyDescent="0.25">
      <c r="C84" s="76"/>
      <c r="D84" s="76"/>
      <c r="E84" s="76"/>
      <c r="F84" s="77"/>
      <c r="G84" s="77"/>
      <c r="H84" s="76"/>
      <c r="I84" s="77"/>
      <c r="J84" s="78"/>
    </row>
    <row r="85" spans="3:11" ht="9.9499999999999993" customHeight="1" x14ac:dyDescent="0.25">
      <c r="C85" s="76"/>
      <c r="D85" s="76"/>
      <c r="E85" s="76"/>
      <c r="F85" s="77"/>
      <c r="G85" s="77"/>
      <c r="H85" s="76"/>
      <c r="I85" s="77"/>
      <c r="J85" s="78"/>
    </row>
    <row r="86" spans="3:11" ht="9.9499999999999993" customHeight="1" x14ac:dyDescent="0.25"/>
    <row r="87" spans="3:11" ht="9.9499999999999993" customHeight="1" x14ac:dyDescent="0.25"/>
    <row r="88" spans="3:11" ht="9.9499999999999993" customHeight="1" x14ac:dyDescent="0.25"/>
    <row r="89" spans="3:11" ht="9.9499999999999993" customHeight="1" x14ac:dyDescent="0.25"/>
    <row r="90" spans="3:11" ht="9.9499999999999993" customHeight="1" x14ac:dyDescent="0.25"/>
    <row r="91" spans="3:11" ht="9.9499999999999993" customHeight="1" x14ac:dyDescent="0.25"/>
    <row r="92" spans="3:11" ht="9.9499999999999993" customHeight="1" x14ac:dyDescent="0.25"/>
  </sheetData>
  <mergeCells count="71">
    <mergeCell ref="J7:J8"/>
    <mergeCell ref="C1:F1"/>
    <mergeCell ref="C2:F2"/>
    <mergeCell ref="C3:F3"/>
    <mergeCell ref="C4:J4"/>
    <mergeCell ref="C5:J5"/>
    <mergeCell ref="C6:I6"/>
    <mergeCell ref="C7:C8"/>
    <mergeCell ref="E7:E8"/>
    <mergeCell ref="G7:G8"/>
    <mergeCell ref="H7:H8"/>
    <mergeCell ref="I7:I8"/>
    <mergeCell ref="C14:J14"/>
    <mergeCell ref="C15:I15"/>
    <mergeCell ref="C16:C17"/>
    <mergeCell ref="E16:E17"/>
    <mergeCell ref="G16:G17"/>
    <mergeCell ref="H16:H17"/>
    <mergeCell ref="I16:I17"/>
    <mergeCell ref="J16:J17"/>
    <mergeCell ref="C23:J23"/>
    <mergeCell ref="C24:I24"/>
    <mergeCell ref="C25:C26"/>
    <mergeCell ref="E25:E26"/>
    <mergeCell ref="G25:G26"/>
    <mergeCell ref="H25:H26"/>
    <mergeCell ref="I25:I26"/>
    <mergeCell ref="J25:J26"/>
    <mergeCell ref="C32:J32"/>
    <mergeCell ref="C33:I33"/>
    <mergeCell ref="C34:C35"/>
    <mergeCell ref="E34:E35"/>
    <mergeCell ref="G34:G35"/>
    <mergeCell ref="H34:H35"/>
    <mergeCell ref="I34:I35"/>
    <mergeCell ref="J34:J35"/>
    <mergeCell ref="C41:J41"/>
    <mergeCell ref="C42:J42"/>
    <mergeCell ref="C43:I43"/>
    <mergeCell ref="C44:C45"/>
    <mergeCell ref="E44:E45"/>
    <mergeCell ref="G44:G45"/>
    <mergeCell ref="H44:H45"/>
    <mergeCell ref="I44:I45"/>
    <mergeCell ref="J44:J45"/>
    <mergeCell ref="C51:J51"/>
    <mergeCell ref="C52:I52"/>
    <mergeCell ref="C53:C54"/>
    <mergeCell ref="E53:E54"/>
    <mergeCell ref="G53:G54"/>
    <mergeCell ref="H53:H54"/>
    <mergeCell ref="I53:I54"/>
    <mergeCell ref="J53:J54"/>
    <mergeCell ref="C60:J60"/>
    <mergeCell ref="C61:I61"/>
    <mergeCell ref="C62:C63"/>
    <mergeCell ref="E62:E63"/>
    <mergeCell ref="G62:G63"/>
    <mergeCell ref="H62:H63"/>
    <mergeCell ref="I62:I63"/>
    <mergeCell ref="J62:J63"/>
    <mergeCell ref="C80:G80"/>
    <mergeCell ref="C81:G81"/>
    <mergeCell ref="C69:J69"/>
    <mergeCell ref="C70:I70"/>
    <mergeCell ref="C71:C72"/>
    <mergeCell ref="E71:E72"/>
    <mergeCell ref="G71:G72"/>
    <mergeCell ref="H71:H72"/>
    <mergeCell ref="I71:I72"/>
    <mergeCell ref="J71:J7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workbookViewId="0">
      <selection activeCell="AG9" sqref="AG9"/>
    </sheetView>
  </sheetViews>
  <sheetFormatPr defaultRowHeight="13.5" outlineLevelCol="1" x14ac:dyDescent="0.25"/>
  <cols>
    <col min="1" max="1" width="3.28515625" style="320" customWidth="1" outlineLevel="1"/>
    <col min="2" max="2" width="7.28515625" style="323" customWidth="1"/>
    <col min="3" max="3" width="28" style="323" customWidth="1"/>
    <col min="4" max="5" width="13.5703125" style="323" customWidth="1"/>
    <col min="6" max="6" width="15.140625" style="323" hidden="1" customWidth="1" outlineLevel="1"/>
    <col min="7" max="7" width="23" style="323" customWidth="1" collapsed="1"/>
    <col min="8" max="11" width="0" style="323" hidden="1" customWidth="1" outlineLevel="1"/>
    <col min="12" max="12" width="9.140625" style="323" hidden="1" customWidth="1" outlineLevel="1"/>
    <col min="13" max="13" width="5.7109375" style="323" hidden="1" customWidth="1" outlineLevel="1"/>
    <col min="14" max="14" width="2.28515625" style="323" hidden="1" customWidth="1" outlineLevel="1"/>
    <col min="15" max="15" width="5.7109375" style="323" hidden="1" customWidth="1" outlineLevel="1"/>
    <col min="16" max="16" width="2.7109375" style="323" hidden="1" customWidth="1" outlineLevel="1"/>
    <col min="17" max="17" width="5.7109375" style="323" hidden="1" customWidth="1" outlineLevel="1"/>
    <col min="18" max="18" width="2.5703125" style="323" hidden="1" customWidth="1" outlineLevel="1"/>
    <col min="19" max="32" width="0" style="323" hidden="1" customWidth="1" outlineLevel="1"/>
    <col min="33" max="33" width="9.140625" style="323" collapsed="1"/>
    <col min="34" max="16384" width="9.140625" style="323"/>
  </cols>
  <sheetData>
    <row r="1" spans="1:27" ht="15.75" x14ac:dyDescent="0.25">
      <c r="B1" s="321"/>
      <c r="C1" s="321"/>
      <c r="D1" s="321"/>
      <c r="E1" s="321"/>
      <c r="F1" s="321"/>
      <c r="G1" s="321"/>
      <c r="H1" s="322"/>
      <c r="I1" s="322"/>
    </row>
    <row r="2" spans="1:27" ht="21" x14ac:dyDescent="0.25">
      <c r="A2" s="11"/>
      <c r="B2" s="357" t="s">
        <v>57</v>
      </c>
      <c r="C2" s="357"/>
      <c r="D2" s="357"/>
      <c r="E2" s="357"/>
      <c r="F2" s="11"/>
      <c r="G2" s="11"/>
      <c r="H2" s="11"/>
      <c r="I2" s="324"/>
    </row>
    <row r="3" spans="1:27" ht="21" x14ac:dyDescent="0.35">
      <c r="A3" s="12"/>
      <c r="B3" s="358" t="s">
        <v>58</v>
      </c>
      <c r="C3" s="358"/>
      <c r="D3" s="358"/>
      <c r="E3" s="358"/>
      <c r="F3" s="12"/>
      <c r="G3" s="12"/>
      <c r="H3" s="12"/>
      <c r="I3" s="324"/>
      <c r="J3" s="386">
        <v>2</v>
      </c>
      <c r="K3" s="387"/>
      <c r="S3" s="325" t="s">
        <v>548</v>
      </c>
    </row>
    <row r="4" spans="1:27" ht="21" x14ac:dyDescent="0.35">
      <c r="A4" s="13"/>
      <c r="B4" s="378" t="s">
        <v>59</v>
      </c>
      <c r="C4" s="378"/>
      <c r="D4" s="378"/>
      <c r="E4" s="378"/>
      <c r="F4" s="13"/>
      <c r="G4" s="13"/>
      <c r="H4" s="13"/>
      <c r="I4" s="306"/>
      <c r="J4" s="388"/>
      <c r="K4" s="389"/>
      <c r="S4" s="325"/>
    </row>
    <row r="5" spans="1:27" ht="21" x14ac:dyDescent="0.35">
      <c r="B5" s="393" t="s">
        <v>549</v>
      </c>
      <c r="C5" s="393"/>
      <c r="D5" s="393"/>
      <c r="E5" s="393"/>
      <c r="F5" s="393"/>
      <c r="G5" s="393"/>
      <c r="H5" s="326"/>
      <c r="J5" s="390"/>
      <c r="K5" s="389"/>
      <c r="S5" s="325" t="s">
        <v>550</v>
      </c>
    </row>
    <row r="6" spans="1:27" ht="21" x14ac:dyDescent="0.35">
      <c r="B6" s="327"/>
      <c r="C6" s="327"/>
      <c r="D6" s="327"/>
      <c r="E6" s="327"/>
      <c r="F6" s="327"/>
      <c r="G6" s="327"/>
      <c r="H6" s="326"/>
      <c r="J6" s="390"/>
      <c r="K6" s="389"/>
      <c r="S6" s="325"/>
    </row>
    <row r="7" spans="1:27" ht="12.75" customHeight="1" x14ac:dyDescent="0.35">
      <c r="A7" s="328"/>
      <c r="B7" s="394" t="s">
        <v>551</v>
      </c>
      <c r="C7" s="394"/>
      <c r="D7" s="394"/>
      <c r="E7" s="394"/>
      <c r="F7" s="394"/>
      <c r="G7" s="394"/>
      <c r="H7" s="326"/>
      <c r="J7" s="391"/>
      <c r="K7" s="392"/>
      <c r="S7" s="325" t="s">
        <v>552</v>
      </c>
    </row>
    <row r="8" spans="1:27" ht="12.75" customHeight="1" x14ac:dyDescent="0.25">
      <c r="A8" s="328"/>
      <c r="B8" s="329"/>
      <c r="C8" s="329"/>
      <c r="D8" s="329"/>
      <c r="E8" s="329"/>
      <c r="F8" s="329"/>
      <c r="G8" s="329"/>
      <c r="H8" s="326"/>
      <c r="T8" s="330"/>
    </row>
    <row r="9" spans="1:27" ht="12.75" customHeight="1" x14ac:dyDescent="0.25">
      <c r="A9" s="331"/>
      <c r="B9" s="332" t="s">
        <v>553</v>
      </c>
      <c r="C9" s="333" t="s">
        <v>203</v>
      </c>
      <c r="D9" s="333" t="s">
        <v>554</v>
      </c>
      <c r="E9" s="333" t="s">
        <v>83</v>
      </c>
      <c r="F9" s="333"/>
      <c r="G9" s="334" t="s">
        <v>84</v>
      </c>
      <c r="H9" s="326"/>
      <c r="J9" s="382">
        <v>2</v>
      </c>
      <c r="K9" s="383"/>
      <c r="T9" s="335"/>
    </row>
    <row r="10" spans="1:27" s="342" customFormat="1" ht="12.75" customHeight="1" x14ac:dyDescent="0.2">
      <c r="A10" s="336"/>
      <c r="B10" s="337" t="s">
        <v>195</v>
      </c>
      <c r="C10" s="338" t="s">
        <v>159</v>
      </c>
      <c r="D10" s="339" t="s">
        <v>160</v>
      </c>
      <c r="E10" s="339" t="s">
        <v>88</v>
      </c>
      <c r="F10" s="340">
        <v>81</v>
      </c>
      <c r="G10" s="339" t="s">
        <v>117</v>
      </c>
      <c r="H10" s="341"/>
      <c r="J10" s="384"/>
      <c r="K10" s="385"/>
      <c r="L10" s="343" t="s">
        <v>195</v>
      </c>
      <c r="M10" s="344" t="str">
        <f>'[2]BS-16'!BA37</f>
        <v>-</v>
      </c>
      <c r="O10" s="344" t="str">
        <f>'[2]BS-32'!BD38</f>
        <v>-</v>
      </c>
      <c r="Q10" s="344" t="str">
        <f>'[2]BS-48'!BG68</f>
        <v>-</v>
      </c>
      <c r="T10" s="335"/>
    </row>
    <row r="11" spans="1:27" s="342" customFormat="1" ht="12.75" customHeight="1" x14ac:dyDescent="0.2">
      <c r="A11" s="336"/>
      <c r="B11" s="337" t="s">
        <v>196</v>
      </c>
      <c r="C11" s="338" t="s">
        <v>138</v>
      </c>
      <c r="D11" s="339" t="s">
        <v>139</v>
      </c>
      <c r="E11" s="339" t="s">
        <v>88</v>
      </c>
      <c r="F11" s="339">
        <v>69</v>
      </c>
      <c r="G11" s="339" t="s">
        <v>89</v>
      </c>
      <c r="H11" s="341"/>
      <c r="J11" s="384"/>
      <c r="K11" s="385"/>
      <c r="L11" s="343" t="s">
        <v>196</v>
      </c>
      <c r="M11" s="344" t="str">
        <f>'[2]BS-16'!BA67</f>
        <v>-</v>
      </c>
      <c r="O11" s="344" t="str">
        <f>'[2]BS-32'!BD65</f>
        <v>-</v>
      </c>
      <c r="Q11" s="344" t="str">
        <f>'[2]BS-48'!BG122</f>
        <v>-</v>
      </c>
      <c r="T11" s="345"/>
    </row>
    <row r="12" spans="1:27" s="342" customFormat="1" ht="12.75" customHeight="1" x14ac:dyDescent="0.2">
      <c r="A12" s="336"/>
      <c r="B12" s="337" t="s">
        <v>197</v>
      </c>
      <c r="C12" s="338" t="s">
        <v>140</v>
      </c>
      <c r="D12" s="339" t="s">
        <v>141</v>
      </c>
      <c r="E12" s="339" t="s">
        <v>92</v>
      </c>
      <c r="F12" s="340">
        <v>62</v>
      </c>
      <c r="G12" s="339" t="s">
        <v>89</v>
      </c>
      <c r="H12" s="341"/>
      <c r="J12" s="384"/>
      <c r="K12" s="385"/>
      <c r="L12" s="343"/>
      <c r="M12" s="344"/>
      <c r="O12" s="344"/>
      <c r="Q12" s="344"/>
      <c r="T12" s="345"/>
    </row>
    <row r="13" spans="1:27" s="342" customFormat="1" ht="12.75" customHeight="1" x14ac:dyDescent="0.2">
      <c r="A13" s="336"/>
      <c r="B13" s="337" t="s">
        <v>197</v>
      </c>
      <c r="C13" s="338" t="s">
        <v>151</v>
      </c>
      <c r="D13" s="339" t="s">
        <v>152</v>
      </c>
      <c r="E13" s="339" t="s">
        <v>92</v>
      </c>
      <c r="F13" s="339">
        <v>62</v>
      </c>
      <c r="G13" s="339" t="s">
        <v>26</v>
      </c>
      <c r="H13" s="341"/>
      <c r="J13" s="384"/>
      <c r="K13" s="385"/>
      <c r="L13" s="343" t="s">
        <v>197</v>
      </c>
      <c r="M13" s="344" t="str">
        <f>'[2]BS-16'!BQ11</f>
        <v>-</v>
      </c>
      <c r="O13" s="344" t="str">
        <f>'[2]BS-32'!BZ11</f>
        <v>-</v>
      </c>
      <c r="Q13" s="344" t="str">
        <f>'[2]BS-48'!CF14</f>
        <v>-</v>
      </c>
      <c r="T13" s="335"/>
    </row>
    <row r="14" spans="1:27" s="342" customFormat="1" ht="12.75" customHeight="1" x14ac:dyDescent="0.25">
      <c r="A14" s="346"/>
      <c r="B14" s="347"/>
      <c r="C14" s="348"/>
      <c r="D14" s="347"/>
      <c r="E14" s="347"/>
      <c r="F14" s="347"/>
      <c r="G14" s="347"/>
      <c r="H14" s="341"/>
      <c r="J14" s="384"/>
      <c r="K14" s="385"/>
      <c r="L14" s="343" t="s">
        <v>197</v>
      </c>
      <c r="M14" s="344" t="str">
        <f>'[2]BS-16'!BQ30</f>
        <v>-</v>
      </c>
      <c r="O14" s="344" t="str">
        <f>'[2]BS-32'!BZ52</f>
        <v>-</v>
      </c>
      <c r="Q14" s="344" t="str">
        <f>'[2]BS-48'!CF93</f>
        <v>-</v>
      </c>
      <c r="T14" s="345"/>
    </row>
    <row r="15" spans="1:27" ht="12.75" customHeight="1" x14ac:dyDescent="0.3">
      <c r="A15" s="328"/>
      <c r="B15" s="379" t="s">
        <v>555</v>
      </c>
      <c r="C15" s="379"/>
      <c r="D15" s="379"/>
      <c r="E15" s="379"/>
      <c r="F15" s="379"/>
      <c r="G15" s="379"/>
      <c r="H15" s="326"/>
      <c r="T15" s="335"/>
      <c r="W15" s="338" t="s">
        <v>102</v>
      </c>
      <c r="X15" s="339" t="s">
        <v>103</v>
      </c>
      <c r="Y15" s="339" t="s">
        <v>88</v>
      </c>
      <c r="Z15" s="339">
        <v>78</v>
      </c>
      <c r="AA15" s="339" t="s">
        <v>104</v>
      </c>
    </row>
    <row r="16" spans="1:27" ht="12.75" customHeight="1" x14ac:dyDescent="0.25">
      <c r="A16" s="328"/>
      <c r="B16" s="349"/>
      <c r="C16" s="350"/>
      <c r="D16" s="349"/>
      <c r="E16" s="349"/>
      <c r="F16" s="349"/>
      <c r="G16" s="349"/>
      <c r="H16" s="326"/>
      <c r="T16" s="330"/>
      <c r="W16" s="338" t="s">
        <v>105</v>
      </c>
      <c r="X16" s="339" t="s">
        <v>106</v>
      </c>
      <c r="Y16" s="339" t="s">
        <v>88</v>
      </c>
      <c r="Z16" s="339">
        <v>66</v>
      </c>
      <c r="AA16" s="339" t="s">
        <v>104</v>
      </c>
    </row>
    <row r="17" spans="1:27" ht="12.75" customHeight="1" x14ac:dyDescent="0.25">
      <c r="A17" s="351"/>
      <c r="B17" s="337" t="s">
        <v>195</v>
      </c>
      <c r="C17" s="338" t="s">
        <v>86</v>
      </c>
      <c r="D17" s="339" t="s">
        <v>87</v>
      </c>
      <c r="E17" s="339" t="s">
        <v>88</v>
      </c>
      <c r="F17" s="339">
        <v>79</v>
      </c>
      <c r="G17" s="339" t="s">
        <v>89</v>
      </c>
      <c r="H17" s="326"/>
      <c r="T17" s="335"/>
    </row>
    <row r="18" spans="1:27" s="342" customFormat="1" ht="12.75" customHeight="1" x14ac:dyDescent="0.2">
      <c r="A18" s="336"/>
      <c r="B18" s="337" t="s">
        <v>196</v>
      </c>
      <c r="C18" s="338" t="s">
        <v>102</v>
      </c>
      <c r="D18" s="339" t="s">
        <v>103</v>
      </c>
      <c r="E18" s="339" t="s">
        <v>88</v>
      </c>
      <c r="F18" s="339">
        <v>78</v>
      </c>
      <c r="G18" s="339" t="s">
        <v>104</v>
      </c>
      <c r="H18" s="341"/>
      <c r="K18" s="338"/>
      <c r="L18" s="339" t="s">
        <v>103</v>
      </c>
      <c r="M18" s="339" t="s">
        <v>88</v>
      </c>
      <c r="N18" s="339">
        <v>78</v>
      </c>
      <c r="O18" s="339" t="s">
        <v>104</v>
      </c>
      <c r="Q18" s="344" t="str">
        <f>'[2]GS-48'!BG68</f>
        <v>-</v>
      </c>
      <c r="T18" s="345"/>
      <c r="W18" s="338" t="s">
        <v>86</v>
      </c>
      <c r="X18" s="339" t="s">
        <v>87</v>
      </c>
      <c r="Y18" s="339" t="s">
        <v>88</v>
      </c>
      <c r="Z18" s="339">
        <v>79</v>
      </c>
      <c r="AA18" s="339" t="s">
        <v>89</v>
      </c>
    </row>
    <row r="19" spans="1:27" s="342" customFormat="1" ht="12.75" customHeight="1" x14ac:dyDescent="0.2">
      <c r="A19" s="336"/>
      <c r="B19" s="337" t="s">
        <v>197</v>
      </c>
      <c r="C19" s="338" t="s">
        <v>105</v>
      </c>
      <c r="D19" s="339" t="s">
        <v>106</v>
      </c>
      <c r="E19" s="339" t="s">
        <v>88</v>
      </c>
      <c r="F19" s="339">
        <v>66</v>
      </c>
      <c r="G19" s="339" t="s">
        <v>104</v>
      </c>
      <c r="H19" s="341"/>
      <c r="K19" s="338"/>
      <c r="L19" s="339" t="s">
        <v>106</v>
      </c>
      <c r="M19" s="339" t="s">
        <v>92</v>
      </c>
      <c r="N19" s="339">
        <v>66</v>
      </c>
      <c r="O19" s="339" t="s">
        <v>104</v>
      </c>
      <c r="Q19" s="344"/>
      <c r="T19" s="345"/>
    </row>
    <row r="20" spans="1:27" s="342" customFormat="1" ht="12.75" customHeight="1" x14ac:dyDescent="0.2">
      <c r="A20" s="336"/>
      <c r="B20" s="337" t="s">
        <v>197</v>
      </c>
      <c r="C20" s="338" t="s">
        <v>556</v>
      </c>
      <c r="D20" s="339" t="s">
        <v>557</v>
      </c>
      <c r="E20" s="339" t="s">
        <v>92</v>
      </c>
      <c r="F20" s="339">
        <v>68</v>
      </c>
      <c r="G20" s="339" t="s">
        <v>558</v>
      </c>
      <c r="H20" s="341"/>
      <c r="L20" s="343" t="s">
        <v>196</v>
      </c>
      <c r="M20" s="344" t="str">
        <f>'[2]GS-16'!BA67</f>
        <v>-</v>
      </c>
      <c r="O20" s="344" t="str">
        <f>'[2]GS-32'!BD65</f>
        <v>-</v>
      </c>
      <c r="Q20" s="344" t="str">
        <f>'[2]GS-48'!BG122</f>
        <v>-</v>
      </c>
      <c r="T20" s="335"/>
      <c r="W20" s="338" t="s">
        <v>127</v>
      </c>
      <c r="X20" s="339" t="s">
        <v>128</v>
      </c>
      <c r="Y20" s="339" t="s">
        <v>92</v>
      </c>
      <c r="Z20" s="339">
        <v>71</v>
      </c>
      <c r="AA20" s="339" t="s">
        <v>14</v>
      </c>
    </row>
    <row r="21" spans="1:27" s="342" customFormat="1" ht="12.75" customHeight="1" x14ac:dyDescent="0.25">
      <c r="A21" s="346"/>
      <c r="B21" s="326"/>
      <c r="C21" s="326"/>
      <c r="D21" s="326"/>
      <c r="E21" s="326"/>
      <c r="F21" s="326"/>
      <c r="G21" s="326"/>
      <c r="H21" s="341"/>
      <c r="L21" s="343" t="s">
        <v>197</v>
      </c>
      <c r="M21" s="344" t="str">
        <f>'[2]GS-16'!BQ11</f>
        <v>-</v>
      </c>
      <c r="O21" s="344" t="str">
        <f>'[2]GS-32'!BZ11</f>
        <v>-</v>
      </c>
      <c r="Q21" s="344" t="str">
        <f>'[2]GS-48'!CF14</f>
        <v>-</v>
      </c>
      <c r="T21" s="335"/>
      <c r="W21" s="338" t="s">
        <v>129</v>
      </c>
      <c r="X21" s="339" t="s">
        <v>130</v>
      </c>
      <c r="Y21" s="339" t="s">
        <v>92</v>
      </c>
      <c r="Z21" s="339">
        <v>66</v>
      </c>
      <c r="AA21" s="339" t="s">
        <v>14</v>
      </c>
    </row>
    <row r="22" spans="1:27" s="342" customFormat="1" ht="12.75" customHeight="1" x14ac:dyDescent="0.3">
      <c r="A22" s="346"/>
      <c r="B22" s="379" t="s">
        <v>559</v>
      </c>
      <c r="C22" s="379"/>
      <c r="D22" s="379"/>
      <c r="E22" s="379"/>
      <c r="F22" s="379"/>
      <c r="G22" s="379"/>
      <c r="H22" s="341"/>
      <c r="L22" s="343" t="s">
        <v>197</v>
      </c>
      <c r="M22" s="344" t="str">
        <f>'[2]GS-16'!BQ30</f>
        <v>-</v>
      </c>
      <c r="O22" s="344" t="str">
        <f>'[2]GS-32'!BZ52</f>
        <v>-</v>
      </c>
      <c r="Q22" s="344" t="str">
        <f>'[2]GS-48'!CF93</f>
        <v>-</v>
      </c>
      <c r="T22" s="335"/>
    </row>
    <row r="23" spans="1:27" ht="12.75" customHeight="1" x14ac:dyDescent="0.25">
      <c r="A23" s="328"/>
      <c r="B23" s="349"/>
      <c r="C23" s="350"/>
      <c r="D23" s="349"/>
      <c r="E23" s="349"/>
      <c r="F23" s="349"/>
      <c r="G23" s="349"/>
      <c r="H23" s="326"/>
      <c r="T23" s="330"/>
      <c r="W23" s="352" t="s">
        <v>115</v>
      </c>
      <c r="X23" s="339" t="s">
        <v>116</v>
      </c>
      <c r="Y23" s="339" t="s">
        <v>88</v>
      </c>
      <c r="Z23" s="339">
        <v>77</v>
      </c>
      <c r="AA23" s="339" t="s">
        <v>117</v>
      </c>
    </row>
    <row r="24" spans="1:27" ht="12.75" customHeight="1" x14ac:dyDescent="0.25">
      <c r="B24" s="380" t="s">
        <v>195</v>
      </c>
      <c r="C24" s="338" t="s">
        <v>138</v>
      </c>
      <c r="D24" s="339" t="s">
        <v>139</v>
      </c>
      <c r="E24" s="339" t="s">
        <v>88</v>
      </c>
      <c r="F24" s="339">
        <v>69</v>
      </c>
      <c r="G24" s="339" t="s">
        <v>89</v>
      </c>
      <c r="T24" s="335"/>
    </row>
    <row r="25" spans="1:27" ht="12.75" customHeight="1" x14ac:dyDescent="0.25">
      <c r="B25" s="381"/>
      <c r="C25" s="338" t="s">
        <v>140</v>
      </c>
      <c r="D25" s="339" t="s">
        <v>141</v>
      </c>
      <c r="E25" s="339" t="s">
        <v>92</v>
      </c>
      <c r="F25" s="340">
        <v>62</v>
      </c>
      <c r="G25" s="339" t="s">
        <v>89</v>
      </c>
      <c r="T25" s="330"/>
      <c r="W25" s="338" t="s">
        <v>138</v>
      </c>
      <c r="X25" s="339" t="s">
        <v>139</v>
      </c>
      <c r="Y25" s="339" t="s">
        <v>88</v>
      </c>
      <c r="Z25" s="339">
        <v>69</v>
      </c>
      <c r="AA25" s="339" t="s">
        <v>89</v>
      </c>
    </row>
    <row r="26" spans="1:27" ht="12.75" customHeight="1" x14ac:dyDescent="0.25">
      <c r="A26" s="353"/>
      <c r="B26" s="380" t="s">
        <v>196</v>
      </c>
      <c r="C26" s="338" t="s">
        <v>159</v>
      </c>
      <c r="D26" s="339" t="s">
        <v>160</v>
      </c>
      <c r="E26" s="339" t="s">
        <v>88</v>
      </c>
      <c r="F26" s="340">
        <v>81</v>
      </c>
      <c r="G26" s="339" t="s">
        <v>117</v>
      </c>
      <c r="T26" s="335"/>
      <c r="W26" s="338" t="s">
        <v>140</v>
      </c>
      <c r="X26" s="339" t="s">
        <v>141</v>
      </c>
      <c r="Y26" s="339" t="s">
        <v>92</v>
      </c>
      <c r="Z26" s="340">
        <v>62</v>
      </c>
      <c r="AA26" s="339" t="s">
        <v>89</v>
      </c>
    </row>
    <row r="27" spans="1:27" ht="12.75" customHeight="1" x14ac:dyDescent="0.25">
      <c r="A27" s="353"/>
      <c r="B27" s="381"/>
      <c r="C27" s="338" t="s">
        <v>161</v>
      </c>
      <c r="D27" s="339" t="s">
        <v>162</v>
      </c>
      <c r="E27" s="339" t="s">
        <v>92</v>
      </c>
      <c r="F27" s="339">
        <v>57</v>
      </c>
      <c r="G27" s="339" t="s">
        <v>117</v>
      </c>
      <c r="T27" s="330"/>
    </row>
    <row r="28" spans="1:27" ht="12.75" customHeight="1" x14ac:dyDescent="0.25">
      <c r="A28" s="353"/>
      <c r="B28" s="380" t="s">
        <v>197</v>
      </c>
      <c r="C28" s="338" t="s">
        <v>560</v>
      </c>
      <c r="D28" s="339" t="s">
        <v>561</v>
      </c>
      <c r="E28" s="339" t="s">
        <v>92</v>
      </c>
      <c r="F28" s="339">
        <v>59</v>
      </c>
      <c r="G28" s="339" t="s">
        <v>104</v>
      </c>
      <c r="T28" s="330"/>
      <c r="W28" s="338" t="s">
        <v>159</v>
      </c>
      <c r="X28" s="339" t="s">
        <v>160</v>
      </c>
      <c r="Y28" s="339" t="s">
        <v>88</v>
      </c>
      <c r="Z28" s="340">
        <v>81</v>
      </c>
      <c r="AA28" s="339" t="s">
        <v>117</v>
      </c>
    </row>
    <row r="29" spans="1:27" ht="12.75" customHeight="1" x14ac:dyDescent="0.25">
      <c r="A29" s="353"/>
      <c r="B29" s="381"/>
      <c r="C29" s="338" t="s">
        <v>562</v>
      </c>
      <c r="D29" s="339" t="s">
        <v>563</v>
      </c>
      <c r="E29" s="339" t="s">
        <v>92</v>
      </c>
      <c r="F29" s="339">
        <v>52</v>
      </c>
      <c r="G29" s="339" t="s">
        <v>104</v>
      </c>
      <c r="T29" s="330"/>
      <c r="W29" s="338" t="s">
        <v>161</v>
      </c>
      <c r="X29" s="339" t="s">
        <v>162</v>
      </c>
      <c r="Y29" s="339" t="s">
        <v>92</v>
      </c>
      <c r="Z29" s="339">
        <v>57</v>
      </c>
      <c r="AA29" s="339" t="s">
        <v>117</v>
      </c>
    </row>
    <row r="30" spans="1:27" ht="12.75" customHeight="1" x14ac:dyDescent="0.25">
      <c r="A30" s="353"/>
      <c r="B30" s="380" t="s">
        <v>197</v>
      </c>
      <c r="C30" s="338" t="s">
        <v>149</v>
      </c>
      <c r="D30" s="339" t="s">
        <v>150</v>
      </c>
      <c r="E30" s="339" t="s">
        <v>92</v>
      </c>
      <c r="F30" s="339">
        <v>66</v>
      </c>
      <c r="G30" s="339" t="s">
        <v>26</v>
      </c>
      <c r="T30" s="335"/>
    </row>
    <row r="31" spans="1:27" ht="12.75" customHeight="1" x14ac:dyDescent="0.25">
      <c r="A31" s="353"/>
      <c r="B31" s="381"/>
      <c r="C31" s="338" t="s">
        <v>151</v>
      </c>
      <c r="D31" s="339" t="s">
        <v>152</v>
      </c>
      <c r="E31" s="339" t="s">
        <v>92</v>
      </c>
      <c r="F31" s="339">
        <v>62</v>
      </c>
      <c r="G31" s="339" t="s">
        <v>26</v>
      </c>
      <c r="T31" s="335"/>
    </row>
    <row r="32" spans="1:27" ht="12.75" customHeight="1" x14ac:dyDescent="0.25">
      <c r="A32" s="353"/>
      <c r="T32" s="330"/>
    </row>
    <row r="33" spans="1:20" ht="12.75" customHeight="1" x14ac:dyDescent="0.3">
      <c r="A33" s="353"/>
      <c r="B33" s="379" t="s">
        <v>564</v>
      </c>
      <c r="C33" s="379"/>
      <c r="D33" s="379"/>
      <c r="E33" s="379"/>
      <c r="F33" s="379"/>
      <c r="G33" s="379"/>
      <c r="T33" s="335"/>
    </row>
    <row r="34" spans="1:20" ht="12.75" customHeight="1" x14ac:dyDescent="0.25">
      <c r="A34" s="353"/>
      <c r="B34" s="349"/>
      <c r="C34" s="350"/>
      <c r="D34" s="349"/>
      <c r="E34" s="349"/>
      <c r="F34" s="349"/>
      <c r="G34" s="349"/>
      <c r="T34" s="335"/>
    </row>
    <row r="35" spans="1:20" ht="12.75" customHeight="1" x14ac:dyDescent="0.25">
      <c r="A35" s="353"/>
      <c r="B35" s="380" t="s">
        <v>195</v>
      </c>
      <c r="C35" s="338" t="s">
        <v>102</v>
      </c>
      <c r="D35" s="339" t="s">
        <v>103</v>
      </c>
      <c r="E35" s="339" t="s">
        <v>88</v>
      </c>
      <c r="F35" s="339">
        <v>78</v>
      </c>
      <c r="G35" s="339" t="s">
        <v>104</v>
      </c>
      <c r="T35" s="330"/>
    </row>
    <row r="36" spans="1:20" ht="12.75" customHeight="1" x14ac:dyDescent="0.25">
      <c r="B36" s="381"/>
      <c r="C36" s="338" t="s">
        <v>105</v>
      </c>
      <c r="D36" s="339" t="s">
        <v>106</v>
      </c>
      <c r="E36" s="339" t="s">
        <v>88</v>
      </c>
      <c r="F36" s="339">
        <v>66</v>
      </c>
      <c r="G36" s="339" t="s">
        <v>104</v>
      </c>
      <c r="T36" s="330"/>
    </row>
    <row r="37" spans="1:20" ht="12.75" customHeight="1" x14ac:dyDescent="0.25">
      <c r="B37" s="380" t="s">
        <v>196</v>
      </c>
      <c r="C37" s="338" t="s">
        <v>127</v>
      </c>
      <c r="D37" s="339" t="s">
        <v>128</v>
      </c>
      <c r="E37" s="339" t="s">
        <v>92</v>
      </c>
      <c r="F37" s="339">
        <v>71</v>
      </c>
      <c r="G37" s="339" t="s">
        <v>14</v>
      </c>
      <c r="T37" s="330"/>
    </row>
    <row r="38" spans="1:20" ht="12.75" customHeight="1" x14ac:dyDescent="0.25">
      <c r="B38" s="381"/>
      <c r="C38" s="338" t="s">
        <v>129</v>
      </c>
      <c r="D38" s="339" t="s">
        <v>130</v>
      </c>
      <c r="E38" s="339" t="s">
        <v>92</v>
      </c>
      <c r="F38" s="339">
        <v>66</v>
      </c>
      <c r="G38" s="339" t="s">
        <v>14</v>
      </c>
      <c r="T38" s="330"/>
    </row>
    <row r="39" spans="1:20" ht="12.75" customHeight="1" x14ac:dyDescent="0.25">
      <c r="B39" s="380" t="s">
        <v>197</v>
      </c>
      <c r="C39" s="338" t="s">
        <v>565</v>
      </c>
      <c r="D39" s="339" t="s">
        <v>566</v>
      </c>
      <c r="E39" s="339" t="s">
        <v>92</v>
      </c>
      <c r="F39" s="339">
        <v>58</v>
      </c>
      <c r="G39" s="339" t="s">
        <v>567</v>
      </c>
      <c r="T39" s="330"/>
    </row>
    <row r="40" spans="1:20" ht="12.75" customHeight="1" x14ac:dyDescent="0.25">
      <c r="B40" s="381"/>
      <c r="C40" s="338" t="s">
        <v>568</v>
      </c>
      <c r="D40" s="339" t="s">
        <v>569</v>
      </c>
      <c r="E40" s="339" t="s">
        <v>92</v>
      </c>
      <c r="F40" s="339">
        <v>45</v>
      </c>
      <c r="G40" s="339" t="s">
        <v>567</v>
      </c>
      <c r="T40" s="330"/>
    </row>
    <row r="41" spans="1:20" ht="12.75" customHeight="1" x14ac:dyDescent="0.25">
      <c r="A41" s="353"/>
      <c r="B41" s="380" t="s">
        <v>197</v>
      </c>
      <c r="C41" s="338" t="s">
        <v>570</v>
      </c>
      <c r="D41" s="339" t="s">
        <v>571</v>
      </c>
      <c r="E41" s="339" t="s">
        <v>92</v>
      </c>
      <c r="F41" s="339">
        <v>65</v>
      </c>
      <c r="G41" s="339" t="s">
        <v>572</v>
      </c>
    </row>
    <row r="42" spans="1:20" ht="12.75" customHeight="1" x14ac:dyDescent="0.25">
      <c r="A42" s="353"/>
      <c r="B42" s="381"/>
      <c r="C42" s="338" t="s">
        <v>573</v>
      </c>
      <c r="D42" s="339" t="s">
        <v>574</v>
      </c>
      <c r="E42" s="339" t="s">
        <v>92</v>
      </c>
      <c r="F42" s="339">
        <v>59</v>
      </c>
      <c r="G42" s="339" t="s">
        <v>572</v>
      </c>
    </row>
    <row r="43" spans="1:20" ht="12.75" customHeight="1" x14ac:dyDescent="0.25">
      <c r="A43" s="353"/>
    </row>
    <row r="44" spans="1:20" ht="12.75" customHeight="1" x14ac:dyDescent="0.3">
      <c r="A44" s="353"/>
      <c r="B44" s="379" t="s">
        <v>575</v>
      </c>
      <c r="C44" s="379"/>
      <c r="D44" s="379"/>
      <c r="E44" s="379"/>
      <c r="F44" s="379"/>
      <c r="G44" s="379"/>
    </row>
    <row r="45" spans="1:20" ht="12.75" customHeight="1" x14ac:dyDescent="0.25">
      <c r="A45" s="353"/>
      <c r="B45" s="349"/>
      <c r="C45" s="350"/>
      <c r="D45" s="349"/>
      <c r="E45" s="349"/>
      <c r="F45" s="349"/>
      <c r="G45" s="349"/>
    </row>
    <row r="46" spans="1:20" ht="12.75" customHeight="1" x14ac:dyDescent="0.25">
      <c r="A46" s="353"/>
      <c r="B46" s="380" t="s">
        <v>195</v>
      </c>
      <c r="C46" s="338" t="s">
        <v>159</v>
      </c>
      <c r="D46" s="339" t="s">
        <v>160</v>
      </c>
      <c r="E46" s="339" t="s">
        <v>88</v>
      </c>
      <c r="F46" s="340">
        <v>81</v>
      </c>
      <c r="G46" s="339" t="s">
        <v>117</v>
      </c>
    </row>
    <row r="47" spans="1:20" ht="12.75" customHeight="1" x14ac:dyDescent="0.25">
      <c r="B47" s="381"/>
      <c r="C47" s="352" t="s">
        <v>115</v>
      </c>
      <c r="D47" s="339" t="s">
        <v>116</v>
      </c>
      <c r="E47" s="339" t="s">
        <v>88</v>
      </c>
      <c r="F47" s="339">
        <v>77</v>
      </c>
      <c r="G47" s="339" t="s">
        <v>117</v>
      </c>
    </row>
    <row r="48" spans="1:20" ht="12.75" customHeight="1" x14ac:dyDescent="0.25">
      <c r="B48" s="380" t="s">
        <v>196</v>
      </c>
      <c r="C48" s="338" t="s">
        <v>140</v>
      </c>
      <c r="D48" s="339" t="s">
        <v>141</v>
      </c>
      <c r="E48" s="339" t="s">
        <v>92</v>
      </c>
      <c r="F48" s="340">
        <v>62</v>
      </c>
      <c r="G48" s="339" t="s">
        <v>89</v>
      </c>
    </row>
    <row r="49" spans="1:10" ht="12.75" customHeight="1" x14ac:dyDescent="0.25">
      <c r="B49" s="381"/>
      <c r="C49" s="338" t="s">
        <v>86</v>
      </c>
      <c r="D49" s="339" t="s">
        <v>87</v>
      </c>
      <c r="E49" s="339" t="s">
        <v>88</v>
      </c>
      <c r="F49" s="339">
        <v>79</v>
      </c>
      <c r="G49" s="339" t="s">
        <v>89</v>
      </c>
    </row>
    <row r="50" spans="1:10" ht="12.75" customHeight="1" x14ac:dyDescent="0.25">
      <c r="B50" s="380" t="s">
        <v>197</v>
      </c>
      <c r="C50" s="338" t="s">
        <v>562</v>
      </c>
      <c r="D50" s="339" t="s">
        <v>563</v>
      </c>
      <c r="E50" s="339" t="s">
        <v>92</v>
      </c>
      <c r="F50" s="339">
        <v>52</v>
      </c>
      <c r="G50" s="339" t="s">
        <v>104</v>
      </c>
    </row>
    <row r="51" spans="1:10" ht="12.75" customHeight="1" x14ac:dyDescent="0.25">
      <c r="B51" s="381"/>
      <c r="C51" s="338" t="s">
        <v>102</v>
      </c>
      <c r="D51" s="339" t="s">
        <v>103</v>
      </c>
      <c r="E51" s="339" t="s">
        <v>88</v>
      </c>
      <c r="F51" s="339">
        <v>78</v>
      </c>
      <c r="G51" s="339" t="s">
        <v>104</v>
      </c>
    </row>
    <row r="52" spans="1:10" ht="12.75" customHeight="1" x14ac:dyDescent="0.25">
      <c r="A52" s="353"/>
      <c r="B52" s="380" t="s">
        <v>197</v>
      </c>
      <c r="C52" s="338" t="s">
        <v>138</v>
      </c>
      <c r="D52" s="339" t="s">
        <v>139</v>
      </c>
      <c r="E52" s="339" t="s">
        <v>88</v>
      </c>
      <c r="F52" s="339">
        <v>69</v>
      </c>
      <c r="G52" s="339" t="s">
        <v>89</v>
      </c>
    </row>
    <row r="53" spans="1:10" ht="12.75" customHeight="1" x14ac:dyDescent="0.25">
      <c r="A53" s="353"/>
      <c r="B53" s="381"/>
      <c r="C53" s="338" t="s">
        <v>90</v>
      </c>
      <c r="D53" s="339" t="s">
        <v>91</v>
      </c>
      <c r="E53" s="339" t="s">
        <v>92</v>
      </c>
      <c r="F53" s="339">
        <v>60</v>
      </c>
      <c r="G53" s="339" t="s">
        <v>89</v>
      </c>
    </row>
    <row r="54" spans="1:10" ht="12.75" customHeight="1" x14ac:dyDescent="0.25">
      <c r="A54" s="353"/>
      <c r="B54" s="354"/>
      <c r="C54" s="354"/>
      <c r="D54" s="354"/>
      <c r="E54" s="354"/>
      <c r="F54" s="354"/>
      <c r="G54" s="355"/>
    </row>
    <row r="55" spans="1:10" ht="12.75" customHeight="1" x14ac:dyDescent="0.25">
      <c r="A55" s="353"/>
      <c r="B55" s="362" t="s">
        <v>576</v>
      </c>
      <c r="C55" s="362"/>
      <c r="D55" s="362"/>
      <c r="E55" s="362"/>
      <c r="F55" s="362"/>
      <c r="G55" s="362"/>
    </row>
    <row r="56" spans="1:10" ht="12.75" customHeight="1" x14ac:dyDescent="0.25">
      <c r="A56" s="353"/>
      <c r="B56" s="362" t="s">
        <v>577</v>
      </c>
      <c r="C56" s="362"/>
      <c r="D56" s="362"/>
      <c r="E56" s="362"/>
      <c r="F56" s="362"/>
      <c r="G56" s="362"/>
    </row>
    <row r="57" spans="1:10" ht="12.75" customHeight="1" x14ac:dyDescent="0.25">
      <c r="A57" s="353"/>
    </row>
    <row r="58" spans="1:10" ht="12.75" customHeight="1" x14ac:dyDescent="0.25"/>
    <row r="59" spans="1:10" ht="12.75" customHeight="1" x14ac:dyDescent="0.25">
      <c r="H59" s="68"/>
      <c r="I59" s="68"/>
      <c r="J59" s="72"/>
    </row>
    <row r="60" spans="1:10" ht="12.75" customHeight="1" x14ac:dyDescent="0.25">
      <c r="H60" s="73"/>
      <c r="I60" s="74"/>
      <c r="J60" s="75"/>
    </row>
  </sheetData>
  <mergeCells count="25">
    <mergeCell ref="B2:E2"/>
    <mergeCell ref="B3:E3"/>
    <mergeCell ref="J3:K7"/>
    <mergeCell ref="B4:E4"/>
    <mergeCell ref="B5:G5"/>
    <mergeCell ref="B7:G7"/>
    <mergeCell ref="B41:B42"/>
    <mergeCell ref="J9:K14"/>
    <mergeCell ref="B15:G15"/>
    <mergeCell ref="B22:G22"/>
    <mergeCell ref="B24:B25"/>
    <mergeCell ref="B26:B27"/>
    <mergeCell ref="B28:B29"/>
    <mergeCell ref="B30:B31"/>
    <mergeCell ref="B33:G33"/>
    <mergeCell ref="B35:B36"/>
    <mergeCell ref="B37:B38"/>
    <mergeCell ref="B39:B40"/>
    <mergeCell ref="B56:G56"/>
    <mergeCell ref="B44:G44"/>
    <mergeCell ref="B46:B47"/>
    <mergeCell ref="B48:B49"/>
    <mergeCell ref="B50:B51"/>
    <mergeCell ref="B52:B53"/>
    <mergeCell ref="B55:G5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4"/>
  <sheetViews>
    <sheetView workbookViewId="0">
      <selection activeCell="Y2" sqref="Y1:EC2"/>
    </sheetView>
  </sheetViews>
  <sheetFormatPr defaultRowHeight="13.5" outlineLevelCol="2" x14ac:dyDescent="0.25"/>
  <cols>
    <col min="1" max="1" width="3.5703125" style="1" customWidth="1"/>
    <col min="2" max="2" width="6" style="79" hidden="1" customWidth="1" outlineLevel="1"/>
    <col min="3" max="3" width="22.28515625" style="1" customWidth="1" collapsed="1"/>
    <col min="4" max="4" width="1.140625" style="1" customWidth="1"/>
    <col min="5" max="5" width="6.28515625" style="1" customWidth="1"/>
    <col min="6" max="7" width="1.140625" style="1" customWidth="1"/>
    <col min="8" max="8" width="6.28515625" style="1" customWidth="1"/>
    <col min="9" max="10" width="1.140625" style="1" customWidth="1"/>
    <col min="11" max="11" width="6.28515625" style="1" customWidth="1"/>
    <col min="12" max="13" width="1.140625" style="1" customWidth="1"/>
    <col min="14" max="14" width="6.28515625" style="1" customWidth="1"/>
    <col min="15" max="16" width="1.140625" style="1" customWidth="1"/>
    <col min="17" max="17" width="6.28515625" style="1" customWidth="1"/>
    <col min="18" max="19" width="1.140625" style="1" customWidth="1"/>
    <col min="20" max="20" width="6.28515625" style="1" customWidth="1"/>
    <col min="21" max="21" width="1.28515625" style="1" customWidth="1"/>
    <col min="22" max="22" width="5.42578125" style="1" customWidth="1"/>
    <col min="23" max="23" width="6.5703125" style="1" customWidth="1"/>
    <col min="24" max="24" width="7.28515625" style="1" customWidth="1"/>
    <col min="25" max="25" width="8.5703125" style="2" hidden="1" customWidth="1" outlineLevel="1"/>
    <col min="26" max="26" width="27.85546875" style="1" hidden="1" customWidth="1" outlineLevel="2"/>
    <col min="27" max="27" width="20" style="1" hidden="1" customWidth="1" outlineLevel="2"/>
    <col min="28" max="29" width="9.140625" style="80" hidden="1" customWidth="1" outlineLevel="2"/>
    <col min="30" max="30" width="6.42578125" style="1" hidden="1" customWidth="1" outlineLevel="1" collapsed="1"/>
    <col min="31" max="31" width="21.7109375" style="1" hidden="1" customWidth="1" outlineLevel="1"/>
    <col min="32" max="32" width="4.28515625" style="1" hidden="1" customWidth="1" outlineLevel="1"/>
    <col min="33" max="33" width="4.28515625" style="2" hidden="1" customWidth="1" outlineLevel="1"/>
    <col min="34" max="34" width="4.28515625" style="1" hidden="1" customWidth="1" outlineLevel="1"/>
    <col min="35" max="35" width="4.28515625" style="2" hidden="1" customWidth="1" outlineLevel="1"/>
    <col min="36" max="36" width="4.28515625" style="1" hidden="1" customWidth="1" outlineLevel="1"/>
    <col min="37" max="37" width="4.28515625" style="2" hidden="1" customWidth="1" outlineLevel="1"/>
    <col min="38" max="38" width="4.28515625" style="1" hidden="1" customWidth="1" outlineLevel="1"/>
    <col min="39" max="39" width="4.28515625" style="2" hidden="1" customWidth="1" outlineLevel="1"/>
    <col min="40" max="40" width="4.28515625" style="1" hidden="1" customWidth="1" outlineLevel="1"/>
    <col min="41" max="41" width="4.28515625" style="2" hidden="1" customWidth="1" outlineLevel="1"/>
    <col min="42" max="42" width="3" style="1" hidden="1" customWidth="1" outlineLevel="1"/>
    <col min="43" max="44" width="6.42578125" style="3" hidden="1" customWidth="1" outlineLevel="1"/>
    <col min="45" max="56" width="2.7109375" style="1" hidden="1" customWidth="1" outlineLevel="1"/>
    <col min="57" max="61" width="3.28515625" style="1" hidden="1" customWidth="1" outlineLevel="1"/>
    <col min="62" max="67" width="2.7109375" style="1" hidden="1" customWidth="1" outlineLevel="1"/>
    <col min="68" max="68" width="2.42578125" style="1" hidden="1" customWidth="1" outlineLevel="1"/>
    <col min="69" max="70" width="14" style="1" hidden="1" customWidth="1" outlineLevel="1"/>
    <col min="71" max="71" width="13.5703125" style="1" hidden="1" customWidth="1" outlineLevel="1"/>
    <col min="72" max="74" width="0" style="1" hidden="1" customWidth="1" outlineLevel="1"/>
    <col min="75" max="105" width="5.7109375" style="1" hidden="1" customWidth="1" outlineLevel="2"/>
    <col min="106" max="106" width="0" style="1" hidden="1" customWidth="1" outlineLevel="1" collapsed="1"/>
    <col min="107" max="107" width="0" style="1" hidden="1" customWidth="1" outlineLevel="1"/>
    <col min="108" max="131" width="0" style="1" hidden="1" customWidth="1" outlineLevel="2"/>
    <col min="132" max="132" width="0" style="1" hidden="1" customWidth="1" outlineLevel="1" collapsed="1"/>
    <col min="133" max="133" width="0" style="1" hidden="1" customWidth="1" outlineLevel="1"/>
    <col min="134" max="134" width="9.140625" style="1" collapsed="1"/>
    <col min="135" max="16384" width="9.140625" style="1"/>
  </cols>
  <sheetData>
    <row r="1" spans="1:131" ht="8.1" customHeight="1" x14ac:dyDescent="0.25"/>
    <row r="2" spans="1:131" ht="15" customHeight="1" x14ac:dyDescent="0.25">
      <c r="C2" s="452" t="s">
        <v>57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81"/>
    </row>
    <row r="3" spans="1:131" ht="15" customHeight="1" x14ac:dyDescent="0.25">
      <c r="C3" s="453" t="s">
        <v>58</v>
      </c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</row>
    <row r="4" spans="1:131" ht="12.6" customHeight="1" x14ac:dyDescent="0.35">
      <c r="A4" s="82"/>
      <c r="B4" s="82"/>
      <c r="C4" s="378" t="s">
        <v>182</v>
      </c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13"/>
      <c r="W4" s="13"/>
      <c r="X4" s="13"/>
      <c r="Y4" s="83"/>
      <c r="AF4" s="84">
        <v>1</v>
      </c>
      <c r="AH4" s="85"/>
    </row>
    <row r="5" spans="1:131" ht="12.6" customHeight="1" thickBot="1" x14ac:dyDescent="0.35">
      <c r="A5" s="86"/>
      <c r="B5" s="87"/>
      <c r="C5" s="454" t="s">
        <v>183</v>
      </c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88"/>
      <c r="Y5" s="89"/>
    </row>
    <row r="6" spans="1:131" ht="12.6" customHeight="1" thickTop="1" thickBot="1" x14ac:dyDescent="0.3">
      <c r="A6" s="442" t="s">
        <v>184</v>
      </c>
      <c r="B6" s="443"/>
      <c r="C6" s="443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 t="s">
        <v>185</v>
      </c>
      <c r="U6" s="91"/>
      <c r="V6" s="91"/>
      <c r="W6" s="90"/>
      <c r="X6" s="90"/>
      <c r="Y6" s="92"/>
      <c r="AD6" s="93" t="str">
        <f>IF(B14=0," ","2-4")</f>
        <v>2-4</v>
      </c>
      <c r="AE6" s="94" t="str">
        <f>IF(B14=0," ",CONCATENATE(C10,"-",C14))</f>
        <v>ВКО-КЫЗЫЛОРДИНСКАЯ обл.</v>
      </c>
      <c r="AF6" s="95">
        <v>2</v>
      </c>
      <c r="AG6" s="96">
        <v>1</v>
      </c>
      <c r="AH6" s="95">
        <v>2</v>
      </c>
      <c r="AI6" s="96">
        <v>1</v>
      </c>
      <c r="AJ6" s="95">
        <v>2</v>
      </c>
      <c r="AK6" s="96">
        <v>1</v>
      </c>
      <c r="AL6" s="95"/>
      <c r="AM6" s="96"/>
      <c r="AN6" s="95"/>
      <c r="AO6" s="97"/>
      <c r="AP6" s="98"/>
      <c r="AQ6" s="99">
        <f>IF(AF6+AG6&lt;&gt;0,SUM(AS6:AW6),"")</f>
        <v>3</v>
      </c>
      <c r="AR6" s="99">
        <f>IF(AF6+AG6&lt;&gt;0,SUM(AY6:BC6),"")</f>
        <v>0</v>
      </c>
      <c r="AS6" s="100">
        <f>IF(AF6&gt;AG6,1,0)</f>
        <v>1</v>
      </c>
      <c r="AT6" s="100">
        <f>IF(AH6&gt;AI6,1,0)</f>
        <v>1</v>
      </c>
      <c r="AU6" s="100">
        <f>IF(AJ6&gt;AK6,1,0)</f>
        <v>1</v>
      </c>
      <c r="AV6" s="100">
        <f>IF(AL6&gt;AM6,1,0)</f>
        <v>0</v>
      </c>
      <c r="AW6" s="100">
        <f>IF(AN6&gt;AO6,1,0)</f>
        <v>0</v>
      </c>
      <c r="AX6" s="101"/>
      <c r="AY6" s="100">
        <f>IF(AG6&gt;AF6,1,0)</f>
        <v>0</v>
      </c>
      <c r="AZ6" s="100">
        <f>IF(AI6&gt;AH6,1,0)</f>
        <v>0</v>
      </c>
      <c r="BA6" s="100">
        <f>IF(AK6&gt;AJ6,1,0)</f>
        <v>0</v>
      </c>
      <c r="BB6" s="100">
        <f>IF(AM6&gt;AL6,1,0)</f>
        <v>0</v>
      </c>
      <c r="BC6" s="100">
        <f>IF(AO6&gt;AN6,1,0)</f>
        <v>0</v>
      </c>
      <c r="BD6" s="101"/>
      <c r="BE6" s="100">
        <f>IF(AF6&gt;AG6,AG6,IF(AG6&gt;AF6,-AF6,""))</f>
        <v>1</v>
      </c>
      <c r="BF6" s="100" t="str">
        <f>IF(AH6&gt;AI6,", "&amp;AI6,IF(AI6&gt;AH6,", "&amp;-AH6,""))</f>
        <v>, 1</v>
      </c>
      <c r="BG6" s="100" t="str">
        <f>IF(AJ6&gt;AK6,", "&amp;AK6,IF(AK6&gt;AJ6,", "&amp;-AJ6,""))</f>
        <v>, 1</v>
      </c>
      <c r="BH6" s="100" t="str">
        <f>IF(AL6&gt;AM6,", "&amp;AM6,IF(AM6&gt;AL6,", "&amp;-AL6,""))</f>
        <v/>
      </c>
      <c r="BI6" s="100" t="str">
        <f>IF(AN6&gt;AO6,", "&amp;AO6,IF(AO6&gt;AN6,", "&amp;-AN6,""))</f>
        <v/>
      </c>
      <c r="BJ6" s="101"/>
      <c r="BK6" s="100">
        <f>IF(AG6&gt;AF6,AF6,IF(AF6&gt;AG6,-AG6,""))</f>
        <v>-1</v>
      </c>
      <c r="BL6" s="100" t="str">
        <f>IF(AI6&gt;AH6,", "&amp;AH6,IF(AH6&gt;AI6,", "&amp;-AI6,""))</f>
        <v>, -1</v>
      </c>
      <c r="BM6" s="100" t="str">
        <f>IF(AK6&gt;AJ6,", "&amp;AJ6,IF(AJ6&gt;AK6,", "&amp;-AK6,""))</f>
        <v>, -1</v>
      </c>
      <c r="BN6" s="100" t="str">
        <f>IF(AM6&gt;AL6,", "&amp;AL6,IF(AL6&gt;AM6,", "&amp;-AM6,""))</f>
        <v/>
      </c>
      <c r="BO6" s="100" t="str">
        <f>IF(AO6&gt;AN6,", "&amp;AN6,IF(AN6&gt;AO6,", "&amp;-AO6,""))</f>
        <v/>
      </c>
      <c r="BP6" s="101"/>
      <c r="BQ6" s="102" t="str">
        <f>CONCATENATE(,BE6,BF6,BG6,BH6,BI6,)</f>
        <v>1, 1, 1</v>
      </c>
      <c r="BR6" s="102" t="str">
        <f>CONCATENATE(,BK6,BL6,BM6,BN6,BO6,)</f>
        <v>-1, -1, -1</v>
      </c>
      <c r="BS6" s="102" t="str">
        <f>IF(AQ6&gt;AR6,BQ6,IF(AR6&gt;AQ6,BR6,""))</f>
        <v>1, 1, 1</v>
      </c>
      <c r="BT6" s="1" t="str">
        <f>IF(AQ6&gt;AR6,AR6&amp;" : "&amp;AQ6,IF(AR6&gt;AQ6,AQ6&amp;" : "&amp;AR6,""))</f>
        <v>0 : 3</v>
      </c>
      <c r="BU6" s="444">
        <f>V6</f>
        <v>0</v>
      </c>
      <c r="BW6" s="103"/>
      <c r="BX6" s="104" t="s">
        <v>186</v>
      </c>
      <c r="BY6" s="104" t="s">
        <v>187</v>
      </c>
      <c r="BZ6" s="104" t="s">
        <v>188</v>
      </c>
      <c r="CA6" s="104" t="s">
        <v>189</v>
      </c>
      <c r="CB6" s="104" t="s">
        <v>1</v>
      </c>
      <c r="CC6" s="104" t="s">
        <v>190</v>
      </c>
      <c r="CD6" s="104" t="s">
        <v>191</v>
      </c>
      <c r="CE6" s="104" t="s">
        <v>192</v>
      </c>
      <c r="CF6" s="104" t="s">
        <v>193</v>
      </c>
      <c r="CG6" s="104" t="s">
        <v>194</v>
      </c>
      <c r="CI6" s="103"/>
      <c r="CJ6" s="104" t="s">
        <v>195</v>
      </c>
      <c r="CK6" s="104" t="s">
        <v>196</v>
      </c>
      <c r="CL6" s="104" t="s">
        <v>197</v>
      </c>
      <c r="CM6" s="104" t="s">
        <v>198</v>
      </c>
      <c r="CN6" s="104" t="s">
        <v>199</v>
      </c>
      <c r="CO6" s="104" t="s">
        <v>200</v>
      </c>
      <c r="CP6" s="105"/>
      <c r="CQ6" s="106" t="s">
        <v>201</v>
      </c>
      <c r="CR6" s="106" t="s">
        <v>202</v>
      </c>
      <c r="CS6" s="106"/>
      <c r="CU6" s="106" t="s">
        <v>201</v>
      </c>
      <c r="CV6" s="106" t="s">
        <v>202</v>
      </c>
      <c r="CX6" s="107"/>
      <c r="CZ6" s="107"/>
      <c r="DA6" s="107"/>
      <c r="DD6" s="108" t="s">
        <v>0</v>
      </c>
      <c r="DE6" s="109"/>
      <c r="DF6" s="108" t="s">
        <v>203</v>
      </c>
      <c r="DG6" s="447">
        <v>1</v>
      </c>
      <c r="DH6" s="447"/>
      <c r="DI6" s="447"/>
      <c r="DJ6" s="447">
        <v>2</v>
      </c>
      <c r="DK6" s="447"/>
      <c r="DL6" s="447"/>
      <c r="DM6" s="447">
        <v>3</v>
      </c>
      <c r="DN6" s="447"/>
      <c r="DO6" s="447"/>
      <c r="DP6" s="447">
        <v>4</v>
      </c>
      <c r="DQ6" s="447"/>
      <c r="DR6" s="447"/>
      <c r="DS6" s="447">
        <v>5</v>
      </c>
      <c r="DT6" s="447"/>
      <c r="DU6" s="447"/>
      <c r="DV6" s="447">
        <v>6</v>
      </c>
      <c r="DW6" s="447"/>
      <c r="DX6" s="447"/>
      <c r="DY6" s="108" t="s">
        <v>201</v>
      </c>
      <c r="DZ6" s="108" t="s">
        <v>204</v>
      </c>
      <c r="EA6" s="108" t="s">
        <v>202</v>
      </c>
    </row>
    <row r="7" spans="1:131" ht="12.6" customHeight="1" thickTop="1" thickBot="1" x14ac:dyDescent="0.3">
      <c r="A7" s="108" t="s">
        <v>0</v>
      </c>
      <c r="B7" s="109"/>
      <c r="C7" s="108" t="s">
        <v>203</v>
      </c>
      <c r="D7" s="447">
        <v>1</v>
      </c>
      <c r="E7" s="447"/>
      <c r="F7" s="447"/>
      <c r="G7" s="447">
        <v>2</v>
      </c>
      <c r="H7" s="447"/>
      <c r="I7" s="447"/>
      <c r="J7" s="447">
        <v>3</v>
      </c>
      <c r="K7" s="447"/>
      <c r="L7" s="447"/>
      <c r="M7" s="447">
        <v>4</v>
      </c>
      <c r="N7" s="447"/>
      <c r="O7" s="447"/>
      <c r="P7" s="447">
        <v>5</v>
      </c>
      <c r="Q7" s="447"/>
      <c r="R7" s="447"/>
      <c r="S7" s="447">
        <v>6</v>
      </c>
      <c r="T7" s="447"/>
      <c r="U7" s="447"/>
      <c r="V7" s="108" t="s">
        <v>201</v>
      </c>
      <c r="W7" s="108" t="s">
        <v>204</v>
      </c>
      <c r="X7" s="108" t="s">
        <v>202</v>
      </c>
      <c r="Y7" s="110"/>
      <c r="AD7" s="111" t="str">
        <f>IF(B16=0," ","1-5")</f>
        <v>1-5</v>
      </c>
      <c r="AE7" s="112" t="str">
        <f>IF(B16=0," ",CONCATENATE(C8,"-",C16))</f>
        <v>г.ШЫМКЕНТ-УЛЫТАУСКАЯ обл.</v>
      </c>
      <c r="AF7" s="113">
        <v>2</v>
      </c>
      <c r="AG7" s="114">
        <v>1</v>
      </c>
      <c r="AH7" s="113">
        <v>2</v>
      </c>
      <c r="AI7" s="114">
        <v>1</v>
      </c>
      <c r="AJ7" s="113">
        <v>2</v>
      </c>
      <c r="AK7" s="114">
        <v>1</v>
      </c>
      <c r="AL7" s="113"/>
      <c r="AM7" s="114"/>
      <c r="AN7" s="113"/>
      <c r="AO7" s="115"/>
      <c r="AP7" s="98"/>
      <c r="AQ7" s="99">
        <f t="shared" ref="AQ7:AQ20" si="0">IF(AF7+AG7&lt;&gt;0,SUM(AS7:AW7),"")</f>
        <v>3</v>
      </c>
      <c r="AR7" s="99">
        <f t="shared" ref="AR7:AR20" si="1">IF(AF7+AG7&lt;&gt;0,SUM(AY7:BC7),"")</f>
        <v>0</v>
      </c>
      <c r="AS7" s="100">
        <f t="shared" ref="AS7:AS20" si="2">IF(AF7&gt;AG7,1,0)</f>
        <v>1</v>
      </c>
      <c r="AT7" s="100">
        <f t="shared" ref="AT7:AT20" si="3">IF(AH7&gt;AI7,1,0)</f>
        <v>1</v>
      </c>
      <c r="AU7" s="100">
        <f t="shared" ref="AU7:AU20" si="4">IF(AJ7&gt;AK7,1,0)</f>
        <v>1</v>
      </c>
      <c r="AV7" s="100">
        <f t="shared" ref="AV7:AV20" si="5">IF(AL7&gt;AM7,1,0)</f>
        <v>0</v>
      </c>
      <c r="AW7" s="100">
        <f t="shared" ref="AW7:AW20" si="6">IF(AN7&gt;AO7,1,0)</f>
        <v>0</v>
      </c>
      <c r="AX7" s="101"/>
      <c r="AY7" s="100">
        <f t="shared" ref="AY7:AY20" si="7">IF(AG7&gt;AF7,1,0)</f>
        <v>0</v>
      </c>
      <c r="AZ7" s="100">
        <f t="shared" ref="AZ7:AZ20" si="8">IF(AI7&gt;AH7,1,0)</f>
        <v>0</v>
      </c>
      <c r="BA7" s="100">
        <f t="shared" ref="BA7:BA20" si="9">IF(AK7&gt;AJ7,1,0)</f>
        <v>0</v>
      </c>
      <c r="BB7" s="100">
        <f t="shared" ref="BB7:BB20" si="10">IF(AM7&gt;AL7,1,0)</f>
        <v>0</v>
      </c>
      <c r="BC7" s="100">
        <f t="shared" ref="BC7:BC20" si="11">IF(AO7&gt;AN7,1,0)</f>
        <v>0</v>
      </c>
      <c r="BD7" s="101"/>
      <c r="BE7" s="100">
        <f t="shared" ref="BE7:BE20" si="12">IF(AF7&gt;AG7,AG7,IF(AG7&gt;AF7,-AF7,""))</f>
        <v>1</v>
      </c>
      <c r="BF7" s="100" t="str">
        <f t="shared" ref="BF7:BF20" si="13">IF(AH7&gt;AI7,", "&amp;AI7,IF(AI7&gt;AH7,", "&amp;-AH7,""))</f>
        <v>, 1</v>
      </c>
      <c r="BG7" s="100" t="str">
        <f t="shared" ref="BG7:BG20" si="14">IF(AJ7&gt;AK7,", "&amp;AK7,IF(AK7&gt;AJ7,", "&amp;-AJ7,""))</f>
        <v>, 1</v>
      </c>
      <c r="BH7" s="100" t="str">
        <f t="shared" ref="BH7:BH20" si="15">IF(AL7&gt;AM7,", "&amp;AM7,IF(AM7&gt;AL7,", "&amp;-AL7,""))</f>
        <v/>
      </c>
      <c r="BI7" s="100" t="str">
        <f t="shared" ref="BI7:BI20" si="16">IF(AN7&gt;AO7,", "&amp;AO7,IF(AO7&gt;AN7,", "&amp;-AN7,""))</f>
        <v/>
      </c>
      <c r="BJ7" s="101"/>
      <c r="BK7" s="100">
        <f t="shared" ref="BK7:BK20" si="17">IF(AG7&gt;AF7,AF7,IF(AF7&gt;AG7,-AG7,""))</f>
        <v>-1</v>
      </c>
      <c r="BL7" s="100" t="str">
        <f t="shared" ref="BL7:BL20" si="18">IF(AI7&gt;AH7,", "&amp;AH7,IF(AH7&gt;AI7,", "&amp;-AI7,""))</f>
        <v>, -1</v>
      </c>
      <c r="BM7" s="100" t="str">
        <f t="shared" ref="BM7:BM20" si="19">IF(AK7&gt;AJ7,", "&amp;AJ7,IF(AJ7&gt;AK7,", "&amp;-AK7,""))</f>
        <v>, -1</v>
      </c>
      <c r="BN7" s="100" t="str">
        <f t="shared" ref="BN7:BN20" si="20">IF(AM7&gt;AL7,", "&amp;AL7,IF(AL7&gt;AM7,", "&amp;-AM7,""))</f>
        <v/>
      </c>
      <c r="BO7" s="100" t="str">
        <f t="shared" ref="BO7:BO20" si="21">IF(AO7&gt;AN7,", "&amp;AN7,IF(AN7&gt;AO7,", "&amp;-AO7,""))</f>
        <v/>
      </c>
      <c r="BP7" s="101"/>
      <c r="BQ7" s="102" t="str">
        <f t="shared" ref="BQ7:BQ20" si="22">CONCATENATE(,BE7,BF7,BG7,BH7,BI7,)</f>
        <v>1, 1, 1</v>
      </c>
      <c r="BR7" s="102" t="str">
        <f t="shared" ref="BR7:BR20" si="23">CONCATENATE(,BK7,BL7,BM7,BN7,BO7,)</f>
        <v>-1, -1, -1</v>
      </c>
      <c r="BS7" s="102" t="str">
        <f t="shared" ref="BS7:BS20" si="24">IF(AQ7&gt;AR7,BQ7,IF(AR7&gt;AQ7,BR7,""))</f>
        <v>1, 1, 1</v>
      </c>
      <c r="BT7" s="1" t="str">
        <f t="shared" ref="BT7:BT20" si="25">IF(AQ7&gt;AR7,AR7&amp;" : "&amp;AQ7,IF(AR7&gt;AQ7,AQ7&amp;" : "&amp;AR7,""))</f>
        <v>0 : 3</v>
      </c>
      <c r="BU7" s="445"/>
      <c r="BW7" s="103">
        <v>1</v>
      </c>
      <c r="BX7" s="116" t="e">
        <f>((AQ18+AQ12)/(AR18+AR12))/10</f>
        <v>#DIV/0!</v>
      </c>
      <c r="BY7" s="116" t="e">
        <f>((AQ18+AR9)/(AR18+AQ9))/10</f>
        <v>#DIV/0!</v>
      </c>
      <c r="BZ7" s="116" t="e">
        <f>((AQ18+AQ7)/(AR18+AR7))/10</f>
        <v>#DIV/0!</v>
      </c>
      <c r="CA7" s="116" t="e">
        <f>((AQ18+AR16)/(AR18+AQ16))/10</f>
        <v>#VALUE!</v>
      </c>
      <c r="CB7" s="116" t="e">
        <f>((AQ12+AR9)/(AR12+AQ9))/10</f>
        <v>#DIV/0!</v>
      </c>
      <c r="CC7" s="116" t="e">
        <f>((AQ12+AQ7)/(AR12+AR7))/10</f>
        <v>#DIV/0!</v>
      </c>
      <c r="CD7" s="116" t="e">
        <f>((AQ12+AR16)/(AQ16+AR12))/10</f>
        <v>#VALUE!</v>
      </c>
      <c r="CE7" s="116" t="e">
        <f>((AR9+AQ7)/(AQ9+AR7))/10</f>
        <v>#DIV/0!</v>
      </c>
      <c r="CF7" s="116" t="e">
        <f>((AR9+AR16)/(AQ9+AQ16))/10</f>
        <v>#VALUE!</v>
      </c>
      <c r="CG7" s="116" t="e">
        <f>((AQ7+AR16)/(AR7+AQ16))/10</f>
        <v>#VALUE!</v>
      </c>
      <c r="CI7" s="103">
        <v>1</v>
      </c>
      <c r="CJ7" s="117"/>
      <c r="CK7" s="118">
        <f>IF(AQ18&gt;AR18,CQ7+0.1,CQ7-0.1)</f>
        <v>8.1</v>
      </c>
      <c r="CL7" s="118">
        <f>IF(AQ12&gt;AR12,CQ7+0.1,CQ7-0.1)</f>
        <v>8.1</v>
      </c>
      <c r="CM7" s="118">
        <f>IF(AR9&gt;AQ9,CQ7+0.1,CQ7-0.1)</f>
        <v>8.1</v>
      </c>
      <c r="CN7" s="118">
        <f>IF(AQ7&gt;AR7,CQ7+0.1,CQ7-0.1)</f>
        <v>8.1</v>
      </c>
      <c r="CO7" s="118">
        <f>IF(AR16&gt;AQ16,CQ7+0.1,CQ7-0.1)</f>
        <v>7.9</v>
      </c>
      <c r="CP7" s="119"/>
      <c r="CQ7" s="400">
        <f>V8</f>
        <v>8</v>
      </c>
      <c r="CR7" s="400">
        <f>IF(AND(CQ7=CQ9,CQ7=CQ11),BX7,(IF(AND(CQ7=CQ9,CQ7=CQ13),BY7,(IF(AND(CQ7=CQ9,CQ7=CQ15),BZ7,(IF(AND(CQ7=CQ9,CQ7=CQ17),CA7,(IF(AND(CQ7=CQ11,CQ7=CQ13),CB7,(IF(AND(CQ7=CQ11,CQ7=CQ15),CC7,(IF(AND(CQ7=CQ11,CQ7=CQ17),CD7,(IF(AND(CQ7=CQ13,CQ7=CQ15),CE7,(IF(AND(CQ7=CQ13,CQ7=CQ17),CF7,(IF(AND(CQ7=CQ15,CQ7=CQ17),CG7,999)))))))))))))))))))</f>
        <v>999</v>
      </c>
      <c r="CS7" s="400">
        <f>IF(CX7=1,CQ7+CR7,CR7)</f>
        <v>999</v>
      </c>
      <c r="CU7" s="400">
        <f>CQ7</f>
        <v>8</v>
      </c>
      <c r="CV7" s="418">
        <f>IF(CU7=CU9,CK7,(IF(CU7=CU11,CL7,(IF(CU7=CU13,CM7,(IF(CU7=CU15,CN7,(IF(CU7=CU17,CO7,999)))))))))</f>
        <v>999</v>
      </c>
      <c r="CX7" s="400">
        <f>IF(CR7&lt;&gt;999,1,0)</f>
        <v>0</v>
      </c>
      <c r="CZ7" s="418">
        <f>IF(CX7=1,CS7,CV7)</f>
        <v>999</v>
      </c>
      <c r="DA7" s="400">
        <f>IF(CZ7&lt;&gt;999,CZ7,CU7)</f>
        <v>8</v>
      </c>
      <c r="DD7" s="435">
        <v>1</v>
      </c>
      <c r="DE7" s="436">
        <f>[3]Лист3!$A$9</f>
        <v>2</v>
      </c>
      <c r="DF7" s="451"/>
      <c r="DG7" s="438"/>
      <c r="DH7" s="438"/>
      <c r="DI7" s="439"/>
      <c r="DJ7" s="120"/>
      <c r="DK7" s="121">
        <f>IF(ET17&gt;EU17,2,$AF$4)</f>
        <v>1</v>
      </c>
      <c r="DL7" s="122"/>
      <c r="DM7" s="120"/>
      <c r="DN7" s="121">
        <f>IF(ET11&gt;EU11,2,$AF$4)</f>
        <v>1</v>
      </c>
      <c r="DO7" s="122"/>
      <c r="DP7" s="120"/>
      <c r="DQ7" s="121">
        <f>IF(EU8&gt;ET8,2,$AF$4)</f>
        <v>1</v>
      </c>
      <c r="DR7" s="122"/>
      <c r="DS7" s="120"/>
      <c r="DT7" s="121">
        <f>IF(ET6&gt;EU6,2,$AF$4)</f>
        <v>1</v>
      </c>
      <c r="DU7" s="122"/>
      <c r="DV7" s="120"/>
      <c r="DW7" s="121">
        <f>IF(EU15&gt;ET15,2,$AF$4)</f>
        <v>1</v>
      </c>
      <c r="DX7" s="123"/>
      <c r="DY7" s="440">
        <f>SUM(DH7,DK7,DN7,DQ7,DT7,DW7)</f>
        <v>5</v>
      </c>
      <c r="DZ7" s="441">
        <f t="shared" ref="DZ7" si="26">IF(($AF$4=1),IF(HA6=1,GU6*10,0),0)</f>
        <v>0</v>
      </c>
      <c r="EA7" s="440">
        <f>IF(($AF$4=1),RANK(HD6,$DA$22:$DA$33,0),0)</f>
        <v>6</v>
      </c>
    </row>
    <row r="8" spans="1:131" ht="12.6" customHeight="1" thickTop="1" x14ac:dyDescent="0.25">
      <c r="A8" s="435">
        <v>1</v>
      </c>
      <c r="B8" s="436">
        <f>[3]Лист3!$A$9</f>
        <v>2</v>
      </c>
      <c r="C8" s="437" t="s">
        <v>25</v>
      </c>
      <c r="D8" s="438"/>
      <c r="E8" s="438"/>
      <c r="F8" s="439"/>
      <c r="G8" s="120"/>
      <c r="H8" s="121">
        <f>IF(AQ18&gt;AR18,2,$AF$4)</f>
        <v>2</v>
      </c>
      <c r="I8" s="122"/>
      <c r="J8" s="120"/>
      <c r="K8" s="121">
        <f>IF(AQ12&gt;AR12,2,$AF$4)</f>
        <v>2</v>
      </c>
      <c r="L8" s="122"/>
      <c r="M8" s="120"/>
      <c r="N8" s="121">
        <f>IF(AR9&gt;AQ9,2,$AF$4)</f>
        <v>2</v>
      </c>
      <c r="O8" s="122"/>
      <c r="P8" s="120"/>
      <c r="Q8" s="121">
        <f>IF(AQ7&gt;AR7,2,$AF$4)</f>
        <v>2</v>
      </c>
      <c r="R8" s="122"/>
      <c r="S8" s="120"/>
      <c r="T8" s="121"/>
      <c r="U8" s="123"/>
      <c r="V8" s="440">
        <f>SUM(E8,H8,K8,N8,Q8,T8)</f>
        <v>8</v>
      </c>
      <c r="W8" s="441">
        <f t="shared" ref="W8" si="27">IF(($AF$4=1),IF(CX7=1,CR7*10,0),0)</f>
        <v>0</v>
      </c>
      <c r="X8" s="440">
        <f>IF(($AF$4=1),RANK(DA7,$DA$22:$DA$33,0),0)</f>
        <v>1</v>
      </c>
      <c r="Y8" s="124"/>
      <c r="Z8" s="416">
        <f>IF(B8="","",VLOOKUP(B8,'[4]Список участников'!A:L,8,FALSE))</f>
        <v>0</v>
      </c>
      <c r="AB8" s="417">
        <f>IF(B8&gt;0,1,0)</f>
        <v>1</v>
      </c>
      <c r="AC8" s="417">
        <f>SUM(AB8:AB19)</f>
        <v>6</v>
      </c>
      <c r="AD8" s="111" t="str">
        <f>IF(B18=0," ","3-6")</f>
        <v>3-6</v>
      </c>
      <c r="AE8" s="112" t="str">
        <f>IF(B18=0," ",CONCATENATE(C12,"-",C18))</f>
        <v>АБАЙСКАЯ обл.-</v>
      </c>
      <c r="AF8" s="113"/>
      <c r="AG8" s="114"/>
      <c r="AH8" s="113"/>
      <c r="AI8" s="114"/>
      <c r="AJ8" s="113"/>
      <c r="AK8" s="114"/>
      <c r="AL8" s="113"/>
      <c r="AM8" s="114"/>
      <c r="AN8" s="113"/>
      <c r="AO8" s="115"/>
      <c r="AP8" s="98"/>
      <c r="AQ8" s="99" t="str">
        <f t="shared" si="0"/>
        <v/>
      </c>
      <c r="AR8" s="99" t="str">
        <f t="shared" si="1"/>
        <v/>
      </c>
      <c r="AS8" s="100">
        <f t="shared" si="2"/>
        <v>0</v>
      </c>
      <c r="AT8" s="100">
        <f t="shared" si="3"/>
        <v>0</v>
      </c>
      <c r="AU8" s="100">
        <f t="shared" si="4"/>
        <v>0</v>
      </c>
      <c r="AV8" s="100">
        <f t="shared" si="5"/>
        <v>0</v>
      </c>
      <c r="AW8" s="100">
        <f t="shared" si="6"/>
        <v>0</v>
      </c>
      <c r="AX8" s="101"/>
      <c r="AY8" s="100">
        <f t="shared" si="7"/>
        <v>0</v>
      </c>
      <c r="AZ8" s="100">
        <f t="shared" si="8"/>
        <v>0</v>
      </c>
      <c r="BA8" s="100">
        <f t="shared" si="9"/>
        <v>0</v>
      </c>
      <c r="BB8" s="100">
        <f t="shared" si="10"/>
        <v>0</v>
      </c>
      <c r="BC8" s="100">
        <f t="shared" si="11"/>
        <v>0</v>
      </c>
      <c r="BD8" s="101"/>
      <c r="BE8" s="100" t="str">
        <f t="shared" si="12"/>
        <v/>
      </c>
      <c r="BF8" s="100" t="str">
        <f t="shared" si="13"/>
        <v/>
      </c>
      <c r="BG8" s="100" t="str">
        <f t="shared" si="14"/>
        <v/>
      </c>
      <c r="BH8" s="100" t="str">
        <f t="shared" si="15"/>
        <v/>
      </c>
      <c r="BI8" s="100" t="str">
        <f t="shared" si="16"/>
        <v/>
      </c>
      <c r="BJ8" s="101"/>
      <c r="BK8" s="100" t="str">
        <f t="shared" si="17"/>
        <v/>
      </c>
      <c r="BL8" s="100" t="str">
        <f t="shared" si="18"/>
        <v/>
      </c>
      <c r="BM8" s="100" t="str">
        <f t="shared" si="19"/>
        <v/>
      </c>
      <c r="BN8" s="100" t="str">
        <f t="shared" si="20"/>
        <v/>
      </c>
      <c r="BO8" s="100" t="str">
        <f t="shared" si="21"/>
        <v/>
      </c>
      <c r="BP8" s="101"/>
      <c r="BQ8" s="102" t="str">
        <f t="shared" si="22"/>
        <v/>
      </c>
      <c r="BR8" s="102" t="str">
        <f t="shared" si="23"/>
        <v/>
      </c>
      <c r="BS8" s="102" t="str">
        <f t="shared" si="24"/>
        <v/>
      </c>
      <c r="BT8" s="1" t="str">
        <f t="shared" si="25"/>
        <v/>
      </c>
      <c r="BU8" s="445"/>
      <c r="BW8" s="103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I8" s="103">
        <v>2</v>
      </c>
      <c r="CJ8" s="118">
        <f>IF(AR18&gt;AQ18,CQ9+0.1,CQ9-0.1)</f>
        <v>6.9</v>
      </c>
      <c r="CK8" s="117"/>
      <c r="CL8" s="118">
        <f>IF(AR15&gt;AQ15,CQ9+0.1,CQ9-0.1)</f>
        <v>7.1</v>
      </c>
      <c r="CM8" s="118">
        <f>IF(AQ6&gt;AR6,CQ9+0.1,CQ9-0.1)</f>
        <v>7.1</v>
      </c>
      <c r="CN8" s="118">
        <f>IF(AQ13&gt;AR13,CQ9+0.1,CQ9-0.1)</f>
        <v>7.1</v>
      </c>
      <c r="CO8" s="118">
        <f>IF(AR10&gt;AQ10,CQ9,CQ9-0.1)</f>
        <v>6.9</v>
      </c>
      <c r="CP8" s="119"/>
      <c r="CQ8" s="401"/>
      <c r="CR8" s="401"/>
      <c r="CS8" s="401"/>
      <c r="CU8" s="401"/>
      <c r="CV8" s="419"/>
      <c r="CX8" s="401"/>
      <c r="CZ8" s="419"/>
      <c r="DA8" s="401"/>
      <c r="DD8" s="424"/>
      <c r="DE8" s="425"/>
      <c r="DF8" s="450"/>
      <c r="DG8" s="429"/>
      <c r="DH8" s="429"/>
      <c r="DI8" s="430"/>
      <c r="DJ8" s="423">
        <f>IF(ET17&gt;EU17,FV17,FW17)</f>
        <v>0</v>
      </c>
      <c r="DK8" s="421"/>
      <c r="DL8" s="422"/>
      <c r="DM8" s="423">
        <f>IF(ET11&gt;EU11,FV11,FW11)</f>
        <v>0</v>
      </c>
      <c r="DN8" s="421"/>
      <c r="DO8" s="422"/>
      <c r="DP8" s="423">
        <f>IF(EU8&gt;ET8,FV8,FW8)</f>
        <v>0</v>
      </c>
      <c r="DQ8" s="421"/>
      <c r="DR8" s="422"/>
      <c r="DS8" s="423">
        <f>IF(ET6&gt;EU6,FV6,FW6)</f>
        <v>0</v>
      </c>
      <c r="DT8" s="421"/>
      <c r="DU8" s="422"/>
      <c r="DV8" s="423">
        <f>IF(EU15&gt;ET15,FV15,FW15)</f>
        <v>0</v>
      </c>
      <c r="DW8" s="421"/>
      <c r="DX8" s="421"/>
      <c r="DY8" s="431"/>
      <c r="DZ8" s="432"/>
      <c r="EA8" s="431"/>
    </row>
    <row r="9" spans="1:131" ht="12.6" customHeight="1" x14ac:dyDescent="0.25">
      <c r="A9" s="424"/>
      <c r="B9" s="425"/>
      <c r="C9" s="434"/>
      <c r="D9" s="429"/>
      <c r="E9" s="429"/>
      <c r="F9" s="430"/>
      <c r="G9" s="423" t="str">
        <f>IF(AQ18&gt;AR18,BS18,BT18)</f>
        <v>1, 1, 1</v>
      </c>
      <c r="H9" s="421"/>
      <c r="I9" s="422"/>
      <c r="J9" s="423" t="str">
        <f>IF(AQ12&gt;AR12,BS12,BT12)</f>
        <v>1, 1, 1</v>
      </c>
      <c r="K9" s="421"/>
      <c r="L9" s="422"/>
      <c r="M9" s="423" t="str">
        <f>IF(AR9&gt;AQ9,BS9,BT9)</f>
        <v>1, 1, 1</v>
      </c>
      <c r="N9" s="421"/>
      <c r="O9" s="422"/>
      <c r="P9" s="423" t="str">
        <f>IF(AQ7&gt;AR7,BS7,BT7)</f>
        <v>1, 1, 1</v>
      </c>
      <c r="Q9" s="421"/>
      <c r="R9" s="422"/>
      <c r="S9" s="423"/>
      <c r="T9" s="421"/>
      <c r="U9" s="421"/>
      <c r="V9" s="431"/>
      <c r="W9" s="432"/>
      <c r="X9" s="431"/>
      <c r="Y9" s="124"/>
      <c r="Z9" s="416"/>
      <c r="AB9" s="417"/>
      <c r="AC9" s="417"/>
      <c r="AD9" s="111" t="str">
        <f>IF(B14=0," ","4-1")</f>
        <v>4-1</v>
      </c>
      <c r="AE9" s="112" t="str">
        <f>IF(B14=0," ",CONCATENATE(C14,"-",C8))</f>
        <v>КЫЗЫЛОРДИНСКАЯ обл.-г.ШЫМКЕНТ</v>
      </c>
      <c r="AF9" s="113">
        <v>1</v>
      </c>
      <c r="AG9" s="114">
        <v>2</v>
      </c>
      <c r="AH9" s="113">
        <v>1</v>
      </c>
      <c r="AI9" s="114">
        <v>2</v>
      </c>
      <c r="AJ9" s="113">
        <v>1</v>
      </c>
      <c r="AK9" s="114">
        <v>2</v>
      </c>
      <c r="AL9" s="113"/>
      <c r="AM9" s="114"/>
      <c r="AN9" s="113"/>
      <c r="AO9" s="115"/>
      <c r="AP9" s="98"/>
      <c r="AQ9" s="99">
        <f t="shared" si="0"/>
        <v>0</v>
      </c>
      <c r="AR9" s="99">
        <f t="shared" si="1"/>
        <v>3</v>
      </c>
      <c r="AS9" s="100">
        <f t="shared" si="2"/>
        <v>0</v>
      </c>
      <c r="AT9" s="100">
        <f t="shared" si="3"/>
        <v>0</v>
      </c>
      <c r="AU9" s="100">
        <f t="shared" si="4"/>
        <v>0</v>
      </c>
      <c r="AV9" s="100">
        <f t="shared" si="5"/>
        <v>0</v>
      </c>
      <c r="AW9" s="100">
        <f t="shared" si="6"/>
        <v>0</v>
      </c>
      <c r="AX9" s="101"/>
      <c r="AY9" s="100">
        <f t="shared" si="7"/>
        <v>1</v>
      </c>
      <c r="AZ9" s="100">
        <f t="shared" si="8"/>
        <v>1</v>
      </c>
      <c r="BA9" s="100">
        <f t="shared" si="9"/>
        <v>1</v>
      </c>
      <c r="BB9" s="100">
        <f t="shared" si="10"/>
        <v>0</v>
      </c>
      <c r="BC9" s="100">
        <f t="shared" si="11"/>
        <v>0</v>
      </c>
      <c r="BD9" s="101"/>
      <c r="BE9" s="100">
        <f t="shared" si="12"/>
        <v>-1</v>
      </c>
      <c r="BF9" s="100" t="str">
        <f t="shared" si="13"/>
        <v>, -1</v>
      </c>
      <c r="BG9" s="100" t="str">
        <f t="shared" si="14"/>
        <v>, -1</v>
      </c>
      <c r="BH9" s="100" t="str">
        <f t="shared" si="15"/>
        <v/>
      </c>
      <c r="BI9" s="100" t="str">
        <f t="shared" si="16"/>
        <v/>
      </c>
      <c r="BJ9" s="101"/>
      <c r="BK9" s="100">
        <f t="shared" si="17"/>
        <v>1</v>
      </c>
      <c r="BL9" s="100" t="str">
        <f t="shared" si="18"/>
        <v>, 1</v>
      </c>
      <c r="BM9" s="100" t="str">
        <f t="shared" si="19"/>
        <v>, 1</v>
      </c>
      <c r="BN9" s="100" t="str">
        <f t="shared" si="20"/>
        <v/>
      </c>
      <c r="BO9" s="100" t="str">
        <f t="shared" si="21"/>
        <v/>
      </c>
      <c r="BP9" s="101"/>
      <c r="BQ9" s="102" t="str">
        <f t="shared" si="22"/>
        <v>-1, -1, -1</v>
      </c>
      <c r="BR9" s="102" t="str">
        <f t="shared" si="23"/>
        <v>1, 1, 1</v>
      </c>
      <c r="BS9" s="102" t="str">
        <f t="shared" si="24"/>
        <v>1, 1, 1</v>
      </c>
      <c r="BT9" s="1" t="str">
        <f t="shared" si="25"/>
        <v>0 : 3</v>
      </c>
      <c r="BU9" s="445"/>
      <c r="BW9" s="103">
        <v>2</v>
      </c>
      <c r="BX9" s="104" t="s">
        <v>205</v>
      </c>
      <c r="BY9" s="104" t="s">
        <v>206</v>
      </c>
      <c r="BZ9" s="104" t="s">
        <v>2</v>
      </c>
      <c r="CA9" s="104" t="s">
        <v>207</v>
      </c>
      <c r="CB9" s="104" t="s">
        <v>1</v>
      </c>
      <c r="CC9" s="104" t="s">
        <v>190</v>
      </c>
      <c r="CD9" s="104" t="s">
        <v>191</v>
      </c>
      <c r="CE9" s="104" t="s">
        <v>192</v>
      </c>
      <c r="CF9" s="104" t="s">
        <v>193</v>
      </c>
      <c r="CG9" s="104" t="s">
        <v>194</v>
      </c>
      <c r="CI9" s="103">
        <v>3</v>
      </c>
      <c r="CJ9" s="118">
        <f>IF(AR12&gt;AQ12,CQ11+0.1,CQ11-0.1)</f>
        <v>5.9</v>
      </c>
      <c r="CK9" s="118">
        <f>IF(AQ15&gt;AR15,CQ11+0.1,CQ11-0.1)</f>
        <v>5.9</v>
      </c>
      <c r="CL9" s="125"/>
      <c r="CM9" s="118">
        <f>IF(AQ19&gt;AR19,CQ11+0.1,CQ11-0.1)</f>
        <v>6.1</v>
      </c>
      <c r="CN9" s="118">
        <f>IF(AR11&gt;AQ11,CQ11+0.1,CQ11-0.1)</f>
        <v>6.1</v>
      </c>
      <c r="CO9" s="118">
        <f>IF(AQ8&gt;AR8,CQ11+0.1,CQ11-0.1)</f>
        <v>5.9</v>
      </c>
      <c r="CP9" s="105"/>
      <c r="CQ9" s="400">
        <f>V10</f>
        <v>7</v>
      </c>
      <c r="CR9" s="400">
        <f>IF(AND(CQ9=CQ7,CQ9=CQ11),BX10,(IF(AND(CQ9=CQ7,CQ9=CQ13),BY10,(IF(AND(CQ9=CQ7,CQ9=CQ15),BZ10,(IF(AND(CQ9=CQ7,CQ9=CQ17),CA10,(IF(AND(CQ9=CQ11,CQ9=CQ13),CB10,(IF(AND(CQ9=CQ11,CQ9=CQ15),CC10,(IF(AND(CQ9=CQ11,CQ9=CQ17),CD10,(IF(AND(CQ9=CQ13,CQ9=CQ15),CE10,(IF(AND(CQ9=CQ13,CQ9=CQ17),CF10,(IF(AND(CQ9=CQ15,CQ9=CQ17),CG10,999)))))))))))))))))))</f>
        <v>999</v>
      </c>
      <c r="CS9" s="400">
        <f t="shared" ref="CS9" si="28">IF(CX9=1,CQ9+CR9,CR9)</f>
        <v>999</v>
      </c>
      <c r="CU9" s="400">
        <f>CQ9</f>
        <v>7</v>
      </c>
      <c r="CV9" s="418">
        <f>IF(CU9=CU7,CJ8,(IF(CU9=CU11,CL8,(IF(CU9=CU13,CM8,(IF(CU9=CU15,CN8,(IF(CU9=CU17,CO8,999)))))))))</f>
        <v>999</v>
      </c>
      <c r="CX9" s="400">
        <f t="shared" ref="CX9" si="29">IF(CR9&lt;&gt;999,1,0)</f>
        <v>0</v>
      </c>
      <c r="CZ9" s="418">
        <f>IF(CX9=1,CS9,CV9)</f>
        <v>999</v>
      </c>
      <c r="DA9" s="400">
        <f t="shared" ref="DA9" si="30">IF(CZ9&lt;&gt;999,CZ9,CU9)</f>
        <v>7</v>
      </c>
      <c r="DD9" s="402">
        <v>2</v>
      </c>
      <c r="DE9" s="404">
        <f>[3]Лист3!$A$10</f>
        <v>48</v>
      </c>
      <c r="DF9" s="448"/>
      <c r="DG9" s="126"/>
      <c r="DH9" s="127">
        <f>IF(EU17&gt;ET17,2,$AF$4)</f>
        <v>1</v>
      </c>
      <c r="DI9" s="128"/>
      <c r="DJ9" s="408"/>
      <c r="DK9" s="409"/>
      <c r="DL9" s="427"/>
      <c r="DM9" s="129"/>
      <c r="DN9" s="127">
        <f>IF(EU14&gt;ET14,2,$AF$4)</f>
        <v>1</v>
      </c>
      <c r="DO9" s="128"/>
      <c r="DP9" s="129"/>
      <c r="DQ9" s="127">
        <f>IF(ET5&gt;EU5,2,$AF$4)</f>
        <v>1</v>
      </c>
      <c r="DR9" s="128"/>
      <c r="DS9" s="129"/>
      <c r="DT9" s="127">
        <f>IF(ET12&gt;EU12,2,$AF$4)</f>
        <v>1</v>
      </c>
      <c r="DU9" s="128"/>
      <c r="DV9" s="129"/>
      <c r="DW9" s="127">
        <f>IF(EU9&gt;ET9,2,$AF$4)</f>
        <v>1</v>
      </c>
      <c r="DX9" s="126"/>
      <c r="DY9" s="412">
        <f>SUM(DH9,DK9,DN9,DQ9,DT9,DW9)</f>
        <v>5</v>
      </c>
      <c r="DZ9" s="414">
        <f t="shared" ref="DZ9" si="31">IF(($AF$4=1),IF(HA8=1,GU8*10,0),0)</f>
        <v>0</v>
      </c>
      <c r="EA9" s="412">
        <f>IF(($AF$4=1),RANK(HD8,$DA$22:$DA$33,0),0)</f>
        <v>6</v>
      </c>
    </row>
    <row r="10" spans="1:131" ht="12.6" customHeight="1" x14ac:dyDescent="0.25">
      <c r="A10" s="402">
        <v>2</v>
      </c>
      <c r="B10" s="404">
        <f>[3]Лист3!$A$10</f>
        <v>48</v>
      </c>
      <c r="C10" s="433" t="s">
        <v>26</v>
      </c>
      <c r="D10" s="126"/>
      <c r="E10" s="127">
        <f>IF(AR18&gt;AQ18,2,$AF$4)</f>
        <v>1</v>
      </c>
      <c r="F10" s="128"/>
      <c r="G10" s="408"/>
      <c r="H10" s="409"/>
      <c r="I10" s="427"/>
      <c r="J10" s="129"/>
      <c r="K10" s="127">
        <f>IF(AR15&gt;AQ15,2,$AF$4)</f>
        <v>2</v>
      </c>
      <c r="L10" s="128"/>
      <c r="M10" s="129"/>
      <c r="N10" s="127">
        <f>IF(AQ6&gt;AR6,2,$AF$4)</f>
        <v>2</v>
      </c>
      <c r="O10" s="128"/>
      <c r="P10" s="129"/>
      <c r="Q10" s="127">
        <f>IF(AQ13&gt;AR13,2,$AF$4)</f>
        <v>2</v>
      </c>
      <c r="R10" s="128"/>
      <c r="S10" s="129"/>
      <c r="T10" s="127"/>
      <c r="U10" s="126"/>
      <c r="V10" s="412">
        <f>SUM(E10,H10,K10,N10,Q10,T10)</f>
        <v>7</v>
      </c>
      <c r="W10" s="414">
        <f t="shared" ref="W10" si="32">IF(($AF$4=1),IF(CX9=1,CR9*10,0),0)</f>
        <v>0</v>
      </c>
      <c r="X10" s="412">
        <f>IF(($AF$4=1),RANK(DA9,$DA$22:$DA$33,0),0)</f>
        <v>2</v>
      </c>
      <c r="Y10" s="124"/>
      <c r="Z10" s="416">
        <f>IF(B10="","",VLOOKUP(B10,'[4]Список участников'!A:L,8,FALSE))</f>
        <v>0</v>
      </c>
      <c r="AB10" s="417">
        <f>IF(B10&gt;0,1,0)</f>
        <v>1</v>
      </c>
      <c r="AC10" s="417"/>
      <c r="AD10" s="111" t="str">
        <f>IF(B18=0," ","6-2")</f>
        <v>6-2</v>
      </c>
      <c r="AE10" s="112" t="str">
        <f>IF(B18=0," ",CONCATENATE(C18,"-",C10))</f>
        <v>-ВКО</v>
      </c>
      <c r="AF10" s="113"/>
      <c r="AG10" s="114"/>
      <c r="AH10" s="113"/>
      <c r="AI10" s="114"/>
      <c r="AJ10" s="113"/>
      <c r="AK10" s="114"/>
      <c r="AL10" s="113"/>
      <c r="AM10" s="114"/>
      <c r="AN10" s="113"/>
      <c r="AO10" s="115"/>
      <c r="AP10" s="98"/>
      <c r="AQ10" s="99" t="str">
        <f t="shared" si="0"/>
        <v/>
      </c>
      <c r="AR10" s="99" t="str">
        <f t="shared" si="1"/>
        <v/>
      </c>
      <c r="AS10" s="100">
        <f t="shared" si="2"/>
        <v>0</v>
      </c>
      <c r="AT10" s="100">
        <f t="shared" si="3"/>
        <v>0</v>
      </c>
      <c r="AU10" s="100">
        <f t="shared" si="4"/>
        <v>0</v>
      </c>
      <c r="AV10" s="100">
        <f t="shared" si="5"/>
        <v>0</v>
      </c>
      <c r="AW10" s="100">
        <f t="shared" si="6"/>
        <v>0</v>
      </c>
      <c r="AX10" s="101"/>
      <c r="AY10" s="100">
        <f t="shared" si="7"/>
        <v>0</v>
      </c>
      <c r="AZ10" s="100">
        <f t="shared" si="8"/>
        <v>0</v>
      </c>
      <c r="BA10" s="100">
        <f t="shared" si="9"/>
        <v>0</v>
      </c>
      <c r="BB10" s="100">
        <f t="shared" si="10"/>
        <v>0</v>
      </c>
      <c r="BC10" s="100">
        <f t="shared" si="11"/>
        <v>0</v>
      </c>
      <c r="BD10" s="101"/>
      <c r="BE10" s="100" t="str">
        <f t="shared" si="12"/>
        <v/>
      </c>
      <c r="BF10" s="100" t="str">
        <f t="shared" si="13"/>
        <v/>
      </c>
      <c r="BG10" s="100" t="str">
        <f t="shared" si="14"/>
        <v/>
      </c>
      <c r="BH10" s="100" t="str">
        <f t="shared" si="15"/>
        <v/>
      </c>
      <c r="BI10" s="100" t="str">
        <f t="shared" si="16"/>
        <v/>
      </c>
      <c r="BJ10" s="101"/>
      <c r="BK10" s="100" t="str">
        <f t="shared" si="17"/>
        <v/>
      </c>
      <c r="BL10" s="100" t="str">
        <f t="shared" si="18"/>
        <v/>
      </c>
      <c r="BM10" s="100" t="str">
        <f t="shared" si="19"/>
        <v/>
      </c>
      <c r="BN10" s="100" t="str">
        <f t="shared" si="20"/>
        <v/>
      </c>
      <c r="BO10" s="100" t="str">
        <f t="shared" si="21"/>
        <v/>
      </c>
      <c r="BP10" s="101"/>
      <c r="BQ10" s="102" t="str">
        <f t="shared" si="22"/>
        <v/>
      </c>
      <c r="BR10" s="102" t="str">
        <f t="shared" si="23"/>
        <v/>
      </c>
      <c r="BS10" s="102" t="str">
        <f t="shared" si="24"/>
        <v/>
      </c>
      <c r="BT10" s="1" t="str">
        <f t="shared" si="25"/>
        <v/>
      </c>
      <c r="BU10" s="445"/>
      <c r="BW10" s="103"/>
      <c r="BX10" s="116">
        <f>((AR18+AR15)/(AQ18+AQ15))/10</f>
        <v>7.4999999999999997E-2</v>
      </c>
      <c r="BY10" s="116">
        <f>((AR18+AQ6)/(AQ18+AR6))/10</f>
        <v>0.1</v>
      </c>
      <c r="BZ10" s="116">
        <f>((AR18+AQ13)/(AQ18+AR13))/10</f>
        <v>0.1</v>
      </c>
      <c r="CA10" s="116" t="e">
        <f>((AR18+AR10)/(AQ18+AQ10))/10</f>
        <v>#VALUE!</v>
      </c>
      <c r="CB10" s="116">
        <f>((AR15+AQ6)/(AQ15+AR6))/10</f>
        <v>0.6</v>
      </c>
      <c r="CC10" s="116">
        <f>((AR15+AQ13)/(AQ15+AR13))/10</f>
        <v>0.6</v>
      </c>
      <c r="CD10" s="116" t="e">
        <f>((AR15+AR10)/(AQ15+AQ10))/10</f>
        <v>#VALUE!</v>
      </c>
      <c r="CE10" s="116" t="e">
        <f>((AQ6+AQ13)/(AR6+AR13))/10</f>
        <v>#DIV/0!</v>
      </c>
      <c r="CF10" s="116" t="e">
        <f>((AQ6+AR10)/(AR6+AQ10))/10</f>
        <v>#VALUE!</v>
      </c>
      <c r="CG10" s="116" t="e">
        <f>((AQ13+AR13)/(AR10+AQ10))/10</f>
        <v>#VALUE!</v>
      </c>
      <c r="CI10" s="103">
        <v>4</v>
      </c>
      <c r="CJ10" s="118">
        <f>IF(AQ9&gt;AR9,CQ13+0.1,CQ13-0.1)</f>
        <v>4.9000000000000004</v>
      </c>
      <c r="CK10" s="118">
        <f>IF(AR6&gt;AQ6,CQ13+0.1,CQ13-0.1)</f>
        <v>4.9000000000000004</v>
      </c>
      <c r="CL10" s="118">
        <f>IF(AR21&gt;AS21,CQ13+0.1,CQ13-0.1)</f>
        <v>4.9000000000000004</v>
      </c>
      <c r="CM10" s="117"/>
      <c r="CN10" s="118">
        <f>IF(AR17&gt;AQ17,CQ13+0.1,CQ13-0.1)</f>
        <v>5.0999999999999996</v>
      </c>
      <c r="CO10" s="118">
        <f>IF(AQ14&gt;AR14,CQ13+0.1,CQ13-0.1)</f>
        <v>4.9000000000000004</v>
      </c>
      <c r="CP10" s="119"/>
      <c r="CQ10" s="401"/>
      <c r="CR10" s="401"/>
      <c r="CS10" s="401"/>
      <c r="CU10" s="401"/>
      <c r="CV10" s="419"/>
      <c r="CX10" s="401"/>
      <c r="CZ10" s="419"/>
      <c r="DA10" s="401"/>
      <c r="DD10" s="424"/>
      <c r="DE10" s="425"/>
      <c r="DF10" s="450"/>
      <c r="DG10" s="420">
        <f>IF(EU17&gt;ET17,FV17,FW17)</f>
        <v>0</v>
      </c>
      <c r="DH10" s="421"/>
      <c r="DI10" s="422"/>
      <c r="DJ10" s="428"/>
      <c r="DK10" s="429"/>
      <c r="DL10" s="430"/>
      <c r="DM10" s="423">
        <f>IF(EU14&gt;ET14,FV14,FW14)</f>
        <v>0</v>
      </c>
      <c r="DN10" s="421"/>
      <c r="DO10" s="422"/>
      <c r="DP10" s="423">
        <f>IF(ET5&gt;EU5,FV5,FW5)</f>
        <v>0</v>
      </c>
      <c r="DQ10" s="421"/>
      <c r="DR10" s="422"/>
      <c r="DS10" s="423">
        <f>IF(ET12&gt;EU12,FV12,FW12)</f>
        <v>0</v>
      </c>
      <c r="DT10" s="421"/>
      <c r="DU10" s="422"/>
      <c r="DV10" s="423">
        <f>IF(EU9&gt;ET9,FV9,FW9)</f>
        <v>0</v>
      </c>
      <c r="DW10" s="421"/>
      <c r="DX10" s="421"/>
      <c r="DY10" s="431"/>
      <c r="DZ10" s="432"/>
      <c r="EA10" s="431"/>
    </row>
    <row r="11" spans="1:131" ht="12.6" customHeight="1" x14ac:dyDescent="0.25">
      <c r="A11" s="424"/>
      <c r="B11" s="425"/>
      <c r="C11" s="456"/>
      <c r="D11" s="420" t="str">
        <f>IF(AR18&gt;AQ18,BS18,BT18)</f>
        <v>0 : 3</v>
      </c>
      <c r="E11" s="421"/>
      <c r="F11" s="422"/>
      <c r="G11" s="428"/>
      <c r="H11" s="429"/>
      <c r="I11" s="430"/>
      <c r="J11" s="423" t="str">
        <f>IF(AR15&gt;AQ15,BS15,BT15)</f>
        <v>-1, 1, 1, 1</v>
      </c>
      <c r="K11" s="421"/>
      <c r="L11" s="422"/>
      <c r="M11" s="423" t="str">
        <f>IF(AQ6&gt;AR6,BS6,BT6)</f>
        <v>1, 1, 1</v>
      </c>
      <c r="N11" s="421"/>
      <c r="O11" s="422"/>
      <c r="P11" s="423" t="str">
        <f>IF(AQ13&gt;AR13,BS13,BT13)</f>
        <v>1, 1, 1</v>
      </c>
      <c r="Q11" s="421"/>
      <c r="R11" s="422"/>
      <c r="S11" s="423"/>
      <c r="T11" s="421"/>
      <c r="U11" s="421"/>
      <c r="V11" s="431"/>
      <c r="W11" s="432"/>
      <c r="X11" s="431"/>
      <c r="Y11" s="124"/>
      <c r="Z11" s="416"/>
      <c r="AB11" s="417"/>
      <c r="AC11" s="417"/>
      <c r="AD11" s="111" t="str">
        <f>IF(B16=0," ","5-3")</f>
        <v>5-3</v>
      </c>
      <c r="AE11" s="112" t="str">
        <f>IF(B16=0," ",CONCATENATE(C16,"-",C12))</f>
        <v>УЛЫТАУСКАЯ обл.-АБАЙСКАЯ обл.</v>
      </c>
      <c r="AF11" s="113">
        <v>1</v>
      </c>
      <c r="AG11" s="114">
        <v>2</v>
      </c>
      <c r="AH11" s="113">
        <v>1</v>
      </c>
      <c r="AI11" s="114">
        <v>2</v>
      </c>
      <c r="AJ11" s="113">
        <v>1</v>
      </c>
      <c r="AK11" s="114">
        <v>2</v>
      </c>
      <c r="AL11" s="113"/>
      <c r="AM11" s="114"/>
      <c r="AN11" s="113"/>
      <c r="AO11" s="115"/>
      <c r="AP11" s="98"/>
      <c r="AQ11" s="99">
        <f t="shared" si="0"/>
        <v>0</v>
      </c>
      <c r="AR11" s="99">
        <f t="shared" si="1"/>
        <v>3</v>
      </c>
      <c r="AS11" s="100">
        <f t="shared" si="2"/>
        <v>0</v>
      </c>
      <c r="AT11" s="100">
        <f t="shared" si="3"/>
        <v>0</v>
      </c>
      <c r="AU11" s="100">
        <f t="shared" si="4"/>
        <v>0</v>
      </c>
      <c r="AV11" s="100">
        <f t="shared" si="5"/>
        <v>0</v>
      </c>
      <c r="AW11" s="100">
        <f t="shared" si="6"/>
        <v>0</v>
      </c>
      <c r="AX11" s="101"/>
      <c r="AY11" s="100">
        <f t="shared" si="7"/>
        <v>1</v>
      </c>
      <c r="AZ11" s="100">
        <f t="shared" si="8"/>
        <v>1</v>
      </c>
      <c r="BA11" s="100">
        <f t="shared" si="9"/>
        <v>1</v>
      </c>
      <c r="BB11" s="100">
        <f t="shared" si="10"/>
        <v>0</v>
      </c>
      <c r="BC11" s="100">
        <f t="shared" si="11"/>
        <v>0</v>
      </c>
      <c r="BD11" s="101"/>
      <c r="BE11" s="100">
        <f t="shared" si="12"/>
        <v>-1</v>
      </c>
      <c r="BF11" s="100" t="str">
        <f t="shared" si="13"/>
        <v>, -1</v>
      </c>
      <c r="BG11" s="100" t="str">
        <f t="shared" si="14"/>
        <v>, -1</v>
      </c>
      <c r="BH11" s="100" t="str">
        <f t="shared" si="15"/>
        <v/>
      </c>
      <c r="BI11" s="100" t="str">
        <f t="shared" si="16"/>
        <v/>
      </c>
      <c r="BJ11" s="101"/>
      <c r="BK11" s="100">
        <f t="shared" si="17"/>
        <v>1</v>
      </c>
      <c r="BL11" s="100" t="str">
        <f t="shared" si="18"/>
        <v>, 1</v>
      </c>
      <c r="BM11" s="100" t="str">
        <f t="shared" si="19"/>
        <v>, 1</v>
      </c>
      <c r="BN11" s="100" t="str">
        <f t="shared" si="20"/>
        <v/>
      </c>
      <c r="BO11" s="100" t="str">
        <f t="shared" si="21"/>
        <v/>
      </c>
      <c r="BP11" s="101"/>
      <c r="BQ11" s="102" t="str">
        <f t="shared" si="22"/>
        <v>-1, -1, -1</v>
      </c>
      <c r="BR11" s="102" t="str">
        <f t="shared" si="23"/>
        <v>1, 1, 1</v>
      </c>
      <c r="BS11" s="102" t="str">
        <f t="shared" si="24"/>
        <v>1, 1, 1</v>
      </c>
      <c r="BT11" s="1" t="str">
        <f t="shared" si="25"/>
        <v>0 : 3</v>
      </c>
      <c r="BU11" s="445"/>
      <c r="BW11" s="103">
        <v>3</v>
      </c>
      <c r="BX11" s="104" t="s">
        <v>208</v>
      </c>
      <c r="BY11" s="104" t="s">
        <v>206</v>
      </c>
      <c r="BZ11" s="104" t="s">
        <v>2</v>
      </c>
      <c r="CA11" s="104" t="s">
        <v>207</v>
      </c>
      <c r="CB11" s="104" t="s">
        <v>187</v>
      </c>
      <c r="CC11" s="104" t="s">
        <v>188</v>
      </c>
      <c r="CD11" s="104" t="s">
        <v>189</v>
      </c>
      <c r="CE11" s="104" t="s">
        <v>192</v>
      </c>
      <c r="CF11" s="104" t="s">
        <v>193</v>
      </c>
      <c r="CG11" s="104" t="s">
        <v>194</v>
      </c>
      <c r="CI11" s="103">
        <v>5</v>
      </c>
      <c r="CJ11" s="118">
        <f>IF(AR7&gt;AQ7,CQ15+0.1,CQ15-0.1)</f>
        <v>3.9</v>
      </c>
      <c r="CK11" s="118">
        <f>IF(AR13&gt;AQ13,CQ15+0.1,CQ15-0.1)</f>
        <v>3.9</v>
      </c>
      <c r="CL11" s="118">
        <f>IF(AQ11&gt;AR11,CQ15+0.1,CQ15-0.1)</f>
        <v>3.9</v>
      </c>
      <c r="CM11" s="118">
        <f>IF(AQ17&gt;AR17,CQ15+0.1,CQ15-0.1)</f>
        <v>3.9</v>
      </c>
      <c r="CN11" s="125"/>
      <c r="CO11" s="118">
        <f>IF(AQ20&gt;AR20,CQ15+0.1,CQ15-0.1)</f>
        <v>3.9</v>
      </c>
      <c r="CP11" s="105"/>
      <c r="CQ11" s="400">
        <f>V12</f>
        <v>6</v>
      </c>
      <c r="CR11" s="400">
        <f>IF(AND(CQ11=CQ7,CQ11=CQ9),BX12,(IF(AND(CQ11=CQ7,CQ11=CQ13),BY12,(IF(AND(CQ11=CQ7,CQ11=CQ15),BZ12,(IF(AND(CQ11=CQ7,CQ11=CQ17),CA12,(IF(AND(CQ11=CQ9,CQ11=CQ13),CB12,(IF(AND(CQ11=CQ9,CQ11=CQ15),CC12,(IF(AND(CQ11=CQ9,CQ11=CQ17),CD12,(IF(AND(CQ11=CQ13,CQ11=CQ15),CE12,(IF(AND(CQ11=CQ13,CQ11=CQ17),CF12,(IF(AND(CQ11=CQ15,CQ11=CQ17),CG12,999)))))))))))))))))))</f>
        <v>999</v>
      </c>
      <c r="CS11" s="400">
        <f t="shared" ref="CS11" si="33">IF(CX11=1,CQ11+CR11,CR11)</f>
        <v>999</v>
      </c>
      <c r="CU11" s="400">
        <f>CQ11</f>
        <v>6</v>
      </c>
      <c r="CV11" s="418">
        <f>IF(CU11=CU7,CJ9,(IF(CU11=CU9,CK9,(IF(CU11=CU13,CM9,(IF(CU11=CU15,CN9,(IF(CU11=CU17,CO9,999)))))))))</f>
        <v>999</v>
      </c>
      <c r="CX11" s="400">
        <f t="shared" ref="CX11" si="34">IF(CR11&lt;&gt;999,1,0)</f>
        <v>0</v>
      </c>
      <c r="CZ11" s="418">
        <f>IF(CX11=1,CS11,CV11)</f>
        <v>999</v>
      </c>
      <c r="DA11" s="400">
        <f t="shared" ref="DA11" si="35">IF(CZ11&lt;&gt;999,CZ11,CU11)</f>
        <v>6</v>
      </c>
      <c r="DD11" s="402">
        <v>3</v>
      </c>
      <c r="DE11" s="404">
        <f>[3]Лист3!$A$11</f>
        <v>50</v>
      </c>
      <c r="DF11" s="448"/>
      <c r="DG11" s="126"/>
      <c r="DH11" s="127">
        <f>IF(EU11&gt;ET11,2,$AF$4)</f>
        <v>1</v>
      </c>
      <c r="DI11" s="128"/>
      <c r="DJ11" s="129"/>
      <c r="DK11" s="127">
        <f>IF(ET14&gt;EU14,2,$AF$4)</f>
        <v>1</v>
      </c>
      <c r="DL11" s="128"/>
      <c r="DM11" s="408"/>
      <c r="DN11" s="409"/>
      <c r="DO11" s="427"/>
      <c r="DP11" s="129"/>
      <c r="DQ11" s="127">
        <f>IF(ET18&gt;EU18,2,$AF$4)</f>
        <v>1</v>
      </c>
      <c r="DR11" s="128"/>
      <c r="DS11" s="129"/>
      <c r="DT11" s="127">
        <f>IF(EU10&gt;ET10,2,$AF$4)</f>
        <v>1</v>
      </c>
      <c r="DU11" s="128"/>
      <c r="DV11" s="129"/>
      <c r="DW11" s="127">
        <f>IF(ET7&gt;EU7,2,$AF$4)</f>
        <v>1</v>
      </c>
      <c r="DX11" s="126"/>
      <c r="DY11" s="412">
        <f>SUM(DH11,DK11,DN11,DQ11,DT11,DW11)</f>
        <v>5</v>
      </c>
      <c r="DZ11" s="414">
        <f t="shared" ref="DZ11" si="36">IF(($AF$4=1),IF(HA10=1,GU10*10,0),0)</f>
        <v>0</v>
      </c>
      <c r="EA11" s="412">
        <f>IF(($AF$4=1),RANK(HD10,$DA$22:$DA$33,0),0)</f>
        <v>6</v>
      </c>
    </row>
    <row r="12" spans="1:131" ht="12.6" customHeight="1" x14ac:dyDescent="0.25">
      <c r="A12" s="402">
        <v>3</v>
      </c>
      <c r="B12" s="404">
        <f>[3]Лист3!$A$11</f>
        <v>50</v>
      </c>
      <c r="C12" s="433" t="s">
        <v>74</v>
      </c>
      <c r="D12" s="126"/>
      <c r="E12" s="127">
        <f>IF(AR12&gt;AQ12,2,$AF$4)</f>
        <v>1</v>
      </c>
      <c r="F12" s="128"/>
      <c r="G12" s="129"/>
      <c r="H12" s="127">
        <f>IF(AQ15&gt;AR15,2,$AF$4)</f>
        <v>1</v>
      </c>
      <c r="I12" s="128"/>
      <c r="J12" s="408"/>
      <c r="K12" s="409"/>
      <c r="L12" s="427"/>
      <c r="M12" s="129"/>
      <c r="N12" s="127">
        <f>IF(AQ19&gt;AR19,2,$AF$4)</f>
        <v>2</v>
      </c>
      <c r="O12" s="128"/>
      <c r="P12" s="129"/>
      <c r="Q12" s="127">
        <f>IF(AR11&gt;AQ11,2,$AF$4)</f>
        <v>2</v>
      </c>
      <c r="R12" s="128"/>
      <c r="S12" s="129"/>
      <c r="T12" s="127"/>
      <c r="U12" s="126"/>
      <c r="V12" s="412">
        <f>SUM(E12,H12,K12,N12,Q12,T12)</f>
        <v>6</v>
      </c>
      <c r="W12" s="414">
        <f t="shared" ref="W12" si="37">IF(($AF$4=1),IF(CX11=1,CR11*10,0),0)</f>
        <v>0</v>
      </c>
      <c r="X12" s="412">
        <f>IF(($AF$4=1),RANK(DA11,$DA$22:$DA$33,0),0)</f>
        <v>3</v>
      </c>
      <c r="Y12" s="124"/>
      <c r="Z12" s="416">
        <f>IF(B12="","",VLOOKUP(B12,'[4]Список участников'!A:L,8,FALSE))</f>
        <v>0</v>
      </c>
      <c r="AB12" s="417">
        <f>IF(B12&gt;0,1,0)</f>
        <v>1</v>
      </c>
      <c r="AC12" s="417"/>
      <c r="AD12" s="111" t="s">
        <v>205</v>
      </c>
      <c r="AE12" s="112" t="str">
        <f>IF(B12=0," ",CONCATENATE(C8,"-",C12))</f>
        <v>г.ШЫМКЕНТ-АБАЙСКАЯ обл.</v>
      </c>
      <c r="AF12" s="113">
        <v>2</v>
      </c>
      <c r="AG12" s="114">
        <v>1</v>
      </c>
      <c r="AH12" s="113">
        <v>2</v>
      </c>
      <c r="AI12" s="114">
        <v>1</v>
      </c>
      <c r="AJ12" s="113">
        <v>2</v>
      </c>
      <c r="AK12" s="114">
        <v>1</v>
      </c>
      <c r="AL12" s="113"/>
      <c r="AM12" s="114"/>
      <c r="AN12" s="113"/>
      <c r="AO12" s="115"/>
      <c r="AP12" s="98"/>
      <c r="AQ12" s="99">
        <f t="shared" si="0"/>
        <v>3</v>
      </c>
      <c r="AR12" s="99">
        <f t="shared" si="1"/>
        <v>0</v>
      </c>
      <c r="AS12" s="100">
        <f t="shared" si="2"/>
        <v>1</v>
      </c>
      <c r="AT12" s="100">
        <f t="shared" si="3"/>
        <v>1</v>
      </c>
      <c r="AU12" s="100">
        <f t="shared" si="4"/>
        <v>1</v>
      </c>
      <c r="AV12" s="100">
        <f t="shared" si="5"/>
        <v>0</v>
      </c>
      <c r="AW12" s="100">
        <f t="shared" si="6"/>
        <v>0</v>
      </c>
      <c r="AX12" s="101"/>
      <c r="AY12" s="100">
        <f t="shared" si="7"/>
        <v>0</v>
      </c>
      <c r="AZ12" s="100">
        <f t="shared" si="8"/>
        <v>0</v>
      </c>
      <c r="BA12" s="100">
        <f t="shared" si="9"/>
        <v>0</v>
      </c>
      <c r="BB12" s="100">
        <f t="shared" si="10"/>
        <v>0</v>
      </c>
      <c r="BC12" s="100">
        <f t="shared" si="11"/>
        <v>0</v>
      </c>
      <c r="BD12" s="101"/>
      <c r="BE12" s="100">
        <f t="shared" si="12"/>
        <v>1</v>
      </c>
      <c r="BF12" s="100" t="str">
        <f t="shared" si="13"/>
        <v>, 1</v>
      </c>
      <c r="BG12" s="100" t="str">
        <f t="shared" si="14"/>
        <v>, 1</v>
      </c>
      <c r="BH12" s="100" t="str">
        <f t="shared" si="15"/>
        <v/>
      </c>
      <c r="BI12" s="100" t="str">
        <f t="shared" si="16"/>
        <v/>
      </c>
      <c r="BJ12" s="101"/>
      <c r="BK12" s="100">
        <f t="shared" si="17"/>
        <v>-1</v>
      </c>
      <c r="BL12" s="100" t="str">
        <f t="shared" si="18"/>
        <v>, -1</v>
      </c>
      <c r="BM12" s="100" t="str">
        <f t="shared" si="19"/>
        <v>, -1</v>
      </c>
      <c r="BN12" s="100" t="str">
        <f t="shared" si="20"/>
        <v/>
      </c>
      <c r="BO12" s="100" t="str">
        <f t="shared" si="21"/>
        <v/>
      </c>
      <c r="BP12" s="101"/>
      <c r="BQ12" s="102" t="str">
        <f t="shared" si="22"/>
        <v>1, 1, 1</v>
      </c>
      <c r="BR12" s="102" t="str">
        <f t="shared" si="23"/>
        <v>-1, -1, -1</v>
      </c>
      <c r="BS12" s="102" t="str">
        <f t="shared" si="24"/>
        <v>1, 1, 1</v>
      </c>
      <c r="BT12" s="1" t="str">
        <f t="shared" si="25"/>
        <v>0 : 3</v>
      </c>
      <c r="BU12" s="445"/>
      <c r="BW12" s="103"/>
      <c r="BX12" s="116">
        <f>((AR12+AQ15)/(AQ12+AR15))/10</f>
        <v>1.6666666666666666E-2</v>
      </c>
      <c r="BY12" s="116">
        <f>((AR12+AQ19)/(AQ12+AR19))/10</f>
        <v>0.1</v>
      </c>
      <c r="BZ12" s="116">
        <f>((AR12+AR11)/(AQ12+AQ11))/10</f>
        <v>0.1</v>
      </c>
      <c r="CA12" s="116" t="e">
        <f>((AR12+AQ8)/(AQ12+AR8))/10</f>
        <v>#VALUE!</v>
      </c>
      <c r="CB12" s="116">
        <f>((AQ15+AQ19)/(AR15+AR19))/10</f>
        <v>0.13333333333333333</v>
      </c>
      <c r="CC12" s="116">
        <f>((AQ15+AR11)/(AR15+AQ11))/10</f>
        <v>0.13333333333333333</v>
      </c>
      <c r="CD12" s="116" t="e">
        <f>((AQ15+AQ8)/(AR15+AR8))/10</f>
        <v>#VALUE!</v>
      </c>
      <c r="CE12" s="116" t="e">
        <f>((AQ19+AR11)/(AR19+AQ11))/10</f>
        <v>#DIV/0!</v>
      </c>
      <c r="CF12" s="116" t="e">
        <f>((AQ19+AQ8)/(AR19+AR8))/10</f>
        <v>#VALUE!</v>
      </c>
      <c r="CG12" s="116" t="e">
        <f>((AR11+AQ8)/(AQ11+AR8))/10</f>
        <v>#VALUE!</v>
      </c>
      <c r="CI12" s="103">
        <v>6</v>
      </c>
      <c r="CJ12" s="118">
        <f>IF(AQ16&gt;AR16,CQ17+0.1,CQ17-0.1)</f>
        <v>-0.1</v>
      </c>
      <c r="CK12" s="118">
        <f>IF(AQ10&gt;AR10,CQ17+0.1,CQ17-0.1)</f>
        <v>-0.1</v>
      </c>
      <c r="CL12" s="118">
        <f>IF(AR8&gt;AQ8,CQ17+0.1,CQ17-0.1)</f>
        <v>-0.1</v>
      </c>
      <c r="CM12" s="118">
        <f>IF(AR14&gt;AQ14,CQ17+0.1,CQ17-0.1)</f>
        <v>-0.1</v>
      </c>
      <c r="CN12" s="118">
        <f>IF(AR20&gt;AQ20,CQ17+0.1,CQ17-0.1)</f>
        <v>-0.1</v>
      </c>
      <c r="CO12" s="117"/>
      <c r="CP12" s="119"/>
      <c r="CQ12" s="401"/>
      <c r="CR12" s="401"/>
      <c r="CS12" s="401"/>
      <c r="CU12" s="401"/>
      <c r="CV12" s="419"/>
      <c r="CX12" s="401"/>
      <c r="CZ12" s="419"/>
      <c r="DA12" s="401"/>
      <c r="DD12" s="424"/>
      <c r="DE12" s="425"/>
      <c r="DF12" s="450"/>
      <c r="DG12" s="420">
        <f>IF(EU11&gt;ET11,FV11,FW11)</f>
        <v>0</v>
      </c>
      <c r="DH12" s="421"/>
      <c r="DI12" s="422"/>
      <c r="DJ12" s="423">
        <f>IF(ET14&gt;EU14,FV14,FW14)</f>
        <v>0</v>
      </c>
      <c r="DK12" s="421"/>
      <c r="DL12" s="422"/>
      <c r="DM12" s="428"/>
      <c r="DN12" s="429"/>
      <c r="DO12" s="430"/>
      <c r="DP12" s="423">
        <f>IF(ET18&gt;EU18,FV18,FW18)</f>
        <v>0</v>
      </c>
      <c r="DQ12" s="421"/>
      <c r="DR12" s="422"/>
      <c r="DS12" s="423">
        <f>IF(EU10&gt;ET10,FV10,FW10)</f>
        <v>0</v>
      </c>
      <c r="DT12" s="421"/>
      <c r="DU12" s="422"/>
      <c r="DV12" s="423">
        <f>IF(ET7&gt;EU7,FV7,FW7)</f>
        <v>0</v>
      </c>
      <c r="DW12" s="421"/>
      <c r="DX12" s="421"/>
      <c r="DY12" s="431"/>
      <c r="DZ12" s="432"/>
      <c r="EA12" s="431"/>
    </row>
    <row r="13" spans="1:131" ht="12.6" customHeight="1" x14ac:dyDescent="0.25">
      <c r="A13" s="424"/>
      <c r="B13" s="425"/>
      <c r="C13" s="434"/>
      <c r="D13" s="420" t="str">
        <f>IF(AR12&gt;AQ12,BS12,BT12)</f>
        <v>0 : 3</v>
      </c>
      <c r="E13" s="421"/>
      <c r="F13" s="422"/>
      <c r="G13" s="423" t="str">
        <f>IF(AQ15&gt;AR15,BS15,BT15)</f>
        <v>1 : 3</v>
      </c>
      <c r="H13" s="421"/>
      <c r="I13" s="422"/>
      <c r="J13" s="428"/>
      <c r="K13" s="429"/>
      <c r="L13" s="430"/>
      <c r="M13" s="423" t="str">
        <f>IF(AQ19&gt;AR19,BS19,BT19)</f>
        <v>1, 1, 1</v>
      </c>
      <c r="N13" s="421"/>
      <c r="O13" s="422"/>
      <c r="P13" s="423" t="str">
        <f>IF(AR11&gt;AQ11,BS11,BT11)</f>
        <v>1, 1, 1</v>
      </c>
      <c r="Q13" s="421"/>
      <c r="R13" s="422"/>
      <c r="S13" s="423"/>
      <c r="T13" s="421"/>
      <c r="U13" s="421"/>
      <c r="V13" s="431"/>
      <c r="W13" s="432"/>
      <c r="X13" s="431"/>
      <c r="Y13" s="124"/>
      <c r="Z13" s="416"/>
      <c r="AB13" s="417"/>
      <c r="AC13" s="417"/>
      <c r="AD13" s="111" t="str">
        <f>IF(B16=0," ","2-5")</f>
        <v>2-5</v>
      </c>
      <c r="AE13" s="112" t="str">
        <f>IF(B16=0," ",CONCATENATE(C10,"-",C16))</f>
        <v>ВКО-УЛЫТАУСКАЯ обл.</v>
      </c>
      <c r="AF13" s="113">
        <v>2</v>
      </c>
      <c r="AG13" s="114">
        <v>1</v>
      </c>
      <c r="AH13" s="113">
        <v>2</v>
      </c>
      <c r="AI13" s="114">
        <v>1</v>
      </c>
      <c r="AJ13" s="113">
        <v>2</v>
      </c>
      <c r="AK13" s="114">
        <v>1</v>
      </c>
      <c r="AL13" s="113"/>
      <c r="AM13" s="114"/>
      <c r="AN13" s="113"/>
      <c r="AO13" s="115"/>
      <c r="AP13" s="98"/>
      <c r="AQ13" s="99">
        <f t="shared" si="0"/>
        <v>3</v>
      </c>
      <c r="AR13" s="99">
        <f t="shared" si="1"/>
        <v>0</v>
      </c>
      <c r="AS13" s="100">
        <f t="shared" si="2"/>
        <v>1</v>
      </c>
      <c r="AT13" s="100">
        <f t="shared" si="3"/>
        <v>1</v>
      </c>
      <c r="AU13" s="100">
        <f t="shared" si="4"/>
        <v>1</v>
      </c>
      <c r="AV13" s="100">
        <f t="shared" si="5"/>
        <v>0</v>
      </c>
      <c r="AW13" s="100">
        <f t="shared" si="6"/>
        <v>0</v>
      </c>
      <c r="AX13" s="101"/>
      <c r="AY13" s="100">
        <f t="shared" si="7"/>
        <v>0</v>
      </c>
      <c r="AZ13" s="100">
        <f t="shared" si="8"/>
        <v>0</v>
      </c>
      <c r="BA13" s="100">
        <f t="shared" si="9"/>
        <v>0</v>
      </c>
      <c r="BB13" s="100">
        <f t="shared" si="10"/>
        <v>0</v>
      </c>
      <c r="BC13" s="100">
        <f t="shared" si="11"/>
        <v>0</v>
      </c>
      <c r="BD13" s="101"/>
      <c r="BE13" s="100">
        <f t="shared" si="12"/>
        <v>1</v>
      </c>
      <c r="BF13" s="100" t="str">
        <f t="shared" si="13"/>
        <v>, 1</v>
      </c>
      <c r="BG13" s="100" t="str">
        <f t="shared" si="14"/>
        <v>, 1</v>
      </c>
      <c r="BH13" s="100" t="str">
        <f t="shared" si="15"/>
        <v/>
      </c>
      <c r="BI13" s="100" t="str">
        <f t="shared" si="16"/>
        <v/>
      </c>
      <c r="BJ13" s="101"/>
      <c r="BK13" s="100">
        <f t="shared" si="17"/>
        <v>-1</v>
      </c>
      <c r="BL13" s="100" t="str">
        <f t="shared" si="18"/>
        <v>, -1</v>
      </c>
      <c r="BM13" s="100" t="str">
        <f t="shared" si="19"/>
        <v>, -1</v>
      </c>
      <c r="BN13" s="100" t="str">
        <f t="shared" si="20"/>
        <v/>
      </c>
      <c r="BO13" s="100" t="str">
        <f t="shared" si="21"/>
        <v/>
      </c>
      <c r="BP13" s="101"/>
      <c r="BQ13" s="102" t="str">
        <f t="shared" si="22"/>
        <v>1, 1, 1</v>
      </c>
      <c r="BR13" s="102" t="str">
        <f t="shared" si="23"/>
        <v>-1, -1, -1</v>
      </c>
      <c r="BS13" s="102" t="str">
        <f t="shared" si="24"/>
        <v>1, 1, 1</v>
      </c>
      <c r="BT13" s="1" t="str">
        <f t="shared" si="25"/>
        <v>0 : 3</v>
      </c>
      <c r="BU13" s="445"/>
      <c r="BW13" s="103">
        <v>4</v>
      </c>
      <c r="BX13" s="104" t="s">
        <v>208</v>
      </c>
      <c r="BY13" s="104" t="s">
        <v>205</v>
      </c>
      <c r="BZ13" s="104" t="s">
        <v>2</v>
      </c>
      <c r="CA13" s="104" t="s">
        <v>207</v>
      </c>
      <c r="CB13" s="104" t="s">
        <v>186</v>
      </c>
      <c r="CC13" s="104" t="s">
        <v>188</v>
      </c>
      <c r="CD13" s="104" t="s">
        <v>189</v>
      </c>
      <c r="CE13" s="104" t="s">
        <v>190</v>
      </c>
      <c r="CF13" s="104" t="s">
        <v>191</v>
      </c>
      <c r="CG13" s="104" t="s">
        <v>194</v>
      </c>
      <c r="CI13" s="119"/>
      <c r="CJ13" s="105"/>
      <c r="CK13" s="105"/>
      <c r="CL13" s="105"/>
      <c r="CM13" s="105"/>
      <c r="CN13" s="105"/>
      <c r="CO13" s="105"/>
      <c r="CP13" s="105"/>
      <c r="CQ13" s="400">
        <f>V14</f>
        <v>5</v>
      </c>
      <c r="CR13" s="400">
        <f>IF(AND(CQ13=CQ7,CQ13=CQ9),BX14,(IF(AND(CQ13=CQ7,CQ13=CQ11),BY14,(IF(AND(CQ13=CQ7,CQ13=CQ15),BZ14,(IF(AND(CQ13=CQ7,CQ13=CQ17),CA14,(IF(AND(CQ13=CQ9,CQ13=CQ11),CB14,(IF(AND(CQ13=CQ9,CQ13=CQ15),CC14,(IF(AND(CQ13=CQ9,CQ13=CQ17),CD14,(IF(AND(CQ13=CQ11,CQ13=CQ15),CE14,(IF(AND(CQ13=CQ11,CQ13=CQ17),CF14,(IF(AND(CQ13=CQ15,CQ13=CQ17),CG14,999)))))))))))))))))))</f>
        <v>999</v>
      </c>
      <c r="CS13" s="400">
        <f t="shared" ref="CS13" si="38">IF(CX13=1,CQ13+CR13,CR13)</f>
        <v>999</v>
      </c>
      <c r="CU13" s="400">
        <f>CQ13</f>
        <v>5</v>
      </c>
      <c r="CV13" s="418">
        <f>IF(CU13=CU7,CJ10,(IF(CU13=CU9,CK10,(IF(CU13=CU11,CL10,(IF(CU13=CU15,CN10,(IF(CU13=CU17,CO10,999)))))))))</f>
        <v>999</v>
      </c>
      <c r="CX13" s="400">
        <f t="shared" ref="CX13" si="39">IF(CR13&lt;&gt;999,1,0)</f>
        <v>0</v>
      </c>
      <c r="CZ13" s="418">
        <f>IF(CX13=1,CS13,CV13)</f>
        <v>999</v>
      </c>
      <c r="DA13" s="400">
        <f t="shared" ref="DA13" si="40">IF(CZ13&lt;&gt;999,CZ13,CU13)</f>
        <v>5</v>
      </c>
      <c r="DD13" s="402">
        <v>4</v>
      </c>
      <c r="DE13" s="404">
        <f>[3]Лист3!$A$12</f>
        <v>95</v>
      </c>
      <c r="DF13" s="448"/>
      <c r="DG13" s="126"/>
      <c r="DH13" s="127">
        <f>IF(ET8&gt;EU8,2,$AF$4)</f>
        <v>1</v>
      </c>
      <c r="DI13" s="128"/>
      <c r="DJ13" s="129"/>
      <c r="DK13" s="127">
        <f>IF(EU5&gt;ET5,2,$AF$4)</f>
        <v>1</v>
      </c>
      <c r="DL13" s="128"/>
      <c r="DM13" s="129"/>
      <c r="DN13" s="127">
        <f>IF(EU18&gt;ET18,2,$AF$4)</f>
        <v>1</v>
      </c>
      <c r="DO13" s="128"/>
      <c r="DP13" s="408"/>
      <c r="DQ13" s="409"/>
      <c r="DR13" s="427"/>
      <c r="DS13" s="129"/>
      <c r="DT13" s="127">
        <f>IF(EU16&gt;ET16,2,$AF$4)</f>
        <v>1</v>
      </c>
      <c r="DU13" s="128"/>
      <c r="DV13" s="129"/>
      <c r="DW13" s="127">
        <f>IF(ET13&gt;EU13,2,$AF$4)</f>
        <v>1</v>
      </c>
      <c r="DX13" s="126"/>
      <c r="DY13" s="412">
        <f>SUM(DH13,DK13,DN13,DQ13,DT13,DW13)</f>
        <v>5</v>
      </c>
      <c r="DZ13" s="414">
        <f t="shared" ref="DZ13" si="41">IF(($AF$4=1),IF(HA12=1,GU12*10,0),0)</f>
        <v>0</v>
      </c>
      <c r="EA13" s="412">
        <f>IF(($AF$4=1),RANK(HD12,$DA$22:$DA$33,0),0)</f>
        <v>6</v>
      </c>
    </row>
    <row r="14" spans="1:131" ht="12.6" customHeight="1" x14ac:dyDescent="0.25">
      <c r="A14" s="402">
        <v>4</v>
      </c>
      <c r="B14" s="404">
        <f>[3]Лист3!$A$12</f>
        <v>95</v>
      </c>
      <c r="C14" s="433" t="s">
        <v>73</v>
      </c>
      <c r="D14" s="126"/>
      <c r="E14" s="127">
        <f>IF(AQ9&gt;AR9,2,$AF$4)</f>
        <v>1</v>
      </c>
      <c r="F14" s="128"/>
      <c r="G14" s="129"/>
      <c r="H14" s="127">
        <f>IF(AR6&gt;AQ6,2,$AF$4)</f>
        <v>1</v>
      </c>
      <c r="I14" s="128"/>
      <c r="J14" s="129"/>
      <c r="K14" s="127">
        <f>IF(AR19&gt;AQ19,2,$AF$4)</f>
        <v>1</v>
      </c>
      <c r="L14" s="128"/>
      <c r="M14" s="408"/>
      <c r="N14" s="409"/>
      <c r="O14" s="427"/>
      <c r="P14" s="129"/>
      <c r="Q14" s="127">
        <f>IF(AR17&gt;AQ17,2,$AF$4)</f>
        <v>2</v>
      </c>
      <c r="R14" s="128"/>
      <c r="S14" s="129"/>
      <c r="T14" s="127"/>
      <c r="U14" s="126"/>
      <c r="V14" s="412">
        <f>SUM(E14,H14,K14,N14,Q14,T14)</f>
        <v>5</v>
      </c>
      <c r="W14" s="414">
        <f t="shared" ref="W14" si="42">IF(($AF$4=1),IF(CX13=1,CR13*10,0),0)</f>
        <v>0</v>
      </c>
      <c r="X14" s="412">
        <f>IF(($AF$4=1),RANK(DA13,$DA$22:$DA$33,0),0)</f>
        <v>4</v>
      </c>
      <c r="Y14" s="124"/>
      <c r="Z14" s="416">
        <f>IF(B14="","",VLOOKUP(B14,'[4]Список участников'!A:L,8,FALSE))</f>
        <v>0</v>
      </c>
      <c r="AB14" s="417">
        <f>IF(B14&gt;0,1,0)</f>
        <v>1</v>
      </c>
      <c r="AC14" s="417"/>
      <c r="AD14" s="111" t="str">
        <f>IF(B18=0," ","4-6")</f>
        <v>4-6</v>
      </c>
      <c r="AE14" s="112" t="str">
        <f>IF(B18=0," ",CONCATENATE(C14,"-",C18))</f>
        <v>КЫЗЫЛОРДИНСКАЯ обл.-</v>
      </c>
      <c r="AF14" s="113"/>
      <c r="AG14" s="114"/>
      <c r="AH14" s="113"/>
      <c r="AI14" s="114"/>
      <c r="AJ14" s="113"/>
      <c r="AK14" s="114"/>
      <c r="AL14" s="113"/>
      <c r="AM14" s="114"/>
      <c r="AN14" s="113"/>
      <c r="AO14" s="115"/>
      <c r="AP14" s="98"/>
      <c r="AQ14" s="99" t="str">
        <f t="shared" si="0"/>
        <v/>
      </c>
      <c r="AR14" s="99" t="str">
        <f t="shared" si="1"/>
        <v/>
      </c>
      <c r="AS14" s="100">
        <f t="shared" si="2"/>
        <v>0</v>
      </c>
      <c r="AT14" s="100">
        <f t="shared" si="3"/>
        <v>0</v>
      </c>
      <c r="AU14" s="100">
        <f t="shared" si="4"/>
        <v>0</v>
      </c>
      <c r="AV14" s="100">
        <f t="shared" si="5"/>
        <v>0</v>
      </c>
      <c r="AW14" s="100">
        <f t="shared" si="6"/>
        <v>0</v>
      </c>
      <c r="AX14" s="101"/>
      <c r="AY14" s="100">
        <f t="shared" si="7"/>
        <v>0</v>
      </c>
      <c r="AZ14" s="100">
        <f t="shared" si="8"/>
        <v>0</v>
      </c>
      <c r="BA14" s="100">
        <f t="shared" si="9"/>
        <v>0</v>
      </c>
      <c r="BB14" s="100">
        <f t="shared" si="10"/>
        <v>0</v>
      </c>
      <c r="BC14" s="100">
        <f t="shared" si="11"/>
        <v>0</v>
      </c>
      <c r="BD14" s="101"/>
      <c r="BE14" s="100" t="str">
        <f t="shared" si="12"/>
        <v/>
      </c>
      <c r="BF14" s="100" t="str">
        <f t="shared" si="13"/>
        <v/>
      </c>
      <c r="BG14" s="100" t="str">
        <f t="shared" si="14"/>
        <v/>
      </c>
      <c r="BH14" s="100" t="str">
        <f t="shared" si="15"/>
        <v/>
      </c>
      <c r="BI14" s="100" t="str">
        <f t="shared" si="16"/>
        <v/>
      </c>
      <c r="BJ14" s="101"/>
      <c r="BK14" s="100" t="str">
        <f t="shared" si="17"/>
        <v/>
      </c>
      <c r="BL14" s="100" t="str">
        <f t="shared" si="18"/>
        <v/>
      </c>
      <c r="BM14" s="100" t="str">
        <f t="shared" si="19"/>
        <v/>
      </c>
      <c r="BN14" s="100" t="str">
        <f t="shared" si="20"/>
        <v/>
      </c>
      <c r="BO14" s="100" t="str">
        <f t="shared" si="21"/>
        <v/>
      </c>
      <c r="BP14" s="101"/>
      <c r="BQ14" s="102" t="str">
        <f t="shared" si="22"/>
        <v/>
      </c>
      <c r="BR14" s="102" t="str">
        <f t="shared" si="23"/>
        <v/>
      </c>
      <c r="BS14" s="102" t="str">
        <f t="shared" si="24"/>
        <v/>
      </c>
      <c r="BT14" s="1" t="str">
        <f t="shared" si="25"/>
        <v/>
      </c>
      <c r="BU14" s="445"/>
      <c r="BW14" s="103"/>
      <c r="BX14" s="116">
        <f>((AQ9+AR6)/(AR9+AQ6))/10</f>
        <v>0</v>
      </c>
      <c r="BY14" s="116">
        <f>((AQ9+AR19)/(AR9+AQ19))/10</f>
        <v>0</v>
      </c>
      <c r="BZ14" s="116">
        <f>((AQ9+AR17)/(AR9+AQ17))/10</f>
        <v>0.06</v>
      </c>
      <c r="CA14" s="116" t="e">
        <f>((AQ9+AQ14)/(AR9+AR14))/10</f>
        <v>#VALUE!</v>
      </c>
      <c r="CB14" s="116">
        <f>((AR6+AR19)/(AQ6+AQ19))/10</f>
        <v>0</v>
      </c>
      <c r="CC14" s="116">
        <f>((AR6+AR17)/(AQ6+AQ17))/10</f>
        <v>0.06</v>
      </c>
      <c r="CD14" s="116" t="e">
        <f>((AR6+AQ14)/(AQ6+AR14))/10</f>
        <v>#VALUE!</v>
      </c>
      <c r="CE14" s="116">
        <f>((AR19+AR17)/(AQ19+AQ17))/10</f>
        <v>0.06</v>
      </c>
      <c r="CF14" s="116" t="e">
        <f>((AR19+AQ14)/(AQ19+AR14))/10</f>
        <v>#VALUE!</v>
      </c>
      <c r="CG14" s="116" t="e">
        <f>((AR17+AQ14)/(AQ17+AR14))/10</f>
        <v>#VALUE!</v>
      </c>
      <c r="CI14" s="119"/>
      <c r="CJ14" s="119"/>
      <c r="CK14" s="119"/>
      <c r="CL14" s="119"/>
      <c r="CM14" s="119"/>
      <c r="CN14" s="119"/>
      <c r="CO14" s="119"/>
      <c r="CP14" s="119"/>
      <c r="CQ14" s="401"/>
      <c r="CR14" s="401"/>
      <c r="CS14" s="401"/>
      <c r="CU14" s="401"/>
      <c r="CV14" s="419"/>
      <c r="CX14" s="401"/>
      <c r="CZ14" s="419"/>
      <c r="DA14" s="401"/>
      <c r="DD14" s="424"/>
      <c r="DE14" s="425"/>
      <c r="DF14" s="450"/>
      <c r="DG14" s="420">
        <f>IF(ET8&gt;EU8,FV8,FW8)</f>
        <v>0</v>
      </c>
      <c r="DH14" s="421"/>
      <c r="DI14" s="422"/>
      <c r="DJ14" s="423">
        <f>IF(EU5&gt;ET5,FV5,FW5)</f>
        <v>0</v>
      </c>
      <c r="DK14" s="421"/>
      <c r="DL14" s="422"/>
      <c r="DM14" s="423">
        <f>IF(EU18&gt;ET18,FV18,FW18)</f>
        <v>0</v>
      </c>
      <c r="DN14" s="421"/>
      <c r="DO14" s="422"/>
      <c r="DP14" s="428"/>
      <c r="DQ14" s="429"/>
      <c r="DR14" s="430"/>
      <c r="DS14" s="423">
        <f>IF(EU16&gt;ET16,FV16,FW16)</f>
        <v>0</v>
      </c>
      <c r="DT14" s="421"/>
      <c r="DU14" s="422"/>
      <c r="DV14" s="423">
        <f>IF(ET13&gt;EU13,FV13,FW13)</f>
        <v>0</v>
      </c>
      <c r="DW14" s="421"/>
      <c r="DX14" s="421"/>
      <c r="DY14" s="431"/>
      <c r="DZ14" s="432"/>
      <c r="EA14" s="431"/>
    </row>
    <row r="15" spans="1:131" ht="12.6" customHeight="1" x14ac:dyDescent="0.25">
      <c r="A15" s="424"/>
      <c r="B15" s="425"/>
      <c r="C15" s="434"/>
      <c r="D15" s="420" t="str">
        <f>IF(AQ9&gt;AR9,BS9,BT9)</f>
        <v>0 : 3</v>
      </c>
      <c r="E15" s="421"/>
      <c r="F15" s="422"/>
      <c r="G15" s="423" t="str">
        <f>IF(AR6&gt;AQ6,BS6,BT6)</f>
        <v>0 : 3</v>
      </c>
      <c r="H15" s="421"/>
      <c r="I15" s="422"/>
      <c r="J15" s="423" t="str">
        <f>IF(AR19&gt;AQ19,BS19,BT19)</f>
        <v>0 : 3</v>
      </c>
      <c r="K15" s="421"/>
      <c r="L15" s="422"/>
      <c r="M15" s="428"/>
      <c r="N15" s="429"/>
      <c r="O15" s="430"/>
      <c r="P15" s="423" t="str">
        <f>IF(AR17&gt;AQ17,BS17,BT17)</f>
        <v>1, -1, -1, 1, 1</v>
      </c>
      <c r="Q15" s="421"/>
      <c r="R15" s="422"/>
      <c r="S15" s="423"/>
      <c r="T15" s="421"/>
      <c r="U15" s="421"/>
      <c r="V15" s="431"/>
      <c r="W15" s="432"/>
      <c r="X15" s="431"/>
      <c r="Y15" s="124"/>
      <c r="Z15" s="416"/>
      <c r="AB15" s="417"/>
      <c r="AC15" s="417"/>
      <c r="AD15" s="111" t="s">
        <v>209</v>
      </c>
      <c r="AE15" s="112" t="str">
        <f>CONCATENATE(C12,"-",C10)</f>
        <v>АБАЙСКАЯ обл.-ВКО</v>
      </c>
      <c r="AF15" s="113">
        <v>2</v>
      </c>
      <c r="AG15" s="114">
        <v>1</v>
      </c>
      <c r="AH15" s="113">
        <v>1</v>
      </c>
      <c r="AI15" s="114">
        <v>2</v>
      </c>
      <c r="AJ15" s="113">
        <v>1</v>
      </c>
      <c r="AK15" s="114">
        <v>2</v>
      </c>
      <c r="AL15" s="113">
        <v>1</v>
      </c>
      <c r="AM15" s="114">
        <v>2</v>
      </c>
      <c r="AN15" s="113"/>
      <c r="AO15" s="115"/>
      <c r="AP15" s="98"/>
      <c r="AQ15" s="99">
        <f t="shared" si="0"/>
        <v>1</v>
      </c>
      <c r="AR15" s="99">
        <f t="shared" si="1"/>
        <v>3</v>
      </c>
      <c r="AS15" s="100">
        <f t="shared" si="2"/>
        <v>1</v>
      </c>
      <c r="AT15" s="100">
        <f t="shared" si="3"/>
        <v>0</v>
      </c>
      <c r="AU15" s="100">
        <f t="shared" si="4"/>
        <v>0</v>
      </c>
      <c r="AV15" s="100">
        <f t="shared" si="5"/>
        <v>0</v>
      </c>
      <c r="AW15" s="100">
        <f t="shared" si="6"/>
        <v>0</v>
      </c>
      <c r="AX15" s="101"/>
      <c r="AY15" s="100">
        <f t="shared" si="7"/>
        <v>0</v>
      </c>
      <c r="AZ15" s="100">
        <f t="shared" si="8"/>
        <v>1</v>
      </c>
      <c r="BA15" s="100">
        <f t="shared" si="9"/>
        <v>1</v>
      </c>
      <c r="BB15" s="100">
        <f t="shared" si="10"/>
        <v>1</v>
      </c>
      <c r="BC15" s="100">
        <f t="shared" si="11"/>
        <v>0</v>
      </c>
      <c r="BD15" s="101"/>
      <c r="BE15" s="100">
        <f t="shared" si="12"/>
        <v>1</v>
      </c>
      <c r="BF15" s="100" t="str">
        <f t="shared" si="13"/>
        <v>, -1</v>
      </c>
      <c r="BG15" s="100" t="str">
        <f t="shared" si="14"/>
        <v>, -1</v>
      </c>
      <c r="BH15" s="100" t="str">
        <f t="shared" si="15"/>
        <v>, -1</v>
      </c>
      <c r="BI15" s="100" t="str">
        <f t="shared" si="16"/>
        <v/>
      </c>
      <c r="BJ15" s="101"/>
      <c r="BK15" s="100">
        <f t="shared" si="17"/>
        <v>-1</v>
      </c>
      <c r="BL15" s="100" t="str">
        <f t="shared" si="18"/>
        <v>, 1</v>
      </c>
      <c r="BM15" s="100" t="str">
        <f t="shared" si="19"/>
        <v>, 1</v>
      </c>
      <c r="BN15" s="100" t="str">
        <f t="shared" si="20"/>
        <v>, 1</v>
      </c>
      <c r="BO15" s="100" t="str">
        <f t="shared" si="21"/>
        <v/>
      </c>
      <c r="BP15" s="101"/>
      <c r="BQ15" s="102" t="str">
        <f t="shared" si="22"/>
        <v>1, -1, -1, -1</v>
      </c>
      <c r="BR15" s="102" t="str">
        <f t="shared" si="23"/>
        <v>-1, 1, 1, 1</v>
      </c>
      <c r="BS15" s="102" t="str">
        <f t="shared" si="24"/>
        <v>-1, 1, 1, 1</v>
      </c>
      <c r="BT15" s="1" t="str">
        <f t="shared" si="25"/>
        <v>1 : 3</v>
      </c>
      <c r="BU15" s="445"/>
      <c r="BW15" s="103">
        <v>5</v>
      </c>
      <c r="BX15" s="104" t="s">
        <v>208</v>
      </c>
      <c r="BY15" s="104" t="s">
        <v>205</v>
      </c>
      <c r="BZ15" s="104" t="s">
        <v>206</v>
      </c>
      <c r="CA15" s="104" t="s">
        <v>207</v>
      </c>
      <c r="CB15" s="104" t="s">
        <v>186</v>
      </c>
      <c r="CC15" s="104" t="s">
        <v>187</v>
      </c>
      <c r="CD15" s="104" t="s">
        <v>189</v>
      </c>
      <c r="CE15" s="104" t="s">
        <v>1</v>
      </c>
      <c r="CF15" s="104" t="s">
        <v>191</v>
      </c>
      <c r="CG15" s="104" t="s">
        <v>193</v>
      </c>
      <c r="CI15" s="119"/>
      <c r="CJ15" s="105"/>
      <c r="CK15" s="105"/>
      <c r="CL15" s="105"/>
      <c r="CM15" s="105"/>
      <c r="CN15" s="105"/>
      <c r="CO15" s="105"/>
      <c r="CP15" s="105"/>
      <c r="CQ15" s="400">
        <f>V16</f>
        <v>4</v>
      </c>
      <c r="CR15" s="400">
        <f>IF(AND(CQ15=CQ7,CQ15=CQ9),BX16,(IF(AND(CQ15=CQ7,CQ15=CQ11),BY16,(IF(AND(CQ15=CQ7,CQ15=CQ13),BZ16,(IF(AND(CQ15=CQ7,CQ15=CQ17),CA16,(IF(AND(CQ15=CQ9,CQ15=CQ11),CB16,(IF(AND(CQ15=CQ9,CQ15=CQ13),CC16,(IF(AND(CQ15=CQ9,CQ15=CQ17),CD16,(IF(AND(CQ15=CQ11,CQ15=CQ13),CE16,(IF(AND(CQ15=CQ11,CQ15=CQ17),CF16,(IF(AND(CQ15=CQ13,CQ15=CQ17),CG16,999)))))))))))))))))))</f>
        <v>999</v>
      </c>
      <c r="CS15" s="400">
        <f t="shared" ref="CS15" si="43">IF(CX15=1,CQ15+CR15,CR15)</f>
        <v>999</v>
      </c>
      <c r="CU15" s="400">
        <f>CQ15</f>
        <v>4</v>
      </c>
      <c r="CV15" s="418">
        <f>IF(CU15=CU7,CJ11,(IF(CU15=CU9,CK11,(IF(CU15=CU11,CL11,(IF(CU15=CU13,CM11,(IF(CU15=CU17,CO11,999)))))))))</f>
        <v>999</v>
      </c>
      <c r="CX15" s="400">
        <f t="shared" ref="CX15" si="44">IF(CR15&lt;&gt;999,1,0)</f>
        <v>0</v>
      </c>
      <c r="CZ15" s="418">
        <f>IF(CX15=1,CS15,CV15)</f>
        <v>999</v>
      </c>
      <c r="DA15" s="400">
        <f t="shared" ref="DA15" si="45">IF(CZ15&lt;&gt;999,CZ15,CU15)</f>
        <v>4</v>
      </c>
      <c r="DD15" s="402">
        <v>5</v>
      </c>
      <c r="DE15" s="404">
        <f>[3]Лист3!$A$13</f>
        <v>97</v>
      </c>
      <c r="DF15" s="448"/>
      <c r="DG15" s="126"/>
      <c r="DH15" s="127">
        <f>IF(EU6&gt;ET6,2,$AF$4)</f>
        <v>1</v>
      </c>
      <c r="DI15" s="128"/>
      <c r="DJ15" s="129"/>
      <c r="DK15" s="127">
        <f>IF(EU12&gt;ET12,2,$AF$4)</f>
        <v>1</v>
      </c>
      <c r="DL15" s="128"/>
      <c r="DM15" s="129"/>
      <c r="DN15" s="127">
        <f>IF(ET10&gt;EU10,2,$AF$4)</f>
        <v>1</v>
      </c>
      <c r="DO15" s="128"/>
      <c r="DP15" s="129"/>
      <c r="DQ15" s="127">
        <f>IF(ET16&gt;EU16,2,$AF$4)</f>
        <v>1</v>
      </c>
      <c r="DR15" s="128"/>
      <c r="DS15" s="408"/>
      <c r="DT15" s="409"/>
      <c r="DU15" s="427"/>
      <c r="DV15" s="129"/>
      <c r="DW15" s="127">
        <f>IF(ET19&gt;EU19,2,$AF$4)</f>
        <v>1</v>
      </c>
      <c r="DX15" s="126"/>
      <c r="DY15" s="412">
        <f>SUM(DH15,DK15,DN15,DQ15,DT15,DW15)</f>
        <v>5</v>
      </c>
      <c r="DZ15" s="414">
        <f t="shared" ref="DZ15" si="46">IF(($AF$4=1),IF(HA14=1,GU14*10,0),0)</f>
        <v>0</v>
      </c>
      <c r="EA15" s="412">
        <f>IF(($AF$4=1),RANK(HD14,$DA$22:$DA$33,0),0)</f>
        <v>6</v>
      </c>
    </row>
    <row r="16" spans="1:131" ht="12.6" customHeight="1" x14ac:dyDescent="0.25">
      <c r="A16" s="402">
        <v>5</v>
      </c>
      <c r="B16" s="404">
        <f>[3]Лист3!$A$13</f>
        <v>97</v>
      </c>
      <c r="C16" s="433" t="s">
        <v>76</v>
      </c>
      <c r="D16" s="126"/>
      <c r="E16" s="127">
        <f>IF(AR7&gt;AQ7,2,$AF$4)</f>
        <v>1</v>
      </c>
      <c r="F16" s="128"/>
      <c r="G16" s="129"/>
      <c r="H16" s="127">
        <f>IF(AR13&gt;AQ13,2,$AF$4)</f>
        <v>1</v>
      </c>
      <c r="I16" s="128"/>
      <c r="J16" s="129"/>
      <c r="K16" s="127">
        <f>IF(AQ11&gt;AR11,2,$AF$4)</f>
        <v>1</v>
      </c>
      <c r="L16" s="128"/>
      <c r="M16" s="129"/>
      <c r="N16" s="127">
        <f>IF(AQ17&gt;AR17,2,$AF$4)</f>
        <v>1</v>
      </c>
      <c r="O16" s="128"/>
      <c r="P16" s="408"/>
      <c r="Q16" s="409"/>
      <c r="R16" s="427"/>
      <c r="S16" s="129"/>
      <c r="T16" s="127"/>
      <c r="U16" s="126"/>
      <c r="V16" s="412">
        <f>SUM(E16,H16,K16,N16,Q16,T16)</f>
        <v>4</v>
      </c>
      <c r="W16" s="414">
        <f t="shared" ref="W16" si="47">IF(($AF$4=1),IF(CX15=1,CR15*10,0),0)</f>
        <v>0</v>
      </c>
      <c r="X16" s="412">
        <f>IF(($AF$4=1),RANK(DA15,$DA$22:$DA$33,0),0)</f>
        <v>5</v>
      </c>
      <c r="Y16" s="124"/>
      <c r="Z16" s="416">
        <f>IF(B16="","",VLOOKUP(B16,'[4]Список участников'!A:L,8,FALSE))</f>
        <v>0</v>
      </c>
      <c r="AB16" s="417">
        <f>IF(B16&gt;0,1,0)</f>
        <v>1</v>
      </c>
      <c r="AC16" s="417"/>
      <c r="AD16" s="111" t="str">
        <f>IF(B18=0," ","6-1")</f>
        <v>6-1</v>
      </c>
      <c r="AE16" s="112" t="str">
        <f>IF(B18=0," ",CONCATENATE(C18,"-",C8))</f>
        <v>-г.ШЫМКЕНТ</v>
      </c>
      <c r="AF16" s="113"/>
      <c r="AG16" s="114"/>
      <c r="AH16" s="113"/>
      <c r="AI16" s="114"/>
      <c r="AJ16" s="113"/>
      <c r="AK16" s="114"/>
      <c r="AL16" s="113"/>
      <c r="AM16" s="114"/>
      <c r="AN16" s="113"/>
      <c r="AO16" s="115"/>
      <c r="AP16" s="98"/>
      <c r="AQ16" s="99" t="str">
        <f t="shared" si="0"/>
        <v/>
      </c>
      <c r="AR16" s="99" t="str">
        <f t="shared" si="1"/>
        <v/>
      </c>
      <c r="AS16" s="100">
        <f t="shared" si="2"/>
        <v>0</v>
      </c>
      <c r="AT16" s="100">
        <f t="shared" si="3"/>
        <v>0</v>
      </c>
      <c r="AU16" s="100">
        <f t="shared" si="4"/>
        <v>0</v>
      </c>
      <c r="AV16" s="100">
        <f t="shared" si="5"/>
        <v>0</v>
      </c>
      <c r="AW16" s="100">
        <f t="shared" si="6"/>
        <v>0</v>
      </c>
      <c r="AX16" s="101"/>
      <c r="AY16" s="100">
        <f t="shared" si="7"/>
        <v>0</v>
      </c>
      <c r="AZ16" s="100">
        <f t="shared" si="8"/>
        <v>0</v>
      </c>
      <c r="BA16" s="100">
        <f t="shared" si="9"/>
        <v>0</v>
      </c>
      <c r="BB16" s="100">
        <f t="shared" si="10"/>
        <v>0</v>
      </c>
      <c r="BC16" s="100">
        <f t="shared" si="11"/>
        <v>0</v>
      </c>
      <c r="BD16" s="101"/>
      <c r="BE16" s="100" t="str">
        <f t="shared" si="12"/>
        <v/>
      </c>
      <c r="BF16" s="100" t="str">
        <f t="shared" si="13"/>
        <v/>
      </c>
      <c r="BG16" s="100" t="str">
        <f t="shared" si="14"/>
        <v/>
      </c>
      <c r="BH16" s="100" t="str">
        <f t="shared" si="15"/>
        <v/>
      </c>
      <c r="BI16" s="100" t="str">
        <f t="shared" si="16"/>
        <v/>
      </c>
      <c r="BJ16" s="101"/>
      <c r="BK16" s="100" t="str">
        <f t="shared" si="17"/>
        <v/>
      </c>
      <c r="BL16" s="100" t="str">
        <f t="shared" si="18"/>
        <v/>
      </c>
      <c r="BM16" s="100" t="str">
        <f t="shared" si="19"/>
        <v/>
      </c>
      <c r="BN16" s="100" t="str">
        <f t="shared" si="20"/>
        <v/>
      </c>
      <c r="BO16" s="100" t="str">
        <f t="shared" si="21"/>
        <v/>
      </c>
      <c r="BP16" s="101"/>
      <c r="BQ16" s="102" t="str">
        <f t="shared" si="22"/>
        <v/>
      </c>
      <c r="BR16" s="102" t="str">
        <f t="shared" si="23"/>
        <v/>
      </c>
      <c r="BS16" s="102" t="str">
        <f t="shared" si="24"/>
        <v/>
      </c>
      <c r="BT16" s="1" t="str">
        <f t="shared" si="25"/>
        <v/>
      </c>
      <c r="BU16" s="445"/>
      <c r="BW16" s="103"/>
      <c r="BX16" s="116">
        <f>((AR7+AR13)/(AQ7+AQ13))/10</f>
        <v>0</v>
      </c>
      <c r="BY16" s="116">
        <f>((AR7+AQ11)/(AQ7+AR11))/10</f>
        <v>0</v>
      </c>
      <c r="BZ16" s="116">
        <f>((AR7+AQ17)/(AQ7+AR17))/10</f>
        <v>3.3333333333333333E-2</v>
      </c>
      <c r="CA16" s="116" t="e">
        <f>((AR7+AQ20)/(AQ7+AR20))/10</f>
        <v>#VALUE!</v>
      </c>
      <c r="CB16" s="116">
        <f>((AR13+AQ11)/(AQ13+AR11))/10</f>
        <v>0</v>
      </c>
      <c r="CC16" s="116">
        <f>((AR13+AQ17)/(AQ13+AR17))/10</f>
        <v>3.3333333333333333E-2</v>
      </c>
      <c r="CD16" s="116" t="e">
        <f>((AR13+AQ20)/(AQ13+AR20))/10</f>
        <v>#VALUE!</v>
      </c>
      <c r="CE16" s="116">
        <f>((AQ11+AQ17)/(AR11+AR17))/10</f>
        <v>3.3333333333333333E-2</v>
      </c>
      <c r="CF16" s="116" t="e">
        <f>((AQ11+AQ20)/(AR11+AR20))/10</f>
        <v>#VALUE!</v>
      </c>
      <c r="CG16" s="116" t="e">
        <f>((AQ17+AQ20)/(AR17+AR20))/10</f>
        <v>#VALUE!</v>
      </c>
      <c r="CI16" s="119"/>
      <c r="CJ16" s="119"/>
      <c r="CK16" s="119"/>
      <c r="CL16" s="119"/>
      <c r="CM16" s="119"/>
      <c r="CN16" s="119"/>
      <c r="CO16" s="119"/>
      <c r="CP16" s="119"/>
      <c r="CQ16" s="401"/>
      <c r="CR16" s="401"/>
      <c r="CS16" s="401"/>
      <c r="CU16" s="401"/>
      <c r="CV16" s="419"/>
      <c r="CX16" s="401"/>
      <c r="CZ16" s="419"/>
      <c r="DA16" s="401"/>
      <c r="DD16" s="424"/>
      <c r="DE16" s="425"/>
      <c r="DF16" s="450"/>
      <c r="DG16" s="420">
        <f>IF(EU6&gt;ET6,FV6,FW6)</f>
        <v>0</v>
      </c>
      <c r="DH16" s="421"/>
      <c r="DI16" s="422"/>
      <c r="DJ16" s="423">
        <f>IF(EU12&gt;ET12,FV12,FW12)</f>
        <v>0</v>
      </c>
      <c r="DK16" s="421"/>
      <c r="DL16" s="422"/>
      <c r="DM16" s="423">
        <f>IF(ET10&gt;EU10,FV10,FW10)</f>
        <v>0</v>
      </c>
      <c r="DN16" s="421"/>
      <c r="DO16" s="422"/>
      <c r="DP16" s="423">
        <f>IF(ET16&gt;EU16,FV16,FW16)</f>
        <v>0</v>
      </c>
      <c r="DQ16" s="421"/>
      <c r="DR16" s="422"/>
      <c r="DS16" s="428"/>
      <c r="DT16" s="429"/>
      <c r="DU16" s="430"/>
      <c r="DV16" s="423">
        <f>IF(ET19&gt;EU19,FV19,FW19)</f>
        <v>0</v>
      </c>
      <c r="DW16" s="421"/>
      <c r="DX16" s="421"/>
      <c r="DY16" s="431"/>
      <c r="DZ16" s="432"/>
      <c r="EA16" s="431"/>
    </row>
    <row r="17" spans="1:131" ht="12.6" customHeight="1" x14ac:dyDescent="0.25">
      <c r="A17" s="424"/>
      <c r="B17" s="425"/>
      <c r="C17" s="434"/>
      <c r="D17" s="420" t="str">
        <f>IF(AR7&gt;AQ7,BS7,BT7)</f>
        <v>0 : 3</v>
      </c>
      <c r="E17" s="421"/>
      <c r="F17" s="422"/>
      <c r="G17" s="423" t="str">
        <f>IF(AR13&gt;AQ13,BS13,BT13)</f>
        <v>0 : 3</v>
      </c>
      <c r="H17" s="421"/>
      <c r="I17" s="422"/>
      <c r="J17" s="423" t="str">
        <f>IF(AQ11&gt;AR11,BS11,BT11)</f>
        <v>0 : 3</v>
      </c>
      <c r="K17" s="421"/>
      <c r="L17" s="422"/>
      <c r="M17" s="423" t="str">
        <f>IF(AQ17&gt;AR17,BS17,BT17)</f>
        <v>2 : 3</v>
      </c>
      <c r="N17" s="421"/>
      <c r="O17" s="422"/>
      <c r="P17" s="428"/>
      <c r="Q17" s="429"/>
      <c r="R17" s="430"/>
      <c r="S17" s="423"/>
      <c r="T17" s="421"/>
      <c r="U17" s="421"/>
      <c r="V17" s="431"/>
      <c r="W17" s="432"/>
      <c r="X17" s="431"/>
      <c r="Y17" s="124"/>
      <c r="Z17" s="416"/>
      <c r="AB17" s="417"/>
      <c r="AC17" s="417"/>
      <c r="AD17" s="111" t="str">
        <f>IF(B16=0," ","5-4")</f>
        <v>5-4</v>
      </c>
      <c r="AE17" s="112" t="str">
        <f>IF(B16=0," ",CONCATENATE(C16,"-",C14))</f>
        <v>УЛЫТАУСКАЯ обл.-КЫЗЫЛОРДИНСКАЯ обл.</v>
      </c>
      <c r="AF17" s="113">
        <v>1</v>
      </c>
      <c r="AG17" s="114">
        <v>2</v>
      </c>
      <c r="AH17" s="113">
        <v>2</v>
      </c>
      <c r="AI17" s="114">
        <v>1</v>
      </c>
      <c r="AJ17" s="113">
        <v>2</v>
      </c>
      <c r="AK17" s="114">
        <v>1</v>
      </c>
      <c r="AL17" s="113">
        <v>1</v>
      </c>
      <c r="AM17" s="114">
        <v>2</v>
      </c>
      <c r="AN17" s="113">
        <v>1</v>
      </c>
      <c r="AO17" s="115">
        <v>2</v>
      </c>
      <c r="AP17" s="98"/>
      <c r="AQ17" s="99">
        <f t="shared" si="0"/>
        <v>2</v>
      </c>
      <c r="AR17" s="99">
        <f t="shared" si="1"/>
        <v>3</v>
      </c>
      <c r="AS17" s="100">
        <f t="shared" si="2"/>
        <v>0</v>
      </c>
      <c r="AT17" s="100">
        <f t="shared" si="3"/>
        <v>1</v>
      </c>
      <c r="AU17" s="100">
        <f t="shared" si="4"/>
        <v>1</v>
      </c>
      <c r="AV17" s="100">
        <f t="shared" si="5"/>
        <v>0</v>
      </c>
      <c r="AW17" s="100">
        <f t="shared" si="6"/>
        <v>0</v>
      </c>
      <c r="AX17" s="101"/>
      <c r="AY17" s="100">
        <f t="shared" si="7"/>
        <v>1</v>
      </c>
      <c r="AZ17" s="100">
        <f t="shared" si="8"/>
        <v>0</v>
      </c>
      <c r="BA17" s="100">
        <f t="shared" si="9"/>
        <v>0</v>
      </c>
      <c r="BB17" s="100">
        <f t="shared" si="10"/>
        <v>1</v>
      </c>
      <c r="BC17" s="100">
        <f t="shared" si="11"/>
        <v>1</v>
      </c>
      <c r="BD17" s="101"/>
      <c r="BE17" s="100">
        <f t="shared" si="12"/>
        <v>-1</v>
      </c>
      <c r="BF17" s="100" t="str">
        <f t="shared" si="13"/>
        <v>, 1</v>
      </c>
      <c r="BG17" s="100" t="str">
        <f t="shared" si="14"/>
        <v>, 1</v>
      </c>
      <c r="BH17" s="100" t="str">
        <f t="shared" si="15"/>
        <v>, -1</v>
      </c>
      <c r="BI17" s="100" t="str">
        <f t="shared" si="16"/>
        <v>, -1</v>
      </c>
      <c r="BJ17" s="101"/>
      <c r="BK17" s="100">
        <f t="shared" si="17"/>
        <v>1</v>
      </c>
      <c r="BL17" s="100" t="str">
        <f t="shared" si="18"/>
        <v>, -1</v>
      </c>
      <c r="BM17" s="100" t="str">
        <f t="shared" si="19"/>
        <v>, -1</v>
      </c>
      <c r="BN17" s="100" t="str">
        <f t="shared" si="20"/>
        <v>, 1</v>
      </c>
      <c r="BO17" s="100" t="str">
        <f t="shared" si="21"/>
        <v>, 1</v>
      </c>
      <c r="BP17" s="101"/>
      <c r="BQ17" s="102" t="str">
        <f t="shared" si="22"/>
        <v>-1, 1, 1, -1, -1</v>
      </c>
      <c r="BR17" s="102" t="str">
        <f t="shared" si="23"/>
        <v>1, -1, -1, 1, 1</v>
      </c>
      <c r="BS17" s="102" t="str">
        <f t="shared" si="24"/>
        <v>1, -1, -1, 1, 1</v>
      </c>
      <c r="BT17" s="1" t="str">
        <f t="shared" si="25"/>
        <v>2 : 3</v>
      </c>
      <c r="BU17" s="445"/>
      <c r="BW17" s="103">
        <v>6</v>
      </c>
      <c r="BX17" s="104" t="s">
        <v>208</v>
      </c>
      <c r="BY17" s="104" t="s">
        <v>205</v>
      </c>
      <c r="BZ17" s="104" t="s">
        <v>206</v>
      </c>
      <c r="CA17" s="104" t="s">
        <v>2</v>
      </c>
      <c r="CB17" s="104" t="s">
        <v>186</v>
      </c>
      <c r="CC17" s="104" t="s">
        <v>187</v>
      </c>
      <c r="CD17" s="104" t="s">
        <v>188</v>
      </c>
      <c r="CE17" s="104" t="s">
        <v>1</v>
      </c>
      <c r="CF17" s="104" t="s">
        <v>190</v>
      </c>
      <c r="CG17" s="104" t="s">
        <v>192</v>
      </c>
      <c r="CI17" s="119"/>
      <c r="CJ17" s="105"/>
      <c r="CK17" s="105"/>
      <c r="CL17" s="105"/>
      <c r="CM17" s="105"/>
      <c r="CN17" s="105"/>
      <c r="CO17" s="105"/>
      <c r="CP17" s="105"/>
      <c r="CQ17" s="400">
        <f>V18</f>
        <v>0</v>
      </c>
      <c r="CR17" s="400">
        <f>IF(AND(CQ17=CQ7,CQ17=CQ9),BX18,(IF(AND(CQ17=CQ7,CQ17=CQ11),BY18,(IF(AND(CQ17=CQ7,CQ17=CQ13),BZ18,(IF(AND(CQ17=CQ7,CQ17=CQ15),CA18,(IF(AND(CQ17=CQ9,CQ17=CQ11),CB18,(IF(AND(CQ17=CQ9,CQ17=CQ13),CC18,(IF(AND(CQ17=CQ9,CQ17=CQ15),CD18,(IF(AND(CQ17=CQ11,CQ17=CQ13),CE18,(IF(AND(CQ17=CQ11,CQ17=CQ15),CF18,(IF(AND(CQ17=CQ13,CQ17=CQ15),CG18,999)))))))))))))))))))</f>
        <v>999</v>
      </c>
      <c r="CS17" s="400">
        <f t="shared" ref="CS17" si="48">IF(CX17=1,CQ17+CR17,CR17)</f>
        <v>999</v>
      </c>
      <c r="CU17" s="400">
        <f>CQ17</f>
        <v>0</v>
      </c>
      <c r="CV17" s="418">
        <f>IF(CU17=CU7,CJ12,(IF(CU17=CU9,CK12,(IF(CU17=CU11,CL12,(IF(CU17=CU13,CM12,(IF(CU17=CU15,CN12,999)))))))))</f>
        <v>999</v>
      </c>
      <c r="CX17" s="400">
        <f t="shared" ref="CX17" si="49">IF(CR17&lt;&gt;999,1,0)</f>
        <v>0</v>
      </c>
      <c r="CZ17" s="418">
        <f t="shared" ref="CZ17" si="50">IF(CX17=11,CS17,CV17)</f>
        <v>999</v>
      </c>
      <c r="DA17" s="400">
        <f t="shared" ref="DA17" si="51">IF(CZ17&lt;&gt;999,CZ17,CU17)</f>
        <v>0</v>
      </c>
      <c r="DD17" s="402" t="s">
        <v>200</v>
      </c>
      <c r="DE17" s="404">
        <f>[3]Лист3!$A$14</f>
        <v>129</v>
      </c>
      <c r="DF17" s="448"/>
      <c r="DG17" s="126"/>
      <c r="DH17" s="127">
        <f>IF(ET15&gt;EU15,2,$AF$4)</f>
        <v>1</v>
      </c>
      <c r="DI17" s="128"/>
      <c r="DJ17" s="129"/>
      <c r="DK17" s="127">
        <f>IF(ET9&gt;EU9,2,$AF$4)</f>
        <v>1</v>
      </c>
      <c r="DL17" s="128"/>
      <c r="DM17" s="129"/>
      <c r="DN17" s="127">
        <f>IF(EU7&gt;ET7,2,$AF$4)</f>
        <v>1</v>
      </c>
      <c r="DO17" s="128"/>
      <c r="DP17" s="129"/>
      <c r="DQ17" s="127">
        <f>IF(EU13&gt;ET13,2,$AF$4)</f>
        <v>1</v>
      </c>
      <c r="DR17" s="128"/>
      <c r="DS17" s="129"/>
      <c r="DT17" s="127">
        <f>IF(EU19&gt;ET19,2,$AF$4)</f>
        <v>1</v>
      </c>
      <c r="DU17" s="128"/>
      <c r="DV17" s="408"/>
      <c r="DW17" s="409"/>
      <c r="DX17" s="409"/>
      <c r="DY17" s="412">
        <f>SUM(DH17,DK17,DN17,DQ17,DT17,DW17)</f>
        <v>5</v>
      </c>
      <c r="DZ17" s="414">
        <f t="shared" ref="DZ17" si="52">IF(($AF$4=1),IF(HA16=1,GU16*10,0),0)</f>
        <v>0</v>
      </c>
      <c r="EA17" s="412">
        <f>IF(($AF$4=1),RANK(HD16,$DA$22:$DA$33,0),0)</f>
        <v>6</v>
      </c>
    </row>
    <row r="18" spans="1:131" ht="12.6" customHeight="1" thickBot="1" x14ac:dyDescent="0.3">
      <c r="A18" s="402" t="s">
        <v>200</v>
      </c>
      <c r="B18" s="404">
        <f>[3]Лист3!$A$14</f>
        <v>129</v>
      </c>
      <c r="C18" s="406"/>
      <c r="D18" s="126"/>
      <c r="E18" s="127"/>
      <c r="F18" s="128"/>
      <c r="G18" s="129"/>
      <c r="H18" s="127"/>
      <c r="I18" s="128"/>
      <c r="J18" s="129"/>
      <c r="K18" s="127"/>
      <c r="L18" s="128"/>
      <c r="M18" s="129"/>
      <c r="N18" s="127"/>
      <c r="O18" s="128"/>
      <c r="P18" s="129"/>
      <c r="Q18" s="127"/>
      <c r="R18" s="128"/>
      <c r="S18" s="408"/>
      <c r="T18" s="409"/>
      <c r="U18" s="409"/>
      <c r="V18" s="412"/>
      <c r="W18" s="414"/>
      <c r="X18" s="412"/>
      <c r="Y18" s="124"/>
      <c r="Z18" s="416">
        <f>IF(B18="","",VLOOKUP(B18,'[4]Список участников'!A:L,8,FALSE))</f>
        <v>0</v>
      </c>
      <c r="AB18" s="417">
        <f>IF(B18&gt;0,1,0)</f>
        <v>1</v>
      </c>
      <c r="AC18" s="417"/>
      <c r="AD18" s="111" t="s">
        <v>208</v>
      </c>
      <c r="AE18" s="112" t="str">
        <f>CONCATENATE(C8,"-",C10)</f>
        <v>г.ШЫМКЕНТ-ВКО</v>
      </c>
      <c r="AF18" s="113">
        <v>2</v>
      </c>
      <c r="AG18" s="114">
        <v>1</v>
      </c>
      <c r="AH18" s="113">
        <v>2</v>
      </c>
      <c r="AI18" s="114">
        <v>1</v>
      </c>
      <c r="AJ18" s="113">
        <v>2</v>
      </c>
      <c r="AK18" s="114">
        <v>1</v>
      </c>
      <c r="AL18" s="113"/>
      <c r="AM18" s="114"/>
      <c r="AN18" s="113"/>
      <c r="AO18" s="115"/>
      <c r="AP18" s="98"/>
      <c r="AQ18" s="99">
        <f t="shared" si="0"/>
        <v>3</v>
      </c>
      <c r="AR18" s="99">
        <f t="shared" si="1"/>
        <v>0</v>
      </c>
      <c r="AS18" s="100">
        <f t="shared" si="2"/>
        <v>1</v>
      </c>
      <c r="AT18" s="100">
        <f t="shared" si="3"/>
        <v>1</v>
      </c>
      <c r="AU18" s="100">
        <f t="shared" si="4"/>
        <v>1</v>
      </c>
      <c r="AV18" s="100">
        <f t="shared" si="5"/>
        <v>0</v>
      </c>
      <c r="AW18" s="100">
        <f t="shared" si="6"/>
        <v>0</v>
      </c>
      <c r="AX18" s="101"/>
      <c r="AY18" s="100">
        <f t="shared" si="7"/>
        <v>0</v>
      </c>
      <c r="AZ18" s="100">
        <f t="shared" si="8"/>
        <v>0</v>
      </c>
      <c r="BA18" s="100">
        <f t="shared" si="9"/>
        <v>0</v>
      </c>
      <c r="BB18" s="100">
        <f t="shared" si="10"/>
        <v>0</v>
      </c>
      <c r="BC18" s="100">
        <f t="shared" si="11"/>
        <v>0</v>
      </c>
      <c r="BD18" s="101"/>
      <c r="BE18" s="100">
        <f t="shared" si="12"/>
        <v>1</v>
      </c>
      <c r="BF18" s="100" t="str">
        <f t="shared" si="13"/>
        <v>, 1</v>
      </c>
      <c r="BG18" s="100" t="str">
        <f t="shared" si="14"/>
        <v>, 1</v>
      </c>
      <c r="BH18" s="100" t="str">
        <f t="shared" si="15"/>
        <v/>
      </c>
      <c r="BI18" s="100" t="str">
        <f t="shared" si="16"/>
        <v/>
      </c>
      <c r="BJ18" s="101"/>
      <c r="BK18" s="100">
        <f t="shared" si="17"/>
        <v>-1</v>
      </c>
      <c r="BL18" s="100" t="str">
        <f t="shared" si="18"/>
        <v>, -1</v>
      </c>
      <c r="BM18" s="100" t="str">
        <f t="shared" si="19"/>
        <v>, -1</v>
      </c>
      <c r="BN18" s="100" t="str">
        <f t="shared" si="20"/>
        <v/>
      </c>
      <c r="BO18" s="100" t="str">
        <f t="shared" si="21"/>
        <v/>
      </c>
      <c r="BP18" s="101"/>
      <c r="BQ18" s="102" t="str">
        <f t="shared" si="22"/>
        <v>1, 1, 1</v>
      </c>
      <c r="BR18" s="102" t="str">
        <f t="shared" si="23"/>
        <v>-1, -1, -1</v>
      </c>
      <c r="BS18" s="102" t="str">
        <f t="shared" si="24"/>
        <v>1, 1, 1</v>
      </c>
      <c r="BT18" s="1" t="str">
        <f t="shared" si="25"/>
        <v>0 : 3</v>
      </c>
      <c r="BU18" s="445"/>
      <c r="BW18" s="103"/>
      <c r="BX18" s="116" t="e">
        <f>((AQ16+AQ10)/(AR16+AR10))/10</f>
        <v>#VALUE!</v>
      </c>
      <c r="BY18" s="116" t="e">
        <f>((AQ16+AR8)/(AR16+AQ8))/10</f>
        <v>#VALUE!</v>
      </c>
      <c r="BZ18" s="116" t="e">
        <f>((AQ16+AR14)/(AR16+AQ14))/10</f>
        <v>#VALUE!</v>
      </c>
      <c r="CA18" s="116" t="e">
        <f>((AQ16+AR20)/(AR16+AQ20))/10</f>
        <v>#VALUE!</v>
      </c>
      <c r="CB18" s="116" t="e">
        <f>((AQ10+AR8)/(AR10+AQ8))/10</f>
        <v>#VALUE!</v>
      </c>
      <c r="CC18" s="116" t="e">
        <f>((AQ10+AR14)/(AR10+AQ14))/10</f>
        <v>#VALUE!</v>
      </c>
      <c r="CD18" s="116" t="e">
        <f>((AQ10+AR20)/(AR10+AQ20))/10</f>
        <v>#VALUE!</v>
      </c>
      <c r="CE18" s="116" t="e">
        <f>((AR8+AR14)/(AQ8+AQ14))/10</f>
        <v>#VALUE!</v>
      </c>
      <c r="CF18" s="116" t="e">
        <f>((AR8+AR20)/(AQ8+AQ20))/10</f>
        <v>#VALUE!</v>
      </c>
      <c r="CG18" s="116" t="e">
        <f>((AR14+AR20)/(AQ14+AQ20))/10</f>
        <v>#VALUE!</v>
      </c>
      <c r="CI18" s="119"/>
      <c r="CJ18" s="119"/>
      <c r="CK18" s="119"/>
      <c r="CL18" s="119"/>
      <c r="CM18" s="119"/>
      <c r="CN18" s="119"/>
      <c r="CO18" s="119"/>
      <c r="CP18" s="119"/>
      <c r="CQ18" s="401"/>
      <c r="CR18" s="401"/>
      <c r="CS18" s="401"/>
      <c r="CU18" s="401"/>
      <c r="CV18" s="419"/>
      <c r="CX18" s="401"/>
      <c r="CZ18" s="419"/>
      <c r="DA18" s="401"/>
      <c r="DD18" s="403"/>
      <c r="DE18" s="405"/>
      <c r="DF18" s="449"/>
      <c r="DG18" s="396">
        <f>IF(ET15&gt;EU15,FV15,FW15)</f>
        <v>0</v>
      </c>
      <c r="DH18" s="397"/>
      <c r="DI18" s="398"/>
      <c r="DJ18" s="399">
        <f>IF(ET9&gt;EU9,FV9,FW9)</f>
        <v>0</v>
      </c>
      <c r="DK18" s="397"/>
      <c r="DL18" s="398"/>
      <c r="DM18" s="399">
        <f>IF(EU7&gt;ET7,FV7,FW7)</f>
        <v>0</v>
      </c>
      <c r="DN18" s="397"/>
      <c r="DO18" s="398"/>
      <c r="DP18" s="399">
        <f>IF(EU13&gt;ET13,FV13,FW13)</f>
        <v>0</v>
      </c>
      <c r="DQ18" s="397"/>
      <c r="DR18" s="398"/>
      <c r="DS18" s="399">
        <f>IF(EU19&gt;ET19,FV19,FW19)</f>
        <v>0</v>
      </c>
      <c r="DT18" s="397"/>
      <c r="DU18" s="398"/>
      <c r="DV18" s="410"/>
      <c r="DW18" s="411"/>
      <c r="DX18" s="411"/>
      <c r="DY18" s="413"/>
      <c r="DZ18" s="415"/>
      <c r="EA18" s="413"/>
    </row>
    <row r="19" spans="1:131" ht="12.6" customHeight="1" thickTop="1" thickBot="1" x14ac:dyDescent="0.3">
      <c r="A19" s="403"/>
      <c r="B19" s="405"/>
      <c r="C19" s="407"/>
      <c r="D19" s="396"/>
      <c r="E19" s="397"/>
      <c r="F19" s="398"/>
      <c r="G19" s="399"/>
      <c r="H19" s="397"/>
      <c r="I19" s="398"/>
      <c r="J19" s="399"/>
      <c r="K19" s="397"/>
      <c r="L19" s="398"/>
      <c r="M19" s="399"/>
      <c r="N19" s="397"/>
      <c r="O19" s="398"/>
      <c r="P19" s="399"/>
      <c r="Q19" s="397"/>
      <c r="R19" s="398"/>
      <c r="S19" s="410"/>
      <c r="T19" s="411"/>
      <c r="U19" s="411"/>
      <c r="V19" s="413"/>
      <c r="W19" s="415"/>
      <c r="X19" s="413"/>
      <c r="Y19" s="124"/>
      <c r="Z19" s="416"/>
      <c r="AB19" s="417"/>
      <c r="AC19" s="417"/>
      <c r="AD19" s="111" t="str">
        <f>IF(B14=0," ","3-4")</f>
        <v>3-4</v>
      </c>
      <c r="AE19" s="112" t="str">
        <f>IF(B14=0," ",CONCATENATE(C12,"-",C14))</f>
        <v>АБАЙСКАЯ обл.-КЫЗЫЛОРДИНСКАЯ обл.</v>
      </c>
      <c r="AF19" s="113">
        <v>2</v>
      </c>
      <c r="AG19" s="114">
        <v>1</v>
      </c>
      <c r="AH19" s="113">
        <v>2</v>
      </c>
      <c r="AI19" s="114">
        <v>1</v>
      </c>
      <c r="AJ19" s="113">
        <v>2</v>
      </c>
      <c r="AK19" s="114">
        <v>1</v>
      </c>
      <c r="AL19" s="113"/>
      <c r="AM19" s="114"/>
      <c r="AN19" s="113"/>
      <c r="AO19" s="115"/>
      <c r="AP19" s="98"/>
      <c r="AQ19" s="99">
        <f t="shared" si="0"/>
        <v>3</v>
      </c>
      <c r="AR19" s="99">
        <f t="shared" si="1"/>
        <v>0</v>
      </c>
      <c r="AS19" s="100">
        <f t="shared" si="2"/>
        <v>1</v>
      </c>
      <c r="AT19" s="100">
        <f t="shared" si="3"/>
        <v>1</v>
      </c>
      <c r="AU19" s="100">
        <f t="shared" si="4"/>
        <v>1</v>
      </c>
      <c r="AV19" s="100">
        <f t="shared" si="5"/>
        <v>0</v>
      </c>
      <c r="AW19" s="100">
        <f t="shared" si="6"/>
        <v>0</v>
      </c>
      <c r="AX19" s="101"/>
      <c r="AY19" s="100">
        <f t="shared" si="7"/>
        <v>0</v>
      </c>
      <c r="AZ19" s="100">
        <f t="shared" si="8"/>
        <v>0</v>
      </c>
      <c r="BA19" s="100">
        <f t="shared" si="9"/>
        <v>0</v>
      </c>
      <c r="BB19" s="100">
        <f t="shared" si="10"/>
        <v>0</v>
      </c>
      <c r="BC19" s="100">
        <f t="shared" si="11"/>
        <v>0</v>
      </c>
      <c r="BD19" s="101"/>
      <c r="BE19" s="100">
        <f t="shared" si="12"/>
        <v>1</v>
      </c>
      <c r="BF19" s="100" t="str">
        <f t="shared" si="13"/>
        <v>, 1</v>
      </c>
      <c r="BG19" s="100" t="str">
        <f t="shared" si="14"/>
        <v>, 1</v>
      </c>
      <c r="BH19" s="100" t="str">
        <f t="shared" si="15"/>
        <v/>
      </c>
      <c r="BI19" s="100" t="str">
        <f t="shared" si="16"/>
        <v/>
      </c>
      <c r="BJ19" s="101"/>
      <c r="BK19" s="100">
        <f t="shared" si="17"/>
        <v>-1</v>
      </c>
      <c r="BL19" s="100" t="str">
        <f t="shared" si="18"/>
        <v>, -1</v>
      </c>
      <c r="BM19" s="100" t="str">
        <f t="shared" si="19"/>
        <v>, -1</v>
      </c>
      <c r="BN19" s="100" t="str">
        <f t="shared" si="20"/>
        <v/>
      </c>
      <c r="BO19" s="100" t="str">
        <f t="shared" si="21"/>
        <v/>
      </c>
      <c r="BP19" s="101"/>
      <c r="BQ19" s="102" t="str">
        <f t="shared" si="22"/>
        <v>1, 1, 1</v>
      </c>
      <c r="BR19" s="102" t="str">
        <f t="shared" si="23"/>
        <v>-1, -1, -1</v>
      </c>
      <c r="BS19" s="102" t="str">
        <f t="shared" si="24"/>
        <v>1, 1, 1</v>
      </c>
      <c r="BT19" s="1" t="str">
        <f t="shared" si="25"/>
        <v>0 : 3</v>
      </c>
      <c r="BU19" s="445"/>
    </row>
    <row r="20" spans="1:131" ht="12.6" customHeight="1" thickTop="1" thickBot="1" x14ac:dyDescent="0.3">
      <c r="A20" s="130"/>
      <c r="B20" s="131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2"/>
      <c r="AD20" s="133" t="str">
        <f>IF(B18=0," ","5-6")</f>
        <v>5-6</v>
      </c>
      <c r="AE20" s="134" t="str">
        <f>IF(B18=0," ",CONCATENATE(C16,"-",C18))</f>
        <v>УЛЫТАУСКАЯ обл.-</v>
      </c>
      <c r="AF20" s="135"/>
      <c r="AG20" s="136"/>
      <c r="AH20" s="135"/>
      <c r="AI20" s="136"/>
      <c r="AJ20" s="135"/>
      <c r="AK20" s="136"/>
      <c r="AL20" s="135"/>
      <c r="AM20" s="136"/>
      <c r="AN20" s="135"/>
      <c r="AO20" s="137"/>
      <c r="AP20" s="98"/>
      <c r="AQ20" s="99" t="str">
        <f t="shared" si="0"/>
        <v/>
      </c>
      <c r="AR20" s="99" t="str">
        <f t="shared" si="1"/>
        <v/>
      </c>
      <c r="AS20" s="100">
        <f t="shared" si="2"/>
        <v>0</v>
      </c>
      <c r="AT20" s="100">
        <f t="shared" si="3"/>
        <v>0</v>
      </c>
      <c r="AU20" s="100">
        <f t="shared" si="4"/>
        <v>0</v>
      </c>
      <c r="AV20" s="100">
        <f t="shared" si="5"/>
        <v>0</v>
      </c>
      <c r="AW20" s="100">
        <f t="shared" si="6"/>
        <v>0</v>
      </c>
      <c r="AX20" s="101"/>
      <c r="AY20" s="100">
        <f t="shared" si="7"/>
        <v>0</v>
      </c>
      <c r="AZ20" s="100">
        <f t="shared" si="8"/>
        <v>0</v>
      </c>
      <c r="BA20" s="100">
        <f t="shared" si="9"/>
        <v>0</v>
      </c>
      <c r="BB20" s="100">
        <f t="shared" si="10"/>
        <v>0</v>
      </c>
      <c r="BC20" s="100">
        <f t="shared" si="11"/>
        <v>0</v>
      </c>
      <c r="BD20" s="101"/>
      <c r="BE20" s="100" t="str">
        <f t="shared" si="12"/>
        <v/>
      </c>
      <c r="BF20" s="100" t="str">
        <f t="shared" si="13"/>
        <v/>
      </c>
      <c r="BG20" s="100" t="str">
        <f t="shared" si="14"/>
        <v/>
      </c>
      <c r="BH20" s="100" t="str">
        <f t="shared" si="15"/>
        <v/>
      </c>
      <c r="BI20" s="100" t="str">
        <f t="shared" si="16"/>
        <v/>
      </c>
      <c r="BJ20" s="101"/>
      <c r="BK20" s="100" t="str">
        <f t="shared" si="17"/>
        <v/>
      </c>
      <c r="BL20" s="100" t="str">
        <f t="shared" si="18"/>
        <v/>
      </c>
      <c r="BM20" s="100" t="str">
        <f t="shared" si="19"/>
        <v/>
      </c>
      <c r="BN20" s="100" t="str">
        <f t="shared" si="20"/>
        <v/>
      </c>
      <c r="BO20" s="100" t="str">
        <f t="shared" si="21"/>
        <v/>
      </c>
      <c r="BP20" s="101"/>
      <c r="BQ20" s="102" t="str">
        <f t="shared" si="22"/>
        <v/>
      </c>
      <c r="BR20" s="102" t="str">
        <f t="shared" si="23"/>
        <v/>
      </c>
      <c r="BS20" s="102" t="str">
        <f t="shared" si="24"/>
        <v/>
      </c>
      <c r="BT20" s="1" t="str">
        <f t="shared" si="25"/>
        <v/>
      </c>
      <c r="BU20" s="446"/>
    </row>
    <row r="21" spans="1:131" ht="12.6" customHeight="1" thickTop="1" thickBot="1" x14ac:dyDescent="0.3">
      <c r="A21" s="442" t="s">
        <v>184</v>
      </c>
      <c r="B21" s="443"/>
      <c r="C21" s="443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1" t="s">
        <v>210</v>
      </c>
      <c r="W21" s="90"/>
      <c r="X21" s="90"/>
      <c r="Y21" s="92"/>
      <c r="AD21" s="93" t="str">
        <f>IF(B29=0," ","2-4")</f>
        <v>2-4</v>
      </c>
      <c r="AE21" s="94" t="str">
        <f>IF(B29=0," ",CONCATENATE(C25,"-",C29))</f>
        <v>ТУРКЕСТАНСКАЯ обл.-АКТЮБИНСКАЯ обл.</v>
      </c>
      <c r="AF21" s="95">
        <v>2</v>
      </c>
      <c r="AG21" s="96">
        <v>1</v>
      </c>
      <c r="AH21" s="95">
        <v>2</v>
      </c>
      <c r="AI21" s="96">
        <v>1</v>
      </c>
      <c r="AJ21" s="95">
        <v>2</v>
      </c>
      <c r="AK21" s="96">
        <v>1</v>
      </c>
      <c r="AL21" s="95"/>
      <c r="AM21" s="96"/>
      <c r="AN21" s="95"/>
      <c r="AO21" s="97"/>
      <c r="AP21" s="98"/>
      <c r="AQ21" s="99">
        <f>IF(AF21+AG21&lt;&gt;0,SUM(AS21:AW21),"")</f>
        <v>3</v>
      </c>
      <c r="AR21" s="99">
        <f>IF(AF21+AG21&lt;&gt;0,SUM(AY21:BC21),"")</f>
        <v>0</v>
      </c>
      <c r="AS21" s="100">
        <f>IF(AF21&gt;AG21,1,0)</f>
        <v>1</v>
      </c>
      <c r="AT21" s="100">
        <f>IF(AH21&gt;AI21,1,0)</f>
        <v>1</v>
      </c>
      <c r="AU21" s="100">
        <f>IF(AJ21&gt;AK21,1,0)</f>
        <v>1</v>
      </c>
      <c r="AV21" s="100">
        <f>IF(AL21&gt;AM21,1,0)</f>
        <v>0</v>
      </c>
      <c r="AW21" s="100">
        <f>IF(AN21&gt;AO21,1,0)</f>
        <v>0</v>
      </c>
      <c r="AX21" s="101"/>
      <c r="AY21" s="100">
        <f>IF(AG21&gt;AF21,1,0)</f>
        <v>0</v>
      </c>
      <c r="AZ21" s="100">
        <f>IF(AI21&gt;AH21,1,0)</f>
        <v>0</v>
      </c>
      <c r="BA21" s="100">
        <f>IF(AK21&gt;AJ21,1,0)</f>
        <v>0</v>
      </c>
      <c r="BB21" s="100">
        <f>IF(AM21&gt;AL21,1,0)</f>
        <v>0</v>
      </c>
      <c r="BC21" s="100">
        <f>IF(AO21&gt;AN21,1,0)</f>
        <v>0</v>
      </c>
      <c r="BD21" s="101"/>
      <c r="BE21" s="100">
        <f>IF(AF21&gt;AG21,AG21,IF(AG21&gt;AF21,-AF21,""))</f>
        <v>1</v>
      </c>
      <c r="BF21" s="100" t="str">
        <f>IF(AH21&gt;AI21,", "&amp;AI21,IF(AI21&gt;AH21,", "&amp;-AH21,""))</f>
        <v>, 1</v>
      </c>
      <c r="BG21" s="100" t="str">
        <f>IF(AJ21&gt;AK21,", "&amp;AK21,IF(AK21&gt;AJ21,", "&amp;-AJ21,""))</f>
        <v>, 1</v>
      </c>
      <c r="BH21" s="100" t="str">
        <f>IF(AL21&gt;AM21,", "&amp;AM21,IF(AM21&gt;AL21,", "&amp;-AL21,""))</f>
        <v/>
      </c>
      <c r="BI21" s="100" t="str">
        <f>IF(AN21&gt;AO21,", "&amp;AO21,IF(AO21&gt;AN21,", "&amp;-AN21,""))</f>
        <v/>
      </c>
      <c r="BJ21" s="101"/>
      <c r="BK21" s="100">
        <f>IF(AG21&gt;AF21,AF21,IF(AF21&gt;AG21,-AG21,""))</f>
        <v>-1</v>
      </c>
      <c r="BL21" s="100" t="str">
        <f>IF(AI21&gt;AH21,", "&amp;AH21,IF(AH21&gt;AI21,", "&amp;-AI21,""))</f>
        <v>, -1</v>
      </c>
      <c r="BM21" s="100" t="str">
        <f>IF(AK21&gt;AJ21,", "&amp;AJ21,IF(AJ21&gt;AK21,", "&amp;-AK21,""))</f>
        <v>, -1</v>
      </c>
      <c r="BN21" s="100" t="str">
        <f>IF(AM21&gt;AL21,", "&amp;AL21,IF(AL21&gt;AM21,", "&amp;-AM21,""))</f>
        <v/>
      </c>
      <c r="BO21" s="100" t="str">
        <f>IF(AO21&gt;AN21,", "&amp;AN21,IF(AN21&gt;AO21,", "&amp;-AO21,""))</f>
        <v/>
      </c>
      <c r="BP21" s="101"/>
      <c r="BQ21" s="102" t="str">
        <f>CONCATENATE(,BE21,BF21,BG21,BH21,BI21,)</f>
        <v>1, 1, 1</v>
      </c>
      <c r="BR21" s="102" t="str">
        <f>CONCATENATE(,BK21,BL21,BM21,BN21,BO21,)</f>
        <v>-1, -1, -1</v>
      </c>
      <c r="BS21" s="102" t="str">
        <f>IF(AQ21&gt;AR21,BQ21,IF(AR21&gt;AQ21,BR21,""))</f>
        <v>1, 1, 1</v>
      </c>
      <c r="BT21" s="1" t="str">
        <f>IF(AQ21&gt;AR21,AR21&amp;" : "&amp;AQ21,IF(AR21&gt;AQ21,AQ21&amp;" : "&amp;AR21,""))</f>
        <v>0 : 3</v>
      </c>
      <c r="BU21" s="444" t="str">
        <f>V21</f>
        <v>Группа № 2</v>
      </c>
      <c r="BW21" s="103"/>
      <c r="BX21" s="104" t="s">
        <v>186</v>
      </c>
      <c r="BY21" s="104" t="s">
        <v>187</v>
      </c>
      <c r="BZ21" s="104" t="s">
        <v>188</v>
      </c>
      <c r="CA21" s="104" t="s">
        <v>189</v>
      </c>
      <c r="CB21" s="104" t="s">
        <v>1</v>
      </c>
      <c r="CC21" s="104" t="s">
        <v>190</v>
      </c>
      <c r="CD21" s="104" t="s">
        <v>191</v>
      </c>
      <c r="CE21" s="104" t="s">
        <v>192</v>
      </c>
      <c r="CF21" s="104" t="s">
        <v>193</v>
      </c>
      <c r="CG21" s="104" t="s">
        <v>194</v>
      </c>
      <c r="CI21" s="103"/>
      <c r="CJ21" s="104" t="s">
        <v>195</v>
      </c>
      <c r="CK21" s="104" t="s">
        <v>196</v>
      </c>
      <c r="CL21" s="104" t="s">
        <v>197</v>
      </c>
      <c r="CM21" s="104" t="s">
        <v>198</v>
      </c>
      <c r="CN21" s="104" t="s">
        <v>199</v>
      </c>
      <c r="CO21" s="104" t="s">
        <v>200</v>
      </c>
      <c r="CP21" s="105"/>
      <c r="CQ21" s="106" t="s">
        <v>201</v>
      </c>
      <c r="CR21" s="106" t="s">
        <v>202</v>
      </c>
      <c r="CS21" s="106"/>
      <c r="CU21" s="106" t="s">
        <v>201</v>
      </c>
      <c r="CV21" s="106" t="s">
        <v>202</v>
      </c>
      <c r="CX21" s="107"/>
      <c r="CZ21" s="107"/>
      <c r="DA21" s="107"/>
      <c r="DD21" s="108" t="s">
        <v>0</v>
      </c>
      <c r="DE21" s="109"/>
      <c r="DF21" s="108" t="s">
        <v>203</v>
      </c>
      <c r="DG21" s="447">
        <v>1</v>
      </c>
      <c r="DH21" s="447"/>
      <c r="DI21" s="447"/>
      <c r="DJ21" s="447">
        <v>2</v>
      </c>
      <c r="DK21" s="447"/>
      <c r="DL21" s="447"/>
      <c r="DM21" s="447">
        <v>3</v>
      </c>
      <c r="DN21" s="447"/>
      <c r="DO21" s="447"/>
      <c r="DP21" s="447">
        <v>4</v>
      </c>
      <c r="DQ21" s="447"/>
      <c r="DR21" s="447"/>
      <c r="DS21" s="447">
        <v>5</v>
      </c>
      <c r="DT21" s="447"/>
      <c r="DU21" s="447"/>
      <c r="DV21" s="447">
        <v>6</v>
      </c>
      <c r="DW21" s="447"/>
      <c r="DX21" s="447"/>
      <c r="DY21" s="108" t="s">
        <v>201</v>
      </c>
      <c r="DZ21" s="108" t="s">
        <v>204</v>
      </c>
      <c r="EA21" s="108" t="s">
        <v>202</v>
      </c>
    </row>
    <row r="22" spans="1:131" ht="12.6" customHeight="1" thickTop="1" thickBot="1" x14ac:dyDescent="0.3">
      <c r="A22" s="108" t="s">
        <v>0</v>
      </c>
      <c r="B22" s="109"/>
      <c r="C22" s="108" t="s">
        <v>203</v>
      </c>
      <c r="D22" s="447">
        <v>1</v>
      </c>
      <c r="E22" s="447"/>
      <c r="F22" s="447"/>
      <c r="G22" s="447">
        <v>2</v>
      </c>
      <c r="H22" s="447"/>
      <c r="I22" s="447"/>
      <c r="J22" s="447">
        <v>3</v>
      </c>
      <c r="K22" s="447"/>
      <c r="L22" s="447"/>
      <c r="M22" s="447">
        <v>4</v>
      </c>
      <c r="N22" s="447"/>
      <c r="O22" s="447"/>
      <c r="P22" s="447">
        <v>5</v>
      </c>
      <c r="Q22" s="447"/>
      <c r="R22" s="447"/>
      <c r="S22" s="447">
        <v>6</v>
      </c>
      <c r="T22" s="447"/>
      <c r="U22" s="447"/>
      <c r="V22" s="108" t="s">
        <v>201</v>
      </c>
      <c r="W22" s="108" t="s">
        <v>204</v>
      </c>
      <c r="X22" s="108" t="s">
        <v>202</v>
      </c>
      <c r="Y22" s="110"/>
      <c r="AD22" s="111" t="str">
        <f>IF(B31=0," ","1-5")</f>
        <v>1-5</v>
      </c>
      <c r="AE22" s="112" t="str">
        <f>IF(B31=0," ",CONCATENATE(C23,"-",C31))</f>
        <v>КАРАГАНДИНСКАЯ обл.-АТЫРАУСКАЯ обл.</v>
      </c>
      <c r="AF22" s="113">
        <v>2</v>
      </c>
      <c r="AG22" s="114">
        <v>1</v>
      </c>
      <c r="AH22" s="113">
        <v>2</v>
      </c>
      <c r="AI22" s="114">
        <v>1</v>
      </c>
      <c r="AJ22" s="113">
        <v>2</v>
      </c>
      <c r="AK22" s="114">
        <v>1</v>
      </c>
      <c r="AL22" s="113"/>
      <c r="AM22" s="114"/>
      <c r="AN22" s="113"/>
      <c r="AO22" s="115"/>
      <c r="AP22" s="98"/>
      <c r="AQ22" s="99">
        <f t="shared" ref="AQ22:AQ35" si="53">IF(AF22+AG22&lt;&gt;0,SUM(AS22:AW22),"")</f>
        <v>3</v>
      </c>
      <c r="AR22" s="99">
        <f t="shared" ref="AR22:AR35" si="54">IF(AF22+AG22&lt;&gt;0,SUM(AY22:BC22),"")</f>
        <v>0</v>
      </c>
      <c r="AS22" s="100">
        <f t="shared" ref="AS22:AS35" si="55">IF(AF22&gt;AG22,1,0)</f>
        <v>1</v>
      </c>
      <c r="AT22" s="100">
        <f t="shared" ref="AT22:AT35" si="56">IF(AH22&gt;AI22,1,0)</f>
        <v>1</v>
      </c>
      <c r="AU22" s="100">
        <f t="shared" ref="AU22:AU35" si="57">IF(AJ22&gt;AK22,1,0)</f>
        <v>1</v>
      </c>
      <c r="AV22" s="100">
        <f t="shared" ref="AV22:AV35" si="58">IF(AL22&gt;AM22,1,0)</f>
        <v>0</v>
      </c>
      <c r="AW22" s="100">
        <f t="shared" ref="AW22:AW35" si="59">IF(AN22&gt;AO22,1,0)</f>
        <v>0</v>
      </c>
      <c r="AX22" s="101"/>
      <c r="AY22" s="100">
        <f t="shared" ref="AY22:AY35" si="60">IF(AG22&gt;AF22,1,0)</f>
        <v>0</v>
      </c>
      <c r="AZ22" s="100">
        <f t="shared" ref="AZ22:AZ35" si="61">IF(AI22&gt;AH22,1,0)</f>
        <v>0</v>
      </c>
      <c r="BA22" s="100">
        <f t="shared" ref="BA22:BA35" si="62">IF(AK22&gt;AJ22,1,0)</f>
        <v>0</v>
      </c>
      <c r="BB22" s="100">
        <f t="shared" ref="BB22:BB35" si="63">IF(AM22&gt;AL22,1,0)</f>
        <v>0</v>
      </c>
      <c r="BC22" s="100">
        <f t="shared" ref="BC22:BC35" si="64">IF(AO22&gt;AN22,1,0)</f>
        <v>0</v>
      </c>
      <c r="BD22" s="101"/>
      <c r="BE22" s="100">
        <f t="shared" ref="BE22:BE35" si="65">IF(AF22&gt;AG22,AG22,IF(AG22&gt;AF22,-AF22,""))</f>
        <v>1</v>
      </c>
      <c r="BF22" s="100" t="str">
        <f t="shared" ref="BF22:BF35" si="66">IF(AH22&gt;AI22,", "&amp;AI22,IF(AI22&gt;AH22,", "&amp;-AH22,""))</f>
        <v>, 1</v>
      </c>
      <c r="BG22" s="100" t="str">
        <f t="shared" ref="BG22:BG35" si="67">IF(AJ22&gt;AK22,", "&amp;AK22,IF(AK22&gt;AJ22,", "&amp;-AJ22,""))</f>
        <v>, 1</v>
      </c>
      <c r="BH22" s="100" t="str">
        <f t="shared" ref="BH22:BH35" si="68">IF(AL22&gt;AM22,", "&amp;AM22,IF(AM22&gt;AL22,", "&amp;-AL22,""))</f>
        <v/>
      </c>
      <c r="BI22" s="100" t="str">
        <f t="shared" ref="BI22:BI35" si="69">IF(AN22&gt;AO22,", "&amp;AO22,IF(AO22&gt;AN22,", "&amp;-AN22,""))</f>
        <v/>
      </c>
      <c r="BJ22" s="101"/>
      <c r="BK22" s="100">
        <f t="shared" ref="BK22:BK35" si="70">IF(AG22&gt;AF22,AF22,IF(AF22&gt;AG22,-AG22,""))</f>
        <v>-1</v>
      </c>
      <c r="BL22" s="100" t="str">
        <f t="shared" ref="BL22:BL35" si="71">IF(AI22&gt;AH22,", "&amp;AH22,IF(AH22&gt;AI22,", "&amp;-AI22,""))</f>
        <v>, -1</v>
      </c>
      <c r="BM22" s="100" t="str">
        <f t="shared" ref="BM22:BM35" si="72">IF(AK22&gt;AJ22,", "&amp;AJ22,IF(AJ22&gt;AK22,", "&amp;-AK22,""))</f>
        <v>, -1</v>
      </c>
      <c r="BN22" s="100" t="str">
        <f t="shared" ref="BN22:BN35" si="73">IF(AM22&gt;AL22,", "&amp;AL22,IF(AL22&gt;AM22,", "&amp;-AM22,""))</f>
        <v/>
      </c>
      <c r="BO22" s="100" t="str">
        <f t="shared" ref="BO22:BO35" si="74">IF(AO22&gt;AN22,", "&amp;AN22,IF(AN22&gt;AO22,", "&amp;-AO22,""))</f>
        <v/>
      </c>
      <c r="BP22" s="101"/>
      <c r="BQ22" s="102" t="str">
        <f t="shared" ref="BQ22:BQ35" si="75">CONCATENATE(,BE22,BF22,BG22,BH22,BI22,)</f>
        <v>1, 1, 1</v>
      </c>
      <c r="BR22" s="102" t="str">
        <f t="shared" ref="BR22:BR35" si="76">CONCATENATE(,BK22,BL22,BM22,BN22,BO22,)</f>
        <v>-1, -1, -1</v>
      </c>
      <c r="BS22" s="102" t="str">
        <f t="shared" ref="BS22:BS35" si="77">IF(AQ22&gt;AR22,BQ22,IF(AR22&gt;AQ22,BR22,""))</f>
        <v>1, 1, 1</v>
      </c>
      <c r="BT22" s="1" t="str">
        <f t="shared" ref="BT22:BT35" si="78">IF(AQ22&gt;AR22,AR22&amp;" : "&amp;AQ22,IF(AR22&gt;AQ22,AQ22&amp;" : "&amp;AR22,""))</f>
        <v>0 : 3</v>
      </c>
      <c r="BU22" s="445"/>
      <c r="BW22" s="103">
        <v>1</v>
      </c>
      <c r="BX22" s="116" t="e">
        <f>((AQ33+AQ27)/(AR33+AR27))/10</f>
        <v>#DIV/0!</v>
      </c>
      <c r="BY22" s="116" t="e">
        <f>((AQ33+AR24)/(AR33+AQ24))/10</f>
        <v>#DIV/0!</v>
      </c>
      <c r="BZ22" s="116" t="e">
        <f>((AQ33+AQ22)/(AR33+AR22))/10</f>
        <v>#DIV/0!</v>
      </c>
      <c r="CA22" s="116" t="e">
        <f>((AQ33+AR31)/(AR33+AQ31))/10</f>
        <v>#VALUE!</v>
      </c>
      <c r="CB22" s="116" t="e">
        <f>((AQ27+AR24)/(AR27+AQ24))/10</f>
        <v>#DIV/0!</v>
      </c>
      <c r="CC22" s="116" t="e">
        <f>((AQ27+AQ22)/(AR27+AR22))/10</f>
        <v>#DIV/0!</v>
      </c>
      <c r="CD22" s="116" t="e">
        <f>((AQ27+AR31)/(AQ31+AR27))/10</f>
        <v>#VALUE!</v>
      </c>
      <c r="CE22" s="116" t="e">
        <f>((AR24+AQ22)/(AQ24+AR22))/10</f>
        <v>#DIV/0!</v>
      </c>
      <c r="CF22" s="116" t="e">
        <f>((AR24+AR31)/(AQ24+AQ31))/10</f>
        <v>#VALUE!</v>
      </c>
      <c r="CG22" s="116" t="e">
        <f>((AQ22+AR31)/(AR22+AQ31))/10</f>
        <v>#VALUE!</v>
      </c>
      <c r="CI22" s="103">
        <v>1</v>
      </c>
      <c r="CJ22" s="117"/>
      <c r="CK22" s="118">
        <f>IF(AQ33&gt;AR33,CQ22+0.1,CQ22-0.1)</f>
        <v>8.1</v>
      </c>
      <c r="CL22" s="118">
        <f>IF(AQ27&gt;AR27,CQ22+0.1,CQ22-0.1)</f>
        <v>8.1</v>
      </c>
      <c r="CM22" s="118">
        <f>IF(AR24&gt;AQ24,CQ22+0.1,CQ22-0.1)</f>
        <v>8.1</v>
      </c>
      <c r="CN22" s="118">
        <f>IF(AQ22&gt;AR22,CQ22+0.1,CQ22-0.1)</f>
        <v>8.1</v>
      </c>
      <c r="CO22" s="118">
        <f>IF(AR31&gt;AQ31,CQ22+0.1,CQ22-0.1)</f>
        <v>7.9</v>
      </c>
      <c r="CP22" s="119"/>
      <c r="CQ22" s="400">
        <f>V23</f>
        <v>8</v>
      </c>
      <c r="CR22" s="400">
        <f>IF(AND(CQ22=CQ24,CQ22=CQ26),BX22,(IF(AND(CQ22=CQ24,CQ22=CQ28),BY22,(IF(AND(CQ22=CQ24,CQ22=CQ30),BZ22,(IF(AND(CQ22=CQ24,CQ22=CQ32),CA22,(IF(AND(CQ22=CQ26,CQ22=CQ28),CB22,(IF(AND(CQ22=CQ26,CQ22=CQ30),CC22,(IF(AND(CQ22=CQ26,CQ22=CQ32),CD22,(IF(AND(CQ22=CQ28,CQ22=CQ30),CE22,(IF(AND(CQ22=CQ28,CQ22=CQ32),CF22,(IF(AND(CQ22=CQ30,CQ22=CQ32),CG22,999)))))))))))))))))))</f>
        <v>999</v>
      </c>
      <c r="CS22" s="400">
        <f>IF(CX22=1,CQ22+CR22,CR22)</f>
        <v>999</v>
      </c>
      <c r="CU22" s="400">
        <f>CQ22</f>
        <v>8</v>
      </c>
      <c r="CV22" s="418">
        <f>IF(CU22=CU24,CK22,(IF(CU22=CU26,CL22,(IF(CU22=CU28,CM22,(IF(CU22=CU30,CN22,(IF(CU22=CU32,CO22,999)))))))))</f>
        <v>999</v>
      </c>
      <c r="CX22" s="400">
        <f>IF(CR22&lt;&gt;999,1,0)</f>
        <v>0</v>
      </c>
      <c r="CZ22" s="418">
        <f>IF(CX22=1,CS22,CV22)</f>
        <v>999</v>
      </c>
      <c r="DA22" s="400">
        <f>IF(CZ22&lt;&gt;999,CZ22,CU22)</f>
        <v>8</v>
      </c>
      <c r="DD22" s="435">
        <v>1</v>
      </c>
      <c r="DE22" s="436">
        <f>[3]Лист3!$A$9</f>
        <v>2</v>
      </c>
      <c r="DF22" s="451"/>
      <c r="DG22" s="438"/>
      <c r="DH22" s="438"/>
      <c r="DI22" s="439"/>
      <c r="DJ22" s="120"/>
      <c r="DK22" s="121">
        <f>IF(ET32&gt;EU32,2,$AF$4)</f>
        <v>1</v>
      </c>
      <c r="DL22" s="122"/>
      <c r="DM22" s="120"/>
      <c r="DN22" s="121">
        <f>IF(ET26&gt;EU26,2,$AF$4)</f>
        <v>1</v>
      </c>
      <c r="DO22" s="122"/>
      <c r="DP22" s="120"/>
      <c r="DQ22" s="121">
        <f>IF(EU23&gt;ET23,2,$AF$4)</f>
        <v>1</v>
      </c>
      <c r="DR22" s="122"/>
      <c r="DS22" s="120"/>
      <c r="DT22" s="121">
        <f>IF(ET21&gt;EU21,2,$AF$4)</f>
        <v>1</v>
      </c>
      <c r="DU22" s="122"/>
      <c r="DV22" s="120"/>
      <c r="DW22" s="121">
        <f>IF(EU30&gt;ET30,2,$AF$4)</f>
        <v>1</v>
      </c>
      <c r="DX22" s="123"/>
      <c r="DY22" s="440">
        <f>SUM(DH22,DK22,DN22,DQ22,DT22,DW22)</f>
        <v>5</v>
      </c>
      <c r="DZ22" s="441">
        <f t="shared" ref="DZ22" si="79">IF(($AF$4=1),IF(HA21=1,GU21*10,0),0)</f>
        <v>0</v>
      </c>
      <c r="EA22" s="440">
        <f>IF(($AF$4=1),RANK(HD21,$DA$22:$DA$33,0),0)</f>
        <v>6</v>
      </c>
    </row>
    <row r="23" spans="1:131" ht="12.6" customHeight="1" thickTop="1" x14ac:dyDescent="0.25">
      <c r="A23" s="435">
        <v>1</v>
      </c>
      <c r="B23" s="436">
        <f>[3]Лист3!$A$9</f>
        <v>2</v>
      </c>
      <c r="C23" s="437" t="s">
        <v>66</v>
      </c>
      <c r="D23" s="438"/>
      <c r="E23" s="438"/>
      <c r="F23" s="439"/>
      <c r="G23" s="120"/>
      <c r="H23" s="121">
        <f>IF(AQ33&gt;AR33,2,$AF$4)</f>
        <v>2</v>
      </c>
      <c r="I23" s="122"/>
      <c r="J23" s="120"/>
      <c r="K23" s="121">
        <f>IF(AQ27&gt;AR27,2,$AF$4)</f>
        <v>2</v>
      </c>
      <c r="L23" s="122"/>
      <c r="M23" s="120"/>
      <c r="N23" s="121">
        <f>IF(AR24&gt;AQ24,2,$AF$4)</f>
        <v>2</v>
      </c>
      <c r="O23" s="122"/>
      <c r="P23" s="120"/>
      <c r="Q23" s="121">
        <f>IF(AQ22&gt;AR22,2,$AF$4)</f>
        <v>2</v>
      </c>
      <c r="R23" s="122"/>
      <c r="S23" s="120"/>
      <c r="T23" s="121"/>
      <c r="U23" s="123"/>
      <c r="V23" s="440">
        <f>SUM(E23,H23,K23,N23,Q23,T23)</f>
        <v>8</v>
      </c>
      <c r="W23" s="441">
        <f t="shared" ref="W23" si="80">IF(($AF$4=1),IF(CX22=1,CR22*10,0),0)</f>
        <v>0</v>
      </c>
      <c r="X23" s="440">
        <f>IF(($AF$4=1),RANK(DA22,$DA$22:$DA$33,0),0)</f>
        <v>1</v>
      </c>
      <c r="Y23" s="124"/>
      <c r="Z23" s="416">
        <f>IF(B23="","",VLOOKUP(B23,'[4]Список участников'!A:L,8,FALSE))</f>
        <v>0</v>
      </c>
      <c r="AB23" s="417">
        <f>IF(B23&gt;0,1,0)</f>
        <v>1</v>
      </c>
      <c r="AC23" s="417">
        <f>SUM(AB23:AB34)</f>
        <v>6</v>
      </c>
      <c r="AD23" s="111" t="str">
        <f>IF(B33=0," ","3-6")</f>
        <v>3-6</v>
      </c>
      <c r="AE23" s="112" t="str">
        <f>IF(B33=0," ",CONCATENATE(C27,"-",C33))</f>
        <v>МАНГИСТАУСКАЯ обл.-</v>
      </c>
      <c r="AF23" s="113"/>
      <c r="AG23" s="114"/>
      <c r="AH23" s="113"/>
      <c r="AI23" s="114"/>
      <c r="AJ23" s="113"/>
      <c r="AK23" s="114"/>
      <c r="AL23" s="113"/>
      <c r="AM23" s="114"/>
      <c r="AN23" s="113"/>
      <c r="AO23" s="115"/>
      <c r="AP23" s="98"/>
      <c r="AQ23" s="99" t="str">
        <f t="shared" si="53"/>
        <v/>
      </c>
      <c r="AR23" s="99" t="str">
        <f t="shared" si="54"/>
        <v/>
      </c>
      <c r="AS23" s="100">
        <f t="shared" si="55"/>
        <v>0</v>
      </c>
      <c r="AT23" s="100">
        <f t="shared" si="56"/>
        <v>0</v>
      </c>
      <c r="AU23" s="100">
        <f t="shared" si="57"/>
        <v>0</v>
      </c>
      <c r="AV23" s="100">
        <f t="shared" si="58"/>
        <v>0</v>
      </c>
      <c r="AW23" s="100">
        <f t="shared" si="59"/>
        <v>0</v>
      </c>
      <c r="AX23" s="101"/>
      <c r="AY23" s="100">
        <f t="shared" si="60"/>
        <v>0</v>
      </c>
      <c r="AZ23" s="100">
        <f t="shared" si="61"/>
        <v>0</v>
      </c>
      <c r="BA23" s="100">
        <f t="shared" si="62"/>
        <v>0</v>
      </c>
      <c r="BB23" s="100">
        <f t="shared" si="63"/>
        <v>0</v>
      </c>
      <c r="BC23" s="100">
        <f t="shared" si="64"/>
        <v>0</v>
      </c>
      <c r="BD23" s="101"/>
      <c r="BE23" s="100" t="str">
        <f t="shared" si="65"/>
        <v/>
      </c>
      <c r="BF23" s="100" t="str">
        <f t="shared" si="66"/>
        <v/>
      </c>
      <c r="BG23" s="100" t="str">
        <f t="shared" si="67"/>
        <v/>
      </c>
      <c r="BH23" s="100" t="str">
        <f t="shared" si="68"/>
        <v/>
      </c>
      <c r="BI23" s="100" t="str">
        <f t="shared" si="69"/>
        <v/>
      </c>
      <c r="BJ23" s="101"/>
      <c r="BK23" s="100" t="str">
        <f t="shared" si="70"/>
        <v/>
      </c>
      <c r="BL23" s="100" t="str">
        <f t="shared" si="71"/>
        <v/>
      </c>
      <c r="BM23" s="100" t="str">
        <f t="shared" si="72"/>
        <v/>
      </c>
      <c r="BN23" s="100" t="str">
        <f t="shared" si="73"/>
        <v/>
      </c>
      <c r="BO23" s="100" t="str">
        <f t="shared" si="74"/>
        <v/>
      </c>
      <c r="BP23" s="101"/>
      <c r="BQ23" s="102" t="str">
        <f t="shared" si="75"/>
        <v/>
      </c>
      <c r="BR23" s="102" t="str">
        <f t="shared" si="76"/>
        <v/>
      </c>
      <c r="BS23" s="102" t="str">
        <f t="shared" si="77"/>
        <v/>
      </c>
      <c r="BT23" s="1" t="str">
        <f t="shared" si="78"/>
        <v/>
      </c>
      <c r="BU23" s="445"/>
      <c r="BW23" s="103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I23" s="103">
        <v>2</v>
      </c>
      <c r="CJ23" s="118">
        <f>IF(AR33&gt;AQ33,CQ24+0.1,CQ24-0.1)</f>
        <v>6.9</v>
      </c>
      <c r="CK23" s="117"/>
      <c r="CL23" s="118">
        <f>IF(AR30&gt;AQ30,CQ24+0.1,CQ24-0.1)</f>
        <v>7.1</v>
      </c>
      <c r="CM23" s="118">
        <f>IF(AQ21&gt;AR21,CQ24+0.1,CQ24-0.1)</f>
        <v>7.1</v>
      </c>
      <c r="CN23" s="118">
        <f>IF(AQ28&gt;AR28,CQ24+0.1,CQ24-0.1)</f>
        <v>7.1</v>
      </c>
      <c r="CO23" s="118">
        <f>IF(AR25&gt;AQ25,CQ24,CQ24-0.1)</f>
        <v>6.9</v>
      </c>
      <c r="CP23" s="119"/>
      <c r="CQ23" s="401"/>
      <c r="CR23" s="401"/>
      <c r="CS23" s="401"/>
      <c r="CU23" s="401"/>
      <c r="CV23" s="419"/>
      <c r="CX23" s="401"/>
      <c r="CZ23" s="419"/>
      <c r="DA23" s="401"/>
      <c r="DD23" s="424"/>
      <c r="DE23" s="425"/>
      <c r="DF23" s="450"/>
      <c r="DG23" s="429"/>
      <c r="DH23" s="429"/>
      <c r="DI23" s="430"/>
      <c r="DJ23" s="423">
        <f>IF(ET32&gt;EU32,FV32,FW32)</f>
        <v>0</v>
      </c>
      <c r="DK23" s="421"/>
      <c r="DL23" s="422"/>
      <c r="DM23" s="423">
        <f>IF(ET26&gt;EU26,FV26,FW26)</f>
        <v>0</v>
      </c>
      <c r="DN23" s="421"/>
      <c r="DO23" s="422"/>
      <c r="DP23" s="423">
        <f>IF(EU23&gt;ET23,FV23,FW23)</f>
        <v>0</v>
      </c>
      <c r="DQ23" s="421"/>
      <c r="DR23" s="422"/>
      <c r="DS23" s="423">
        <f>IF(ET21&gt;EU21,FV21,FW21)</f>
        <v>0</v>
      </c>
      <c r="DT23" s="421"/>
      <c r="DU23" s="422"/>
      <c r="DV23" s="423">
        <f>IF(EU30&gt;ET30,FV30,FW30)</f>
        <v>0</v>
      </c>
      <c r="DW23" s="421"/>
      <c r="DX23" s="421"/>
      <c r="DY23" s="431"/>
      <c r="DZ23" s="432"/>
      <c r="EA23" s="431"/>
    </row>
    <row r="24" spans="1:131" ht="12.6" customHeight="1" x14ac:dyDescent="0.25">
      <c r="A24" s="424"/>
      <c r="B24" s="425"/>
      <c r="C24" s="434"/>
      <c r="D24" s="429"/>
      <c r="E24" s="429"/>
      <c r="F24" s="430"/>
      <c r="G24" s="423" t="str">
        <f>IF(AQ33&gt;AR33,BS33,BT33)</f>
        <v>1, 1, 1</v>
      </c>
      <c r="H24" s="421"/>
      <c r="I24" s="422"/>
      <c r="J24" s="423" t="str">
        <f>IF(AQ27&gt;AR27,BS27,BT27)</f>
        <v>1, 1, 1</v>
      </c>
      <c r="K24" s="421"/>
      <c r="L24" s="422"/>
      <c r="M24" s="423" t="str">
        <f>IF(AR24&gt;AQ24,BS24,BT24)</f>
        <v>1, 1, 1</v>
      </c>
      <c r="N24" s="421"/>
      <c r="O24" s="422"/>
      <c r="P24" s="423" t="str">
        <f>IF(AQ22&gt;AR22,BS22,BT22)</f>
        <v>1, 1, 1</v>
      </c>
      <c r="Q24" s="421"/>
      <c r="R24" s="422"/>
      <c r="S24" s="423"/>
      <c r="T24" s="421"/>
      <c r="U24" s="421"/>
      <c r="V24" s="431"/>
      <c r="W24" s="432"/>
      <c r="X24" s="431"/>
      <c r="Y24" s="124"/>
      <c r="Z24" s="416"/>
      <c r="AB24" s="417"/>
      <c r="AC24" s="417"/>
      <c r="AD24" s="111" t="str">
        <f>IF(B29=0," ","4-1")</f>
        <v>4-1</v>
      </c>
      <c r="AE24" s="112" t="str">
        <f>IF(B29=0," ",CONCATENATE(C29,"-",C23))</f>
        <v>АКТЮБИНСКАЯ обл.-КАРАГАНДИНСКАЯ обл.</v>
      </c>
      <c r="AF24" s="113">
        <v>1</v>
      </c>
      <c r="AG24" s="114">
        <v>2</v>
      </c>
      <c r="AH24" s="113">
        <v>1</v>
      </c>
      <c r="AI24" s="114">
        <v>2</v>
      </c>
      <c r="AJ24" s="113">
        <v>1</v>
      </c>
      <c r="AK24" s="114">
        <v>2</v>
      </c>
      <c r="AL24" s="113"/>
      <c r="AM24" s="114"/>
      <c r="AN24" s="113"/>
      <c r="AO24" s="115"/>
      <c r="AP24" s="98"/>
      <c r="AQ24" s="99">
        <f t="shared" si="53"/>
        <v>0</v>
      </c>
      <c r="AR24" s="99">
        <f t="shared" si="54"/>
        <v>3</v>
      </c>
      <c r="AS24" s="100">
        <f t="shared" si="55"/>
        <v>0</v>
      </c>
      <c r="AT24" s="100">
        <f t="shared" si="56"/>
        <v>0</v>
      </c>
      <c r="AU24" s="100">
        <f t="shared" si="57"/>
        <v>0</v>
      </c>
      <c r="AV24" s="100">
        <f t="shared" si="58"/>
        <v>0</v>
      </c>
      <c r="AW24" s="100">
        <f t="shared" si="59"/>
        <v>0</v>
      </c>
      <c r="AX24" s="101"/>
      <c r="AY24" s="100">
        <f t="shared" si="60"/>
        <v>1</v>
      </c>
      <c r="AZ24" s="100">
        <f t="shared" si="61"/>
        <v>1</v>
      </c>
      <c r="BA24" s="100">
        <f t="shared" si="62"/>
        <v>1</v>
      </c>
      <c r="BB24" s="100">
        <f t="shared" si="63"/>
        <v>0</v>
      </c>
      <c r="BC24" s="100">
        <f t="shared" si="64"/>
        <v>0</v>
      </c>
      <c r="BD24" s="101"/>
      <c r="BE24" s="100">
        <f t="shared" si="65"/>
        <v>-1</v>
      </c>
      <c r="BF24" s="100" t="str">
        <f t="shared" si="66"/>
        <v>, -1</v>
      </c>
      <c r="BG24" s="100" t="str">
        <f t="shared" si="67"/>
        <v>, -1</v>
      </c>
      <c r="BH24" s="100" t="str">
        <f t="shared" si="68"/>
        <v/>
      </c>
      <c r="BI24" s="100" t="str">
        <f t="shared" si="69"/>
        <v/>
      </c>
      <c r="BJ24" s="101"/>
      <c r="BK24" s="100">
        <f t="shared" si="70"/>
        <v>1</v>
      </c>
      <c r="BL24" s="100" t="str">
        <f t="shared" si="71"/>
        <v>, 1</v>
      </c>
      <c r="BM24" s="100" t="str">
        <f t="shared" si="72"/>
        <v>, 1</v>
      </c>
      <c r="BN24" s="100" t="str">
        <f t="shared" si="73"/>
        <v/>
      </c>
      <c r="BO24" s="100" t="str">
        <f t="shared" si="74"/>
        <v/>
      </c>
      <c r="BP24" s="101"/>
      <c r="BQ24" s="102" t="str">
        <f t="shared" si="75"/>
        <v>-1, -1, -1</v>
      </c>
      <c r="BR24" s="102" t="str">
        <f t="shared" si="76"/>
        <v>1, 1, 1</v>
      </c>
      <c r="BS24" s="102" t="str">
        <f t="shared" si="77"/>
        <v>1, 1, 1</v>
      </c>
      <c r="BT24" s="1" t="str">
        <f t="shared" si="78"/>
        <v>0 : 3</v>
      </c>
      <c r="BU24" s="445"/>
      <c r="BW24" s="103">
        <v>2</v>
      </c>
      <c r="BX24" s="104" t="s">
        <v>205</v>
      </c>
      <c r="BY24" s="104" t="s">
        <v>206</v>
      </c>
      <c r="BZ24" s="104" t="s">
        <v>2</v>
      </c>
      <c r="CA24" s="104" t="s">
        <v>207</v>
      </c>
      <c r="CB24" s="104" t="s">
        <v>1</v>
      </c>
      <c r="CC24" s="104" t="s">
        <v>190</v>
      </c>
      <c r="CD24" s="104" t="s">
        <v>191</v>
      </c>
      <c r="CE24" s="104" t="s">
        <v>192</v>
      </c>
      <c r="CF24" s="104" t="s">
        <v>193</v>
      </c>
      <c r="CG24" s="104" t="s">
        <v>194</v>
      </c>
      <c r="CI24" s="103">
        <v>3</v>
      </c>
      <c r="CJ24" s="118">
        <f>IF(AR27&gt;AQ27,CQ26+0.1,CQ26-0.1)</f>
        <v>5.9</v>
      </c>
      <c r="CK24" s="118">
        <f>IF(AQ30&gt;AR30,CQ26+0.1,CQ26-0.1)</f>
        <v>5.9</v>
      </c>
      <c r="CL24" s="125"/>
      <c r="CM24" s="118">
        <f>IF(AQ34&gt;AR34,CQ26+0.1,CQ26-0.1)</f>
        <v>6.1</v>
      </c>
      <c r="CN24" s="118">
        <f>IF(AR26&gt;AQ26,CQ26+0.1,CQ26-0.1)</f>
        <v>6.1</v>
      </c>
      <c r="CO24" s="118">
        <f>IF(AQ23&gt;AR23,CQ26+0.1,CQ26-0.1)</f>
        <v>5.9</v>
      </c>
      <c r="CP24" s="105"/>
      <c r="CQ24" s="400">
        <f>V25</f>
        <v>7</v>
      </c>
      <c r="CR24" s="400">
        <f>IF(AND(CQ24=CQ22,CQ24=CQ26),BX25,(IF(AND(CQ24=CQ22,CQ24=CQ28),BY25,(IF(AND(CQ24=CQ22,CQ24=CQ30),BZ25,(IF(AND(CQ24=CQ22,CQ24=CQ32),CA25,(IF(AND(CQ24=CQ26,CQ24=CQ28),CB25,(IF(AND(CQ24=CQ26,CQ24=CQ30),CC25,(IF(AND(CQ24=CQ26,CQ24=CQ32),CD25,(IF(AND(CQ24=CQ28,CQ24=CQ30),CE25,(IF(AND(CQ24=CQ28,CQ24=CQ32),CF25,(IF(AND(CQ24=CQ30,CQ24=CQ32),CG25,999)))))))))))))))))))</f>
        <v>999</v>
      </c>
      <c r="CS24" s="400">
        <f t="shared" ref="CS24" si="81">IF(CX24=1,CQ24+CR24,CR24)</f>
        <v>999</v>
      </c>
      <c r="CU24" s="400">
        <f>CQ24</f>
        <v>7</v>
      </c>
      <c r="CV24" s="418">
        <f>IF(CU24=CU22,CJ23,(IF(CU24=CU26,CL23,(IF(CU24=CU28,CM23,(IF(CU24=CU30,CN23,(IF(CU24=CU32,CO23,999)))))))))</f>
        <v>999</v>
      </c>
      <c r="CX24" s="400">
        <f t="shared" ref="CX24" si="82">IF(CR24&lt;&gt;999,1,0)</f>
        <v>0</v>
      </c>
      <c r="CZ24" s="418">
        <f>IF(CX24=1,CS24,CV24)</f>
        <v>999</v>
      </c>
      <c r="DA24" s="400">
        <f t="shared" ref="DA24" si="83">IF(CZ24&lt;&gt;999,CZ24,CU24)</f>
        <v>7</v>
      </c>
      <c r="DD24" s="402">
        <v>2</v>
      </c>
      <c r="DE24" s="404">
        <f>[3]Лист3!$A$10</f>
        <v>48</v>
      </c>
      <c r="DF24" s="448"/>
      <c r="DG24" s="126"/>
      <c r="DH24" s="127">
        <f>IF(EU32&gt;ET32,2,$AF$4)</f>
        <v>1</v>
      </c>
      <c r="DI24" s="128"/>
      <c r="DJ24" s="408"/>
      <c r="DK24" s="409"/>
      <c r="DL24" s="427"/>
      <c r="DM24" s="129"/>
      <c r="DN24" s="127">
        <f>IF(EU29&gt;ET29,2,$AF$4)</f>
        <v>1</v>
      </c>
      <c r="DO24" s="128"/>
      <c r="DP24" s="129"/>
      <c r="DQ24" s="127">
        <f>IF(ET20&gt;EU20,2,$AF$4)</f>
        <v>1</v>
      </c>
      <c r="DR24" s="128"/>
      <c r="DS24" s="129"/>
      <c r="DT24" s="127">
        <f>IF(ET27&gt;EU27,2,$AF$4)</f>
        <v>1</v>
      </c>
      <c r="DU24" s="128"/>
      <c r="DV24" s="129"/>
      <c r="DW24" s="127">
        <f>IF(EU24&gt;ET24,2,$AF$4)</f>
        <v>1</v>
      </c>
      <c r="DX24" s="126"/>
      <c r="DY24" s="412">
        <f>SUM(DH24,DK24,DN24,DQ24,DT24,DW24)</f>
        <v>5</v>
      </c>
      <c r="DZ24" s="414">
        <f t="shared" ref="DZ24" si="84">IF(($AF$4=1),IF(HA23=1,GU23*10,0),0)</f>
        <v>0</v>
      </c>
      <c r="EA24" s="412">
        <f>IF(($AF$4=1),RANK(HD23,$DA$22:$DA$33,0),0)</f>
        <v>6</v>
      </c>
    </row>
    <row r="25" spans="1:131" ht="12.6" customHeight="1" x14ac:dyDescent="0.25">
      <c r="A25" s="402">
        <v>2</v>
      </c>
      <c r="B25" s="404">
        <f>[3]Лист3!$A$10</f>
        <v>48</v>
      </c>
      <c r="C25" s="433" t="s">
        <v>37</v>
      </c>
      <c r="D25" s="126"/>
      <c r="E25" s="127">
        <f>IF(AR33&gt;AQ33,2,$AF$4)</f>
        <v>1</v>
      </c>
      <c r="F25" s="128"/>
      <c r="G25" s="408"/>
      <c r="H25" s="409"/>
      <c r="I25" s="427"/>
      <c r="J25" s="129"/>
      <c r="K25" s="127">
        <f>IF(AR30&gt;AQ30,2,$AF$4)</f>
        <v>2</v>
      </c>
      <c r="L25" s="128"/>
      <c r="M25" s="129"/>
      <c r="N25" s="127">
        <f>IF(AQ21&gt;AR21,2,$AF$4)</f>
        <v>2</v>
      </c>
      <c r="O25" s="128"/>
      <c r="P25" s="129"/>
      <c r="Q25" s="127">
        <f>IF(AQ28&gt;AR28,2,$AF$4)</f>
        <v>2</v>
      </c>
      <c r="R25" s="128"/>
      <c r="S25" s="129"/>
      <c r="T25" s="127"/>
      <c r="U25" s="126"/>
      <c r="V25" s="412">
        <f>SUM(E25,H25,K25,N25,Q25,T25)</f>
        <v>7</v>
      </c>
      <c r="W25" s="414">
        <f t="shared" ref="W25" si="85">IF(($AF$4=1),IF(CX24=1,CR24*10,0),0)</f>
        <v>0</v>
      </c>
      <c r="X25" s="412">
        <f>IF(($AF$4=1),RANK(DA24,$DA$22:$DA$33,0),0)</f>
        <v>2</v>
      </c>
      <c r="Y25" s="124"/>
      <c r="Z25" s="416">
        <f>IF(B25="","",VLOOKUP(B25,'[4]Список участников'!A:L,8,FALSE))</f>
        <v>0</v>
      </c>
      <c r="AB25" s="417">
        <f>IF(B25&gt;0,1,0)</f>
        <v>1</v>
      </c>
      <c r="AC25" s="417"/>
      <c r="AD25" s="111" t="str">
        <f>IF(B33=0," ","6-2")</f>
        <v>6-2</v>
      </c>
      <c r="AE25" s="112" t="str">
        <f>IF(B33=0," ",CONCATENATE(C33,"-",C25))</f>
        <v>-ТУРКЕСТАНСКАЯ обл.</v>
      </c>
      <c r="AF25" s="113"/>
      <c r="AG25" s="114"/>
      <c r="AH25" s="113"/>
      <c r="AI25" s="114"/>
      <c r="AJ25" s="113"/>
      <c r="AK25" s="114"/>
      <c r="AL25" s="113"/>
      <c r="AM25" s="114"/>
      <c r="AN25" s="113"/>
      <c r="AO25" s="115"/>
      <c r="AP25" s="98"/>
      <c r="AQ25" s="99" t="str">
        <f t="shared" si="53"/>
        <v/>
      </c>
      <c r="AR25" s="99" t="str">
        <f t="shared" si="54"/>
        <v/>
      </c>
      <c r="AS25" s="100">
        <f t="shared" si="55"/>
        <v>0</v>
      </c>
      <c r="AT25" s="100">
        <f t="shared" si="56"/>
        <v>0</v>
      </c>
      <c r="AU25" s="100">
        <f t="shared" si="57"/>
        <v>0</v>
      </c>
      <c r="AV25" s="100">
        <f t="shared" si="58"/>
        <v>0</v>
      </c>
      <c r="AW25" s="100">
        <f t="shared" si="59"/>
        <v>0</v>
      </c>
      <c r="AX25" s="101"/>
      <c r="AY25" s="100">
        <f t="shared" si="60"/>
        <v>0</v>
      </c>
      <c r="AZ25" s="100">
        <f t="shared" si="61"/>
        <v>0</v>
      </c>
      <c r="BA25" s="100">
        <f t="shared" si="62"/>
        <v>0</v>
      </c>
      <c r="BB25" s="100">
        <f t="shared" si="63"/>
        <v>0</v>
      </c>
      <c r="BC25" s="100">
        <f t="shared" si="64"/>
        <v>0</v>
      </c>
      <c r="BD25" s="101"/>
      <c r="BE25" s="100" t="str">
        <f t="shared" si="65"/>
        <v/>
      </c>
      <c r="BF25" s="100" t="str">
        <f t="shared" si="66"/>
        <v/>
      </c>
      <c r="BG25" s="100" t="str">
        <f t="shared" si="67"/>
        <v/>
      </c>
      <c r="BH25" s="100" t="str">
        <f t="shared" si="68"/>
        <v/>
      </c>
      <c r="BI25" s="100" t="str">
        <f t="shared" si="69"/>
        <v/>
      </c>
      <c r="BJ25" s="101"/>
      <c r="BK25" s="100" t="str">
        <f t="shared" si="70"/>
        <v/>
      </c>
      <c r="BL25" s="100" t="str">
        <f t="shared" si="71"/>
        <v/>
      </c>
      <c r="BM25" s="100" t="str">
        <f t="shared" si="72"/>
        <v/>
      </c>
      <c r="BN25" s="100" t="str">
        <f t="shared" si="73"/>
        <v/>
      </c>
      <c r="BO25" s="100" t="str">
        <f t="shared" si="74"/>
        <v/>
      </c>
      <c r="BP25" s="101"/>
      <c r="BQ25" s="102" t="str">
        <f t="shared" si="75"/>
        <v/>
      </c>
      <c r="BR25" s="102" t="str">
        <f t="shared" si="76"/>
        <v/>
      </c>
      <c r="BS25" s="102" t="str">
        <f t="shared" si="77"/>
        <v/>
      </c>
      <c r="BT25" s="1" t="str">
        <f t="shared" si="78"/>
        <v/>
      </c>
      <c r="BU25" s="445"/>
      <c r="BW25" s="103"/>
      <c r="BX25" s="116">
        <f>((AR33+AR30)/(AQ33+AQ30))/10</f>
        <v>0.1</v>
      </c>
      <c r="BY25" s="116">
        <f>((AR33+AQ21)/(AQ33+AR21))/10</f>
        <v>0.1</v>
      </c>
      <c r="BZ25" s="116">
        <f>((AR33+AQ28)/(AQ33+AR28))/10</f>
        <v>0.1</v>
      </c>
      <c r="CA25" s="116" t="e">
        <f>((AR33+AR25)/(AQ33+AQ25))/10</f>
        <v>#VALUE!</v>
      </c>
      <c r="CB25" s="116" t="e">
        <f>((AR30+AQ21)/(AQ30+AR21))/10</f>
        <v>#DIV/0!</v>
      </c>
      <c r="CC25" s="116" t="e">
        <f>((AR30+AQ28)/(AQ30+AR28))/10</f>
        <v>#DIV/0!</v>
      </c>
      <c r="CD25" s="116" t="e">
        <f>((AR30+AR25)/(AQ30+AQ25))/10</f>
        <v>#VALUE!</v>
      </c>
      <c r="CE25" s="116" t="e">
        <f>((AQ21+AQ28)/(AR21+AR28))/10</f>
        <v>#DIV/0!</v>
      </c>
      <c r="CF25" s="116" t="e">
        <f>((AQ21+AR25)/(AR21+AQ25))/10</f>
        <v>#VALUE!</v>
      </c>
      <c r="CG25" s="116" t="e">
        <f>((AQ28+AR28)/(AR25+AQ25))/10</f>
        <v>#VALUE!</v>
      </c>
      <c r="CI25" s="103">
        <v>4</v>
      </c>
      <c r="CJ25" s="118">
        <f>IF(AQ24&gt;AR24,CQ28+0.1,CQ28-0.1)</f>
        <v>4.9000000000000004</v>
      </c>
      <c r="CK25" s="118">
        <f>IF(AR21&gt;AQ21,CQ28+0.1,CQ28-0.1)</f>
        <v>4.9000000000000004</v>
      </c>
      <c r="CL25" s="118">
        <f>IF(AR36&gt;AS36,CQ28+0.1,CQ28-0.1)</f>
        <v>5.0999999999999996</v>
      </c>
      <c r="CM25" s="117"/>
      <c r="CN25" s="118">
        <f>IF(AR32&gt;AQ32,CQ28+0.1,CQ28-0.1)</f>
        <v>5.0999999999999996</v>
      </c>
      <c r="CO25" s="118">
        <f>IF(AQ29&gt;AR29,CQ28+0.1,CQ28-0.1)</f>
        <v>4.9000000000000004</v>
      </c>
      <c r="CP25" s="119"/>
      <c r="CQ25" s="401"/>
      <c r="CR25" s="401"/>
      <c r="CS25" s="401"/>
      <c r="CU25" s="401"/>
      <c r="CV25" s="419"/>
      <c r="CX25" s="401"/>
      <c r="CZ25" s="419"/>
      <c r="DA25" s="401"/>
      <c r="DD25" s="424"/>
      <c r="DE25" s="425"/>
      <c r="DF25" s="450"/>
      <c r="DG25" s="420">
        <f>IF(EU32&gt;ET32,FV32,FW32)</f>
        <v>0</v>
      </c>
      <c r="DH25" s="421"/>
      <c r="DI25" s="422"/>
      <c r="DJ25" s="428"/>
      <c r="DK25" s="429"/>
      <c r="DL25" s="430"/>
      <c r="DM25" s="423">
        <f>IF(EU29&gt;ET29,FV29,FW29)</f>
        <v>0</v>
      </c>
      <c r="DN25" s="421"/>
      <c r="DO25" s="422"/>
      <c r="DP25" s="423">
        <f>IF(ET20&gt;EU20,FV20,FW20)</f>
        <v>0</v>
      </c>
      <c r="DQ25" s="421"/>
      <c r="DR25" s="422"/>
      <c r="DS25" s="423">
        <f>IF(ET27&gt;EU27,FV27,FW27)</f>
        <v>0</v>
      </c>
      <c r="DT25" s="421"/>
      <c r="DU25" s="422"/>
      <c r="DV25" s="423">
        <f>IF(EU24&gt;ET24,FV24,FW24)</f>
        <v>0</v>
      </c>
      <c r="DW25" s="421"/>
      <c r="DX25" s="421"/>
      <c r="DY25" s="431"/>
      <c r="DZ25" s="432"/>
      <c r="EA25" s="431"/>
    </row>
    <row r="26" spans="1:131" ht="12.6" customHeight="1" x14ac:dyDescent="0.25">
      <c r="A26" s="424"/>
      <c r="B26" s="425"/>
      <c r="C26" s="434"/>
      <c r="D26" s="420" t="str">
        <f>IF(AR33&gt;AQ33,BS33,BT33)</f>
        <v>0 : 3</v>
      </c>
      <c r="E26" s="421"/>
      <c r="F26" s="422"/>
      <c r="G26" s="428"/>
      <c r="H26" s="429"/>
      <c r="I26" s="430"/>
      <c r="J26" s="423" t="str">
        <f>IF(AR30&gt;AQ30,BS30,BT30)</f>
        <v>1, 1, 1</v>
      </c>
      <c r="K26" s="421"/>
      <c r="L26" s="422"/>
      <c r="M26" s="423" t="str">
        <f>IF(AQ21&gt;AR21,BS21,BT21)</f>
        <v>1, 1, 1</v>
      </c>
      <c r="N26" s="421"/>
      <c r="O26" s="422"/>
      <c r="P26" s="423" t="str">
        <f>IF(AQ28&gt;AR28,BS28,BT28)</f>
        <v>1, 1, 1</v>
      </c>
      <c r="Q26" s="421"/>
      <c r="R26" s="422"/>
      <c r="S26" s="423"/>
      <c r="T26" s="421"/>
      <c r="U26" s="421"/>
      <c r="V26" s="431"/>
      <c r="W26" s="432"/>
      <c r="X26" s="431"/>
      <c r="Y26" s="124"/>
      <c r="Z26" s="416"/>
      <c r="AB26" s="417"/>
      <c r="AC26" s="417"/>
      <c r="AD26" s="111" t="str">
        <f>IF(B31=0," ","5-3")</f>
        <v>5-3</v>
      </c>
      <c r="AE26" s="112" t="str">
        <f>IF(B31=0," ",CONCATENATE(C31,"-",C27))</f>
        <v>АТЫРАУСКАЯ обл.-МАНГИСТАУСКАЯ обл.</v>
      </c>
      <c r="AF26" s="113">
        <v>1</v>
      </c>
      <c r="AG26" s="114">
        <v>2</v>
      </c>
      <c r="AH26" s="113">
        <v>1</v>
      </c>
      <c r="AI26" s="114">
        <v>2</v>
      </c>
      <c r="AJ26" s="113">
        <v>1</v>
      </c>
      <c r="AK26" s="114">
        <v>2</v>
      </c>
      <c r="AL26" s="113"/>
      <c r="AM26" s="114"/>
      <c r="AN26" s="113"/>
      <c r="AO26" s="115"/>
      <c r="AP26" s="98"/>
      <c r="AQ26" s="99">
        <f t="shared" si="53"/>
        <v>0</v>
      </c>
      <c r="AR26" s="99">
        <f t="shared" si="54"/>
        <v>3</v>
      </c>
      <c r="AS26" s="100">
        <f t="shared" si="55"/>
        <v>0</v>
      </c>
      <c r="AT26" s="100">
        <f t="shared" si="56"/>
        <v>0</v>
      </c>
      <c r="AU26" s="100">
        <f t="shared" si="57"/>
        <v>0</v>
      </c>
      <c r="AV26" s="100">
        <f t="shared" si="58"/>
        <v>0</v>
      </c>
      <c r="AW26" s="100">
        <f t="shared" si="59"/>
        <v>0</v>
      </c>
      <c r="AX26" s="101"/>
      <c r="AY26" s="100">
        <f t="shared" si="60"/>
        <v>1</v>
      </c>
      <c r="AZ26" s="100">
        <f t="shared" si="61"/>
        <v>1</v>
      </c>
      <c r="BA26" s="100">
        <f t="shared" si="62"/>
        <v>1</v>
      </c>
      <c r="BB26" s="100">
        <f t="shared" si="63"/>
        <v>0</v>
      </c>
      <c r="BC26" s="100">
        <f t="shared" si="64"/>
        <v>0</v>
      </c>
      <c r="BD26" s="101"/>
      <c r="BE26" s="100">
        <f t="shared" si="65"/>
        <v>-1</v>
      </c>
      <c r="BF26" s="100" t="str">
        <f t="shared" si="66"/>
        <v>, -1</v>
      </c>
      <c r="BG26" s="100" t="str">
        <f t="shared" si="67"/>
        <v>, -1</v>
      </c>
      <c r="BH26" s="100" t="str">
        <f t="shared" si="68"/>
        <v/>
      </c>
      <c r="BI26" s="100" t="str">
        <f t="shared" si="69"/>
        <v/>
      </c>
      <c r="BJ26" s="101"/>
      <c r="BK26" s="100">
        <f t="shared" si="70"/>
        <v>1</v>
      </c>
      <c r="BL26" s="100" t="str">
        <f t="shared" si="71"/>
        <v>, 1</v>
      </c>
      <c r="BM26" s="100" t="str">
        <f t="shared" si="72"/>
        <v>, 1</v>
      </c>
      <c r="BN26" s="100" t="str">
        <f t="shared" si="73"/>
        <v/>
      </c>
      <c r="BO26" s="100" t="str">
        <f t="shared" si="74"/>
        <v/>
      </c>
      <c r="BP26" s="101"/>
      <c r="BQ26" s="102" t="str">
        <f t="shared" si="75"/>
        <v>-1, -1, -1</v>
      </c>
      <c r="BR26" s="102" t="str">
        <f t="shared" si="76"/>
        <v>1, 1, 1</v>
      </c>
      <c r="BS26" s="102" t="str">
        <f t="shared" si="77"/>
        <v>1, 1, 1</v>
      </c>
      <c r="BT26" s="1" t="str">
        <f t="shared" si="78"/>
        <v>0 : 3</v>
      </c>
      <c r="BU26" s="445"/>
      <c r="BW26" s="103">
        <v>3</v>
      </c>
      <c r="BX26" s="104" t="s">
        <v>208</v>
      </c>
      <c r="BY26" s="104" t="s">
        <v>206</v>
      </c>
      <c r="BZ26" s="104" t="s">
        <v>2</v>
      </c>
      <c r="CA26" s="104" t="s">
        <v>207</v>
      </c>
      <c r="CB26" s="104" t="s">
        <v>187</v>
      </c>
      <c r="CC26" s="104" t="s">
        <v>188</v>
      </c>
      <c r="CD26" s="104" t="s">
        <v>189</v>
      </c>
      <c r="CE26" s="104" t="s">
        <v>192</v>
      </c>
      <c r="CF26" s="104" t="s">
        <v>193</v>
      </c>
      <c r="CG26" s="104" t="s">
        <v>194</v>
      </c>
      <c r="CI26" s="103">
        <v>5</v>
      </c>
      <c r="CJ26" s="118">
        <f>IF(AR22&gt;AQ22,CQ30+0.1,CQ30-0.1)</f>
        <v>3.9</v>
      </c>
      <c r="CK26" s="118">
        <f>IF(AR28&gt;AQ28,CQ30+0.1,CQ30-0.1)</f>
        <v>3.9</v>
      </c>
      <c r="CL26" s="118">
        <f>IF(AQ26&gt;AR26,CQ30+0.1,CQ30-0.1)</f>
        <v>3.9</v>
      </c>
      <c r="CM26" s="118">
        <f>IF(AQ32&gt;AR32,CQ30+0.1,CQ30-0.1)</f>
        <v>3.9</v>
      </c>
      <c r="CN26" s="125"/>
      <c r="CO26" s="118">
        <f>IF(AQ35&gt;AR35,CQ30+0.1,CQ30-0.1)</f>
        <v>3.9</v>
      </c>
      <c r="CP26" s="105"/>
      <c r="CQ26" s="400">
        <f>V27</f>
        <v>6</v>
      </c>
      <c r="CR26" s="400">
        <f>IF(AND(CQ26=CQ22,CQ26=CQ24),BX27,(IF(AND(CQ26=CQ22,CQ26=CQ28),BY27,(IF(AND(CQ26=CQ22,CQ26=CQ30),BZ27,(IF(AND(CQ26=CQ22,CQ26=CQ32),CA27,(IF(AND(CQ26=CQ24,CQ26=CQ28),CB27,(IF(AND(CQ26=CQ24,CQ26=CQ30),CC27,(IF(AND(CQ26=CQ24,CQ26=CQ32),CD27,(IF(AND(CQ26=CQ28,CQ26=CQ30),CE27,(IF(AND(CQ26=CQ28,CQ26=CQ32),CF27,(IF(AND(CQ26=CQ30,CQ26=CQ32),CG27,999)))))))))))))))))))</f>
        <v>999</v>
      </c>
      <c r="CS26" s="400">
        <f t="shared" ref="CS26" si="86">IF(CX26=1,CQ26+CR26,CR26)</f>
        <v>999</v>
      </c>
      <c r="CU26" s="400">
        <f>CQ26</f>
        <v>6</v>
      </c>
      <c r="CV26" s="418">
        <f>IF(CU26=CU22,CJ24,(IF(CU26=CU24,CK24,(IF(CU26=CU28,CM24,(IF(CU26=CU30,CN24,(IF(CU26=CU32,CO24,999)))))))))</f>
        <v>999</v>
      </c>
      <c r="CX26" s="400">
        <f t="shared" ref="CX26" si="87">IF(CR26&lt;&gt;999,1,0)</f>
        <v>0</v>
      </c>
      <c r="CZ26" s="418">
        <f>IF(CX26=1,CS26,CV26)</f>
        <v>999</v>
      </c>
      <c r="DA26" s="400">
        <f t="shared" ref="DA26" si="88">IF(CZ26&lt;&gt;999,CZ26,CU26)</f>
        <v>6</v>
      </c>
      <c r="DD26" s="402">
        <v>3</v>
      </c>
      <c r="DE26" s="404">
        <f>[3]Лист3!$A$11</f>
        <v>50</v>
      </c>
      <c r="DF26" s="448"/>
      <c r="DG26" s="126"/>
      <c r="DH26" s="127">
        <f>IF(EU26&gt;ET26,2,$AF$4)</f>
        <v>1</v>
      </c>
      <c r="DI26" s="128"/>
      <c r="DJ26" s="129"/>
      <c r="DK26" s="127">
        <f>IF(ET29&gt;EU29,2,$AF$4)</f>
        <v>1</v>
      </c>
      <c r="DL26" s="128"/>
      <c r="DM26" s="408"/>
      <c r="DN26" s="409"/>
      <c r="DO26" s="427"/>
      <c r="DP26" s="129"/>
      <c r="DQ26" s="127">
        <f>IF(ET33&gt;EU33,2,$AF$4)</f>
        <v>1</v>
      </c>
      <c r="DR26" s="128"/>
      <c r="DS26" s="129"/>
      <c r="DT26" s="127">
        <f>IF(EU25&gt;ET25,2,$AF$4)</f>
        <v>1</v>
      </c>
      <c r="DU26" s="128"/>
      <c r="DV26" s="129"/>
      <c r="DW26" s="127">
        <f>IF(ET22&gt;EU22,2,$AF$4)</f>
        <v>1</v>
      </c>
      <c r="DX26" s="126"/>
      <c r="DY26" s="412">
        <f>SUM(DH26,DK26,DN26,DQ26,DT26,DW26)</f>
        <v>5</v>
      </c>
      <c r="DZ26" s="414">
        <f t="shared" ref="DZ26" si="89">IF(($AF$4=1),IF(HA25=1,GU25*10,0),0)</f>
        <v>0</v>
      </c>
      <c r="EA26" s="412">
        <f>IF(($AF$4=1),RANK(HD25,$DA$22:$DA$33,0),0)</f>
        <v>6</v>
      </c>
    </row>
    <row r="27" spans="1:131" ht="12.6" customHeight="1" x14ac:dyDescent="0.25">
      <c r="A27" s="402">
        <v>3</v>
      </c>
      <c r="B27" s="404">
        <f>[3]Лист3!$A$11</f>
        <v>50</v>
      </c>
      <c r="C27" s="433" t="s">
        <v>19</v>
      </c>
      <c r="D27" s="126"/>
      <c r="E27" s="127">
        <f>IF(AR27&gt;AQ27,2,$AF$4)</f>
        <v>1</v>
      </c>
      <c r="F27" s="128"/>
      <c r="G27" s="129"/>
      <c r="H27" s="127">
        <f>IF(AQ30&gt;AR30,2,$AF$4)</f>
        <v>1</v>
      </c>
      <c r="I27" s="128"/>
      <c r="J27" s="408"/>
      <c r="K27" s="409"/>
      <c r="L27" s="427"/>
      <c r="M27" s="129"/>
      <c r="N27" s="127">
        <f>IF(AQ34&gt;AR34,2,$AF$4)</f>
        <v>2</v>
      </c>
      <c r="O27" s="128"/>
      <c r="P27" s="129"/>
      <c r="Q27" s="127">
        <f>IF(AR26&gt;AQ26,2,$AF$4)</f>
        <v>2</v>
      </c>
      <c r="R27" s="128"/>
      <c r="S27" s="129"/>
      <c r="T27" s="127"/>
      <c r="U27" s="126"/>
      <c r="V27" s="412">
        <f>SUM(E27,H27,K27,N27,Q27,T27)</f>
        <v>6</v>
      </c>
      <c r="W27" s="414">
        <f t="shared" ref="W27" si="90">IF(($AF$4=1),IF(CX26=1,CR26*10,0),0)</f>
        <v>0</v>
      </c>
      <c r="X27" s="412">
        <f>IF(($AF$4=1),RANK(DA26,$DA$22:$DA$33,0),0)</f>
        <v>3</v>
      </c>
      <c r="Y27" s="124"/>
      <c r="Z27" s="416">
        <f>IF(B27="","",VLOOKUP(B27,'[4]Список участников'!A:L,8,FALSE))</f>
        <v>0</v>
      </c>
      <c r="AB27" s="417">
        <f>IF(B27&gt;0,1,0)</f>
        <v>1</v>
      </c>
      <c r="AC27" s="417"/>
      <c r="AD27" s="111" t="s">
        <v>205</v>
      </c>
      <c r="AE27" s="112" t="str">
        <f>IF(B27=0," ",CONCATENATE(C23,"-",C27))</f>
        <v>КАРАГАНДИНСКАЯ обл.-МАНГИСТАУСКАЯ обл.</v>
      </c>
      <c r="AF27" s="113">
        <v>2</v>
      </c>
      <c r="AG27" s="114">
        <v>1</v>
      </c>
      <c r="AH27" s="113">
        <v>2</v>
      </c>
      <c r="AI27" s="114">
        <v>1</v>
      </c>
      <c r="AJ27" s="113">
        <v>2</v>
      </c>
      <c r="AK27" s="114">
        <v>1</v>
      </c>
      <c r="AL27" s="113"/>
      <c r="AM27" s="114"/>
      <c r="AN27" s="113"/>
      <c r="AO27" s="115"/>
      <c r="AP27" s="98"/>
      <c r="AQ27" s="99">
        <f t="shared" si="53"/>
        <v>3</v>
      </c>
      <c r="AR27" s="99">
        <f t="shared" si="54"/>
        <v>0</v>
      </c>
      <c r="AS27" s="100">
        <f t="shared" si="55"/>
        <v>1</v>
      </c>
      <c r="AT27" s="100">
        <f t="shared" si="56"/>
        <v>1</v>
      </c>
      <c r="AU27" s="100">
        <f t="shared" si="57"/>
        <v>1</v>
      </c>
      <c r="AV27" s="100">
        <f t="shared" si="58"/>
        <v>0</v>
      </c>
      <c r="AW27" s="100">
        <f t="shared" si="59"/>
        <v>0</v>
      </c>
      <c r="AX27" s="101"/>
      <c r="AY27" s="100">
        <f t="shared" si="60"/>
        <v>0</v>
      </c>
      <c r="AZ27" s="100">
        <f t="shared" si="61"/>
        <v>0</v>
      </c>
      <c r="BA27" s="100">
        <f t="shared" si="62"/>
        <v>0</v>
      </c>
      <c r="BB27" s="100">
        <f t="shared" si="63"/>
        <v>0</v>
      </c>
      <c r="BC27" s="100">
        <f t="shared" si="64"/>
        <v>0</v>
      </c>
      <c r="BD27" s="101"/>
      <c r="BE27" s="100">
        <f t="shared" si="65"/>
        <v>1</v>
      </c>
      <c r="BF27" s="100" t="str">
        <f t="shared" si="66"/>
        <v>, 1</v>
      </c>
      <c r="BG27" s="100" t="str">
        <f t="shared" si="67"/>
        <v>, 1</v>
      </c>
      <c r="BH27" s="100" t="str">
        <f t="shared" si="68"/>
        <v/>
      </c>
      <c r="BI27" s="100" t="str">
        <f t="shared" si="69"/>
        <v/>
      </c>
      <c r="BJ27" s="101"/>
      <c r="BK27" s="100">
        <f t="shared" si="70"/>
        <v>-1</v>
      </c>
      <c r="BL27" s="100" t="str">
        <f t="shared" si="71"/>
        <v>, -1</v>
      </c>
      <c r="BM27" s="100" t="str">
        <f t="shared" si="72"/>
        <v>, -1</v>
      </c>
      <c r="BN27" s="100" t="str">
        <f t="shared" si="73"/>
        <v/>
      </c>
      <c r="BO27" s="100" t="str">
        <f t="shared" si="74"/>
        <v/>
      </c>
      <c r="BP27" s="101"/>
      <c r="BQ27" s="102" t="str">
        <f t="shared" si="75"/>
        <v>1, 1, 1</v>
      </c>
      <c r="BR27" s="102" t="str">
        <f t="shared" si="76"/>
        <v>-1, -1, -1</v>
      </c>
      <c r="BS27" s="102" t="str">
        <f t="shared" si="77"/>
        <v>1, 1, 1</v>
      </c>
      <c r="BT27" s="1" t="str">
        <f t="shared" si="78"/>
        <v>0 : 3</v>
      </c>
      <c r="BU27" s="445"/>
      <c r="BW27" s="103"/>
      <c r="BX27" s="116">
        <f>((AR27+AQ30)/(AQ27+AR30))/10</f>
        <v>0</v>
      </c>
      <c r="BY27" s="116">
        <f>((AR27+AQ34)/(AQ27+AR34))/10</f>
        <v>0.1</v>
      </c>
      <c r="BZ27" s="116">
        <f>((AR27+AR26)/(AQ27+AQ26))/10</f>
        <v>0.1</v>
      </c>
      <c r="CA27" s="116" t="e">
        <f>((AR27+AQ23)/(AQ27+AR23))/10</f>
        <v>#VALUE!</v>
      </c>
      <c r="CB27" s="116">
        <f>((AQ30+AQ34)/(AR30+AR34))/10</f>
        <v>0.1</v>
      </c>
      <c r="CC27" s="116">
        <f>((AQ30+AR26)/(AR30+AQ26))/10</f>
        <v>0.1</v>
      </c>
      <c r="CD27" s="116" t="e">
        <f>((AQ30+AQ23)/(AR30+AR23))/10</f>
        <v>#VALUE!</v>
      </c>
      <c r="CE27" s="116" t="e">
        <f>((AQ34+AR26)/(AR34+AQ26))/10</f>
        <v>#DIV/0!</v>
      </c>
      <c r="CF27" s="116" t="e">
        <f>((AQ34+AQ23)/(AR34+AR23))/10</f>
        <v>#VALUE!</v>
      </c>
      <c r="CG27" s="116" t="e">
        <f>((AR26+AQ23)/(AQ26+AR23))/10</f>
        <v>#VALUE!</v>
      </c>
      <c r="CI27" s="103">
        <v>6</v>
      </c>
      <c r="CJ27" s="118">
        <f>IF(AQ31&gt;AR31,CQ32+0.1,CQ32-0.1)</f>
        <v>-0.1</v>
      </c>
      <c r="CK27" s="118">
        <f>IF(AQ25&gt;AR25,CQ32+0.1,CQ32-0.1)</f>
        <v>-0.1</v>
      </c>
      <c r="CL27" s="118">
        <f>IF(AR23&gt;AQ23,CQ32+0.1,CQ32-0.1)</f>
        <v>-0.1</v>
      </c>
      <c r="CM27" s="118">
        <f>IF(AR29&gt;AQ29,CQ32+0.1,CQ32-0.1)</f>
        <v>-0.1</v>
      </c>
      <c r="CN27" s="118">
        <f>IF(AR35&gt;AQ35,CQ32+0.1,CQ32-0.1)</f>
        <v>-0.1</v>
      </c>
      <c r="CO27" s="117"/>
      <c r="CP27" s="119"/>
      <c r="CQ27" s="401"/>
      <c r="CR27" s="401"/>
      <c r="CS27" s="401"/>
      <c r="CU27" s="401"/>
      <c r="CV27" s="419"/>
      <c r="CX27" s="401"/>
      <c r="CZ27" s="419"/>
      <c r="DA27" s="401"/>
      <c r="DD27" s="424"/>
      <c r="DE27" s="425"/>
      <c r="DF27" s="450"/>
      <c r="DG27" s="420">
        <f>IF(EU26&gt;ET26,FV26,FW26)</f>
        <v>0</v>
      </c>
      <c r="DH27" s="421"/>
      <c r="DI27" s="422"/>
      <c r="DJ27" s="423">
        <f>IF(ET29&gt;EU29,FV29,FW29)</f>
        <v>0</v>
      </c>
      <c r="DK27" s="421"/>
      <c r="DL27" s="422"/>
      <c r="DM27" s="428"/>
      <c r="DN27" s="429"/>
      <c r="DO27" s="430"/>
      <c r="DP27" s="423">
        <f>IF(ET33&gt;EU33,FV33,FW33)</f>
        <v>0</v>
      </c>
      <c r="DQ27" s="421"/>
      <c r="DR27" s="422"/>
      <c r="DS27" s="423">
        <f>IF(EU25&gt;ET25,FV25,FW25)</f>
        <v>0</v>
      </c>
      <c r="DT27" s="421"/>
      <c r="DU27" s="422"/>
      <c r="DV27" s="423">
        <f>IF(ET22&gt;EU22,FV22,FW22)</f>
        <v>0</v>
      </c>
      <c r="DW27" s="421"/>
      <c r="DX27" s="421"/>
      <c r="DY27" s="431"/>
      <c r="DZ27" s="432"/>
      <c r="EA27" s="431"/>
    </row>
    <row r="28" spans="1:131" ht="12.6" customHeight="1" x14ac:dyDescent="0.25">
      <c r="A28" s="424"/>
      <c r="B28" s="425"/>
      <c r="C28" s="434"/>
      <c r="D28" s="420" t="str">
        <f>IF(AR27&gt;AQ27,BS27,BT27)</f>
        <v>0 : 3</v>
      </c>
      <c r="E28" s="421"/>
      <c r="F28" s="422"/>
      <c r="G28" s="423" t="str">
        <f>IF(AQ30&gt;AR30,BS30,BT30)</f>
        <v>0 : 3</v>
      </c>
      <c r="H28" s="421"/>
      <c r="I28" s="422"/>
      <c r="J28" s="428"/>
      <c r="K28" s="429"/>
      <c r="L28" s="430"/>
      <c r="M28" s="423" t="str">
        <f>IF(AQ34&gt;AR34,BS34,BT34)</f>
        <v>1, 1, 1</v>
      </c>
      <c r="N28" s="421"/>
      <c r="O28" s="422"/>
      <c r="P28" s="423" t="str">
        <f>IF(AR26&gt;AQ26,BS26,BT26)</f>
        <v>1, 1, 1</v>
      </c>
      <c r="Q28" s="421"/>
      <c r="R28" s="422"/>
      <c r="S28" s="423"/>
      <c r="T28" s="421"/>
      <c r="U28" s="421"/>
      <c r="V28" s="431"/>
      <c r="W28" s="432"/>
      <c r="X28" s="431"/>
      <c r="Y28" s="124"/>
      <c r="Z28" s="416"/>
      <c r="AB28" s="417"/>
      <c r="AC28" s="417"/>
      <c r="AD28" s="111" t="str">
        <f>IF(B31=0," ","2-5")</f>
        <v>2-5</v>
      </c>
      <c r="AE28" s="112" t="str">
        <f>IF(B31=0," ",CONCATENATE(C25,"-",C31))</f>
        <v>ТУРКЕСТАНСКАЯ обл.-АТЫРАУСКАЯ обл.</v>
      </c>
      <c r="AF28" s="113">
        <v>2</v>
      </c>
      <c r="AG28" s="114">
        <v>1</v>
      </c>
      <c r="AH28" s="113">
        <v>2</v>
      </c>
      <c r="AI28" s="114">
        <v>1</v>
      </c>
      <c r="AJ28" s="113">
        <v>2</v>
      </c>
      <c r="AK28" s="114">
        <v>1</v>
      </c>
      <c r="AL28" s="113"/>
      <c r="AM28" s="114"/>
      <c r="AN28" s="113"/>
      <c r="AO28" s="115"/>
      <c r="AP28" s="98"/>
      <c r="AQ28" s="99">
        <f t="shared" si="53"/>
        <v>3</v>
      </c>
      <c r="AR28" s="99">
        <f t="shared" si="54"/>
        <v>0</v>
      </c>
      <c r="AS28" s="100">
        <f t="shared" si="55"/>
        <v>1</v>
      </c>
      <c r="AT28" s="100">
        <f t="shared" si="56"/>
        <v>1</v>
      </c>
      <c r="AU28" s="100">
        <f t="shared" si="57"/>
        <v>1</v>
      </c>
      <c r="AV28" s="100">
        <f t="shared" si="58"/>
        <v>0</v>
      </c>
      <c r="AW28" s="100">
        <f t="shared" si="59"/>
        <v>0</v>
      </c>
      <c r="AX28" s="101"/>
      <c r="AY28" s="100">
        <f t="shared" si="60"/>
        <v>0</v>
      </c>
      <c r="AZ28" s="100">
        <f t="shared" si="61"/>
        <v>0</v>
      </c>
      <c r="BA28" s="100">
        <f t="shared" si="62"/>
        <v>0</v>
      </c>
      <c r="BB28" s="100">
        <f t="shared" si="63"/>
        <v>0</v>
      </c>
      <c r="BC28" s="100">
        <f t="shared" si="64"/>
        <v>0</v>
      </c>
      <c r="BD28" s="101"/>
      <c r="BE28" s="100">
        <f t="shared" si="65"/>
        <v>1</v>
      </c>
      <c r="BF28" s="100" t="str">
        <f t="shared" si="66"/>
        <v>, 1</v>
      </c>
      <c r="BG28" s="100" t="str">
        <f t="shared" si="67"/>
        <v>, 1</v>
      </c>
      <c r="BH28" s="100" t="str">
        <f t="shared" si="68"/>
        <v/>
      </c>
      <c r="BI28" s="100" t="str">
        <f t="shared" si="69"/>
        <v/>
      </c>
      <c r="BJ28" s="101"/>
      <c r="BK28" s="100">
        <f t="shared" si="70"/>
        <v>-1</v>
      </c>
      <c r="BL28" s="100" t="str">
        <f t="shared" si="71"/>
        <v>, -1</v>
      </c>
      <c r="BM28" s="100" t="str">
        <f t="shared" si="72"/>
        <v>, -1</v>
      </c>
      <c r="BN28" s="100" t="str">
        <f t="shared" si="73"/>
        <v/>
      </c>
      <c r="BO28" s="100" t="str">
        <f t="shared" si="74"/>
        <v/>
      </c>
      <c r="BP28" s="101"/>
      <c r="BQ28" s="102" t="str">
        <f t="shared" si="75"/>
        <v>1, 1, 1</v>
      </c>
      <c r="BR28" s="102" t="str">
        <f t="shared" si="76"/>
        <v>-1, -1, -1</v>
      </c>
      <c r="BS28" s="102" t="str">
        <f t="shared" si="77"/>
        <v>1, 1, 1</v>
      </c>
      <c r="BT28" s="1" t="str">
        <f t="shared" si="78"/>
        <v>0 : 3</v>
      </c>
      <c r="BU28" s="445"/>
      <c r="BW28" s="103">
        <v>4</v>
      </c>
      <c r="BX28" s="104" t="s">
        <v>208</v>
      </c>
      <c r="BY28" s="104" t="s">
        <v>205</v>
      </c>
      <c r="BZ28" s="104" t="s">
        <v>2</v>
      </c>
      <c r="CA28" s="104" t="s">
        <v>207</v>
      </c>
      <c r="CB28" s="104" t="s">
        <v>186</v>
      </c>
      <c r="CC28" s="104" t="s">
        <v>188</v>
      </c>
      <c r="CD28" s="104" t="s">
        <v>189</v>
      </c>
      <c r="CE28" s="104" t="s">
        <v>190</v>
      </c>
      <c r="CF28" s="104" t="s">
        <v>191</v>
      </c>
      <c r="CG28" s="104" t="s">
        <v>194</v>
      </c>
      <c r="CI28" s="119"/>
      <c r="CJ28" s="105"/>
      <c r="CK28" s="105"/>
      <c r="CL28" s="105"/>
      <c r="CM28" s="105"/>
      <c r="CN28" s="105"/>
      <c r="CO28" s="105"/>
      <c r="CP28" s="105"/>
      <c r="CQ28" s="400">
        <f>V29</f>
        <v>5</v>
      </c>
      <c r="CR28" s="400">
        <f>IF(AND(CQ28=CQ22,CQ28=CQ24),BX29,(IF(AND(CQ28=CQ22,CQ28=CQ26),BY29,(IF(AND(CQ28=CQ22,CQ28=CQ30),BZ29,(IF(AND(CQ28=CQ22,CQ28=CQ32),CA29,(IF(AND(CQ28=CQ24,CQ28=CQ26),CB29,(IF(AND(CQ28=CQ24,CQ28=CQ30),CC29,(IF(AND(CQ28=CQ24,CQ28=CQ32),CD29,(IF(AND(CQ28=CQ26,CQ28=CQ30),CE29,(IF(AND(CQ28=CQ26,CQ28=CQ32),CF29,(IF(AND(CQ28=CQ30,CQ28=CQ32),CG29,999)))))))))))))))))))</f>
        <v>999</v>
      </c>
      <c r="CS28" s="400">
        <f t="shared" ref="CS28" si="91">IF(CX28=1,CQ28+CR28,CR28)</f>
        <v>999</v>
      </c>
      <c r="CU28" s="400">
        <f>CQ28</f>
        <v>5</v>
      </c>
      <c r="CV28" s="418">
        <f>IF(CU28=CU22,CJ25,(IF(CU28=CU24,CK25,(IF(CU28=CU26,CL25,(IF(CU28=CU30,CN25,(IF(CU28=CU32,CO25,999)))))))))</f>
        <v>999</v>
      </c>
      <c r="CX28" s="400">
        <f t="shared" ref="CX28" si="92">IF(CR28&lt;&gt;999,1,0)</f>
        <v>0</v>
      </c>
      <c r="CZ28" s="418">
        <f>IF(CX28=1,CS28,CV28)</f>
        <v>999</v>
      </c>
      <c r="DA28" s="400">
        <f t="shared" ref="DA28" si="93">IF(CZ28&lt;&gt;999,CZ28,CU28)</f>
        <v>5</v>
      </c>
      <c r="DD28" s="402">
        <v>4</v>
      </c>
      <c r="DE28" s="404">
        <f>[3]Лист3!$A$12</f>
        <v>95</v>
      </c>
      <c r="DF28" s="448"/>
      <c r="DG28" s="126"/>
      <c r="DH28" s="127">
        <f>IF(ET23&gt;EU23,2,$AF$4)</f>
        <v>1</v>
      </c>
      <c r="DI28" s="128"/>
      <c r="DJ28" s="129"/>
      <c r="DK28" s="127">
        <f>IF(EU20&gt;ET20,2,$AF$4)</f>
        <v>1</v>
      </c>
      <c r="DL28" s="128"/>
      <c r="DM28" s="129"/>
      <c r="DN28" s="127">
        <f>IF(EU33&gt;ET33,2,$AF$4)</f>
        <v>1</v>
      </c>
      <c r="DO28" s="128"/>
      <c r="DP28" s="408"/>
      <c r="DQ28" s="409"/>
      <c r="DR28" s="427"/>
      <c r="DS28" s="129"/>
      <c r="DT28" s="127">
        <f>IF(EU31&gt;ET31,2,$AF$4)</f>
        <v>1</v>
      </c>
      <c r="DU28" s="128"/>
      <c r="DV28" s="129"/>
      <c r="DW28" s="127">
        <f>IF(ET28&gt;EU28,2,$AF$4)</f>
        <v>1</v>
      </c>
      <c r="DX28" s="126"/>
      <c r="DY28" s="412">
        <f>SUM(DH28,DK28,DN28,DQ28,DT28,DW28)</f>
        <v>5</v>
      </c>
      <c r="DZ28" s="414">
        <f t="shared" ref="DZ28" si="94">IF(($AF$4=1),IF(HA27=1,GU27*10,0),0)</f>
        <v>0</v>
      </c>
      <c r="EA28" s="412">
        <f>IF(($AF$4=1),RANK(HD27,$DA$22:$DA$33,0),0)</f>
        <v>6</v>
      </c>
    </row>
    <row r="29" spans="1:131" ht="12.6" customHeight="1" x14ac:dyDescent="0.25">
      <c r="A29" s="402">
        <v>4</v>
      </c>
      <c r="B29" s="404">
        <f>[3]Лист3!$A$12</f>
        <v>95</v>
      </c>
      <c r="C29" s="433" t="s">
        <v>9</v>
      </c>
      <c r="D29" s="126"/>
      <c r="E29" s="127">
        <f>IF(AQ24&gt;AR24,2,$AF$4)</f>
        <v>1</v>
      </c>
      <c r="F29" s="128"/>
      <c r="G29" s="129"/>
      <c r="H29" s="127">
        <f>IF(AR21&gt;AQ21,2,$AF$4)</f>
        <v>1</v>
      </c>
      <c r="I29" s="128"/>
      <c r="J29" s="129"/>
      <c r="K29" s="127">
        <f>IF(AR34&gt;AQ34,2,$AF$4)</f>
        <v>1</v>
      </c>
      <c r="L29" s="128"/>
      <c r="M29" s="408"/>
      <c r="N29" s="409"/>
      <c r="O29" s="427"/>
      <c r="P29" s="129"/>
      <c r="Q29" s="127">
        <f>IF(AR32&gt;AQ32,2,$AF$4)</f>
        <v>2</v>
      </c>
      <c r="R29" s="128"/>
      <c r="S29" s="129"/>
      <c r="T29" s="127"/>
      <c r="U29" s="126"/>
      <c r="V29" s="412">
        <f>SUM(E29,H29,K29,N29,Q29,T29)</f>
        <v>5</v>
      </c>
      <c r="W29" s="414">
        <f t="shared" ref="W29" si="95">IF(($AF$4=1),IF(CX28=1,CR28*10,0),0)</f>
        <v>0</v>
      </c>
      <c r="X29" s="412">
        <f>IF(($AF$4=1),RANK(DA28,$DA$22:$DA$33,0),0)</f>
        <v>4</v>
      </c>
      <c r="Y29" s="124"/>
      <c r="Z29" s="416">
        <f>IF(B29="","",VLOOKUP(B29,'[4]Список участников'!A:L,8,FALSE))</f>
        <v>0</v>
      </c>
      <c r="AB29" s="417">
        <f>IF(B29&gt;0,1,0)</f>
        <v>1</v>
      </c>
      <c r="AC29" s="417"/>
      <c r="AD29" s="111" t="str">
        <f>IF(B33=0," ","4-6")</f>
        <v>4-6</v>
      </c>
      <c r="AE29" s="112" t="str">
        <f>IF(B33=0," ",CONCATENATE(C29,"-",C33))</f>
        <v>АКТЮБИНСКАЯ обл.-</v>
      </c>
      <c r="AF29" s="113"/>
      <c r="AG29" s="114"/>
      <c r="AH29" s="113"/>
      <c r="AI29" s="114"/>
      <c r="AJ29" s="113"/>
      <c r="AK29" s="114"/>
      <c r="AL29" s="113"/>
      <c r="AM29" s="114"/>
      <c r="AN29" s="113"/>
      <c r="AO29" s="115"/>
      <c r="AP29" s="98"/>
      <c r="AQ29" s="99" t="str">
        <f t="shared" si="53"/>
        <v/>
      </c>
      <c r="AR29" s="99" t="str">
        <f t="shared" si="54"/>
        <v/>
      </c>
      <c r="AS29" s="100">
        <f t="shared" si="55"/>
        <v>0</v>
      </c>
      <c r="AT29" s="100">
        <f t="shared" si="56"/>
        <v>0</v>
      </c>
      <c r="AU29" s="100">
        <f t="shared" si="57"/>
        <v>0</v>
      </c>
      <c r="AV29" s="100">
        <f t="shared" si="58"/>
        <v>0</v>
      </c>
      <c r="AW29" s="100">
        <f t="shared" si="59"/>
        <v>0</v>
      </c>
      <c r="AX29" s="101"/>
      <c r="AY29" s="100">
        <f t="shared" si="60"/>
        <v>0</v>
      </c>
      <c r="AZ29" s="100">
        <f t="shared" si="61"/>
        <v>0</v>
      </c>
      <c r="BA29" s="100">
        <f t="shared" si="62"/>
        <v>0</v>
      </c>
      <c r="BB29" s="100">
        <f t="shared" si="63"/>
        <v>0</v>
      </c>
      <c r="BC29" s="100">
        <f t="shared" si="64"/>
        <v>0</v>
      </c>
      <c r="BD29" s="101"/>
      <c r="BE29" s="100" t="str">
        <f t="shared" si="65"/>
        <v/>
      </c>
      <c r="BF29" s="100" t="str">
        <f t="shared" si="66"/>
        <v/>
      </c>
      <c r="BG29" s="100" t="str">
        <f t="shared" si="67"/>
        <v/>
      </c>
      <c r="BH29" s="100" t="str">
        <f t="shared" si="68"/>
        <v/>
      </c>
      <c r="BI29" s="100" t="str">
        <f t="shared" si="69"/>
        <v/>
      </c>
      <c r="BJ29" s="101"/>
      <c r="BK29" s="100" t="str">
        <f t="shared" si="70"/>
        <v/>
      </c>
      <c r="BL29" s="100" t="str">
        <f t="shared" si="71"/>
        <v/>
      </c>
      <c r="BM29" s="100" t="str">
        <f t="shared" si="72"/>
        <v/>
      </c>
      <c r="BN29" s="100" t="str">
        <f t="shared" si="73"/>
        <v/>
      </c>
      <c r="BO29" s="100" t="str">
        <f t="shared" si="74"/>
        <v/>
      </c>
      <c r="BP29" s="101"/>
      <c r="BQ29" s="102" t="str">
        <f t="shared" si="75"/>
        <v/>
      </c>
      <c r="BR29" s="102" t="str">
        <f t="shared" si="76"/>
        <v/>
      </c>
      <c r="BS29" s="102" t="str">
        <f t="shared" si="77"/>
        <v/>
      </c>
      <c r="BT29" s="1" t="str">
        <f t="shared" si="78"/>
        <v/>
      </c>
      <c r="BU29" s="445"/>
      <c r="BW29" s="103"/>
      <c r="BX29" s="116">
        <f>((AQ24+AR21)/(AR24+AQ21))/10</f>
        <v>0</v>
      </c>
      <c r="BY29" s="116">
        <f>((AQ24+AR34)/(AR24+AQ34))/10</f>
        <v>0</v>
      </c>
      <c r="BZ29" s="116">
        <f>((AQ24+AR32)/(AR24+AQ32))/10</f>
        <v>0.1</v>
      </c>
      <c r="CA29" s="116" t="e">
        <f>((AQ24+AQ29)/(AR24+AR29))/10</f>
        <v>#VALUE!</v>
      </c>
      <c r="CB29" s="116">
        <f>((AR21+AR34)/(AQ21+AQ34))/10</f>
        <v>0</v>
      </c>
      <c r="CC29" s="116">
        <f>((AR21+AR32)/(AQ21+AQ32))/10</f>
        <v>0.1</v>
      </c>
      <c r="CD29" s="116" t="e">
        <f>((AR21+AQ29)/(AQ21+AR29))/10</f>
        <v>#VALUE!</v>
      </c>
      <c r="CE29" s="116">
        <f>((AR34+AR32)/(AQ34+AQ32))/10</f>
        <v>0.1</v>
      </c>
      <c r="CF29" s="116" t="e">
        <f>((AR34+AQ29)/(AQ34+AR29))/10</f>
        <v>#VALUE!</v>
      </c>
      <c r="CG29" s="116" t="e">
        <f>((AR32+AQ29)/(AQ32+AR29))/10</f>
        <v>#VALUE!</v>
      </c>
      <c r="CI29" s="119"/>
      <c r="CJ29" s="119"/>
      <c r="CK29" s="119"/>
      <c r="CL29" s="119"/>
      <c r="CM29" s="119"/>
      <c r="CN29" s="119"/>
      <c r="CO29" s="119"/>
      <c r="CP29" s="119"/>
      <c r="CQ29" s="401"/>
      <c r="CR29" s="401"/>
      <c r="CS29" s="401"/>
      <c r="CU29" s="401"/>
      <c r="CV29" s="419"/>
      <c r="CX29" s="401"/>
      <c r="CZ29" s="419"/>
      <c r="DA29" s="401"/>
      <c r="DD29" s="424"/>
      <c r="DE29" s="425"/>
      <c r="DF29" s="450"/>
      <c r="DG29" s="420">
        <f>IF(ET23&gt;EU23,FV23,FW23)</f>
        <v>0</v>
      </c>
      <c r="DH29" s="421"/>
      <c r="DI29" s="422"/>
      <c r="DJ29" s="423">
        <f>IF(EU20&gt;ET20,FV20,FW20)</f>
        <v>0</v>
      </c>
      <c r="DK29" s="421"/>
      <c r="DL29" s="422"/>
      <c r="DM29" s="423">
        <f>IF(EU33&gt;ET33,FV33,FW33)</f>
        <v>0</v>
      </c>
      <c r="DN29" s="421"/>
      <c r="DO29" s="422"/>
      <c r="DP29" s="428"/>
      <c r="DQ29" s="429"/>
      <c r="DR29" s="430"/>
      <c r="DS29" s="423">
        <f>IF(EU31&gt;ET31,FV31,FW31)</f>
        <v>0</v>
      </c>
      <c r="DT29" s="421"/>
      <c r="DU29" s="422"/>
      <c r="DV29" s="423">
        <f>IF(ET28&gt;EU28,FV28,FW28)</f>
        <v>0</v>
      </c>
      <c r="DW29" s="421"/>
      <c r="DX29" s="421"/>
      <c r="DY29" s="431"/>
      <c r="DZ29" s="432"/>
      <c r="EA29" s="431"/>
    </row>
    <row r="30" spans="1:131" ht="12.6" customHeight="1" x14ac:dyDescent="0.25">
      <c r="A30" s="424"/>
      <c r="B30" s="425"/>
      <c r="C30" s="434"/>
      <c r="D30" s="420" t="str">
        <f>IF(AQ24&gt;AR24,BS24,BT24)</f>
        <v>0 : 3</v>
      </c>
      <c r="E30" s="421"/>
      <c r="F30" s="422"/>
      <c r="G30" s="423" t="str">
        <f>IF(AR21&gt;AQ21,BS21,BT21)</f>
        <v>0 : 3</v>
      </c>
      <c r="H30" s="421"/>
      <c r="I30" s="422"/>
      <c r="J30" s="423" t="str">
        <f>IF(AR34&gt;AQ34,BS34,BT34)</f>
        <v>0 : 3</v>
      </c>
      <c r="K30" s="421"/>
      <c r="L30" s="422"/>
      <c r="M30" s="428"/>
      <c r="N30" s="429"/>
      <c r="O30" s="430"/>
      <c r="P30" s="423" t="str">
        <f>IF(AR32&gt;AQ32,BS32,BT32)</f>
        <v>1, 1, 1</v>
      </c>
      <c r="Q30" s="421"/>
      <c r="R30" s="422"/>
      <c r="S30" s="423"/>
      <c r="T30" s="421"/>
      <c r="U30" s="421"/>
      <c r="V30" s="431"/>
      <c r="W30" s="432"/>
      <c r="X30" s="431"/>
      <c r="Y30" s="124"/>
      <c r="Z30" s="416"/>
      <c r="AB30" s="417"/>
      <c r="AC30" s="417"/>
      <c r="AD30" s="111" t="s">
        <v>209</v>
      </c>
      <c r="AE30" s="112" t="str">
        <f>CONCATENATE(C27,"-",C25)</f>
        <v>МАНГИСТАУСКАЯ обл.-ТУРКЕСТАНСКАЯ обл.</v>
      </c>
      <c r="AF30" s="113">
        <v>1</v>
      </c>
      <c r="AG30" s="114">
        <v>2</v>
      </c>
      <c r="AH30" s="113">
        <v>1</v>
      </c>
      <c r="AI30" s="114">
        <v>2</v>
      </c>
      <c r="AJ30" s="113">
        <v>1</v>
      </c>
      <c r="AK30" s="114">
        <v>2</v>
      </c>
      <c r="AL30" s="113"/>
      <c r="AM30" s="114"/>
      <c r="AN30" s="113"/>
      <c r="AO30" s="115"/>
      <c r="AP30" s="98"/>
      <c r="AQ30" s="99">
        <f t="shared" si="53"/>
        <v>0</v>
      </c>
      <c r="AR30" s="99">
        <f t="shared" si="54"/>
        <v>3</v>
      </c>
      <c r="AS30" s="100">
        <f t="shared" si="55"/>
        <v>0</v>
      </c>
      <c r="AT30" s="100">
        <f t="shared" si="56"/>
        <v>0</v>
      </c>
      <c r="AU30" s="100">
        <f t="shared" si="57"/>
        <v>0</v>
      </c>
      <c r="AV30" s="100">
        <f t="shared" si="58"/>
        <v>0</v>
      </c>
      <c r="AW30" s="100">
        <f t="shared" si="59"/>
        <v>0</v>
      </c>
      <c r="AX30" s="101"/>
      <c r="AY30" s="100">
        <f t="shared" si="60"/>
        <v>1</v>
      </c>
      <c r="AZ30" s="100">
        <f t="shared" si="61"/>
        <v>1</v>
      </c>
      <c r="BA30" s="100">
        <f t="shared" si="62"/>
        <v>1</v>
      </c>
      <c r="BB30" s="100">
        <f t="shared" si="63"/>
        <v>0</v>
      </c>
      <c r="BC30" s="100">
        <f t="shared" si="64"/>
        <v>0</v>
      </c>
      <c r="BD30" s="101"/>
      <c r="BE30" s="100">
        <f t="shared" si="65"/>
        <v>-1</v>
      </c>
      <c r="BF30" s="100" t="str">
        <f t="shared" si="66"/>
        <v>, -1</v>
      </c>
      <c r="BG30" s="100" t="str">
        <f t="shared" si="67"/>
        <v>, -1</v>
      </c>
      <c r="BH30" s="100" t="str">
        <f t="shared" si="68"/>
        <v/>
      </c>
      <c r="BI30" s="100" t="str">
        <f t="shared" si="69"/>
        <v/>
      </c>
      <c r="BJ30" s="101"/>
      <c r="BK30" s="100">
        <f t="shared" si="70"/>
        <v>1</v>
      </c>
      <c r="BL30" s="100" t="str">
        <f t="shared" si="71"/>
        <v>, 1</v>
      </c>
      <c r="BM30" s="100" t="str">
        <f t="shared" si="72"/>
        <v>, 1</v>
      </c>
      <c r="BN30" s="100" t="str">
        <f t="shared" si="73"/>
        <v/>
      </c>
      <c r="BO30" s="100" t="str">
        <f t="shared" si="74"/>
        <v/>
      </c>
      <c r="BP30" s="101"/>
      <c r="BQ30" s="102" t="str">
        <f t="shared" si="75"/>
        <v>-1, -1, -1</v>
      </c>
      <c r="BR30" s="102" t="str">
        <f t="shared" si="76"/>
        <v>1, 1, 1</v>
      </c>
      <c r="BS30" s="102" t="str">
        <f t="shared" si="77"/>
        <v>1, 1, 1</v>
      </c>
      <c r="BT30" s="1" t="str">
        <f t="shared" si="78"/>
        <v>0 : 3</v>
      </c>
      <c r="BU30" s="445"/>
      <c r="BW30" s="103">
        <v>5</v>
      </c>
      <c r="BX30" s="104" t="s">
        <v>208</v>
      </c>
      <c r="BY30" s="104" t="s">
        <v>205</v>
      </c>
      <c r="BZ30" s="104" t="s">
        <v>206</v>
      </c>
      <c r="CA30" s="104" t="s">
        <v>207</v>
      </c>
      <c r="CB30" s="104" t="s">
        <v>186</v>
      </c>
      <c r="CC30" s="104" t="s">
        <v>187</v>
      </c>
      <c r="CD30" s="104" t="s">
        <v>189</v>
      </c>
      <c r="CE30" s="104" t="s">
        <v>1</v>
      </c>
      <c r="CF30" s="104" t="s">
        <v>191</v>
      </c>
      <c r="CG30" s="104" t="s">
        <v>193</v>
      </c>
      <c r="CI30" s="119"/>
      <c r="CJ30" s="105"/>
      <c r="CK30" s="105"/>
      <c r="CL30" s="105"/>
      <c r="CM30" s="105"/>
      <c r="CN30" s="105"/>
      <c r="CO30" s="105"/>
      <c r="CP30" s="105"/>
      <c r="CQ30" s="400">
        <f>V31</f>
        <v>4</v>
      </c>
      <c r="CR30" s="400">
        <f>IF(AND(CQ30=CQ22,CQ30=CQ24),BX31,(IF(AND(CQ30=CQ22,CQ30=CQ26),BY31,(IF(AND(CQ30=CQ22,CQ30=CQ28),BZ31,(IF(AND(CQ30=CQ22,CQ30=CQ32),CA31,(IF(AND(CQ30=CQ24,CQ30=CQ26),CB31,(IF(AND(CQ30=CQ24,CQ30=CQ28),CC31,(IF(AND(CQ30=CQ24,CQ30=CQ32),CD31,(IF(AND(CQ30=CQ26,CQ30=CQ28),CE31,(IF(AND(CQ30=CQ26,CQ30=CQ32),CF31,(IF(AND(CQ30=CQ28,CQ30=CQ32),CG31,999)))))))))))))))))))</f>
        <v>999</v>
      </c>
      <c r="CS30" s="400">
        <f t="shared" ref="CS30" si="96">IF(CX30=1,CQ30+CR30,CR30)</f>
        <v>999</v>
      </c>
      <c r="CU30" s="400">
        <f>CQ30</f>
        <v>4</v>
      </c>
      <c r="CV30" s="418">
        <f>IF(CU30=CU22,CJ26,(IF(CU30=CU24,CK26,(IF(CU30=CU26,CL26,(IF(CU30=CU28,CM26,(IF(CU30=CU32,CO26,999)))))))))</f>
        <v>999</v>
      </c>
      <c r="CX30" s="400">
        <f t="shared" ref="CX30" si="97">IF(CR30&lt;&gt;999,1,0)</f>
        <v>0</v>
      </c>
      <c r="CZ30" s="418">
        <f>IF(CX30=1,CS30,CV30)</f>
        <v>999</v>
      </c>
      <c r="DA30" s="400">
        <f t="shared" ref="DA30" si="98">IF(CZ30&lt;&gt;999,CZ30,CU30)</f>
        <v>4</v>
      </c>
      <c r="DD30" s="402">
        <v>5</v>
      </c>
      <c r="DE30" s="404">
        <f>[3]Лист3!$A$13</f>
        <v>97</v>
      </c>
      <c r="DF30" s="448"/>
      <c r="DG30" s="126"/>
      <c r="DH30" s="127">
        <f>IF(EU21&gt;ET21,2,$AF$4)</f>
        <v>1</v>
      </c>
      <c r="DI30" s="128"/>
      <c r="DJ30" s="129"/>
      <c r="DK30" s="127">
        <f>IF(EU27&gt;ET27,2,$AF$4)</f>
        <v>1</v>
      </c>
      <c r="DL30" s="128"/>
      <c r="DM30" s="129"/>
      <c r="DN30" s="127">
        <f>IF(ET25&gt;EU25,2,$AF$4)</f>
        <v>1</v>
      </c>
      <c r="DO30" s="128"/>
      <c r="DP30" s="129"/>
      <c r="DQ30" s="127">
        <f>IF(ET31&gt;EU31,2,$AF$4)</f>
        <v>1</v>
      </c>
      <c r="DR30" s="128"/>
      <c r="DS30" s="408"/>
      <c r="DT30" s="409"/>
      <c r="DU30" s="427"/>
      <c r="DV30" s="129"/>
      <c r="DW30" s="127">
        <f>IF(ET34&gt;EU34,2,$AF$4)</f>
        <v>1</v>
      </c>
      <c r="DX30" s="126"/>
      <c r="DY30" s="412">
        <f>SUM(DH30,DK30,DN30,DQ30,DT30,DW30)</f>
        <v>5</v>
      </c>
      <c r="DZ30" s="414">
        <f t="shared" ref="DZ30" si="99">IF(($AF$4=1),IF(HA29=1,GU29*10,0),0)</f>
        <v>0</v>
      </c>
      <c r="EA30" s="412">
        <f>IF(($AF$4=1),RANK(HD29,$DA$22:$DA$33,0),0)</f>
        <v>6</v>
      </c>
    </row>
    <row r="31" spans="1:131" ht="12.6" customHeight="1" x14ac:dyDescent="0.25">
      <c r="A31" s="402">
        <v>5</v>
      </c>
      <c r="B31" s="404">
        <f>[3]Лист3!$A$13</f>
        <v>97</v>
      </c>
      <c r="C31" s="433" t="s">
        <v>72</v>
      </c>
      <c r="D31" s="126"/>
      <c r="E31" s="127">
        <f>IF(AR22&gt;AQ22,2,$AF$4)</f>
        <v>1</v>
      </c>
      <c r="F31" s="128"/>
      <c r="G31" s="129"/>
      <c r="H31" s="127">
        <f>IF(AR28&gt;AQ28,2,$AF$4)</f>
        <v>1</v>
      </c>
      <c r="I31" s="128"/>
      <c r="J31" s="129"/>
      <c r="K31" s="127">
        <f>IF(AQ26&gt;AR26,2,$AF$4)</f>
        <v>1</v>
      </c>
      <c r="L31" s="128"/>
      <c r="M31" s="129"/>
      <c r="N31" s="127">
        <f>IF(AQ32&gt;AR32,2,$AF$4)</f>
        <v>1</v>
      </c>
      <c r="O31" s="128"/>
      <c r="P31" s="408"/>
      <c r="Q31" s="409"/>
      <c r="R31" s="427"/>
      <c r="S31" s="129"/>
      <c r="T31" s="127"/>
      <c r="U31" s="126"/>
      <c r="V31" s="412">
        <f>SUM(E31,H31,K31,N31,Q31,T31)</f>
        <v>4</v>
      </c>
      <c r="W31" s="414">
        <f t="shared" ref="W31" si="100">IF(($AF$4=1),IF(CX30=1,CR30*10,0),0)</f>
        <v>0</v>
      </c>
      <c r="X31" s="412">
        <f>IF(($AF$4=1),RANK(DA30,$DA$22:$DA$33,0),0)</f>
        <v>5</v>
      </c>
      <c r="Y31" s="124"/>
      <c r="Z31" s="416">
        <f>IF(B31="","",VLOOKUP(B31,'[4]Список участников'!A:L,8,FALSE))</f>
        <v>0</v>
      </c>
      <c r="AB31" s="417">
        <f>IF(B31&gt;0,1,0)</f>
        <v>1</v>
      </c>
      <c r="AC31" s="417"/>
      <c r="AD31" s="111" t="str">
        <f>IF(B33=0," ","6-1")</f>
        <v>6-1</v>
      </c>
      <c r="AE31" s="112" t="str">
        <f>IF(B33=0," ",CONCATENATE(C33,"-",C23))</f>
        <v>-КАРАГАНДИНСКАЯ обл.</v>
      </c>
      <c r="AF31" s="113"/>
      <c r="AG31" s="114"/>
      <c r="AH31" s="113"/>
      <c r="AI31" s="114"/>
      <c r="AJ31" s="113"/>
      <c r="AK31" s="114"/>
      <c r="AL31" s="113"/>
      <c r="AM31" s="114"/>
      <c r="AN31" s="113"/>
      <c r="AO31" s="115"/>
      <c r="AP31" s="98"/>
      <c r="AQ31" s="99" t="str">
        <f t="shared" si="53"/>
        <v/>
      </c>
      <c r="AR31" s="99" t="str">
        <f t="shared" si="54"/>
        <v/>
      </c>
      <c r="AS31" s="100">
        <f t="shared" si="55"/>
        <v>0</v>
      </c>
      <c r="AT31" s="100">
        <f t="shared" si="56"/>
        <v>0</v>
      </c>
      <c r="AU31" s="100">
        <f t="shared" si="57"/>
        <v>0</v>
      </c>
      <c r="AV31" s="100">
        <f t="shared" si="58"/>
        <v>0</v>
      </c>
      <c r="AW31" s="100">
        <f t="shared" si="59"/>
        <v>0</v>
      </c>
      <c r="AX31" s="101"/>
      <c r="AY31" s="100">
        <f t="shared" si="60"/>
        <v>0</v>
      </c>
      <c r="AZ31" s="100">
        <f t="shared" si="61"/>
        <v>0</v>
      </c>
      <c r="BA31" s="100">
        <f t="shared" si="62"/>
        <v>0</v>
      </c>
      <c r="BB31" s="100">
        <f t="shared" si="63"/>
        <v>0</v>
      </c>
      <c r="BC31" s="100">
        <f t="shared" si="64"/>
        <v>0</v>
      </c>
      <c r="BD31" s="101"/>
      <c r="BE31" s="100" t="str">
        <f t="shared" si="65"/>
        <v/>
      </c>
      <c r="BF31" s="100" t="str">
        <f t="shared" si="66"/>
        <v/>
      </c>
      <c r="BG31" s="100" t="str">
        <f t="shared" si="67"/>
        <v/>
      </c>
      <c r="BH31" s="100" t="str">
        <f t="shared" si="68"/>
        <v/>
      </c>
      <c r="BI31" s="100" t="str">
        <f t="shared" si="69"/>
        <v/>
      </c>
      <c r="BJ31" s="101"/>
      <c r="BK31" s="100" t="str">
        <f t="shared" si="70"/>
        <v/>
      </c>
      <c r="BL31" s="100" t="str">
        <f t="shared" si="71"/>
        <v/>
      </c>
      <c r="BM31" s="100" t="str">
        <f t="shared" si="72"/>
        <v/>
      </c>
      <c r="BN31" s="100" t="str">
        <f t="shared" si="73"/>
        <v/>
      </c>
      <c r="BO31" s="100" t="str">
        <f t="shared" si="74"/>
        <v/>
      </c>
      <c r="BP31" s="101"/>
      <c r="BQ31" s="102" t="str">
        <f t="shared" si="75"/>
        <v/>
      </c>
      <c r="BR31" s="102" t="str">
        <f t="shared" si="76"/>
        <v/>
      </c>
      <c r="BS31" s="102" t="str">
        <f t="shared" si="77"/>
        <v/>
      </c>
      <c r="BT31" s="1" t="str">
        <f t="shared" si="78"/>
        <v/>
      </c>
      <c r="BU31" s="445"/>
      <c r="BW31" s="103"/>
      <c r="BX31" s="116">
        <f>((AR22+AR28)/(AQ22+AQ28))/10</f>
        <v>0</v>
      </c>
      <c r="BY31" s="116">
        <f>((AR22+AQ26)/(AQ22+AR26))/10</f>
        <v>0</v>
      </c>
      <c r="BZ31" s="116">
        <f>((AR22+AQ32)/(AQ22+AR32))/10</f>
        <v>0</v>
      </c>
      <c r="CA31" s="116" t="e">
        <f>((AR22+AQ35)/(AQ22+AR35))/10</f>
        <v>#VALUE!</v>
      </c>
      <c r="CB31" s="116">
        <f>((AR28+AQ26)/(AQ28+AR26))/10</f>
        <v>0</v>
      </c>
      <c r="CC31" s="116">
        <f>((AR28+AQ32)/(AQ28+AR32))/10</f>
        <v>0</v>
      </c>
      <c r="CD31" s="116" t="e">
        <f>((AR28+AQ35)/(AQ28+AR35))/10</f>
        <v>#VALUE!</v>
      </c>
      <c r="CE31" s="116">
        <f>((AQ26+AQ32)/(AR26+AR32))/10</f>
        <v>0</v>
      </c>
      <c r="CF31" s="116" t="e">
        <f>((AQ26+AQ35)/(AR26+AR35))/10</f>
        <v>#VALUE!</v>
      </c>
      <c r="CG31" s="116" t="e">
        <f>((AQ32+AQ35)/(AR32+AR35))/10</f>
        <v>#VALUE!</v>
      </c>
      <c r="CI31" s="119"/>
      <c r="CJ31" s="119"/>
      <c r="CK31" s="119"/>
      <c r="CL31" s="119"/>
      <c r="CM31" s="119"/>
      <c r="CN31" s="119"/>
      <c r="CO31" s="119"/>
      <c r="CP31" s="119"/>
      <c r="CQ31" s="401"/>
      <c r="CR31" s="401"/>
      <c r="CS31" s="401"/>
      <c r="CU31" s="401"/>
      <c r="CV31" s="419"/>
      <c r="CX31" s="401"/>
      <c r="CZ31" s="419"/>
      <c r="DA31" s="401"/>
      <c r="DD31" s="424"/>
      <c r="DE31" s="425"/>
      <c r="DF31" s="450"/>
      <c r="DG31" s="420">
        <f>IF(EU21&gt;ET21,FV21,FW21)</f>
        <v>0</v>
      </c>
      <c r="DH31" s="421"/>
      <c r="DI31" s="422"/>
      <c r="DJ31" s="423">
        <f>IF(EU27&gt;ET27,FV27,FW27)</f>
        <v>0</v>
      </c>
      <c r="DK31" s="421"/>
      <c r="DL31" s="422"/>
      <c r="DM31" s="423">
        <f>IF(ET25&gt;EU25,FV25,FW25)</f>
        <v>0</v>
      </c>
      <c r="DN31" s="421"/>
      <c r="DO31" s="422"/>
      <c r="DP31" s="423">
        <f>IF(ET31&gt;EU31,FV31,FW31)</f>
        <v>0</v>
      </c>
      <c r="DQ31" s="421"/>
      <c r="DR31" s="422"/>
      <c r="DS31" s="428"/>
      <c r="DT31" s="429"/>
      <c r="DU31" s="430"/>
      <c r="DV31" s="423">
        <f>IF(ET34&gt;EU34,FV34,FW34)</f>
        <v>0</v>
      </c>
      <c r="DW31" s="421"/>
      <c r="DX31" s="421"/>
      <c r="DY31" s="431"/>
      <c r="DZ31" s="432"/>
      <c r="EA31" s="431"/>
    </row>
    <row r="32" spans="1:131" ht="12.6" customHeight="1" x14ac:dyDescent="0.25">
      <c r="A32" s="424"/>
      <c r="B32" s="425"/>
      <c r="C32" s="434"/>
      <c r="D32" s="420" t="str">
        <f>IF(AR22&gt;AQ22,BS22,BT22)</f>
        <v>0 : 3</v>
      </c>
      <c r="E32" s="421"/>
      <c r="F32" s="422"/>
      <c r="G32" s="423" t="str">
        <f>IF(AR28&gt;AQ28,BS28,BT28)</f>
        <v>0 : 3</v>
      </c>
      <c r="H32" s="421"/>
      <c r="I32" s="422"/>
      <c r="J32" s="423" t="str">
        <f>IF(AQ26&gt;AR26,BS26,BT26)</f>
        <v>0 : 3</v>
      </c>
      <c r="K32" s="421"/>
      <c r="L32" s="422"/>
      <c r="M32" s="423" t="str">
        <f>IF(AQ32&gt;AR32,BS32,BT32)</f>
        <v>0 : 3</v>
      </c>
      <c r="N32" s="421"/>
      <c r="O32" s="422"/>
      <c r="P32" s="428"/>
      <c r="Q32" s="429"/>
      <c r="R32" s="430"/>
      <c r="S32" s="423"/>
      <c r="T32" s="421"/>
      <c r="U32" s="421"/>
      <c r="V32" s="431"/>
      <c r="W32" s="432"/>
      <c r="X32" s="431"/>
      <c r="Y32" s="124"/>
      <c r="Z32" s="416"/>
      <c r="AB32" s="417"/>
      <c r="AC32" s="417"/>
      <c r="AD32" s="111" t="str">
        <f>IF(B31=0," ","5-4")</f>
        <v>5-4</v>
      </c>
      <c r="AE32" s="112" t="str">
        <f>IF(B31=0," ",CONCATENATE(C31,"-",C29))</f>
        <v>АТЫРАУСКАЯ обл.-АКТЮБИНСКАЯ обл.</v>
      </c>
      <c r="AF32" s="113">
        <v>1</v>
      </c>
      <c r="AG32" s="114">
        <v>2</v>
      </c>
      <c r="AH32" s="113">
        <v>1</v>
      </c>
      <c r="AI32" s="114">
        <v>2</v>
      </c>
      <c r="AJ32" s="113">
        <v>1</v>
      </c>
      <c r="AK32" s="114">
        <v>2</v>
      </c>
      <c r="AL32" s="113"/>
      <c r="AM32" s="114"/>
      <c r="AN32" s="113"/>
      <c r="AO32" s="115"/>
      <c r="AP32" s="98"/>
      <c r="AQ32" s="99">
        <f t="shared" si="53"/>
        <v>0</v>
      </c>
      <c r="AR32" s="99">
        <f t="shared" si="54"/>
        <v>3</v>
      </c>
      <c r="AS32" s="100">
        <f t="shared" si="55"/>
        <v>0</v>
      </c>
      <c r="AT32" s="100">
        <f t="shared" si="56"/>
        <v>0</v>
      </c>
      <c r="AU32" s="100">
        <f t="shared" si="57"/>
        <v>0</v>
      </c>
      <c r="AV32" s="100">
        <f t="shared" si="58"/>
        <v>0</v>
      </c>
      <c r="AW32" s="100">
        <f t="shared" si="59"/>
        <v>0</v>
      </c>
      <c r="AX32" s="101"/>
      <c r="AY32" s="100">
        <f t="shared" si="60"/>
        <v>1</v>
      </c>
      <c r="AZ32" s="100">
        <f t="shared" si="61"/>
        <v>1</v>
      </c>
      <c r="BA32" s="100">
        <f t="shared" si="62"/>
        <v>1</v>
      </c>
      <c r="BB32" s="100">
        <f t="shared" si="63"/>
        <v>0</v>
      </c>
      <c r="BC32" s="100">
        <f t="shared" si="64"/>
        <v>0</v>
      </c>
      <c r="BD32" s="101"/>
      <c r="BE32" s="100">
        <f t="shared" si="65"/>
        <v>-1</v>
      </c>
      <c r="BF32" s="100" t="str">
        <f t="shared" si="66"/>
        <v>, -1</v>
      </c>
      <c r="BG32" s="100" t="str">
        <f t="shared" si="67"/>
        <v>, -1</v>
      </c>
      <c r="BH32" s="100" t="str">
        <f t="shared" si="68"/>
        <v/>
      </c>
      <c r="BI32" s="100" t="str">
        <f t="shared" si="69"/>
        <v/>
      </c>
      <c r="BJ32" s="101"/>
      <c r="BK32" s="100">
        <f t="shared" si="70"/>
        <v>1</v>
      </c>
      <c r="BL32" s="100" t="str">
        <f t="shared" si="71"/>
        <v>, 1</v>
      </c>
      <c r="BM32" s="100" t="str">
        <f t="shared" si="72"/>
        <v>, 1</v>
      </c>
      <c r="BN32" s="100" t="str">
        <f t="shared" si="73"/>
        <v/>
      </c>
      <c r="BO32" s="100" t="str">
        <f t="shared" si="74"/>
        <v/>
      </c>
      <c r="BP32" s="101"/>
      <c r="BQ32" s="102" t="str">
        <f t="shared" si="75"/>
        <v>-1, -1, -1</v>
      </c>
      <c r="BR32" s="102" t="str">
        <f t="shared" si="76"/>
        <v>1, 1, 1</v>
      </c>
      <c r="BS32" s="102" t="str">
        <f t="shared" si="77"/>
        <v>1, 1, 1</v>
      </c>
      <c r="BT32" s="1" t="str">
        <f t="shared" si="78"/>
        <v>0 : 3</v>
      </c>
      <c r="BU32" s="445"/>
      <c r="BW32" s="103">
        <v>6</v>
      </c>
      <c r="BX32" s="104" t="s">
        <v>208</v>
      </c>
      <c r="BY32" s="104" t="s">
        <v>205</v>
      </c>
      <c r="BZ32" s="104" t="s">
        <v>206</v>
      </c>
      <c r="CA32" s="104" t="s">
        <v>2</v>
      </c>
      <c r="CB32" s="104" t="s">
        <v>186</v>
      </c>
      <c r="CC32" s="104" t="s">
        <v>187</v>
      </c>
      <c r="CD32" s="104" t="s">
        <v>188</v>
      </c>
      <c r="CE32" s="104" t="s">
        <v>1</v>
      </c>
      <c r="CF32" s="104" t="s">
        <v>190</v>
      </c>
      <c r="CG32" s="104" t="s">
        <v>192</v>
      </c>
      <c r="CI32" s="119"/>
      <c r="CJ32" s="105"/>
      <c r="CK32" s="105"/>
      <c r="CL32" s="105"/>
      <c r="CM32" s="105"/>
      <c r="CN32" s="105"/>
      <c r="CO32" s="105"/>
      <c r="CP32" s="105"/>
      <c r="CQ32" s="400">
        <f>V33</f>
        <v>0</v>
      </c>
      <c r="CR32" s="400">
        <f>IF(AND(CQ32=CQ22,CQ32=CQ24),BX33,(IF(AND(CQ32=CQ22,CQ32=CQ26),BY33,(IF(AND(CQ32=CQ22,CQ32=CQ28),BZ33,(IF(AND(CQ32=CQ22,CQ32=CQ30),CA33,(IF(AND(CQ32=CQ24,CQ32=CQ26),CB33,(IF(AND(CQ32=CQ24,CQ32=CQ28),CC33,(IF(AND(CQ32=CQ24,CQ32=CQ30),CD33,(IF(AND(CQ32=CQ26,CQ32=CQ28),CE33,(IF(AND(CQ32=CQ26,CQ32=CQ30),CF33,(IF(AND(CQ32=CQ28,CQ32=CQ30),CG33,999)))))))))))))))))))</f>
        <v>999</v>
      </c>
      <c r="CS32" s="400">
        <f t="shared" ref="CS32" si="101">IF(CX32=1,CQ32+CR32,CR32)</f>
        <v>999</v>
      </c>
      <c r="CU32" s="400">
        <f>CQ32</f>
        <v>0</v>
      </c>
      <c r="CV32" s="418">
        <f>IF(CU32=CU22,CJ27,(IF(CU32=CU24,CK27,(IF(CU32=CU26,CL27,(IF(CU32=CU28,CM27,(IF(CU32=CU30,CN27,999)))))))))</f>
        <v>999</v>
      </c>
      <c r="CX32" s="400">
        <f t="shared" ref="CX32" si="102">IF(CR32&lt;&gt;999,1,0)</f>
        <v>0</v>
      </c>
      <c r="CZ32" s="418">
        <f t="shared" ref="CZ32" si="103">IF(CX32=11,CS32,CV32)</f>
        <v>999</v>
      </c>
      <c r="DA32" s="400">
        <f t="shared" ref="DA32" si="104">IF(CZ32&lt;&gt;999,CZ32,CU32)</f>
        <v>0</v>
      </c>
      <c r="DD32" s="402" t="s">
        <v>200</v>
      </c>
      <c r="DE32" s="404">
        <f>[3]Лист3!$A$14</f>
        <v>129</v>
      </c>
      <c r="DF32" s="448"/>
      <c r="DG32" s="126"/>
      <c r="DH32" s="127">
        <f>IF(ET30&gt;EU30,2,$AF$4)</f>
        <v>1</v>
      </c>
      <c r="DI32" s="128"/>
      <c r="DJ32" s="129"/>
      <c r="DK32" s="127">
        <f>IF(ET24&gt;EU24,2,$AF$4)</f>
        <v>1</v>
      </c>
      <c r="DL32" s="128"/>
      <c r="DM32" s="129"/>
      <c r="DN32" s="127">
        <f>IF(EU22&gt;ET22,2,$AF$4)</f>
        <v>1</v>
      </c>
      <c r="DO32" s="128"/>
      <c r="DP32" s="129"/>
      <c r="DQ32" s="127">
        <f>IF(EU28&gt;ET28,2,$AF$4)</f>
        <v>1</v>
      </c>
      <c r="DR32" s="128"/>
      <c r="DS32" s="129"/>
      <c r="DT32" s="127">
        <f>IF(EU34&gt;ET34,2,$AF$4)</f>
        <v>1</v>
      </c>
      <c r="DU32" s="128"/>
      <c r="DV32" s="408"/>
      <c r="DW32" s="409"/>
      <c r="DX32" s="409"/>
      <c r="DY32" s="412">
        <f>SUM(DH32,DK32,DN32,DQ32,DT32,DW32)</f>
        <v>5</v>
      </c>
      <c r="DZ32" s="414">
        <f t="shared" ref="DZ32" si="105">IF(($AF$4=1),IF(HA31=1,GU31*10,0),0)</f>
        <v>0</v>
      </c>
      <c r="EA32" s="412">
        <f>IF(($AF$4=1),RANK(HD31,$DA$22:$DA$33,0),0)</f>
        <v>6</v>
      </c>
    </row>
    <row r="33" spans="1:133" ht="12.6" customHeight="1" thickBot="1" x14ac:dyDescent="0.3">
      <c r="A33" s="402" t="s">
        <v>200</v>
      </c>
      <c r="B33" s="404">
        <f>[3]Лист3!$A$14</f>
        <v>129</v>
      </c>
      <c r="C33" s="406"/>
      <c r="D33" s="126"/>
      <c r="E33" s="127"/>
      <c r="F33" s="128"/>
      <c r="G33" s="129"/>
      <c r="H33" s="127"/>
      <c r="I33" s="128"/>
      <c r="J33" s="129"/>
      <c r="K33" s="127"/>
      <c r="L33" s="128"/>
      <c r="M33" s="129"/>
      <c r="N33" s="127"/>
      <c r="O33" s="128"/>
      <c r="P33" s="129"/>
      <c r="Q33" s="127"/>
      <c r="R33" s="128"/>
      <c r="S33" s="408"/>
      <c r="T33" s="409"/>
      <c r="U33" s="409"/>
      <c r="V33" s="412"/>
      <c r="W33" s="414"/>
      <c r="X33" s="412"/>
      <c r="Y33" s="124"/>
      <c r="Z33" s="416">
        <f>IF(B33="","",VLOOKUP(B33,'[4]Список участников'!A:L,8,FALSE))</f>
        <v>0</v>
      </c>
      <c r="AB33" s="417">
        <f>IF(B33&gt;0,1,0)</f>
        <v>1</v>
      </c>
      <c r="AC33" s="417"/>
      <c r="AD33" s="111" t="s">
        <v>208</v>
      </c>
      <c r="AE33" s="112" t="str">
        <f>CONCATENATE(C23,"-",C25)</f>
        <v>КАРАГАНДИНСКАЯ обл.-ТУРКЕСТАНСКАЯ обл.</v>
      </c>
      <c r="AF33" s="113">
        <v>2</v>
      </c>
      <c r="AG33" s="114">
        <v>1</v>
      </c>
      <c r="AH33" s="113">
        <v>2</v>
      </c>
      <c r="AI33" s="114">
        <v>1</v>
      </c>
      <c r="AJ33" s="113">
        <v>2</v>
      </c>
      <c r="AK33" s="114">
        <v>1</v>
      </c>
      <c r="AL33" s="113"/>
      <c r="AM33" s="114"/>
      <c r="AN33" s="113"/>
      <c r="AO33" s="115"/>
      <c r="AP33" s="98"/>
      <c r="AQ33" s="99">
        <f t="shared" si="53"/>
        <v>3</v>
      </c>
      <c r="AR33" s="99">
        <f t="shared" si="54"/>
        <v>0</v>
      </c>
      <c r="AS33" s="100">
        <f t="shared" si="55"/>
        <v>1</v>
      </c>
      <c r="AT33" s="100">
        <f t="shared" si="56"/>
        <v>1</v>
      </c>
      <c r="AU33" s="100">
        <f t="shared" si="57"/>
        <v>1</v>
      </c>
      <c r="AV33" s="100">
        <f t="shared" si="58"/>
        <v>0</v>
      </c>
      <c r="AW33" s="100">
        <f t="shared" si="59"/>
        <v>0</v>
      </c>
      <c r="AX33" s="101"/>
      <c r="AY33" s="100">
        <f t="shared" si="60"/>
        <v>0</v>
      </c>
      <c r="AZ33" s="100">
        <f t="shared" si="61"/>
        <v>0</v>
      </c>
      <c r="BA33" s="100">
        <f t="shared" si="62"/>
        <v>0</v>
      </c>
      <c r="BB33" s="100">
        <f t="shared" si="63"/>
        <v>0</v>
      </c>
      <c r="BC33" s="100">
        <f t="shared" si="64"/>
        <v>0</v>
      </c>
      <c r="BD33" s="101"/>
      <c r="BE33" s="100">
        <f t="shared" si="65"/>
        <v>1</v>
      </c>
      <c r="BF33" s="100" t="str">
        <f t="shared" si="66"/>
        <v>, 1</v>
      </c>
      <c r="BG33" s="100" t="str">
        <f t="shared" si="67"/>
        <v>, 1</v>
      </c>
      <c r="BH33" s="100" t="str">
        <f t="shared" si="68"/>
        <v/>
      </c>
      <c r="BI33" s="100" t="str">
        <f t="shared" si="69"/>
        <v/>
      </c>
      <c r="BJ33" s="101"/>
      <c r="BK33" s="100">
        <f t="shared" si="70"/>
        <v>-1</v>
      </c>
      <c r="BL33" s="100" t="str">
        <f t="shared" si="71"/>
        <v>, -1</v>
      </c>
      <c r="BM33" s="100" t="str">
        <f t="shared" si="72"/>
        <v>, -1</v>
      </c>
      <c r="BN33" s="100" t="str">
        <f t="shared" si="73"/>
        <v/>
      </c>
      <c r="BO33" s="100" t="str">
        <f t="shared" si="74"/>
        <v/>
      </c>
      <c r="BP33" s="101"/>
      <c r="BQ33" s="102" t="str">
        <f t="shared" si="75"/>
        <v>1, 1, 1</v>
      </c>
      <c r="BR33" s="102" t="str">
        <f t="shared" si="76"/>
        <v>-1, -1, -1</v>
      </c>
      <c r="BS33" s="102" t="str">
        <f t="shared" si="77"/>
        <v>1, 1, 1</v>
      </c>
      <c r="BT33" s="1" t="str">
        <f t="shared" si="78"/>
        <v>0 : 3</v>
      </c>
      <c r="BU33" s="445"/>
      <c r="BW33" s="103"/>
      <c r="BX33" s="116" t="e">
        <f>((AQ31+AQ25)/(AR31+AR25))/10</f>
        <v>#VALUE!</v>
      </c>
      <c r="BY33" s="116" t="e">
        <f>((AQ31+AR23)/(AR31+AQ23))/10</f>
        <v>#VALUE!</v>
      </c>
      <c r="BZ33" s="116" t="e">
        <f>((AQ31+AR29)/(AR31+AQ29))/10</f>
        <v>#VALUE!</v>
      </c>
      <c r="CA33" s="116" t="e">
        <f>((AQ31+AR35)/(AR31+AQ35))/10</f>
        <v>#VALUE!</v>
      </c>
      <c r="CB33" s="116" t="e">
        <f>((AQ25+AR23)/(AR25+AQ23))/10</f>
        <v>#VALUE!</v>
      </c>
      <c r="CC33" s="116" t="e">
        <f>((AQ25+AR29)/(AR25+AQ29))/10</f>
        <v>#VALUE!</v>
      </c>
      <c r="CD33" s="116" t="e">
        <f>((AQ25+AR35)/(AR25+AQ35))/10</f>
        <v>#VALUE!</v>
      </c>
      <c r="CE33" s="116" t="e">
        <f>((AR23+AR29)/(AQ23+AQ29))/10</f>
        <v>#VALUE!</v>
      </c>
      <c r="CF33" s="116" t="e">
        <f>((AR23+AR35)/(AQ23+AQ35))/10</f>
        <v>#VALUE!</v>
      </c>
      <c r="CG33" s="116" t="e">
        <f>((AR29+AR35)/(AQ29+AQ35))/10</f>
        <v>#VALUE!</v>
      </c>
      <c r="CI33" s="119"/>
      <c r="CJ33" s="119"/>
      <c r="CK33" s="119"/>
      <c r="CL33" s="119"/>
      <c r="CM33" s="119"/>
      <c r="CN33" s="119"/>
      <c r="CO33" s="119"/>
      <c r="CP33" s="119"/>
      <c r="CQ33" s="401"/>
      <c r="CR33" s="401"/>
      <c r="CS33" s="401"/>
      <c r="CU33" s="401"/>
      <c r="CV33" s="419"/>
      <c r="CX33" s="401"/>
      <c r="CZ33" s="419"/>
      <c r="DA33" s="401"/>
      <c r="DD33" s="403"/>
      <c r="DE33" s="405"/>
      <c r="DF33" s="449"/>
      <c r="DG33" s="396">
        <f>IF(ET30&gt;EU30,FV30,FW30)</f>
        <v>0</v>
      </c>
      <c r="DH33" s="397"/>
      <c r="DI33" s="398"/>
      <c r="DJ33" s="399">
        <f>IF(ET24&gt;EU24,FV24,FW24)</f>
        <v>0</v>
      </c>
      <c r="DK33" s="397"/>
      <c r="DL33" s="398"/>
      <c r="DM33" s="399">
        <f>IF(EU22&gt;ET22,FV22,FW22)</f>
        <v>0</v>
      </c>
      <c r="DN33" s="397"/>
      <c r="DO33" s="398"/>
      <c r="DP33" s="399">
        <f>IF(EU28&gt;ET28,FV28,FW28)</f>
        <v>0</v>
      </c>
      <c r="DQ33" s="397"/>
      <c r="DR33" s="398"/>
      <c r="DS33" s="399">
        <f>IF(EU34&gt;ET34,FV34,FW34)</f>
        <v>0</v>
      </c>
      <c r="DT33" s="397"/>
      <c r="DU33" s="398"/>
      <c r="DV33" s="410"/>
      <c r="DW33" s="411"/>
      <c r="DX33" s="411"/>
      <c r="DY33" s="413"/>
      <c r="DZ33" s="415"/>
      <c r="EA33" s="413"/>
    </row>
    <row r="34" spans="1:133" ht="12.6" customHeight="1" thickTop="1" thickBot="1" x14ac:dyDescent="0.3">
      <c r="A34" s="403"/>
      <c r="B34" s="405"/>
      <c r="C34" s="407"/>
      <c r="D34" s="396"/>
      <c r="E34" s="397"/>
      <c r="F34" s="398"/>
      <c r="G34" s="399"/>
      <c r="H34" s="397"/>
      <c r="I34" s="398"/>
      <c r="J34" s="399"/>
      <c r="K34" s="397"/>
      <c r="L34" s="398"/>
      <c r="M34" s="399"/>
      <c r="N34" s="397"/>
      <c r="O34" s="398"/>
      <c r="P34" s="399"/>
      <c r="Q34" s="397"/>
      <c r="R34" s="398"/>
      <c r="S34" s="410"/>
      <c r="T34" s="411"/>
      <c r="U34" s="411"/>
      <c r="V34" s="413"/>
      <c r="W34" s="415"/>
      <c r="X34" s="413"/>
      <c r="Y34" s="124"/>
      <c r="Z34" s="416"/>
      <c r="AB34" s="417"/>
      <c r="AC34" s="417"/>
      <c r="AD34" s="111" t="str">
        <f>IF(B29=0," ","3-4")</f>
        <v>3-4</v>
      </c>
      <c r="AE34" s="112" t="str">
        <f>IF(B29=0," ",CONCATENATE(C27,"-",C29))</f>
        <v>МАНГИСТАУСКАЯ обл.-АКТЮБИНСКАЯ обл.</v>
      </c>
      <c r="AF34" s="113">
        <v>2</v>
      </c>
      <c r="AG34" s="114">
        <v>1</v>
      </c>
      <c r="AH34" s="113">
        <v>2</v>
      </c>
      <c r="AI34" s="114">
        <v>1</v>
      </c>
      <c r="AJ34" s="113">
        <v>2</v>
      </c>
      <c r="AK34" s="114">
        <v>1</v>
      </c>
      <c r="AL34" s="113"/>
      <c r="AM34" s="114"/>
      <c r="AN34" s="113"/>
      <c r="AO34" s="115"/>
      <c r="AP34" s="98"/>
      <c r="AQ34" s="99">
        <f t="shared" si="53"/>
        <v>3</v>
      </c>
      <c r="AR34" s="99">
        <f t="shared" si="54"/>
        <v>0</v>
      </c>
      <c r="AS34" s="100">
        <f t="shared" si="55"/>
        <v>1</v>
      </c>
      <c r="AT34" s="100">
        <f t="shared" si="56"/>
        <v>1</v>
      </c>
      <c r="AU34" s="100">
        <f t="shared" si="57"/>
        <v>1</v>
      </c>
      <c r="AV34" s="100">
        <f t="shared" si="58"/>
        <v>0</v>
      </c>
      <c r="AW34" s="100">
        <f t="shared" si="59"/>
        <v>0</v>
      </c>
      <c r="AX34" s="101"/>
      <c r="AY34" s="100">
        <f t="shared" si="60"/>
        <v>0</v>
      </c>
      <c r="AZ34" s="100">
        <f t="shared" si="61"/>
        <v>0</v>
      </c>
      <c r="BA34" s="100">
        <f t="shared" si="62"/>
        <v>0</v>
      </c>
      <c r="BB34" s="100">
        <f t="shared" si="63"/>
        <v>0</v>
      </c>
      <c r="BC34" s="100">
        <f t="shared" si="64"/>
        <v>0</v>
      </c>
      <c r="BD34" s="101"/>
      <c r="BE34" s="100">
        <f t="shared" si="65"/>
        <v>1</v>
      </c>
      <c r="BF34" s="100" t="str">
        <f t="shared" si="66"/>
        <v>, 1</v>
      </c>
      <c r="BG34" s="100" t="str">
        <f t="shared" si="67"/>
        <v>, 1</v>
      </c>
      <c r="BH34" s="100" t="str">
        <f t="shared" si="68"/>
        <v/>
      </c>
      <c r="BI34" s="100" t="str">
        <f t="shared" si="69"/>
        <v/>
      </c>
      <c r="BJ34" s="101"/>
      <c r="BK34" s="100">
        <f t="shared" si="70"/>
        <v>-1</v>
      </c>
      <c r="BL34" s="100" t="str">
        <f t="shared" si="71"/>
        <v>, -1</v>
      </c>
      <c r="BM34" s="100" t="str">
        <f t="shared" si="72"/>
        <v>, -1</v>
      </c>
      <c r="BN34" s="100" t="str">
        <f t="shared" si="73"/>
        <v/>
      </c>
      <c r="BO34" s="100" t="str">
        <f t="shared" si="74"/>
        <v/>
      </c>
      <c r="BP34" s="101"/>
      <c r="BQ34" s="102" t="str">
        <f t="shared" si="75"/>
        <v>1, 1, 1</v>
      </c>
      <c r="BR34" s="102" t="str">
        <f t="shared" si="76"/>
        <v>-1, -1, -1</v>
      </c>
      <c r="BS34" s="102" t="str">
        <f t="shared" si="77"/>
        <v>1, 1, 1</v>
      </c>
      <c r="BT34" s="1" t="str">
        <f t="shared" si="78"/>
        <v>0 : 3</v>
      </c>
      <c r="BU34" s="445"/>
    </row>
    <row r="35" spans="1:133" ht="12.6" customHeight="1" thickTop="1" thickBot="1" x14ac:dyDescent="0.3">
      <c r="A35" s="130"/>
      <c r="B35" s="131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2"/>
      <c r="AD35" s="133" t="str">
        <f>IF(B33=0," ","5-6")</f>
        <v>5-6</v>
      </c>
      <c r="AE35" s="134" t="str">
        <f>IF(B33=0," ",CONCATENATE(C31,"-",C33))</f>
        <v>АТЫРАУСКАЯ обл.-</v>
      </c>
      <c r="AF35" s="135"/>
      <c r="AG35" s="136"/>
      <c r="AH35" s="135"/>
      <c r="AI35" s="136"/>
      <c r="AJ35" s="135"/>
      <c r="AK35" s="136"/>
      <c r="AL35" s="135"/>
      <c r="AM35" s="136"/>
      <c r="AN35" s="135"/>
      <c r="AO35" s="137"/>
      <c r="AP35" s="98"/>
      <c r="AQ35" s="99" t="str">
        <f t="shared" si="53"/>
        <v/>
      </c>
      <c r="AR35" s="99" t="str">
        <f t="shared" si="54"/>
        <v/>
      </c>
      <c r="AS35" s="100">
        <f t="shared" si="55"/>
        <v>0</v>
      </c>
      <c r="AT35" s="100">
        <f t="shared" si="56"/>
        <v>0</v>
      </c>
      <c r="AU35" s="100">
        <f t="shared" si="57"/>
        <v>0</v>
      </c>
      <c r="AV35" s="100">
        <f t="shared" si="58"/>
        <v>0</v>
      </c>
      <c r="AW35" s="100">
        <f t="shared" si="59"/>
        <v>0</v>
      </c>
      <c r="AX35" s="101"/>
      <c r="AY35" s="100">
        <f t="shared" si="60"/>
        <v>0</v>
      </c>
      <c r="AZ35" s="100">
        <f t="shared" si="61"/>
        <v>0</v>
      </c>
      <c r="BA35" s="100">
        <f t="shared" si="62"/>
        <v>0</v>
      </c>
      <c r="BB35" s="100">
        <f t="shared" si="63"/>
        <v>0</v>
      </c>
      <c r="BC35" s="100">
        <f t="shared" si="64"/>
        <v>0</v>
      </c>
      <c r="BD35" s="101"/>
      <c r="BE35" s="100" t="str">
        <f t="shared" si="65"/>
        <v/>
      </c>
      <c r="BF35" s="100" t="str">
        <f t="shared" si="66"/>
        <v/>
      </c>
      <c r="BG35" s="100" t="str">
        <f t="shared" si="67"/>
        <v/>
      </c>
      <c r="BH35" s="100" t="str">
        <f t="shared" si="68"/>
        <v/>
      </c>
      <c r="BI35" s="100" t="str">
        <f t="shared" si="69"/>
        <v/>
      </c>
      <c r="BJ35" s="101"/>
      <c r="BK35" s="100" t="str">
        <f t="shared" si="70"/>
        <v/>
      </c>
      <c r="BL35" s="100" t="str">
        <f t="shared" si="71"/>
        <v/>
      </c>
      <c r="BM35" s="100" t="str">
        <f t="shared" si="72"/>
        <v/>
      </c>
      <c r="BN35" s="100" t="str">
        <f t="shared" si="73"/>
        <v/>
      </c>
      <c r="BO35" s="100" t="str">
        <f t="shared" si="74"/>
        <v/>
      </c>
      <c r="BP35" s="101"/>
      <c r="BQ35" s="102" t="str">
        <f t="shared" si="75"/>
        <v/>
      </c>
      <c r="BR35" s="102" t="str">
        <f t="shared" si="76"/>
        <v/>
      </c>
      <c r="BS35" s="102" t="str">
        <f t="shared" si="77"/>
        <v/>
      </c>
      <c r="BT35" s="1" t="str">
        <f t="shared" si="78"/>
        <v/>
      </c>
      <c r="BU35" s="446"/>
    </row>
    <row r="36" spans="1:133" ht="12.6" customHeight="1" thickBot="1" x14ac:dyDescent="0.3">
      <c r="A36" s="442" t="s">
        <v>184</v>
      </c>
      <c r="B36" s="443"/>
      <c r="C36" s="443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 t="s">
        <v>211</v>
      </c>
      <c r="W36" s="90"/>
      <c r="X36" s="90"/>
      <c r="Y36" s="92"/>
      <c r="AD36" s="93" t="str">
        <f>IF(B44=0," ","2-4")</f>
        <v>2-4</v>
      </c>
      <c r="AE36" s="94" t="str">
        <f>IF(B44=0," ",CONCATENATE(C40,"-",C44))</f>
        <v>КОСТАНАЙСКАЯ обл.-ЖАМБЫЛСКАЯ обл.</v>
      </c>
      <c r="AF36" s="95">
        <v>1</v>
      </c>
      <c r="AG36" s="96">
        <v>2</v>
      </c>
      <c r="AH36" s="95">
        <v>2</v>
      </c>
      <c r="AI36" s="96">
        <v>1</v>
      </c>
      <c r="AJ36" s="95">
        <v>1</v>
      </c>
      <c r="AK36" s="96">
        <v>2</v>
      </c>
      <c r="AL36" s="95">
        <v>2</v>
      </c>
      <c r="AM36" s="96">
        <v>1</v>
      </c>
      <c r="AN36" s="95">
        <v>2</v>
      </c>
      <c r="AO36" s="97">
        <v>1</v>
      </c>
      <c r="AP36" s="98"/>
      <c r="AQ36" s="99">
        <f>IF(AF36+AG36&lt;&gt;0,SUM(AS36:AW36),"")</f>
        <v>3</v>
      </c>
      <c r="AR36" s="99">
        <f>IF(AF36+AG36&lt;&gt;0,SUM(AY36:BC36),"")</f>
        <v>2</v>
      </c>
      <c r="AS36" s="100">
        <f>IF(AF36&gt;AG36,1,0)</f>
        <v>0</v>
      </c>
      <c r="AT36" s="100">
        <f>IF(AH36&gt;AI36,1,0)</f>
        <v>1</v>
      </c>
      <c r="AU36" s="100">
        <f>IF(AJ36&gt;AK36,1,0)</f>
        <v>0</v>
      </c>
      <c r="AV36" s="100">
        <f>IF(AL36&gt;AM36,1,0)</f>
        <v>1</v>
      </c>
      <c r="AW36" s="100">
        <f>IF(AN36&gt;AO36,1,0)</f>
        <v>1</v>
      </c>
      <c r="AX36" s="101"/>
      <c r="AY36" s="100">
        <f>IF(AG36&gt;AF36,1,0)</f>
        <v>1</v>
      </c>
      <c r="AZ36" s="100">
        <f>IF(AI36&gt;AH36,1,0)</f>
        <v>0</v>
      </c>
      <c r="BA36" s="100">
        <f>IF(AK36&gt;AJ36,1,0)</f>
        <v>1</v>
      </c>
      <c r="BB36" s="100">
        <f>IF(AM36&gt;AL36,1,0)</f>
        <v>0</v>
      </c>
      <c r="BC36" s="100">
        <f>IF(AO36&gt;AN36,1,0)</f>
        <v>0</v>
      </c>
      <c r="BD36" s="101"/>
      <c r="BE36" s="100">
        <f>IF(AF36&gt;AG36,AG36,IF(AG36&gt;AF36,-AF36,""))</f>
        <v>-1</v>
      </c>
      <c r="BF36" s="100" t="str">
        <f>IF(AH36&gt;AI36,", "&amp;AI36,IF(AI36&gt;AH36,", "&amp;-AH36,""))</f>
        <v>, 1</v>
      </c>
      <c r="BG36" s="100" t="str">
        <f>IF(AJ36&gt;AK36,", "&amp;AK36,IF(AK36&gt;AJ36,", "&amp;-AJ36,""))</f>
        <v>, -1</v>
      </c>
      <c r="BH36" s="100" t="str">
        <f>IF(AL36&gt;AM36,", "&amp;AM36,IF(AM36&gt;AL36,", "&amp;-AL36,""))</f>
        <v>, 1</v>
      </c>
      <c r="BI36" s="100" t="str">
        <f>IF(AN36&gt;AO36,", "&amp;AO36,IF(AO36&gt;AN36,", "&amp;-AN36,""))</f>
        <v>, 1</v>
      </c>
      <c r="BJ36" s="101"/>
      <c r="BK36" s="100">
        <f>IF(AG36&gt;AF36,AF36,IF(AF36&gt;AG36,-AG36,""))</f>
        <v>1</v>
      </c>
      <c r="BL36" s="100" t="str">
        <f>IF(AI36&gt;AH36,", "&amp;AH36,IF(AH36&gt;AI36,", "&amp;-AI36,""))</f>
        <v>, -1</v>
      </c>
      <c r="BM36" s="100" t="str">
        <f>IF(AK36&gt;AJ36,", "&amp;AJ36,IF(AJ36&gt;AK36,", "&amp;-AK36,""))</f>
        <v>, 1</v>
      </c>
      <c r="BN36" s="100" t="str">
        <f>IF(AM36&gt;AL36,", "&amp;AL36,IF(AL36&gt;AM36,", "&amp;-AM36,""))</f>
        <v>, -1</v>
      </c>
      <c r="BO36" s="100" t="str">
        <f>IF(AO36&gt;AN36,", "&amp;AN36,IF(AN36&gt;AO36,", "&amp;-AO36,""))</f>
        <v>, -1</v>
      </c>
      <c r="BP36" s="101"/>
      <c r="BQ36" s="102" t="str">
        <f>CONCATENATE(,BE36,BF36,BG36,BH36,BI36,)</f>
        <v>-1, 1, -1, 1, 1</v>
      </c>
      <c r="BR36" s="102" t="str">
        <f>CONCATENATE(,BK36,BL36,BM36,BN36,BO36,)</f>
        <v>1, -1, 1, -1, -1</v>
      </c>
      <c r="BS36" s="102" t="str">
        <f>IF(AQ36&gt;AR36,BQ36,IF(AR36&gt;AQ36,BR36,""))</f>
        <v>-1, 1, -1, 1, 1</v>
      </c>
      <c r="BT36" s="1" t="str">
        <f>IF(AQ36&gt;AR36,AR36&amp;" : "&amp;AQ36,IF(AR36&gt;AQ36,AQ36&amp;" : "&amp;AR36,""))</f>
        <v>2 : 3</v>
      </c>
      <c r="BU36" s="444" t="str">
        <f>V36</f>
        <v>Группа № 3</v>
      </c>
      <c r="BW36" s="103"/>
      <c r="BX36" s="104" t="s">
        <v>186</v>
      </c>
      <c r="BY36" s="104" t="s">
        <v>187</v>
      </c>
      <c r="BZ36" s="104" t="s">
        <v>188</v>
      </c>
      <c r="CA36" s="104" t="s">
        <v>189</v>
      </c>
      <c r="CB36" s="104" t="s">
        <v>1</v>
      </c>
      <c r="CC36" s="104" t="s">
        <v>190</v>
      </c>
      <c r="CD36" s="104" t="s">
        <v>191</v>
      </c>
      <c r="CE36" s="104" t="s">
        <v>192</v>
      </c>
      <c r="CF36" s="104" t="s">
        <v>193</v>
      </c>
      <c r="CG36" s="104" t="s">
        <v>194</v>
      </c>
      <c r="CI36" s="103"/>
      <c r="CJ36" s="104" t="s">
        <v>195</v>
      </c>
      <c r="CK36" s="104" t="s">
        <v>196</v>
      </c>
      <c r="CL36" s="104" t="s">
        <v>197</v>
      </c>
      <c r="CM36" s="104" t="s">
        <v>198</v>
      </c>
      <c r="CN36" s="104" t="s">
        <v>199</v>
      </c>
      <c r="CO36" s="104" t="s">
        <v>200</v>
      </c>
      <c r="CP36" s="105"/>
      <c r="CQ36" s="106" t="s">
        <v>201</v>
      </c>
      <c r="CR36" s="106" t="s">
        <v>202</v>
      </c>
      <c r="CS36" s="106"/>
      <c r="CU36" s="106" t="s">
        <v>201</v>
      </c>
      <c r="CV36" s="106" t="s">
        <v>202</v>
      </c>
      <c r="CX36" s="107"/>
      <c r="CZ36" s="107"/>
      <c r="DA36" s="107"/>
      <c r="EC36" s="455" t="s">
        <v>3</v>
      </c>
    </row>
    <row r="37" spans="1:133" ht="12.6" customHeight="1" thickTop="1" thickBot="1" x14ac:dyDescent="0.3">
      <c r="A37" s="108" t="s">
        <v>0</v>
      </c>
      <c r="B37" s="109"/>
      <c r="C37" s="108" t="s">
        <v>203</v>
      </c>
      <c r="D37" s="447">
        <v>1</v>
      </c>
      <c r="E37" s="447"/>
      <c r="F37" s="447"/>
      <c r="G37" s="447">
        <v>2</v>
      </c>
      <c r="H37" s="447"/>
      <c r="I37" s="447"/>
      <c r="J37" s="447">
        <v>3</v>
      </c>
      <c r="K37" s="447"/>
      <c r="L37" s="447"/>
      <c r="M37" s="447">
        <v>4</v>
      </c>
      <c r="N37" s="447"/>
      <c r="O37" s="447"/>
      <c r="P37" s="447">
        <v>5</v>
      </c>
      <c r="Q37" s="447"/>
      <c r="R37" s="447"/>
      <c r="S37" s="447">
        <v>6</v>
      </c>
      <c r="T37" s="447"/>
      <c r="U37" s="447"/>
      <c r="V37" s="108" t="s">
        <v>201</v>
      </c>
      <c r="W37" s="108" t="s">
        <v>204</v>
      </c>
      <c r="X37" s="108" t="s">
        <v>202</v>
      </c>
      <c r="Y37" s="110"/>
      <c r="AD37" s="111" t="str">
        <f>IF(B46=0," ","1-5")</f>
        <v>1-5</v>
      </c>
      <c r="AE37" s="112" t="str">
        <f>IF(B46=0," ",CONCATENATE(C38,"-",C46))</f>
        <v>ЗКО-СКО</v>
      </c>
      <c r="AF37" s="113">
        <v>2</v>
      </c>
      <c r="AG37" s="114">
        <v>1</v>
      </c>
      <c r="AH37" s="113">
        <v>2</v>
      </c>
      <c r="AI37" s="114">
        <v>1</v>
      </c>
      <c r="AJ37" s="113">
        <v>2</v>
      </c>
      <c r="AK37" s="114">
        <v>1</v>
      </c>
      <c r="AL37" s="113"/>
      <c r="AM37" s="114"/>
      <c r="AN37" s="113"/>
      <c r="AO37" s="115"/>
      <c r="AP37" s="98"/>
      <c r="AQ37" s="99">
        <f t="shared" ref="AQ37:AQ50" si="106">IF(AF37+AG37&lt;&gt;0,SUM(AS37:AW37),"")</f>
        <v>3</v>
      </c>
      <c r="AR37" s="99">
        <f t="shared" ref="AR37:AR50" si="107">IF(AF37+AG37&lt;&gt;0,SUM(AY37:BC37),"")</f>
        <v>0</v>
      </c>
      <c r="AS37" s="100">
        <f t="shared" ref="AS37:AS50" si="108">IF(AF37&gt;AG37,1,0)</f>
        <v>1</v>
      </c>
      <c r="AT37" s="100">
        <f t="shared" ref="AT37:AT50" si="109">IF(AH37&gt;AI37,1,0)</f>
        <v>1</v>
      </c>
      <c r="AU37" s="100">
        <f t="shared" ref="AU37:AU50" si="110">IF(AJ37&gt;AK37,1,0)</f>
        <v>1</v>
      </c>
      <c r="AV37" s="100">
        <f t="shared" ref="AV37:AV50" si="111">IF(AL37&gt;AM37,1,0)</f>
        <v>0</v>
      </c>
      <c r="AW37" s="100">
        <f t="shared" ref="AW37:AW50" si="112">IF(AN37&gt;AO37,1,0)</f>
        <v>0</v>
      </c>
      <c r="AX37" s="101"/>
      <c r="AY37" s="100">
        <f t="shared" ref="AY37:AY50" si="113">IF(AG37&gt;AF37,1,0)</f>
        <v>0</v>
      </c>
      <c r="AZ37" s="100">
        <f t="shared" ref="AZ37:AZ50" si="114">IF(AI37&gt;AH37,1,0)</f>
        <v>0</v>
      </c>
      <c r="BA37" s="100">
        <f t="shared" ref="BA37:BA50" si="115">IF(AK37&gt;AJ37,1,0)</f>
        <v>0</v>
      </c>
      <c r="BB37" s="100">
        <f t="shared" ref="BB37:BB50" si="116">IF(AM37&gt;AL37,1,0)</f>
        <v>0</v>
      </c>
      <c r="BC37" s="100">
        <f t="shared" ref="BC37:BC50" si="117">IF(AO37&gt;AN37,1,0)</f>
        <v>0</v>
      </c>
      <c r="BD37" s="101"/>
      <c r="BE37" s="100">
        <f t="shared" ref="BE37:BE50" si="118">IF(AF37&gt;AG37,AG37,IF(AG37&gt;AF37,-AF37,""))</f>
        <v>1</v>
      </c>
      <c r="BF37" s="100" t="str">
        <f t="shared" ref="BF37:BF50" si="119">IF(AH37&gt;AI37,", "&amp;AI37,IF(AI37&gt;AH37,", "&amp;-AH37,""))</f>
        <v>, 1</v>
      </c>
      <c r="BG37" s="100" t="str">
        <f t="shared" ref="BG37:BG50" si="120">IF(AJ37&gt;AK37,", "&amp;AK37,IF(AK37&gt;AJ37,", "&amp;-AJ37,""))</f>
        <v>, 1</v>
      </c>
      <c r="BH37" s="100" t="str">
        <f t="shared" ref="BH37:BH50" si="121">IF(AL37&gt;AM37,", "&amp;AM37,IF(AM37&gt;AL37,", "&amp;-AL37,""))</f>
        <v/>
      </c>
      <c r="BI37" s="100" t="str">
        <f t="shared" ref="BI37:BI50" si="122">IF(AN37&gt;AO37,", "&amp;AO37,IF(AO37&gt;AN37,", "&amp;-AN37,""))</f>
        <v/>
      </c>
      <c r="BJ37" s="101"/>
      <c r="BK37" s="100">
        <f t="shared" ref="BK37:BK50" si="123">IF(AG37&gt;AF37,AF37,IF(AF37&gt;AG37,-AG37,""))</f>
        <v>-1</v>
      </c>
      <c r="BL37" s="100" t="str">
        <f t="shared" ref="BL37:BL50" si="124">IF(AI37&gt;AH37,", "&amp;AH37,IF(AH37&gt;AI37,", "&amp;-AI37,""))</f>
        <v>, -1</v>
      </c>
      <c r="BM37" s="100" t="str">
        <f t="shared" ref="BM37:BM50" si="125">IF(AK37&gt;AJ37,", "&amp;AJ37,IF(AJ37&gt;AK37,", "&amp;-AK37,""))</f>
        <v>, -1</v>
      </c>
      <c r="BN37" s="100" t="str">
        <f t="shared" ref="BN37:BN50" si="126">IF(AM37&gt;AL37,", "&amp;AL37,IF(AL37&gt;AM37,", "&amp;-AM37,""))</f>
        <v/>
      </c>
      <c r="BO37" s="100" t="str">
        <f t="shared" ref="BO37:BO50" si="127">IF(AO37&gt;AN37,", "&amp;AN37,IF(AN37&gt;AO37,", "&amp;-AO37,""))</f>
        <v/>
      </c>
      <c r="BP37" s="101"/>
      <c r="BQ37" s="102" t="str">
        <f t="shared" ref="BQ37:BQ50" si="128">CONCATENATE(,BE37,BF37,BG37,BH37,BI37,)</f>
        <v>1, 1, 1</v>
      </c>
      <c r="BR37" s="102" t="str">
        <f t="shared" ref="BR37:BR50" si="129">CONCATENATE(,BK37,BL37,BM37,BN37,BO37,)</f>
        <v>-1, -1, -1</v>
      </c>
      <c r="BS37" s="102" t="str">
        <f t="shared" ref="BS37:BS50" si="130">IF(AQ37&gt;AR37,BQ37,IF(AR37&gt;AQ37,BR37,""))</f>
        <v>1, 1, 1</v>
      </c>
      <c r="BT37" s="1" t="str">
        <f t="shared" ref="BT37:BT50" si="131">IF(AQ37&gt;AR37,AR37&amp;" : "&amp;AQ37,IF(AR37&gt;AQ37,AQ37&amp;" : "&amp;AR37,""))</f>
        <v>0 : 3</v>
      </c>
      <c r="BU37" s="445"/>
      <c r="BW37" s="103">
        <v>1</v>
      </c>
      <c r="BX37" s="116">
        <f>((AQ48+AQ42)/(AR48+AR42))/10</f>
        <v>0.3</v>
      </c>
      <c r="BY37" s="116">
        <f>((AQ48+AR39)/(AR48+AQ39))/10</f>
        <v>0.6</v>
      </c>
      <c r="BZ37" s="116" t="e">
        <f>((AQ48+AQ37)/(AR48+AR37))/10</f>
        <v>#DIV/0!</v>
      </c>
      <c r="CA37" s="116" t="e">
        <f>((AQ48+AR46)/(AR48+AQ46))/10</f>
        <v>#VALUE!</v>
      </c>
      <c r="CB37" s="116">
        <f>((AQ42+AR39)/(AR42+AQ39))/10</f>
        <v>0.2</v>
      </c>
      <c r="CC37" s="116">
        <f>((AQ42+AQ37)/(AR42+AR37))/10</f>
        <v>0.3</v>
      </c>
      <c r="CD37" s="116" t="e">
        <f>((AQ42+AR46)/(AQ46+AR42))/10</f>
        <v>#VALUE!</v>
      </c>
      <c r="CE37" s="116">
        <f>((AR39+AQ37)/(AQ39+AR37))/10</f>
        <v>0.6</v>
      </c>
      <c r="CF37" s="116" t="e">
        <f>((AR39+AR46)/(AQ39+AQ46))/10</f>
        <v>#VALUE!</v>
      </c>
      <c r="CG37" s="116" t="e">
        <f>((AQ37+AR46)/(AR37+AQ46))/10</f>
        <v>#VALUE!</v>
      </c>
      <c r="CI37" s="103">
        <v>1</v>
      </c>
      <c r="CJ37" s="117"/>
      <c r="CK37" s="118">
        <f>IF(AQ48&gt;AR48,CQ37+0.1,CQ37-0.1)</f>
        <v>8.1</v>
      </c>
      <c r="CL37" s="118">
        <f>IF(AQ42&gt;AR42,CQ37+0.1,CQ37-0.1)</f>
        <v>8.1</v>
      </c>
      <c r="CM37" s="118">
        <f>IF(AR39&gt;AQ39,CQ37+0.1,CQ37-0.1)</f>
        <v>8.1</v>
      </c>
      <c r="CN37" s="118">
        <f>IF(AQ37&gt;AR37,CQ37+0.1,CQ37-0.1)</f>
        <v>8.1</v>
      </c>
      <c r="CO37" s="118">
        <f>IF(AR46&gt;AQ46,CQ37+0.1,CQ37-0.1)</f>
        <v>7.9</v>
      </c>
      <c r="CP37" s="119"/>
      <c r="CQ37" s="400">
        <f>V38</f>
        <v>8</v>
      </c>
      <c r="CR37" s="400">
        <f>IF(AND(CQ37=CQ39,CQ37=CQ41),BX37,(IF(AND(CQ37=CQ39,CQ37=CQ43),BY37,(IF(AND(CQ37=CQ39,CQ37=CQ45),BZ37,(IF(AND(CQ37=CQ39,CQ37=CQ47),CA37,(IF(AND(CQ37=CQ41,CQ37=CQ43),CB37,(IF(AND(CQ37=CQ41,CQ37=CQ45),CC37,(IF(AND(CQ37=CQ41,CQ37=CQ47),CD37,(IF(AND(CQ37=CQ43,CQ37=CQ45),CE37,(IF(AND(CQ37=CQ43,CQ37=CQ47),CF37,(IF(AND(CQ37=CQ45,CQ37=CQ47),CG37,999)))))))))))))))))))</f>
        <v>999</v>
      </c>
      <c r="CS37" s="400">
        <f>IF(CX37=1,CQ37+CR37,CR37)</f>
        <v>999</v>
      </c>
      <c r="CU37" s="400">
        <f>CQ37</f>
        <v>8</v>
      </c>
      <c r="CV37" s="418">
        <f>IF(CU37=CU39,CK37,(IF(CU37=CU41,CL37,(IF(CU37=CU43,CM37,(IF(CU37=CU45,CN37,(IF(CU37=CU47,CO37,999)))))))))</f>
        <v>999</v>
      </c>
      <c r="CX37" s="400">
        <f>IF(CR37&lt;&gt;999,1,0)</f>
        <v>0</v>
      </c>
      <c r="CZ37" s="418">
        <f>IF(CX37=1,CS37,CV37)</f>
        <v>999</v>
      </c>
      <c r="DA37" s="400">
        <f>IF(CZ37&lt;&gt;999,CZ37,CU37)</f>
        <v>8</v>
      </c>
      <c r="EC37" s="426"/>
    </row>
    <row r="38" spans="1:133" ht="12.6" customHeight="1" thickTop="1" x14ac:dyDescent="0.25">
      <c r="A38" s="435">
        <v>1</v>
      </c>
      <c r="B38" s="436">
        <f>[3]Лист3!$A$16</f>
        <v>3</v>
      </c>
      <c r="C38" s="437" t="s">
        <v>14</v>
      </c>
      <c r="D38" s="438"/>
      <c r="E38" s="438"/>
      <c r="F38" s="439"/>
      <c r="G38" s="120"/>
      <c r="H38" s="121">
        <f>IF(AQ48&gt;AR48,2,$AF$4)</f>
        <v>2</v>
      </c>
      <c r="I38" s="122"/>
      <c r="J38" s="120"/>
      <c r="K38" s="121">
        <f>IF(AQ42&gt;AR42,2,$AF$4)</f>
        <v>2</v>
      </c>
      <c r="L38" s="122"/>
      <c r="M38" s="120"/>
      <c r="N38" s="121">
        <f>IF(AR39&gt;AQ39,2,$AF$4)</f>
        <v>2</v>
      </c>
      <c r="O38" s="122"/>
      <c r="P38" s="120"/>
      <c r="Q38" s="121">
        <f>IF(AQ37&gt;AR37,2,$AF$4)</f>
        <v>2</v>
      </c>
      <c r="R38" s="122"/>
      <c r="S38" s="120"/>
      <c r="T38" s="121"/>
      <c r="U38" s="123"/>
      <c r="V38" s="440">
        <f>SUM(E38,H38,K38,N38,Q38,T38)</f>
        <v>8</v>
      </c>
      <c r="W38" s="441">
        <f t="shared" ref="W38" si="132">IF(($AF$4=1),IF(CX37=1,CR37*10,0),0)</f>
        <v>0</v>
      </c>
      <c r="X38" s="440">
        <f>IF(($AF$4=1),RANK(DA37,$DA$37:$DA$48,0),0)</f>
        <v>1</v>
      </c>
      <c r="Y38" s="124"/>
      <c r="Z38" s="416">
        <f>IF(B38="","",VLOOKUP(B38,'[4]Список участников'!A:L,8,FALSE))</f>
        <v>0</v>
      </c>
      <c r="AB38" s="417">
        <f>IF(B38&gt;0,1,0)</f>
        <v>1</v>
      </c>
      <c r="AC38" s="417">
        <f>SUM(AB38:AB49)</f>
        <v>6</v>
      </c>
      <c r="AD38" s="111" t="str">
        <f>IF(B48=0," ","3-6")</f>
        <v>3-6</v>
      </c>
      <c r="AE38" s="112" t="str">
        <f>IF(B48=0," ",CONCATENATE(C42,"-",C48))</f>
        <v>ПАВЛОДАРСКАЯ обл.-</v>
      </c>
      <c r="AF38" s="113"/>
      <c r="AG38" s="114"/>
      <c r="AH38" s="113"/>
      <c r="AI38" s="114"/>
      <c r="AJ38" s="113"/>
      <c r="AK38" s="114"/>
      <c r="AL38" s="113"/>
      <c r="AM38" s="114"/>
      <c r="AN38" s="113"/>
      <c r="AO38" s="115"/>
      <c r="AP38" s="98"/>
      <c r="AQ38" s="99" t="str">
        <f t="shared" si="106"/>
        <v/>
      </c>
      <c r="AR38" s="99" t="str">
        <f t="shared" si="107"/>
        <v/>
      </c>
      <c r="AS38" s="100">
        <f t="shared" si="108"/>
        <v>0</v>
      </c>
      <c r="AT38" s="100">
        <f t="shared" si="109"/>
        <v>0</v>
      </c>
      <c r="AU38" s="100">
        <f t="shared" si="110"/>
        <v>0</v>
      </c>
      <c r="AV38" s="100">
        <f t="shared" si="111"/>
        <v>0</v>
      </c>
      <c r="AW38" s="100">
        <f t="shared" si="112"/>
        <v>0</v>
      </c>
      <c r="AX38" s="101"/>
      <c r="AY38" s="100">
        <f t="shared" si="113"/>
        <v>0</v>
      </c>
      <c r="AZ38" s="100">
        <f t="shared" si="114"/>
        <v>0</v>
      </c>
      <c r="BA38" s="100">
        <f t="shared" si="115"/>
        <v>0</v>
      </c>
      <c r="BB38" s="100">
        <f t="shared" si="116"/>
        <v>0</v>
      </c>
      <c r="BC38" s="100">
        <f t="shared" si="117"/>
        <v>0</v>
      </c>
      <c r="BD38" s="101"/>
      <c r="BE38" s="100" t="str">
        <f t="shared" si="118"/>
        <v/>
      </c>
      <c r="BF38" s="100" t="str">
        <f t="shared" si="119"/>
        <v/>
      </c>
      <c r="BG38" s="100" t="str">
        <f t="shared" si="120"/>
        <v/>
      </c>
      <c r="BH38" s="100" t="str">
        <f t="shared" si="121"/>
        <v/>
      </c>
      <c r="BI38" s="100" t="str">
        <f t="shared" si="122"/>
        <v/>
      </c>
      <c r="BJ38" s="101"/>
      <c r="BK38" s="100" t="str">
        <f t="shared" si="123"/>
        <v/>
      </c>
      <c r="BL38" s="100" t="str">
        <f t="shared" si="124"/>
        <v/>
      </c>
      <c r="BM38" s="100" t="str">
        <f t="shared" si="125"/>
        <v/>
      </c>
      <c r="BN38" s="100" t="str">
        <f t="shared" si="126"/>
        <v/>
      </c>
      <c r="BO38" s="100" t="str">
        <f t="shared" si="127"/>
        <v/>
      </c>
      <c r="BP38" s="101"/>
      <c r="BQ38" s="102" t="str">
        <f t="shared" si="128"/>
        <v/>
      </c>
      <c r="BR38" s="102" t="str">
        <f t="shared" si="129"/>
        <v/>
      </c>
      <c r="BS38" s="102" t="str">
        <f t="shared" si="130"/>
        <v/>
      </c>
      <c r="BT38" s="1" t="str">
        <f t="shared" si="131"/>
        <v/>
      </c>
      <c r="BU38" s="445"/>
      <c r="BW38" s="103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I38" s="103">
        <v>2</v>
      </c>
      <c r="CJ38" s="118">
        <f>IF(AR48&gt;AQ48,CQ39+0.1,CQ39-0.1)</f>
        <v>5.9</v>
      </c>
      <c r="CK38" s="117"/>
      <c r="CL38" s="118">
        <f>IF(AR45&gt;AQ45,CQ39+0.1,CQ39-0.1)</f>
        <v>5.9</v>
      </c>
      <c r="CM38" s="118">
        <f>IF(AQ36&gt;AR36,CQ39+0.1,CQ39-0.1)</f>
        <v>6.1</v>
      </c>
      <c r="CN38" s="118">
        <f>IF(AQ43&gt;AR43,CQ39+0.1,CQ39-0.1)</f>
        <v>6.1</v>
      </c>
      <c r="CO38" s="118">
        <f>IF(AR40&gt;AQ40,CQ39,CQ39-0.1)</f>
        <v>5.9</v>
      </c>
      <c r="CP38" s="119"/>
      <c r="CQ38" s="401"/>
      <c r="CR38" s="401"/>
      <c r="CS38" s="401"/>
      <c r="CU38" s="401"/>
      <c r="CV38" s="419"/>
      <c r="CX38" s="401"/>
      <c r="CZ38" s="419"/>
      <c r="DA38" s="401"/>
      <c r="EC38" s="406" t="s">
        <v>212</v>
      </c>
    </row>
    <row r="39" spans="1:133" ht="12.6" customHeight="1" x14ac:dyDescent="0.25">
      <c r="A39" s="424"/>
      <c r="B39" s="425"/>
      <c r="C39" s="434"/>
      <c r="D39" s="429"/>
      <c r="E39" s="429"/>
      <c r="F39" s="430"/>
      <c r="G39" s="423" t="str">
        <f>IF(AQ48&gt;AR48,BS48,BT48)</f>
        <v>1, 1, 1</v>
      </c>
      <c r="H39" s="421"/>
      <c r="I39" s="422"/>
      <c r="J39" s="423" t="str">
        <f>IF(AQ42&gt;AR42,BS42,BT42)</f>
        <v>1, -1, 1, -1, 1</v>
      </c>
      <c r="K39" s="421"/>
      <c r="L39" s="422"/>
      <c r="M39" s="423" t="str">
        <f>IF(AR39&gt;AQ39,BS39,BT39)</f>
        <v>1, -1, 1, 1</v>
      </c>
      <c r="N39" s="421"/>
      <c r="O39" s="422"/>
      <c r="P39" s="423" t="str">
        <f>IF(AQ37&gt;AR37,BS37,BT37)</f>
        <v>1, 1, 1</v>
      </c>
      <c r="Q39" s="421"/>
      <c r="R39" s="422"/>
      <c r="S39" s="423"/>
      <c r="T39" s="421"/>
      <c r="U39" s="421"/>
      <c r="V39" s="431"/>
      <c r="W39" s="432"/>
      <c r="X39" s="431"/>
      <c r="Y39" s="124"/>
      <c r="Z39" s="416"/>
      <c r="AB39" s="417"/>
      <c r="AC39" s="417"/>
      <c r="AD39" s="111" t="str">
        <f>IF(B44=0," ","4-1")</f>
        <v>4-1</v>
      </c>
      <c r="AE39" s="112" t="str">
        <f>IF(B44=0," ",CONCATENATE(C44,"-",C38))</f>
        <v>ЖАМБЫЛСКАЯ обл.-ЗКО</v>
      </c>
      <c r="AF39" s="113">
        <v>1</v>
      </c>
      <c r="AG39" s="114">
        <v>2</v>
      </c>
      <c r="AH39" s="113">
        <v>2</v>
      </c>
      <c r="AI39" s="114">
        <v>1</v>
      </c>
      <c r="AJ39" s="113">
        <v>1</v>
      </c>
      <c r="AK39" s="114">
        <v>2</v>
      </c>
      <c r="AL39" s="113">
        <v>1</v>
      </c>
      <c r="AM39" s="114">
        <v>2</v>
      </c>
      <c r="AN39" s="113"/>
      <c r="AO39" s="115"/>
      <c r="AP39" s="98"/>
      <c r="AQ39" s="99">
        <f t="shared" si="106"/>
        <v>1</v>
      </c>
      <c r="AR39" s="99">
        <f t="shared" si="107"/>
        <v>3</v>
      </c>
      <c r="AS39" s="100">
        <f t="shared" si="108"/>
        <v>0</v>
      </c>
      <c r="AT39" s="100">
        <f t="shared" si="109"/>
        <v>1</v>
      </c>
      <c r="AU39" s="100">
        <f t="shared" si="110"/>
        <v>0</v>
      </c>
      <c r="AV39" s="100">
        <f t="shared" si="111"/>
        <v>0</v>
      </c>
      <c r="AW39" s="100">
        <f t="shared" si="112"/>
        <v>0</v>
      </c>
      <c r="AX39" s="101"/>
      <c r="AY39" s="100">
        <f t="shared" si="113"/>
        <v>1</v>
      </c>
      <c r="AZ39" s="100">
        <f t="shared" si="114"/>
        <v>0</v>
      </c>
      <c r="BA39" s="100">
        <f t="shared" si="115"/>
        <v>1</v>
      </c>
      <c r="BB39" s="100">
        <f t="shared" si="116"/>
        <v>1</v>
      </c>
      <c r="BC39" s="100">
        <f t="shared" si="117"/>
        <v>0</v>
      </c>
      <c r="BD39" s="101"/>
      <c r="BE39" s="100">
        <f t="shared" si="118"/>
        <v>-1</v>
      </c>
      <c r="BF39" s="100" t="str">
        <f t="shared" si="119"/>
        <v>, 1</v>
      </c>
      <c r="BG39" s="100" t="str">
        <f t="shared" si="120"/>
        <v>, -1</v>
      </c>
      <c r="BH39" s="100" t="str">
        <f t="shared" si="121"/>
        <v>, -1</v>
      </c>
      <c r="BI39" s="100" t="str">
        <f t="shared" si="122"/>
        <v/>
      </c>
      <c r="BJ39" s="101"/>
      <c r="BK39" s="100">
        <f t="shared" si="123"/>
        <v>1</v>
      </c>
      <c r="BL39" s="100" t="str">
        <f t="shared" si="124"/>
        <v>, -1</v>
      </c>
      <c r="BM39" s="100" t="str">
        <f t="shared" si="125"/>
        <v>, 1</v>
      </c>
      <c r="BN39" s="100" t="str">
        <f t="shared" si="126"/>
        <v>, 1</v>
      </c>
      <c r="BO39" s="100" t="str">
        <f t="shared" si="127"/>
        <v/>
      </c>
      <c r="BP39" s="101"/>
      <c r="BQ39" s="102" t="str">
        <f t="shared" si="128"/>
        <v>-1, 1, -1, -1</v>
      </c>
      <c r="BR39" s="102" t="str">
        <f t="shared" si="129"/>
        <v>1, -1, 1, 1</v>
      </c>
      <c r="BS39" s="102" t="str">
        <f t="shared" si="130"/>
        <v>1, -1, 1, 1</v>
      </c>
      <c r="BT39" s="1" t="str">
        <f t="shared" si="131"/>
        <v>1 : 3</v>
      </c>
      <c r="BU39" s="445"/>
      <c r="BW39" s="103">
        <v>2</v>
      </c>
      <c r="BX39" s="104" t="s">
        <v>205</v>
      </c>
      <c r="BY39" s="104" t="s">
        <v>206</v>
      </c>
      <c r="BZ39" s="104" t="s">
        <v>2</v>
      </c>
      <c r="CA39" s="104" t="s">
        <v>207</v>
      </c>
      <c r="CB39" s="104" t="s">
        <v>1</v>
      </c>
      <c r="CC39" s="104" t="s">
        <v>190</v>
      </c>
      <c r="CD39" s="104" t="s">
        <v>191</v>
      </c>
      <c r="CE39" s="104" t="s">
        <v>192</v>
      </c>
      <c r="CF39" s="104" t="s">
        <v>193</v>
      </c>
      <c r="CG39" s="104" t="s">
        <v>194</v>
      </c>
      <c r="CI39" s="103">
        <v>3</v>
      </c>
      <c r="CJ39" s="118">
        <f>IF(AR42&gt;AQ42,CQ41+0.1,CQ41-0.1)</f>
        <v>6.9</v>
      </c>
      <c r="CK39" s="118">
        <f>IF(AQ45&gt;AR45,CQ41+0.1,CQ41-0.1)</f>
        <v>7.1</v>
      </c>
      <c r="CL39" s="125"/>
      <c r="CM39" s="118">
        <f>IF(AQ49&gt;AR49,CQ41+0.1,CQ41-0.1)</f>
        <v>7.1</v>
      </c>
      <c r="CN39" s="118">
        <f>IF(AR41&gt;AQ41,CQ41+0.1,CQ41-0.1)</f>
        <v>7.1</v>
      </c>
      <c r="CO39" s="118">
        <f>IF(AQ38&gt;AR38,CQ41+0.1,CQ41-0.1)</f>
        <v>6.9</v>
      </c>
      <c r="CP39" s="105"/>
      <c r="CQ39" s="400">
        <f>V40</f>
        <v>6</v>
      </c>
      <c r="CR39" s="400">
        <f>IF(AND(CQ39=CQ37,CQ39=CQ41),BX40,(IF(AND(CQ39=CQ37,CQ39=CQ43),BY40,(IF(AND(CQ39=CQ37,CQ39=CQ45),BZ40,(IF(AND(CQ39=CQ37,CQ39=CQ47),CA40,(IF(AND(CQ39=CQ41,CQ39=CQ43),CB40,(IF(AND(CQ39=CQ41,CQ39=CQ45),CC40,(IF(AND(CQ39=CQ41,CQ39=CQ47),CD40,(IF(AND(CQ39=CQ43,CQ39=CQ45),CE40,(IF(AND(CQ39=CQ43,CQ39=CQ47),CF40,(IF(AND(CQ39=CQ45,CQ39=CQ47),CG40,999)))))))))))))))))))</f>
        <v>999</v>
      </c>
      <c r="CS39" s="400">
        <f t="shared" ref="CS39" si="133">IF(CX39=1,CQ39+CR39,CR39)</f>
        <v>999</v>
      </c>
      <c r="CU39" s="400">
        <f>CQ39</f>
        <v>6</v>
      </c>
      <c r="CV39" s="418">
        <f>IF(CU39=CU37,CJ38,(IF(CU39=CU41,CL38,(IF(CU39=CU43,CM38,(IF(CU39=CU45,CN38,(IF(CU39=CU47,CO38,999)))))))))</f>
        <v>999</v>
      </c>
      <c r="CX39" s="400">
        <f t="shared" ref="CX39" si="134">IF(CR39&lt;&gt;999,1,0)</f>
        <v>0</v>
      </c>
      <c r="CZ39" s="418">
        <f>IF(CX39=1,CS39,CV39)</f>
        <v>999</v>
      </c>
      <c r="DA39" s="400">
        <f t="shared" ref="DA39" si="135">IF(CZ39&lt;&gt;999,CZ39,CU39)</f>
        <v>6</v>
      </c>
      <c r="EC39" s="426"/>
    </row>
    <row r="40" spans="1:133" ht="12.6" customHeight="1" x14ac:dyDescent="0.25">
      <c r="A40" s="402">
        <v>2</v>
      </c>
      <c r="B40" s="404">
        <f>[3]Лист3!$A$17</f>
        <v>47</v>
      </c>
      <c r="C40" s="433" t="s">
        <v>41</v>
      </c>
      <c r="D40" s="126"/>
      <c r="E40" s="127">
        <f>IF(AR48&gt;AQ48,2,$AF$4)</f>
        <v>1</v>
      </c>
      <c r="F40" s="128"/>
      <c r="G40" s="408"/>
      <c r="H40" s="409"/>
      <c r="I40" s="427"/>
      <c r="J40" s="129"/>
      <c r="K40" s="127">
        <f>IF(AR45&gt;AQ45,2,$AF$4)</f>
        <v>1</v>
      </c>
      <c r="L40" s="128"/>
      <c r="M40" s="129"/>
      <c r="N40" s="127">
        <f>IF(AQ36&gt;AR36,2,$AF$4)</f>
        <v>2</v>
      </c>
      <c r="O40" s="128"/>
      <c r="P40" s="129"/>
      <c r="Q40" s="127">
        <f>IF(AQ43&gt;AR43,2,$AF$4)</f>
        <v>2</v>
      </c>
      <c r="R40" s="128"/>
      <c r="S40" s="129"/>
      <c r="T40" s="127"/>
      <c r="U40" s="126"/>
      <c r="V40" s="412">
        <f>SUM(E40,H40,K40,N40,Q40,T40)</f>
        <v>6</v>
      </c>
      <c r="W40" s="414">
        <f t="shared" ref="W40" si="136">IF(($AF$4=1),IF(CX39=1,CR39*10,0),0)</f>
        <v>0</v>
      </c>
      <c r="X40" s="412">
        <f>IF(($AF$4=1),RANK(DA39,$DA$37:$DA$48,0),0)</f>
        <v>3</v>
      </c>
      <c r="Y40" s="124"/>
      <c r="Z40" s="416">
        <f>IF(B40="","",VLOOKUP(B40,'[4]Список участников'!A:L,8,FALSE))</f>
        <v>0</v>
      </c>
      <c r="AB40" s="417">
        <f>IF(B40&gt;0,1,0)</f>
        <v>1</v>
      </c>
      <c r="AC40" s="417"/>
      <c r="AD40" s="111" t="str">
        <f>IF(B48=0," ","6-2")</f>
        <v>6-2</v>
      </c>
      <c r="AE40" s="112" t="str">
        <f>IF(B48=0," ",CONCATENATE(C48,"-",C40))</f>
        <v>-КОСТАНАЙСКАЯ обл.</v>
      </c>
      <c r="AF40" s="113"/>
      <c r="AG40" s="114"/>
      <c r="AH40" s="113"/>
      <c r="AI40" s="114"/>
      <c r="AJ40" s="113"/>
      <c r="AK40" s="114"/>
      <c r="AL40" s="113"/>
      <c r="AM40" s="114"/>
      <c r="AN40" s="113"/>
      <c r="AO40" s="115"/>
      <c r="AP40" s="98"/>
      <c r="AQ40" s="99" t="str">
        <f t="shared" si="106"/>
        <v/>
      </c>
      <c r="AR40" s="99" t="str">
        <f t="shared" si="107"/>
        <v/>
      </c>
      <c r="AS40" s="100">
        <f t="shared" si="108"/>
        <v>0</v>
      </c>
      <c r="AT40" s="100">
        <f t="shared" si="109"/>
        <v>0</v>
      </c>
      <c r="AU40" s="100">
        <f t="shared" si="110"/>
        <v>0</v>
      </c>
      <c r="AV40" s="100">
        <f t="shared" si="111"/>
        <v>0</v>
      </c>
      <c r="AW40" s="100">
        <f t="shared" si="112"/>
        <v>0</v>
      </c>
      <c r="AX40" s="101"/>
      <c r="AY40" s="100">
        <f t="shared" si="113"/>
        <v>0</v>
      </c>
      <c r="AZ40" s="100">
        <f t="shared" si="114"/>
        <v>0</v>
      </c>
      <c r="BA40" s="100">
        <f t="shared" si="115"/>
        <v>0</v>
      </c>
      <c r="BB40" s="100">
        <f t="shared" si="116"/>
        <v>0</v>
      </c>
      <c r="BC40" s="100">
        <f t="shared" si="117"/>
        <v>0</v>
      </c>
      <c r="BD40" s="101"/>
      <c r="BE40" s="100" t="str">
        <f t="shared" si="118"/>
        <v/>
      </c>
      <c r="BF40" s="100" t="str">
        <f t="shared" si="119"/>
        <v/>
      </c>
      <c r="BG40" s="100" t="str">
        <f t="shared" si="120"/>
        <v/>
      </c>
      <c r="BH40" s="100" t="str">
        <f t="shared" si="121"/>
        <v/>
      </c>
      <c r="BI40" s="100" t="str">
        <f t="shared" si="122"/>
        <v/>
      </c>
      <c r="BJ40" s="101"/>
      <c r="BK40" s="100" t="str">
        <f t="shared" si="123"/>
        <v/>
      </c>
      <c r="BL40" s="100" t="str">
        <f t="shared" si="124"/>
        <v/>
      </c>
      <c r="BM40" s="100" t="str">
        <f t="shared" si="125"/>
        <v/>
      </c>
      <c r="BN40" s="100" t="str">
        <f t="shared" si="126"/>
        <v/>
      </c>
      <c r="BO40" s="100" t="str">
        <f t="shared" si="127"/>
        <v/>
      </c>
      <c r="BP40" s="101"/>
      <c r="BQ40" s="102" t="str">
        <f t="shared" si="128"/>
        <v/>
      </c>
      <c r="BR40" s="102" t="str">
        <f t="shared" si="129"/>
        <v/>
      </c>
      <c r="BS40" s="102" t="str">
        <f t="shared" si="130"/>
        <v/>
      </c>
      <c r="BT40" s="1" t="str">
        <f t="shared" si="131"/>
        <v/>
      </c>
      <c r="BU40" s="445"/>
      <c r="BW40" s="103"/>
      <c r="BX40" s="116">
        <f>((AR48+AR45)/(AQ48+AQ45))/10</f>
        <v>3.3333333333333333E-2</v>
      </c>
      <c r="BY40" s="116">
        <f>((AR48+AQ36)/(AQ48+AR36))/10</f>
        <v>0.06</v>
      </c>
      <c r="BZ40" s="116">
        <f>((AR48+AQ43)/(AQ48+AR43))/10</f>
        <v>0.1</v>
      </c>
      <c r="CA40" s="116" t="e">
        <f>((AR48+AR40)/(AQ48+AQ40))/10</f>
        <v>#VALUE!</v>
      </c>
      <c r="CB40" s="116">
        <f>((AR45+AQ36)/(AQ45+AR36))/10</f>
        <v>0.1</v>
      </c>
      <c r="CC40" s="116">
        <f>((AR45+AQ43)/(AQ45+AR43))/10</f>
        <v>0.16666666666666669</v>
      </c>
      <c r="CD40" s="116" t="e">
        <f>((AR45+AR40)/(AQ45+AQ40))/10</f>
        <v>#VALUE!</v>
      </c>
      <c r="CE40" s="116">
        <f>((AQ36+AQ43)/(AR36+AR43))/10</f>
        <v>0.3</v>
      </c>
      <c r="CF40" s="116" t="e">
        <f>((AQ36+AR40)/(AR36+AQ40))/10</f>
        <v>#VALUE!</v>
      </c>
      <c r="CG40" s="116" t="e">
        <f>((AQ43+AR43)/(AR40+AQ40))/10</f>
        <v>#VALUE!</v>
      </c>
      <c r="CI40" s="103">
        <v>4</v>
      </c>
      <c r="CJ40" s="118">
        <f>IF(AQ39&gt;AR39,CQ43+0.1,CQ43-0.1)</f>
        <v>4.9000000000000004</v>
      </c>
      <c r="CK40" s="118">
        <f>IF(AR36&gt;AQ36,CQ43+0.1,CQ43-0.1)</f>
        <v>4.9000000000000004</v>
      </c>
      <c r="CL40" s="118" t="e">
        <f>IF(#REF!&gt;#REF!,CQ43+0.1,CQ43-0.1)</f>
        <v>#REF!</v>
      </c>
      <c r="CM40" s="117"/>
      <c r="CN40" s="118">
        <f>IF(AR47&gt;AQ47,CQ43+0.1,CQ43-0.1)</f>
        <v>5.0999999999999996</v>
      </c>
      <c r="CO40" s="118">
        <f>IF(AQ44&gt;AR44,CQ43+0.1,CQ43-0.1)</f>
        <v>4.9000000000000004</v>
      </c>
      <c r="CP40" s="119"/>
      <c r="CQ40" s="401"/>
      <c r="CR40" s="401"/>
      <c r="CS40" s="401"/>
      <c r="CU40" s="401"/>
      <c r="CV40" s="419"/>
      <c r="CX40" s="401"/>
      <c r="CZ40" s="419"/>
      <c r="DA40" s="401"/>
      <c r="EC40" s="406" t="s">
        <v>4</v>
      </c>
    </row>
    <row r="41" spans="1:133" ht="12.6" customHeight="1" x14ac:dyDescent="0.25">
      <c r="A41" s="424"/>
      <c r="B41" s="425"/>
      <c r="C41" s="434"/>
      <c r="D41" s="420" t="str">
        <f>IF(AR48&gt;AQ48,BS48,BT48)</f>
        <v>0 : 3</v>
      </c>
      <c r="E41" s="421"/>
      <c r="F41" s="422"/>
      <c r="G41" s="428"/>
      <c r="H41" s="429"/>
      <c r="I41" s="430"/>
      <c r="J41" s="423" t="str">
        <f>IF(AR45&gt;AQ45,BS45,BT45)</f>
        <v>2 : 3</v>
      </c>
      <c r="K41" s="421"/>
      <c r="L41" s="422"/>
      <c r="M41" s="423" t="str">
        <f>IF(AQ36&gt;AR36,BS36,BT36)</f>
        <v>-1, 1, -1, 1, 1</v>
      </c>
      <c r="N41" s="421"/>
      <c r="O41" s="422"/>
      <c r="P41" s="423" t="str">
        <f>IF(AQ43&gt;AR43,BS43,BT43)</f>
        <v>1, 1, 1</v>
      </c>
      <c r="Q41" s="421"/>
      <c r="R41" s="422"/>
      <c r="S41" s="423"/>
      <c r="T41" s="421"/>
      <c r="U41" s="421"/>
      <c r="V41" s="431"/>
      <c r="W41" s="432"/>
      <c r="X41" s="431"/>
      <c r="Y41" s="124"/>
      <c r="Z41" s="416"/>
      <c r="AB41" s="417"/>
      <c r="AC41" s="417"/>
      <c r="AD41" s="111" t="str">
        <f>IF(B46=0," ","5-3")</f>
        <v>5-3</v>
      </c>
      <c r="AE41" s="112" t="str">
        <f>IF(B46=0," ",CONCATENATE(C46,"-",C42))</f>
        <v>СКО-ПАВЛОДАРСКАЯ обл.</v>
      </c>
      <c r="AF41" s="113">
        <v>2</v>
      </c>
      <c r="AG41" s="114">
        <v>1</v>
      </c>
      <c r="AH41" s="113">
        <v>1</v>
      </c>
      <c r="AI41" s="114">
        <v>2</v>
      </c>
      <c r="AJ41" s="113">
        <v>1</v>
      </c>
      <c r="AK41" s="114">
        <v>2</v>
      </c>
      <c r="AL41" s="113">
        <v>1</v>
      </c>
      <c r="AM41" s="114">
        <v>2</v>
      </c>
      <c r="AN41" s="113"/>
      <c r="AO41" s="115"/>
      <c r="AP41" s="98"/>
      <c r="AQ41" s="99">
        <f t="shared" si="106"/>
        <v>1</v>
      </c>
      <c r="AR41" s="99">
        <f t="shared" si="107"/>
        <v>3</v>
      </c>
      <c r="AS41" s="100">
        <f t="shared" si="108"/>
        <v>1</v>
      </c>
      <c r="AT41" s="100">
        <f t="shared" si="109"/>
        <v>0</v>
      </c>
      <c r="AU41" s="100">
        <f t="shared" si="110"/>
        <v>0</v>
      </c>
      <c r="AV41" s="100">
        <f t="shared" si="111"/>
        <v>0</v>
      </c>
      <c r="AW41" s="100">
        <f t="shared" si="112"/>
        <v>0</v>
      </c>
      <c r="AX41" s="101"/>
      <c r="AY41" s="100">
        <f t="shared" si="113"/>
        <v>0</v>
      </c>
      <c r="AZ41" s="100">
        <f t="shared" si="114"/>
        <v>1</v>
      </c>
      <c r="BA41" s="100">
        <f t="shared" si="115"/>
        <v>1</v>
      </c>
      <c r="BB41" s="100">
        <f t="shared" si="116"/>
        <v>1</v>
      </c>
      <c r="BC41" s="100">
        <f t="shared" si="117"/>
        <v>0</v>
      </c>
      <c r="BD41" s="101"/>
      <c r="BE41" s="100">
        <f t="shared" si="118"/>
        <v>1</v>
      </c>
      <c r="BF41" s="100" t="str">
        <f t="shared" si="119"/>
        <v>, -1</v>
      </c>
      <c r="BG41" s="100" t="str">
        <f t="shared" si="120"/>
        <v>, -1</v>
      </c>
      <c r="BH41" s="100" t="str">
        <f t="shared" si="121"/>
        <v>, -1</v>
      </c>
      <c r="BI41" s="100" t="str">
        <f t="shared" si="122"/>
        <v/>
      </c>
      <c r="BJ41" s="101"/>
      <c r="BK41" s="100">
        <f t="shared" si="123"/>
        <v>-1</v>
      </c>
      <c r="BL41" s="100" t="str">
        <f t="shared" si="124"/>
        <v>, 1</v>
      </c>
      <c r="BM41" s="100" t="str">
        <f t="shared" si="125"/>
        <v>, 1</v>
      </c>
      <c r="BN41" s="100" t="str">
        <f t="shared" si="126"/>
        <v>, 1</v>
      </c>
      <c r="BO41" s="100" t="str">
        <f t="shared" si="127"/>
        <v/>
      </c>
      <c r="BP41" s="101"/>
      <c r="BQ41" s="102" t="str">
        <f t="shared" si="128"/>
        <v>1, -1, -1, -1</v>
      </c>
      <c r="BR41" s="102" t="str">
        <f t="shared" si="129"/>
        <v>-1, 1, 1, 1</v>
      </c>
      <c r="BS41" s="102" t="str">
        <f t="shared" si="130"/>
        <v>-1, 1, 1, 1</v>
      </c>
      <c r="BT41" s="1" t="str">
        <f t="shared" si="131"/>
        <v>1 : 3</v>
      </c>
      <c r="BU41" s="445"/>
      <c r="BW41" s="103">
        <v>3</v>
      </c>
      <c r="BX41" s="104" t="s">
        <v>208</v>
      </c>
      <c r="BY41" s="104" t="s">
        <v>206</v>
      </c>
      <c r="BZ41" s="104" t="s">
        <v>2</v>
      </c>
      <c r="CA41" s="104" t="s">
        <v>207</v>
      </c>
      <c r="CB41" s="104" t="s">
        <v>187</v>
      </c>
      <c r="CC41" s="104" t="s">
        <v>188</v>
      </c>
      <c r="CD41" s="104" t="s">
        <v>189</v>
      </c>
      <c r="CE41" s="104" t="s">
        <v>192</v>
      </c>
      <c r="CF41" s="104" t="s">
        <v>193</v>
      </c>
      <c r="CG41" s="104" t="s">
        <v>194</v>
      </c>
      <c r="CI41" s="103">
        <v>5</v>
      </c>
      <c r="CJ41" s="118">
        <f>IF(AR37&gt;AQ37,CQ45+0.1,CQ45-0.1)</f>
        <v>3.9</v>
      </c>
      <c r="CK41" s="118">
        <f>IF(AR43&gt;AQ43,CQ45+0.1,CQ45-0.1)</f>
        <v>3.9</v>
      </c>
      <c r="CL41" s="118">
        <f>IF(AQ41&gt;AR41,CQ45+0.1,CQ45-0.1)</f>
        <v>3.9</v>
      </c>
      <c r="CM41" s="118">
        <f>IF(AQ47&gt;AR47,CQ45+0.1,CQ45-0.1)</f>
        <v>3.9</v>
      </c>
      <c r="CN41" s="125"/>
      <c r="CO41" s="118">
        <f>IF(AQ50&gt;AR50,CQ45+0.1,CQ45-0.1)</f>
        <v>3.9</v>
      </c>
      <c r="CP41" s="105"/>
      <c r="CQ41" s="400">
        <f>V42</f>
        <v>7</v>
      </c>
      <c r="CR41" s="400">
        <f>IF(AND(CQ41=CQ37,CQ41=CQ39),BX42,(IF(AND(CQ41=CQ37,CQ41=CQ43),BY42,(IF(AND(CQ41=CQ37,CQ41=CQ45),BZ42,(IF(AND(CQ41=CQ37,CQ41=CQ47),CA42,(IF(AND(CQ41=CQ39,CQ41=CQ43),CB42,(IF(AND(CQ41=CQ39,CQ41=CQ45),CC42,(IF(AND(CQ41=CQ39,CQ41=CQ47),CD42,(IF(AND(CQ41=CQ43,CQ41=CQ45),CE42,(IF(AND(CQ41=CQ43,CQ41=CQ47),CF42,(IF(AND(CQ41=CQ45,CQ41=CQ47),CG42,999)))))))))))))))))))</f>
        <v>999</v>
      </c>
      <c r="CS41" s="400">
        <f t="shared" ref="CS41" si="137">IF(CX41=1,CQ41+CR41,CR41)</f>
        <v>999</v>
      </c>
      <c r="CU41" s="400">
        <f>CQ41</f>
        <v>7</v>
      </c>
      <c r="CV41" s="418">
        <f>IF(CU41=CU37,CJ39,(IF(CU41=CU39,CK39,(IF(CU41=CU43,CM39,(IF(CU41=CU45,CN39,(IF(CU41=CU47,CO39,999)))))))))</f>
        <v>999</v>
      </c>
      <c r="CX41" s="400">
        <f t="shared" ref="CX41" si="138">IF(CR41&lt;&gt;999,1,0)</f>
        <v>0</v>
      </c>
      <c r="CZ41" s="418">
        <f>IF(CX41=1,CS41,CV41)</f>
        <v>999</v>
      </c>
      <c r="DA41" s="400">
        <f t="shared" ref="DA41" si="139">IF(CZ41&lt;&gt;999,CZ41,CU41)</f>
        <v>7</v>
      </c>
      <c r="EC41" s="426"/>
    </row>
    <row r="42" spans="1:133" ht="12.6" customHeight="1" x14ac:dyDescent="0.25">
      <c r="A42" s="402">
        <v>3</v>
      </c>
      <c r="B42" s="404">
        <f>[3]Лист3!$A$18</f>
        <v>51</v>
      </c>
      <c r="C42" s="433" t="s">
        <v>10</v>
      </c>
      <c r="D42" s="126"/>
      <c r="E42" s="127">
        <f>IF(AR42&gt;AQ42,2,$AF$4)</f>
        <v>1</v>
      </c>
      <c r="F42" s="128"/>
      <c r="G42" s="129"/>
      <c r="H42" s="127">
        <f>IF(AQ45&gt;AR45,2,$AF$4)</f>
        <v>2</v>
      </c>
      <c r="I42" s="128"/>
      <c r="J42" s="408"/>
      <c r="K42" s="409"/>
      <c r="L42" s="427"/>
      <c r="M42" s="129"/>
      <c r="N42" s="127">
        <f>IF(AQ49&gt;AR49,2,$AF$4)</f>
        <v>2</v>
      </c>
      <c r="O42" s="128"/>
      <c r="P42" s="129"/>
      <c r="Q42" s="127">
        <f>IF(AR41&gt;AQ41,2,$AF$4)</f>
        <v>2</v>
      </c>
      <c r="R42" s="128"/>
      <c r="S42" s="129"/>
      <c r="T42" s="127"/>
      <c r="U42" s="126"/>
      <c r="V42" s="412">
        <f>SUM(E42,H42,K42,N42,Q42,T42)</f>
        <v>7</v>
      </c>
      <c r="W42" s="414">
        <f t="shared" ref="W42" si="140">IF(($AF$4=1),IF(CX41=1,CR41*10,0),0)</f>
        <v>0</v>
      </c>
      <c r="X42" s="412">
        <f>IF(($AF$4=1),RANK(DA41,$DA$37:$DA$48,0),0)</f>
        <v>2</v>
      </c>
      <c r="Y42" s="124"/>
      <c r="Z42" s="416">
        <f>IF(B42="","",VLOOKUP(B42,'[4]Список участников'!A:L,8,FALSE))</f>
        <v>0</v>
      </c>
      <c r="AB42" s="417">
        <f>IF(B42&gt;0,1,0)</f>
        <v>1</v>
      </c>
      <c r="AC42" s="417"/>
      <c r="AD42" s="111" t="s">
        <v>205</v>
      </c>
      <c r="AE42" s="112" t="str">
        <f>IF(B42=0," ",CONCATENATE(C38,"-",C42))</f>
        <v>ЗКО-ПАВЛОДАРСКАЯ обл.</v>
      </c>
      <c r="AF42" s="113">
        <v>2</v>
      </c>
      <c r="AG42" s="114">
        <v>1</v>
      </c>
      <c r="AH42" s="113">
        <v>1</v>
      </c>
      <c r="AI42" s="114">
        <v>2</v>
      </c>
      <c r="AJ42" s="113">
        <v>2</v>
      </c>
      <c r="AK42" s="114">
        <v>1</v>
      </c>
      <c r="AL42" s="113">
        <v>1</v>
      </c>
      <c r="AM42" s="114">
        <v>2</v>
      </c>
      <c r="AN42" s="113">
        <v>2</v>
      </c>
      <c r="AO42" s="115">
        <v>1</v>
      </c>
      <c r="AP42" s="98"/>
      <c r="AQ42" s="99">
        <f t="shared" si="106"/>
        <v>3</v>
      </c>
      <c r="AR42" s="99">
        <f t="shared" si="107"/>
        <v>2</v>
      </c>
      <c r="AS42" s="100">
        <f t="shared" si="108"/>
        <v>1</v>
      </c>
      <c r="AT42" s="100">
        <f t="shared" si="109"/>
        <v>0</v>
      </c>
      <c r="AU42" s="100">
        <f t="shared" si="110"/>
        <v>1</v>
      </c>
      <c r="AV42" s="100">
        <f t="shared" si="111"/>
        <v>0</v>
      </c>
      <c r="AW42" s="100">
        <f t="shared" si="112"/>
        <v>1</v>
      </c>
      <c r="AX42" s="101"/>
      <c r="AY42" s="100">
        <f t="shared" si="113"/>
        <v>0</v>
      </c>
      <c r="AZ42" s="100">
        <f t="shared" si="114"/>
        <v>1</v>
      </c>
      <c r="BA42" s="100">
        <f t="shared" si="115"/>
        <v>0</v>
      </c>
      <c r="BB42" s="100">
        <f t="shared" si="116"/>
        <v>1</v>
      </c>
      <c r="BC42" s="100">
        <f t="shared" si="117"/>
        <v>0</v>
      </c>
      <c r="BD42" s="101"/>
      <c r="BE42" s="100">
        <f t="shared" si="118"/>
        <v>1</v>
      </c>
      <c r="BF42" s="100" t="str">
        <f t="shared" si="119"/>
        <v>, -1</v>
      </c>
      <c r="BG42" s="100" t="str">
        <f t="shared" si="120"/>
        <v>, 1</v>
      </c>
      <c r="BH42" s="100" t="str">
        <f t="shared" si="121"/>
        <v>, -1</v>
      </c>
      <c r="BI42" s="100" t="str">
        <f t="shared" si="122"/>
        <v>, 1</v>
      </c>
      <c r="BJ42" s="101"/>
      <c r="BK42" s="100">
        <f t="shared" si="123"/>
        <v>-1</v>
      </c>
      <c r="BL42" s="100" t="str">
        <f t="shared" si="124"/>
        <v>, 1</v>
      </c>
      <c r="BM42" s="100" t="str">
        <f t="shared" si="125"/>
        <v>, -1</v>
      </c>
      <c r="BN42" s="100" t="str">
        <f t="shared" si="126"/>
        <v>, 1</v>
      </c>
      <c r="BO42" s="100" t="str">
        <f t="shared" si="127"/>
        <v>, -1</v>
      </c>
      <c r="BP42" s="101"/>
      <c r="BQ42" s="102" t="str">
        <f t="shared" si="128"/>
        <v>1, -1, 1, -1, 1</v>
      </c>
      <c r="BR42" s="102" t="str">
        <f t="shared" si="129"/>
        <v>-1, 1, -1, 1, -1</v>
      </c>
      <c r="BS42" s="102" t="str">
        <f t="shared" si="130"/>
        <v>1, -1, 1, -1, 1</v>
      </c>
      <c r="BT42" s="1" t="str">
        <f t="shared" si="131"/>
        <v>2 : 3</v>
      </c>
      <c r="BU42" s="445"/>
      <c r="BW42" s="103"/>
      <c r="BX42" s="116">
        <f>((AR42+AQ45)/(AQ42+AR45))/10</f>
        <v>0.1</v>
      </c>
      <c r="BY42" s="116">
        <f>((AR42+AQ49)/(AQ42+AR49))/10</f>
        <v>0.125</v>
      </c>
      <c r="BZ42" s="116">
        <f>((AR42+AR41)/(AQ42+AQ41))/10</f>
        <v>0.125</v>
      </c>
      <c r="CA42" s="116" t="e">
        <f>((AR42+AQ38)/(AQ42+AR38))/10</f>
        <v>#VALUE!</v>
      </c>
      <c r="CB42" s="116">
        <f>((AQ45+AQ49)/(AR45+AR49))/10</f>
        <v>0.2</v>
      </c>
      <c r="CC42" s="116">
        <f>((AQ45+AR41)/(AR45+AQ41))/10</f>
        <v>0.2</v>
      </c>
      <c r="CD42" s="116" t="e">
        <f>((AQ45+AQ38)/(AR45+AR38))/10</f>
        <v>#VALUE!</v>
      </c>
      <c r="CE42" s="116">
        <f>((AQ49+AR41)/(AR49+AQ41))/10</f>
        <v>0.3</v>
      </c>
      <c r="CF42" s="116" t="e">
        <f>((AQ49+AQ38)/(AR49+AR38))/10</f>
        <v>#VALUE!</v>
      </c>
      <c r="CG42" s="116" t="e">
        <f>((AR41+AQ38)/(AQ41+AR38))/10</f>
        <v>#VALUE!</v>
      </c>
      <c r="CI42" s="103">
        <v>6</v>
      </c>
      <c r="CJ42" s="118">
        <f>IF(AQ46&gt;AR46,CQ47+0.1,CQ47-0.1)</f>
        <v>-0.1</v>
      </c>
      <c r="CK42" s="118">
        <f>IF(AQ40&gt;AR40,CQ47+0.1,CQ47-0.1)</f>
        <v>-0.1</v>
      </c>
      <c r="CL42" s="118">
        <f>IF(AR38&gt;AQ38,CQ47+0.1,CQ47-0.1)</f>
        <v>-0.1</v>
      </c>
      <c r="CM42" s="118">
        <f>IF(AR44&gt;AQ44,CQ47+0.1,CQ47-0.1)</f>
        <v>-0.1</v>
      </c>
      <c r="CN42" s="118">
        <f>IF(AR50&gt;AQ50,CQ47+0.1,CQ47-0.1)</f>
        <v>-0.1</v>
      </c>
      <c r="CO42" s="117"/>
      <c r="CP42" s="119"/>
      <c r="CQ42" s="401"/>
      <c r="CR42" s="401"/>
      <c r="CS42" s="401"/>
      <c r="CU42" s="401"/>
      <c r="CV42" s="419"/>
      <c r="CX42" s="401"/>
      <c r="CZ42" s="419"/>
      <c r="DA42" s="401"/>
      <c r="EC42" s="406" t="s">
        <v>75</v>
      </c>
    </row>
    <row r="43" spans="1:133" ht="12.6" customHeight="1" x14ac:dyDescent="0.25">
      <c r="A43" s="424"/>
      <c r="B43" s="425"/>
      <c r="C43" s="434"/>
      <c r="D43" s="420" t="str">
        <f>IF(AR42&gt;AQ42,BS42,BT42)</f>
        <v>2 : 3</v>
      </c>
      <c r="E43" s="421"/>
      <c r="F43" s="422"/>
      <c r="G43" s="423" t="str">
        <f>IF(AQ45&gt;AR45,BS45,BT45)</f>
        <v>-1, 1, -1, 1, 1</v>
      </c>
      <c r="H43" s="421"/>
      <c r="I43" s="422"/>
      <c r="J43" s="428"/>
      <c r="K43" s="429"/>
      <c r="L43" s="430"/>
      <c r="M43" s="423" t="str">
        <f>IF(AQ49&gt;AR49,BS49,BT49)</f>
        <v>1, -1, 1, 1</v>
      </c>
      <c r="N43" s="421"/>
      <c r="O43" s="422"/>
      <c r="P43" s="423" t="str">
        <f>IF(AR41&gt;AQ41,BS41,BT41)</f>
        <v>-1, 1, 1, 1</v>
      </c>
      <c r="Q43" s="421"/>
      <c r="R43" s="422"/>
      <c r="S43" s="423"/>
      <c r="T43" s="421"/>
      <c r="U43" s="421"/>
      <c r="V43" s="431"/>
      <c r="W43" s="432"/>
      <c r="X43" s="431"/>
      <c r="Y43" s="124"/>
      <c r="Z43" s="416"/>
      <c r="AB43" s="417"/>
      <c r="AC43" s="417"/>
      <c r="AD43" s="111" t="str">
        <f>IF(B46=0," ","2-5")</f>
        <v>2-5</v>
      </c>
      <c r="AE43" s="112" t="str">
        <f>IF(B46=0," ",CONCATENATE(C40,"-",C46))</f>
        <v>КОСТАНАЙСКАЯ обл.-СКО</v>
      </c>
      <c r="AF43" s="113">
        <v>2</v>
      </c>
      <c r="AG43" s="114">
        <v>1</v>
      </c>
      <c r="AH43" s="113">
        <v>2</v>
      </c>
      <c r="AI43" s="114">
        <v>1</v>
      </c>
      <c r="AJ43" s="113">
        <v>2</v>
      </c>
      <c r="AK43" s="114">
        <v>1</v>
      </c>
      <c r="AL43" s="113"/>
      <c r="AM43" s="114"/>
      <c r="AN43" s="113"/>
      <c r="AO43" s="115"/>
      <c r="AP43" s="98"/>
      <c r="AQ43" s="99">
        <f t="shared" si="106"/>
        <v>3</v>
      </c>
      <c r="AR43" s="99">
        <f t="shared" si="107"/>
        <v>0</v>
      </c>
      <c r="AS43" s="100">
        <f t="shared" si="108"/>
        <v>1</v>
      </c>
      <c r="AT43" s="100">
        <f t="shared" si="109"/>
        <v>1</v>
      </c>
      <c r="AU43" s="100">
        <f t="shared" si="110"/>
        <v>1</v>
      </c>
      <c r="AV43" s="100">
        <f t="shared" si="111"/>
        <v>0</v>
      </c>
      <c r="AW43" s="100">
        <f t="shared" si="112"/>
        <v>0</v>
      </c>
      <c r="AX43" s="101"/>
      <c r="AY43" s="100">
        <f t="shared" si="113"/>
        <v>0</v>
      </c>
      <c r="AZ43" s="100">
        <f t="shared" si="114"/>
        <v>0</v>
      </c>
      <c r="BA43" s="100">
        <f t="shared" si="115"/>
        <v>0</v>
      </c>
      <c r="BB43" s="100">
        <f t="shared" si="116"/>
        <v>0</v>
      </c>
      <c r="BC43" s="100">
        <f t="shared" si="117"/>
        <v>0</v>
      </c>
      <c r="BD43" s="101"/>
      <c r="BE43" s="100">
        <f t="shared" si="118"/>
        <v>1</v>
      </c>
      <c r="BF43" s="100" t="str">
        <f t="shared" si="119"/>
        <v>, 1</v>
      </c>
      <c r="BG43" s="100" t="str">
        <f t="shared" si="120"/>
        <v>, 1</v>
      </c>
      <c r="BH43" s="100" t="str">
        <f t="shared" si="121"/>
        <v/>
      </c>
      <c r="BI43" s="100" t="str">
        <f t="shared" si="122"/>
        <v/>
      </c>
      <c r="BJ43" s="101"/>
      <c r="BK43" s="100">
        <f t="shared" si="123"/>
        <v>-1</v>
      </c>
      <c r="BL43" s="100" t="str">
        <f t="shared" si="124"/>
        <v>, -1</v>
      </c>
      <c r="BM43" s="100" t="str">
        <f t="shared" si="125"/>
        <v>, -1</v>
      </c>
      <c r="BN43" s="100" t="str">
        <f t="shared" si="126"/>
        <v/>
      </c>
      <c r="BO43" s="100" t="str">
        <f t="shared" si="127"/>
        <v/>
      </c>
      <c r="BP43" s="101"/>
      <c r="BQ43" s="102" t="str">
        <f t="shared" si="128"/>
        <v>1, 1, 1</v>
      </c>
      <c r="BR43" s="102" t="str">
        <f t="shared" si="129"/>
        <v>-1, -1, -1</v>
      </c>
      <c r="BS43" s="102" t="str">
        <f t="shared" si="130"/>
        <v>1, 1, 1</v>
      </c>
      <c r="BT43" s="1" t="str">
        <f t="shared" si="131"/>
        <v>0 : 3</v>
      </c>
      <c r="BU43" s="445"/>
      <c r="BW43" s="103">
        <v>4</v>
      </c>
      <c r="BX43" s="104" t="s">
        <v>208</v>
      </c>
      <c r="BY43" s="104" t="s">
        <v>205</v>
      </c>
      <c r="BZ43" s="104" t="s">
        <v>2</v>
      </c>
      <c r="CA43" s="104" t="s">
        <v>207</v>
      </c>
      <c r="CB43" s="104" t="s">
        <v>186</v>
      </c>
      <c r="CC43" s="104" t="s">
        <v>188</v>
      </c>
      <c r="CD43" s="104" t="s">
        <v>189</v>
      </c>
      <c r="CE43" s="104" t="s">
        <v>190</v>
      </c>
      <c r="CF43" s="104" t="s">
        <v>191</v>
      </c>
      <c r="CG43" s="104" t="s">
        <v>194</v>
      </c>
      <c r="CI43" s="119"/>
      <c r="CJ43" s="105"/>
      <c r="CK43" s="105"/>
      <c r="CL43" s="105"/>
      <c r="CM43" s="105"/>
      <c r="CN43" s="105"/>
      <c r="CO43" s="105"/>
      <c r="CP43" s="105"/>
      <c r="CQ43" s="400">
        <f>V44</f>
        <v>5</v>
      </c>
      <c r="CR43" s="400">
        <f>IF(AND(CQ43=CQ37,CQ43=CQ39),BX44,(IF(AND(CQ43=CQ37,CQ43=CQ41),BY44,(IF(AND(CQ43=CQ37,CQ43=CQ45),BZ44,(IF(AND(CQ43=CQ37,CQ43=CQ47),CA44,(IF(AND(CQ43=CQ39,CQ43=CQ41),CB44,(IF(AND(CQ43=CQ39,CQ43=CQ45),CC44,(IF(AND(CQ43=CQ39,CQ43=CQ47),CD44,(IF(AND(CQ43=CQ41,CQ43=CQ45),CE44,(IF(AND(CQ43=CQ41,CQ43=CQ47),CF44,(IF(AND(CQ43=CQ45,CQ43=CQ47),CG44,999)))))))))))))))))))</f>
        <v>999</v>
      </c>
      <c r="CS43" s="400">
        <f t="shared" ref="CS43" si="141">IF(CX43=1,CQ43+CR43,CR43)</f>
        <v>999</v>
      </c>
      <c r="CU43" s="400">
        <f>CQ43</f>
        <v>5</v>
      </c>
      <c r="CV43" s="418">
        <f>IF(CU43=CU37,CJ40,(IF(CU43=CU39,CK40,(IF(CU43=CU41,CL40,(IF(CU43=CU45,CN40,(IF(CU43=CU47,CO40,999)))))))))</f>
        <v>999</v>
      </c>
      <c r="CX43" s="400">
        <f t="shared" ref="CX43" si="142">IF(CR43&lt;&gt;999,1,0)</f>
        <v>0</v>
      </c>
      <c r="CZ43" s="418">
        <f>IF(CX43=1,CS43,CV43)</f>
        <v>999</v>
      </c>
      <c r="DA43" s="400">
        <f t="shared" ref="DA43" si="143">IF(CZ43&lt;&gt;999,CZ43,CU43)</f>
        <v>5</v>
      </c>
      <c r="EC43" s="426"/>
    </row>
    <row r="44" spans="1:133" ht="12.6" customHeight="1" x14ac:dyDescent="0.25">
      <c r="A44" s="402">
        <v>4</v>
      </c>
      <c r="B44" s="404">
        <f>[3]Лист3!$A$19</f>
        <v>94</v>
      </c>
      <c r="C44" s="433" t="s">
        <v>70</v>
      </c>
      <c r="D44" s="126"/>
      <c r="E44" s="127">
        <f>IF(AQ39&gt;AR39,2,$AF$4)</f>
        <v>1</v>
      </c>
      <c r="F44" s="128"/>
      <c r="G44" s="129"/>
      <c r="H44" s="127">
        <f>IF(AR36&gt;AQ36,2,$AF$4)</f>
        <v>1</v>
      </c>
      <c r="I44" s="128"/>
      <c r="J44" s="129"/>
      <c r="K44" s="127">
        <f>IF(AR49&gt;AQ49,2,$AF$4)</f>
        <v>1</v>
      </c>
      <c r="L44" s="128"/>
      <c r="M44" s="408"/>
      <c r="N44" s="409"/>
      <c r="O44" s="427"/>
      <c r="P44" s="129"/>
      <c r="Q44" s="127">
        <f>IF(AR47&gt;AQ47,2,$AF$4)</f>
        <v>2</v>
      </c>
      <c r="R44" s="128"/>
      <c r="S44" s="129"/>
      <c r="T44" s="127"/>
      <c r="U44" s="126"/>
      <c r="V44" s="412">
        <f>SUM(E44,H44,K44,N44,Q44,T44)</f>
        <v>5</v>
      </c>
      <c r="W44" s="414">
        <f t="shared" ref="W44" si="144">IF(($AF$4=1),IF(CX43=1,CR43*10,0),0)</f>
        <v>0</v>
      </c>
      <c r="X44" s="412">
        <f>IF(($AF$4=1),RANK(DA43,$DA$37:$DA$48,0),0)</f>
        <v>4</v>
      </c>
      <c r="Y44" s="124"/>
      <c r="Z44" s="416">
        <f>IF(B44="","",VLOOKUP(B44,'[4]Список участников'!A:L,8,FALSE))</f>
        <v>0</v>
      </c>
      <c r="AB44" s="417">
        <f>IF(B44&gt;0,1,0)</f>
        <v>1</v>
      </c>
      <c r="AC44" s="417"/>
      <c r="AD44" s="111" t="str">
        <f>IF(B48=0," ","4-6")</f>
        <v>4-6</v>
      </c>
      <c r="AE44" s="112" t="str">
        <f>IF(B48=0," ",CONCATENATE(C44,"-",C48))</f>
        <v>ЖАМБЫЛСКАЯ обл.-</v>
      </c>
      <c r="AF44" s="113"/>
      <c r="AG44" s="114"/>
      <c r="AH44" s="113"/>
      <c r="AI44" s="114"/>
      <c r="AJ44" s="113"/>
      <c r="AK44" s="114"/>
      <c r="AL44" s="113"/>
      <c r="AM44" s="114"/>
      <c r="AN44" s="113"/>
      <c r="AO44" s="115"/>
      <c r="AP44" s="98"/>
      <c r="AQ44" s="99" t="str">
        <f t="shared" si="106"/>
        <v/>
      </c>
      <c r="AR44" s="99" t="str">
        <f t="shared" si="107"/>
        <v/>
      </c>
      <c r="AS44" s="100">
        <f t="shared" si="108"/>
        <v>0</v>
      </c>
      <c r="AT44" s="100">
        <f t="shared" si="109"/>
        <v>0</v>
      </c>
      <c r="AU44" s="100">
        <f t="shared" si="110"/>
        <v>0</v>
      </c>
      <c r="AV44" s="100">
        <f t="shared" si="111"/>
        <v>0</v>
      </c>
      <c r="AW44" s="100">
        <f t="shared" si="112"/>
        <v>0</v>
      </c>
      <c r="AX44" s="101"/>
      <c r="AY44" s="100">
        <f t="shared" si="113"/>
        <v>0</v>
      </c>
      <c r="AZ44" s="100">
        <f t="shared" si="114"/>
        <v>0</v>
      </c>
      <c r="BA44" s="100">
        <f t="shared" si="115"/>
        <v>0</v>
      </c>
      <c r="BB44" s="100">
        <f t="shared" si="116"/>
        <v>0</v>
      </c>
      <c r="BC44" s="100">
        <f t="shared" si="117"/>
        <v>0</v>
      </c>
      <c r="BD44" s="101"/>
      <c r="BE44" s="100" t="str">
        <f t="shared" si="118"/>
        <v/>
      </c>
      <c r="BF44" s="100" t="str">
        <f t="shared" si="119"/>
        <v/>
      </c>
      <c r="BG44" s="100" t="str">
        <f t="shared" si="120"/>
        <v/>
      </c>
      <c r="BH44" s="100" t="str">
        <f t="shared" si="121"/>
        <v/>
      </c>
      <c r="BI44" s="100" t="str">
        <f t="shared" si="122"/>
        <v/>
      </c>
      <c r="BJ44" s="101"/>
      <c r="BK44" s="100" t="str">
        <f t="shared" si="123"/>
        <v/>
      </c>
      <c r="BL44" s="100" t="str">
        <f t="shared" si="124"/>
        <v/>
      </c>
      <c r="BM44" s="100" t="str">
        <f t="shared" si="125"/>
        <v/>
      </c>
      <c r="BN44" s="100" t="str">
        <f t="shared" si="126"/>
        <v/>
      </c>
      <c r="BO44" s="100" t="str">
        <f t="shared" si="127"/>
        <v/>
      </c>
      <c r="BP44" s="101"/>
      <c r="BQ44" s="102" t="str">
        <f t="shared" si="128"/>
        <v/>
      </c>
      <c r="BR44" s="102" t="str">
        <f t="shared" si="129"/>
        <v/>
      </c>
      <c r="BS44" s="102" t="str">
        <f t="shared" si="130"/>
        <v/>
      </c>
      <c r="BT44" s="1" t="str">
        <f t="shared" si="131"/>
        <v/>
      </c>
      <c r="BU44" s="445"/>
      <c r="BW44" s="103"/>
      <c r="BX44" s="116">
        <f>((AQ39+AR36)/(AR39+AQ36))/10</f>
        <v>0.05</v>
      </c>
      <c r="BY44" s="116">
        <f>((AQ39+AR49)/(AR39+AQ49))/10</f>
        <v>3.3333333333333333E-2</v>
      </c>
      <c r="BZ44" s="116">
        <f>((AQ39+AR47)/(AR39+AQ47))/10</f>
        <v>0.13333333333333333</v>
      </c>
      <c r="CA44" s="116" t="e">
        <f>((AQ39+AQ44)/(AR39+AR44))/10</f>
        <v>#VALUE!</v>
      </c>
      <c r="CB44" s="116">
        <f>((AR36+AR49)/(AQ36+AQ49))/10</f>
        <v>0.05</v>
      </c>
      <c r="CC44" s="116">
        <f>((AR36+AR47)/(AQ36+AQ47))/10</f>
        <v>0.16666666666666669</v>
      </c>
      <c r="CD44" s="116" t="e">
        <f>((AR36+AQ44)/(AQ36+AR44))/10</f>
        <v>#VALUE!</v>
      </c>
      <c r="CE44" s="116">
        <f>((AR49+AR47)/(AQ49+AQ47))/10</f>
        <v>0.13333333333333333</v>
      </c>
      <c r="CF44" s="116" t="e">
        <f>((AR49+AQ44)/(AQ49+AR44))/10</f>
        <v>#VALUE!</v>
      </c>
      <c r="CG44" s="116" t="e">
        <f>((AR47+AQ44)/(AQ47+AR44))/10</f>
        <v>#VALUE!</v>
      </c>
      <c r="CI44" s="119"/>
      <c r="CJ44" s="119"/>
      <c r="CK44" s="119"/>
      <c r="CL44" s="119"/>
      <c r="CM44" s="119"/>
      <c r="CN44" s="119"/>
      <c r="CO44" s="119"/>
      <c r="CP44" s="119"/>
      <c r="CQ44" s="401"/>
      <c r="CR44" s="401"/>
      <c r="CS44" s="401"/>
      <c r="CU44" s="401"/>
      <c r="CV44" s="419"/>
      <c r="CX44" s="401"/>
      <c r="CZ44" s="419"/>
      <c r="DA44" s="401"/>
      <c r="EC44" s="406"/>
    </row>
    <row r="45" spans="1:133" ht="12.6" customHeight="1" x14ac:dyDescent="0.25">
      <c r="A45" s="424"/>
      <c r="B45" s="425"/>
      <c r="C45" s="434"/>
      <c r="D45" s="420" t="str">
        <f>IF(AQ39&gt;AR39,BS39,BT39)</f>
        <v>1 : 3</v>
      </c>
      <c r="E45" s="421"/>
      <c r="F45" s="422"/>
      <c r="G45" s="423" t="str">
        <f>IF(AR36&gt;AQ36,BS36,BT36)</f>
        <v>2 : 3</v>
      </c>
      <c r="H45" s="421"/>
      <c r="I45" s="422"/>
      <c r="J45" s="423" t="str">
        <f>IF(AR49&gt;AQ49,BS49,BT49)</f>
        <v>1 : 3</v>
      </c>
      <c r="K45" s="421"/>
      <c r="L45" s="422"/>
      <c r="M45" s="428"/>
      <c r="N45" s="429"/>
      <c r="O45" s="430"/>
      <c r="P45" s="423" t="str">
        <f>IF(AR47&gt;AQ47,BS47,BT47)</f>
        <v>1, 1, 1</v>
      </c>
      <c r="Q45" s="421"/>
      <c r="R45" s="422"/>
      <c r="S45" s="423"/>
      <c r="T45" s="421"/>
      <c r="U45" s="421"/>
      <c r="V45" s="431"/>
      <c r="W45" s="432"/>
      <c r="X45" s="431"/>
      <c r="Y45" s="124"/>
      <c r="Z45" s="416"/>
      <c r="AB45" s="417"/>
      <c r="AC45" s="417"/>
      <c r="AD45" s="111" t="s">
        <v>209</v>
      </c>
      <c r="AE45" s="112" t="str">
        <f>CONCATENATE(C42,"-",C40)</f>
        <v>ПАВЛОДАРСКАЯ обл.-КОСТАНАЙСКАЯ обл.</v>
      </c>
      <c r="AF45" s="113">
        <v>1</v>
      </c>
      <c r="AG45" s="114">
        <v>2</v>
      </c>
      <c r="AH45" s="113">
        <v>2</v>
      </c>
      <c r="AI45" s="114">
        <v>1</v>
      </c>
      <c r="AJ45" s="113">
        <v>1</v>
      </c>
      <c r="AK45" s="114">
        <v>2</v>
      </c>
      <c r="AL45" s="113">
        <v>2</v>
      </c>
      <c r="AM45" s="114">
        <v>1</v>
      </c>
      <c r="AN45" s="113">
        <v>2</v>
      </c>
      <c r="AO45" s="115">
        <v>1</v>
      </c>
      <c r="AP45" s="98"/>
      <c r="AQ45" s="99">
        <f t="shared" si="106"/>
        <v>3</v>
      </c>
      <c r="AR45" s="99">
        <f t="shared" si="107"/>
        <v>2</v>
      </c>
      <c r="AS45" s="100">
        <f t="shared" si="108"/>
        <v>0</v>
      </c>
      <c r="AT45" s="100">
        <f t="shared" si="109"/>
        <v>1</v>
      </c>
      <c r="AU45" s="100">
        <f t="shared" si="110"/>
        <v>0</v>
      </c>
      <c r="AV45" s="100">
        <f t="shared" si="111"/>
        <v>1</v>
      </c>
      <c r="AW45" s="100">
        <f t="shared" si="112"/>
        <v>1</v>
      </c>
      <c r="AX45" s="101"/>
      <c r="AY45" s="100">
        <f t="shared" si="113"/>
        <v>1</v>
      </c>
      <c r="AZ45" s="100">
        <f t="shared" si="114"/>
        <v>0</v>
      </c>
      <c r="BA45" s="100">
        <f t="shared" si="115"/>
        <v>1</v>
      </c>
      <c r="BB45" s="100">
        <f t="shared" si="116"/>
        <v>0</v>
      </c>
      <c r="BC45" s="100">
        <f t="shared" si="117"/>
        <v>0</v>
      </c>
      <c r="BD45" s="101"/>
      <c r="BE45" s="100">
        <f t="shared" si="118"/>
        <v>-1</v>
      </c>
      <c r="BF45" s="100" t="str">
        <f t="shared" si="119"/>
        <v>, 1</v>
      </c>
      <c r="BG45" s="100" t="str">
        <f t="shared" si="120"/>
        <v>, -1</v>
      </c>
      <c r="BH45" s="100" t="str">
        <f t="shared" si="121"/>
        <v>, 1</v>
      </c>
      <c r="BI45" s="100" t="str">
        <f t="shared" si="122"/>
        <v>, 1</v>
      </c>
      <c r="BJ45" s="101"/>
      <c r="BK45" s="100">
        <f t="shared" si="123"/>
        <v>1</v>
      </c>
      <c r="BL45" s="100" t="str">
        <f t="shared" si="124"/>
        <v>, -1</v>
      </c>
      <c r="BM45" s="100" t="str">
        <f t="shared" si="125"/>
        <v>, 1</v>
      </c>
      <c r="BN45" s="100" t="str">
        <f t="shared" si="126"/>
        <v>, -1</v>
      </c>
      <c r="BO45" s="100" t="str">
        <f t="shared" si="127"/>
        <v>, -1</v>
      </c>
      <c r="BP45" s="101"/>
      <c r="BQ45" s="102" t="str">
        <f t="shared" si="128"/>
        <v>-1, 1, -1, 1, 1</v>
      </c>
      <c r="BR45" s="102" t="str">
        <f t="shared" si="129"/>
        <v>1, -1, 1, -1, -1</v>
      </c>
      <c r="BS45" s="102" t="str">
        <f t="shared" si="130"/>
        <v>-1, 1, -1, 1, 1</v>
      </c>
      <c r="BT45" s="1" t="str">
        <f t="shared" si="131"/>
        <v>2 : 3</v>
      </c>
      <c r="BU45" s="445"/>
      <c r="BW45" s="103">
        <v>5</v>
      </c>
      <c r="BX45" s="104" t="s">
        <v>208</v>
      </c>
      <c r="BY45" s="104" t="s">
        <v>205</v>
      </c>
      <c r="BZ45" s="104" t="s">
        <v>206</v>
      </c>
      <c r="CA45" s="104" t="s">
        <v>207</v>
      </c>
      <c r="CB45" s="104" t="s">
        <v>186</v>
      </c>
      <c r="CC45" s="104" t="s">
        <v>187</v>
      </c>
      <c r="CD45" s="104" t="s">
        <v>189</v>
      </c>
      <c r="CE45" s="104" t="s">
        <v>1</v>
      </c>
      <c r="CF45" s="104" t="s">
        <v>191</v>
      </c>
      <c r="CG45" s="104" t="s">
        <v>193</v>
      </c>
      <c r="CI45" s="119"/>
      <c r="CJ45" s="105"/>
      <c r="CK45" s="105"/>
      <c r="CL45" s="105"/>
      <c r="CM45" s="105"/>
      <c r="CN45" s="105"/>
      <c r="CO45" s="105"/>
      <c r="CP45" s="105"/>
      <c r="CQ45" s="400">
        <f>V46</f>
        <v>4</v>
      </c>
      <c r="CR45" s="400">
        <f>IF(AND(CQ45=CQ37,CQ45=CQ39),BX46,(IF(AND(CQ45=CQ37,CQ45=CQ41),BY46,(IF(AND(CQ45=CQ37,CQ45=CQ43),BZ46,(IF(AND(CQ45=CQ37,CQ45=CQ47),CA46,(IF(AND(CQ45=CQ39,CQ45=CQ41),CB46,(IF(AND(CQ45=CQ39,CQ45=CQ43),CC46,(IF(AND(CQ45=CQ39,CQ45=CQ47),CD46,(IF(AND(CQ45=CQ41,CQ45=CQ43),CE46,(IF(AND(CQ45=CQ41,CQ45=CQ47),CF46,(IF(AND(CQ45=CQ43,CQ45=CQ47),CG46,999)))))))))))))))))))</f>
        <v>999</v>
      </c>
      <c r="CS45" s="400">
        <f t="shared" ref="CS45" si="145">IF(CX45=1,CQ45+CR45,CR45)</f>
        <v>999</v>
      </c>
      <c r="CU45" s="400">
        <f>CQ45</f>
        <v>4</v>
      </c>
      <c r="CV45" s="418">
        <f>IF(CU45=CU37,CJ41,(IF(CU45=CU39,CK41,(IF(CU45=CU41,CL41,(IF(CU45=CU43,CM41,(IF(CU45=CU47,CO41,999)))))))))</f>
        <v>999</v>
      </c>
      <c r="CX45" s="400">
        <f t="shared" ref="CX45" si="146">IF(CR45&lt;&gt;999,1,0)</f>
        <v>0</v>
      </c>
      <c r="CZ45" s="418">
        <f>IF(CX45=1,CS45,CV45)</f>
        <v>999</v>
      </c>
      <c r="DA45" s="400">
        <f t="shared" ref="DA45" si="147">IF(CZ45&lt;&gt;999,CZ45,CU45)</f>
        <v>4</v>
      </c>
      <c r="EC45" s="426"/>
    </row>
    <row r="46" spans="1:133" ht="12.6" customHeight="1" x14ac:dyDescent="0.25">
      <c r="A46" s="402">
        <v>5</v>
      </c>
      <c r="B46" s="404">
        <f>[3]Лист3!$A$20</f>
        <v>99</v>
      </c>
      <c r="C46" s="433" t="s">
        <v>5</v>
      </c>
      <c r="D46" s="126"/>
      <c r="E46" s="127">
        <f>IF(AR37&gt;AQ37,2,$AF$4)</f>
        <v>1</v>
      </c>
      <c r="F46" s="128"/>
      <c r="G46" s="129"/>
      <c r="H46" s="127">
        <f>IF(AR43&gt;AQ43,2,$AF$4)</f>
        <v>1</v>
      </c>
      <c r="I46" s="128"/>
      <c r="J46" s="129"/>
      <c r="K46" s="127">
        <f>IF(AQ41&gt;AR41,2,$AF$4)</f>
        <v>1</v>
      </c>
      <c r="L46" s="128"/>
      <c r="M46" s="129"/>
      <c r="N46" s="127">
        <f>IF(AQ47&gt;AR47,2,$AF$4)</f>
        <v>1</v>
      </c>
      <c r="O46" s="128"/>
      <c r="P46" s="408"/>
      <c r="Q46" s="409"/>
      <c r="R46" s="427"/>
      <c r="S46" s="129"/>
      <c r="T46" s="127"/>
      <c r="U46" s="126"/>
      <c r="V46" s="412">
        <f>SUM(E46,H46,K46,N46,Q46,T46)</f>
        <v>4</v>
      </c>
      <c r="W46" s="414">
        <f t="shared" ref="W46" si="148">IF(($AF$4=1),IF(CX45=1,CR45*10,0),0)</f>
        <v>0</v>
      </c>
      <c r="X46" s="412">
        <f>IF(($AF$4=1),RANK(DA45,$DA$37:$DA$48,0),0)</f>
        <v>5</v>
      </c>
      <c r="Y46" s="124"/>
      <c r="Z46" s="416">
        <f>IF(B46="","",VLOOKUP(B46,'[4]Список участников'!A:L,8,FALSE))</f>
        <v>0</v>
      </c>
      <c r="AB46" s="417">
        <f>IF(B46&gt;0,1,0)</f>
        <v>1</v>
      </c>
      <c r="AC46" s="417"/>
      <c r="AD46" s="111" t="str">
        <f>IF(B48=0," ","6-1")</f>
        <v>6-1</v>
      </c>
      <c r="AE46" s="112" t="str">
        <f>IF(B48=0," ",CONCATENATE(C48,"-",C38))</f>
        <v>-ЗКО</v>
      </c>
      <c r="AF46" s="113"/>
      <c r="AG46" s="114"/>
      <c r="AH46" s="113"/>
      <c r="AI46" s="114"/>
      <c r="AJ46" s="113"/>
      <c r="AK46" s="114"/>
      <c r="AL46" s="113"/>
      <c r="AM46" s="114"/>
      <c r="AN46" s="113"/>
      <c r="AO46" s="115"/>
      <c r="AP46" s="98"/>
      <c r="AQ46" s="99" t="str">
        <f t="shared" si="106"/>
        <v/>
      </c>
      <c r="AR46" s="99" t="str">
        <f t="shared" si="107"/>
        <v/>
      </c>
      <c r="AS46" s="100">
        <f t="shared" si="108"/>
        <v>0</v>
      </c>
      <c r="AT46" s="100">
        <f t="shared" si="109"/>
        <v>0</v>
      </c>
      <c r="AU46" s="100">
        <f t="shared" si="110"/>
        <v>0</v>
      </c>
      <c r="AV46" s="100">
        <f t="shared" si="111"/>
        <v>0</v>
      </c>
      <c r="AW46" s="100">
        <f t="shared" si="112"/>
        <v>0</v>
      </c>
      <c r="AX46" s="101"/>
      <c r="AY46" s="100">
        <f t="shared" si="113"/>
        <v>0</v>
      </c>
      <c r="AZ46" s="100">
        <f t="shared" si="114"/>
        <v>0</v>
      </c>
      <c r="BA46" s="100">
        <f t="shared" si="115"/>
        <v>0</v>
      </c>
      <c r="BB46" s="100">
        <f t="shared" si="116"/>
        <v>0</v>
      </c>
      <c r="BC46" s="100">
        <f t="shared" si="117"/>
        <v>0</v>
      </c>
      <c r="BD46" s="101"/>
      <c r="BE46" s="100" t="str">
        <f t="shared" si="118"/>
        <v/>
      </c>
      <c r="BF46" s="100" t="str">
        <f t="shared" si="119"/>
        <v/>
      </c>
      <c r="BG46" s="100" t="str">
        <f t="shared" si="120"/>
        <v/>
      </c>
      <c r="BH46" s="100" t="str">
        <f t="shared" si="121"/>
        <v/>
      </c>
      <c r="BI46" s="100" t="str">
        <f t="shared" si="122"/>
        <v/>
      </c>
      <c r="BJ46" s="101"/>
      <c r="BK46" s="100" t="str">
        <f t="shared" si="123"/>
        <v/>
      </c>
      <c r="BL46" s="100" t="str">
        <f t="shared" si="124"/>
        <v/>
      </c>
      <c r="BM46" s="100" t="str">
        <f t="shared" si="125"/>
        <v/>
      </c>
      <c r="BN46" s="100" t="str">
        <f t="shared" si="126"/>
        <v/>
      </c>
      <c r="BO46" s="100" t="str">
        <f t="shared" si="127"/>
        <v/>
      </c>
      <c r="BP46" s="101"/>
      <c r="BQ46" s="102" t="str">
        <f t="shared" si="128"/>
        <v/>
      </c>
      <c r="BR46" s="102" t="str">
        <f t="shared" si="129"/>
        <v/>
      </c>
      <c r="BS46" s="102" t="str">
        <f t="shared" si="130"/>
        <v/>
      </c>
      <c r="BT46" s="1" t="str">
        <f t="shared" si="131"/>
        <v/>
      </c>
      <c r="BU46" s="445"/>
      <c r="BW46" s="103"/>
      <c r="BX46" s="116">
        <f>((AR37+AR43)/(AQ37+AQ43))/10</f>
        <v>0</v>
      </c>
      <c r="BY46" s="116">
        <f>((AR37+AQ41)/(AQ37+AR41))/10</f>
        <v>1.6666666666666666E-2</v>
      </c>
      <c r="BZ46" s="116">
        <f>((AR37+AQ47)/(AQ37+AR47))/10</f>
        <v>0</v>
      </c>
      <c r="CA46" s="116" t="e">
        <f>((AR37+AQ50)/(AQ37+AR50))/10</f>
        <v>#VALUE!</v>
      </c>
      <c r="CB46" s="116">
        <f>((AR43+AQ41)/(AQ43+AR41))/10</f>
        <v>1.6666666666666666E-2</v>
      </c>
      <c r="CC46" s="116">
        <f>((AR43+AQ47)/(AQ43+AR47))/10</f>
        <v>0</v>
      </c>
      <c r="CD46" s="116" t="e">
        <f>((AR43+AQ50)/(AQ43+AR50))/10</f>
        <v>#VALUE!</v>
      </c>
      <c r="CE46" s="116">
        <f>((AQ41+AQ47)/(AR41+AR47))/10</f>
        <v>1.6666666666666666E-2</v>
      </c>
      <c r="CF46" s="116" t="e">
        <f>((AQ41+AQ50)/(AR41+AR50))/10</f>
        <v>#VALUE!</v>
      </c>
      <c r="CG46" s="116" t="e">
        <f>((AQ47+AQ50)/(AR47+AR50))/10</f>
        <v>#VALUE!</v>
      </c>
      <c r="CI46" s="119"/>
      <c r="CJ46" s="119"/>
      <c r="CK46" s="119"/>
      <c r="CL46" s="119"/>
      <c r="CM46" s="119"/>
      <c r="CN46" s="119"/>
      <c r="CO46" s="119"/>
      <c r="CP46" s="119"/>
      <c r="CQ46" s="401"/>
      <c r="CR46" s="401"/>
      <c r="CS46" s="401"/>
      <c r="CU46" s="401"/>
      <c r="CV46" s="419"/>
      <c r="CX46" s="401"/>
      <c r="CZ46" s="419"/>
      <c r="DA46" s="401"/>
      <c r="EC46" s="406"/>
    </row>
    <row r="47" spans="1:133" ht="12.6" customHeight="1" thickBot="1" x14ac:dyDescent="0.3">
      <c r="A47" s="424"/>
      <c r="B47" s="425"/>
      <c r="C47" s="434"/>
      <c r="D47" s="420" t="str">
        <f>IF(AR37&gt;AQ37,BS37,BT37)</f>
        <v>0 : 3</v>
      </c>
      <c r="E47" s="421"/>
      <c r="F47" s="422"/>
      <c r="G47" s="423" t="str">
        <f>IF(AR43&gt;AQ43,BS43,BT43)</f>
        <v>0 : 3</v>
      </c>
      <c r="H47" s="421"/>
      <c r="I47" s="422"/>
      <c r="J47" s="423" t="str">
        <f>IF(AQ41&gt;AR41,BS41,BT41)</f>
        <v>1 : 3</v>
      </c>
      <c r="K47" s="421"/>
      <c r="L47" s="422"/>
      <c r="M47" s="423" t="str">
        <f>IF(AQ47&gt;AR47,BS47,BT47)</f>
        <v>0 : 3</v>
      </c>
      <c r="N47" s="421"/>
      <c r="O47" s="422"/>
      <c r="P47" s="428"/>
      <c r="Q47" s="429"/>
      <c r="R47" s="430"/>
      <c r="S47" s="423"/>
      <c r="T47" s="421"/>
      <c r="U47" s="421"/>
      <c r="V47" s="431"/>
      <c r="W47" s="432"/>
      <c r="X47" s="431"/>
      <c r="Y47" s="124"/>
      <c r="Z47" s="416"/>
      <c r="AB47" s="417"/>
      <c r="AC47" s="417"/>
      <c r="AD47" s="111" t="str">
        <f>IF(B46=0," ","5-4")</f>
        <v>5-4</v>
      </c>
      <c r="AE47" s="112" t="str">
        <f>IF(B46=0," ",CONCATENATE(C46,"-",C44))</f>
        <v>СКО-ЖАМБЫЛСКАЯ обл.</v>
      </c>
      <c r="AF47" s="113">
        <v>1</v>
      </c>
      <c r="AG47" s="114">
        <v>2</v>
      </c>
      <c r="AH47" s="113">
        <v>1</v>
      </c>
      <c r="AI47" s="114">
        <v>2</v>
      </c>
      <c r="AJ47" s="113">
        <v>1</v>
      </c>
      <c r="AK47" s="114">
        <v>2</v>
      </c>
      <c r="AL47" s="113"/>
      <c r="AM47" s="114"/>
      <c r="AN47" s="113"/>
      <c r="AO47" s="115"/>
      <c r="AP47" s="98"/>
      <c r="AQ47" s="99">
        <f t="shared" si="106"/>
        <v>0</v>
      </c>
      <c r="AR47" s="99">
        <f t="shared" si="107"/>
        <v>3</v>
      </c>
      <c r="AS47" s="100">
        <f t="shared" si="108"/>
        <v>0</v>
      </c>
      <c r="AT47" s="100">
        <f t="shared" si="109"/>
        <v>0</v>
      </c>
      <c r="AU47" s="100">
        <f t="shared" si="110"/>
        <v>0</v>
      </c>
      <c r="AV47" s="100">
        <f t="shared" si="111"/>
        <v>0</v>
      </c>
      <c r="AW47" s="100">
        <f t="shared" si="112"/>
        <v>0</v>
      </c>
      <c r="AX47" s="101"/>
      <c r="AY47" s="100">
        <f t="shared" si="113"/>
        <v>1</v>
      </c>
      <c r="AZ47" s="100">
        <f t="shared" si="114"/>
        <v>1</v>
      </c>
      <c r="BA47" s="100">
        <f t="shared" si="115"/>
        <v>1</v>
      </c>
      <c r="BB47" s="100">
        <f t="shared" si="116"/>
        <v>0</v>
      </c>
      <c r="BC47" s="100">
        <f t="shared" si="117"/>
        <v>0</v>
      </c>
      <c r="BD47" s="101"/>
      <c r="BE47" s="100">
        <f t="shared" si="118"/>
        <v>-1</v>
      </c>
      <c r="BF47" s="100" t="str">
        <f t="shared" si="119"/>
        <v>, -1</v>
      </c>
      <c r="BG47" s="100" t="str">
        <f t="shared" si="120"/>
        <v>, -1</v>
      </c>
      <c r="BH47" s="100" t="str">
        <f t="shared" si="121"/>
        <v/>
      </c>
      <c r="BI47" s="100" t="str">
        <f t="shared" si="122"/>
        <v/>
      </c>
      <c r="BJ47" s="101"/>
      <c r="BK47" s="100">
        <f t="shared" si="123"/>
        <v>1</v>
      </c>
      <c r="BL47" s="100" t="str">
        <f t="shared" si="124"/>
        <v>, 1</v>
      </c>
      <c r="BM47" s="100" t="str">
        <f t="shared" si="125"/>
        <v>, 1</v>
      </c>
      <c r="BN47" s="100" t="str">
        <f t="shared" si="126"/>
        <v/>
      </c>
      <c r="BO47" s="100" t="str">
        <f t="shared" si="127"/>
        <v/>
      </c>
      <c r="BP47" s="101"/>
      <c r="BQ47" s="102" t="str">
        <f t="shared" si="128"/>
        <v>-1, -1, -1</v>
      </c>
      <c r="BR47" s="102" t="str">
        <f t="shared" si="129"/>
        <v>1, 1, 1</v>
      </c>
      <c r="BS47" s="102" t="str">
        <f t="shared" si="130"/>
        <v>1, 1, 1</v>
      </c>
      <c r="BT47" s="1" t="str">
        <f t="shared" si="131"/>
        <v>0 : 3</v>
      </c>
      <c r="BU47" s="445"/>
      <c r="BW47" s="103">
        <v>6</v>
      </c>
      <c r="BX47" s="104" t="s">
        <v>208</v>
      </c>
      <c r="BY47" s="104" t="s">
        <v>205</v>
      </c>
      <c r="BZ47" s="104" t="s">
        <v>206</v>
      </c>
      <c r="CA47" s="104" t="s">
        <v>2</v>
      </c>
      <c r="CB47" s="104" t="s">
        <v>186</v>
      </c>
      <c r="CC47" s="104" t="s">
        <v>187</v>
      </c>
      <c r="CD47" s="104" t="s">
        <v>188</v>
      </c>
      <c r="CE47" s="104" t="s">
        <v>1</v>
      </c>
      <c r="CF47" s="104" t="s">
        <v>190</v>
      </c>
      <c r="CG47" s="104" t="s">
        <v>192</v>
      </c>
      <c r="CI47" s="119"/>
      <c r="CJ47" s="105"/>
      <c r="CK47" s="105"/>
      <c r="CL47" s="105"/>
      <c r="CM47" s="105"/>
      <c r="CN47" s="105"/>
      <c r="CO47" s="105"/>
      <c r="CP47" s="105"/>
      <c r="CQ47" s="400">
        <f>V48</f>
        <v>0</v>
      </c>
      <c r="CR47" s="400">
        <f>IF(AND(CQ47=CQ37,CQ47=CQ39),BX48,(IF(AND(CQ47=CQ37,CQ47=CQ41),BY48,(IF(AND(CQ47=CQ37,CQ47=CQ43),BZ48,(IF(AND(CQ47=CQ37,CQ47=CQ45),CA48,(IF(AND(CQ47=CQ39,CQ47=CQ41),CB48,(IF(AND(CQ47=CQ39,CQ47=CQ43),CC48,(IF(AND(CQ47=CQ39,CQ47=CQ45),CD48,(IF(AND(CQ47=CQ41,CQ47=CQ43),CE48,(IF(AND(CQ47=CQ41,CQ47=CQ45),CF48,(IF(AND(CQ47=CQ43,CQ47=CQ45),CG48,999)))))))))))))))))))</f>
        <v>999</v>
      </c>
      <c r="CS47" s="400">
        <f t="shared" ref="CS47" si="149">IF(CX47=1,CQ47+CR47,CR47)</f>
        <v>999</v>
      </c>
      <c r="CU47" s="400">
        <f>CQ47</f>
        <v>0</v>
      </c>
      <c r="CV47" s="418">
        <f>IF(CU47=CU37,CJ42,(IF(CU47=CU39,CK42,(IF(CU47=CU41,CL42,(IF(CU47=CU43,CM42,(IF(CU47=CU45,CN42,999)))))))))</f>
        <v>999</v>
      </c>
      <c r="CX47" s="400">
        <f t="shared" ref="CX47" si="150">IF(CR47&lt;&gt;999,1,0)</f>
        <v>0</v>
      </c>
      <c r="CZ47" s="418">
        <f t="shared" ref="CZ47" si="151">IF(CX47=11,CS47,CV47)</f>
        <v>999</v>
      </c>
      <c r="DA47" s="400">
        <f t="shared" ref="DA47" si="152">IF(CZ47&lt;&gt;999,CZ47,CU47)</f>
        <v>0</v>
      </c>
      <c r="EC47" s="407"/>
    </row>
    <row r="48" spans="1:133" ht="12.6" customHeight="1" thickTop="1" x14ac:dyDescent="0.25">
      <c r="A48" s="402" t="s">
        <v>200</v>
      </c>
      <c r="B48" s="404">
        <f>[3]Лист3!$A$21</f>
        <v>142</v>
      </c>
      <c r="C48" s="406"/>
      <c r="D48" s="126"/>
      <c r="E48" s="127"/>
      <c r="F48" s="128"/>
      <c r="G48" s="129"/>
      <c r="H48" s="127"/>
      <c r="I48" s="128"/>
      <c r="J48" s="129"/>
      <c r="K48" s="127"/>
      <c r="L48" s="128"/>
      <c r="M48" s="129"/>
      <c r="N48" s="127"/>
      <c r="O48" s="128"/>
      <c r="P48" s="129"/>
      <c r="Q48" s="127"/>
      <c r="R48" s="128"/>
      <c r="S48" s="408"/>
      <c r="T48" s="409"/>
      <c r="U48" s="409"/>
      <c r="V48" s="412"/>
      <c r="W48" s="414"/>
      <c r="X48" s="412"/>
      <c r="Y48" s="124"/>
      <c r="Z48" s="416">
        <f>IF(B48="","",VLOOKUP(B48,'[4]Список участников'!A:L,8,FALSE))</f>
        <v>0</v>
      </c>
      <c r="AB48" s="417">
        <f>IF(B48&gt;0,1,0)</f>
        <v>1</v>
      </c>
      <c r="AC48" s="417"/>
      <c r="AD48" s="111" t="s">
        <v>208</v>
      </c>
      <c r="AE48" s="112" t="str">
        <f>CONCATENATE(C38,"-",C40)</f>
        <v>ЗКО-КОСТАНАЙСКАЯ обл.</v>
      </c>
      <c r="AF48" s="113">
        <v>2</v>
      </c>
      <c r="AG48" s="114">
        <v>1</v>
      </c>
      <c r="AH48" s="113">
        <v>2</v>
      </c>
      <c r="AI48" s="114">
        <v>1</v>
      </c>
      <c r="AJ48" s="113">
        <v>2</v>
      </c>
      <c r="AK48" s="114">
        <v>1</v>
      </c>
      <c r="AL48" s="113"/>
      <c r="AM48" s="114"/>
      <c r="AN48" s="113"/>
      <c r="AO48" s="115"/>
      <c r="AP48" s="98"/>
      <c r="AQ48" s="99">
        <f t="shared" si="106"/>
        <v>3</v>
      </c>
      <c r="AR48" s="99">
        <f t="shared" si="107"/>
        <v>0</v>
      </c>
      <c r="AS48" s="100">
        <f t="shared" si="108"/>
        <v>1</v>
      </c>
      <c r="AT48" s="100">
        <f t="shared" si="109"/>
        <v>1</v>
      </c>
      <c r="AU48" s="100">
        <f t="shared" si="110"/>
        <v>1</v>
      </c>
      <c r="AV48" s="100">
        <f t="shared" si="111"/>
        <v>0</v>
      </c>
      <c r="AW48" s="100">
        <f t="shared" si="112"/>
        <v>0</v>
      </c>
      <c r="AX48" s="101"/>
      <c r="AY48" s="100">
        <f t="shared" si="113"/>
        <v>0</v>
      </c>
      <c r="AZ48" s="100">
        <f t="shared" si="114"/>
        <v>0</v>
      </c>
      <c r="BA48" s="100">
        <f t="shared" si="115"/>
        <v>0</v>
      </c>
      <c r="BB48" s="100">
        <f t="shared" si="116"/>
        <v>0</v>
      </c>
      <c r="BC48" s="100">
        <f t="shared" si="117"/>
        <v>0</v>
      </c>
      <c r="BD48" s="101"/>
      <c r="BE48" s="100">
        <f t="shared" si="118"/>
        <v>1</v>
      </c>
      <c r="BF48" s="100" t="str">
        <f t="shared" si="119"/>
        <v>, 1</v>
      </c>
      <c r="BG48" s="100" t="str">
        <f t="shared" si="120"/>
        <v>, 1</v>
      </c>
      <c r="BH48" s="100" t="str">
        <f t="shared" si="121"/>
        <v/>
      </c>
      <c r="BI48" s="100" t="str">
        <f t="shared" si="122"/>
        <v/>
      </c>
      <c r="BJ48" s="101"/>
      <c r="BK48" s="100">
        <f t="shared" si="123"/>
        <v>-1</v>
      </c>
      <c r="BL48" s="100" t="str">
        <f t="shared" si="124"/>
        <v>, -1</v>
      </c>
      <c r="BM48" s="100" t="str">
        <f t="shared" si="125"/>
        <v>, -1</v>
      </c>
      <c r="BN48" s="100" t="str">
        <f t="shared" si="126"/>
        <v/>
      </c>
      <c r="BO48" s="100" t="str">
        <f t="shared" si="127"/>
        <v/>
      </c>
      <c r="BP48" s="101"/>
      <c r="BQ48" s="102" t="str">
        <f t="shared" si="128"/>
        <v>1, 1, 1</v>
      </c>
      <c r="BR48" s="102" t="str">
        <f t="shared" si="129"/>
        <v>-1, -1, -1</v>
      </c>
      <c r="BS48" s="102" t="str">
        <f t="shared" si="130"/>
        <v>1, 1, 1</v>
      </c>
      <c r="BT48" s="1" t="str">
        <f t="shared" si="131"/>
        <v>0 : 3</v>
      </c>
      <c r="BU48" s="445"/>
      <c r="BW48" s="103"/>
      <c r="BX48" s="116" t="e">
        <f>((AQ46+AQ40)/(AR46+AR40))/10</f>
        <v>#VALUE!</v>
      </c>
      <c r="BY48" s="116" t="e">
        <f>((AQ46+AR38)/(AR46+AQ38))/10</f>
        <v>#VALUE!</v>
      </c>
      <c r="BZ48" s="116" t="e">
        <f>((AQ46+AR44)/(AR46+AQ44))/10</f>
        <v>#VALUE!</v>
      </c>
      <c r="CA48" s="116" t="e">
        <f>((AQ46+AR50)/(AR46+AQ50))/10</f>
        <v>#VALUE!</v>
      </c>
      <c r="CB48" s="116" t="e">
        <f>((AQ40+AR38)/(AR40+AQ38))/10</f>
        <v>#VALUE!</v>
      </c>
      <c r="CC48" s="116" t="e">
        <f>((AQ40+AR44)/(AR40+AQ44))/10</f>
        <v>#VALUE!</v>
      </c>
      <c r="CD48" s="116" t="e">
        <f>((AQ40+AR50)/(AR40+AQ50))/10</f>
        <v>#VALUE!</v>
      </c>
      <c r="CE48" s="116" t="e">
        <f>((AR38+AR44)/(AQ38+AQ44))/10</f>
        <v>#VALUE!</v>
      </c>
      <c r="CF48" s="116" t="e">
        <f>((AR38+AR50)/(AQ38+AQ50))/10</f>
        <v>#VALUE!</v>
      </c>
      <c r="CG48" s="116" t="e">
        <f>((AR44+AR50)/(AQ44+AQ50))/10</f>
        <v>#VALUE!</v>
      </c>
      <c r="CI48" s="119"/>
      <c r="CJ48" s="119"/>
      <c r="CK48" s="119"/>
      <c r="CL48" s="119"/>
      <c r="CM48" s="119"/>
      <c r="CN48" s="119"/>
      <c r="CO48" s="119"/>
      <c r="CP48" s="119"/>
      <c r="CQ48" s="401"/>
      <c r="CR48" s="401"/>
      <c r="CS48" s="401"/>
      <c r="CU48" s="401"/>
      <c r="CV48" s="419"/>
      <c r="CX48" s="401"/>
      <c r="CZ48" s="419"/>
      <c r="DA48" s="401"/>
    </row>
    <row r="49" spans="1:105" ht="12.6" customHeight="1" thickBot="1" x14ac:dyDescent="0.3">
      <c r="A49" s="403"/>
      <c r="B49" s="405"/>
      <c r="C49" s="407"/>
      <c r="D49" s="396"/>
      <c r="E49" s="397"/>
      <c r="F49" s="398"/>
      <c r="G49" s="399"/>
      <c r="H49" s="397"/>
      <c r="I49" s="398"/>
      <c r="J49" s="399"/>
      <c r="K49" s="397"/>
      <c r="L49" s="398"/>
      <c r="M49" s="399"/>
      <c r="N49" s="397"/>
      <c r="O49" s="398"/>
      <c r="P49" s="399"/>
      <c r="Q49" s="397"/>
      <c r="R49" s="398"/>
      <c r="S49" s="410"/>
      <c r="T49" s="411"/>
      <c r="U49" s="411"/>
      <c r="V49" s="413"/>
      <c r="W49" s="415"/>
      <c r="X49" s="413"/>
      <c r="Y49" s="124"/>
      <c r="Z49" s="416"/>
      <c r="AB49" s="417"/>
      <c r="AC49" s="417"/>
      <c r="AD49" s="111" t="str">
        <f>IF(B44=0," ","3-4")</f>
        <v>3-4</v>
      </c>
      <c r="AE49" s="112" t="str">
        <f>IF(B44=0," ",CONCATENATE(C42,"-",C44))</f>
        <v>ПАВЛОДАРСКАЯ обл.-ЖАМБЫЛСКАЯ обл.</v>
      </c>
      <c r="AF49" s="113">
        <v>2</v>
      </c>
      <c r="AG49" s="114">
        <v>1</v>
      </c>
      <c r="AH49" s="113">
        <v>1</v>
      </c>
      <c r="AI49" s="114">
        <v>2</v>
      </c>
      <c r="AJ49" s="113">
        <v>2</v>
      </c>
      <c r="AK49" s="114">
        <v>1</v>
      </c>
      <c r="AL49" s="113">
        <v>2</v>
      </c>
      <c r="AM49" s="114">
        <v>1</v>
      </c>
      <c r="AN49" s="113"/>
      <c r="AO49" s="115"/>
      <c r="AP49" s="98"/>
      <c r="AQ49" s="99">
        <f t="shared" si="106"/>
        <v>3</v>
      </c>
      <c r="AR49" s="99">
        <f t="shared" si="107"/>
        <v>1</v>
      </c>
      <c r="AS49" s="100">
        <f t="shared" si="108"/>
        <v>1</v>
      </c>
      <c r="AT49" s="100">
        <f t="shared" si="109"/>
        <v>0</v>
      </c>
      <c r="AU49" s="100">
        <f t="shared" si="110"/>
        <v>1</v>
      </c>
      <c r="AV49" s="100">
        <f t="shared" si="111"/>
        <v>1</v>
      </c>
      <c r="AW49" s="100">
        <f t="shared" si="112"/>
        <v>0</v>
      </c>
      <c r="AX49" s="101"/>
      <c r="AY49" s="100">
        <f t="shared" si="113"/>
        <v>0</v>
      </c>
      <c r="AZ49" s="100">
        <f t="shared" si="114"/>
        <v>1</v>
      </c>
      <c r="BA49" s="100">
        <f t="shared" si="115"/>
        <v>0</v>
      </c>
      <c r="BB49" s="100">
        <f t="shared" si="116"/>
        <v>0</v>
      </c>
      <c r="BC49" s="100">
        <f t="shared" si="117"/>
        <v>0</v>
      </c>
      <c r="BD49" s="101"/>
      <c r="BE49" s="100">
        <f t="shared" si="118"/>
        <v>1</v>
      </c>
      <c r="BF49" s="100" t="str">
        <f t="shared" si="119"/>
        <v>, -1</v>
      </c>
      <c r="BG49" s="100" t="str">
        <f t="shared" si="120"/>
        <v>, 1</v>
      </c>
      <c r="BH49" s="100" t="str">
        <f t="shared" si="121"/>
        <v>, 1</v>
      </c>
      <c r="BI49" s="100" t="str">
        <f t="shared" si="122"/>
        <v/>
      </c>
      <c r="BJ49" s="101"/>
      <c r="BK49" s="100">
        <f t="shared" si="123"/>
        <v>-1</v>
      </c>
      <c r="BL49" s="100" t="str">
        <f t="shared" si="124"/>
        <v>, 1</v>
      </c>
      <c r="BM49" s="100" t="str">
        <f t="shared" si="125"/>
        <v>, -1</v>
      </c>
      <c r="BN49" s="100" t="str">
        <f t="shared" si="126"/>
        <v>, -1</v>
      </c>
      <c r="BO49" s="100" t="str">
        <f t="shared" si="127"/>
        <v/>
      </c>
      <c r="BP49" s="101"/>
      <c r="BQ49" s="102" t="str">
        <f t="shared" si="128"/>
        <v>1, -1, 1, 1</v>
      </c>
      <c r="BR49" s="102" t="str">
        <f t="shared" si="129"/>
        <v>-1, 1, -1, -1</v>
      </c>
      <c r="BS49" s="102" t="str">
        <f t="shared" si="130"/>
        <v>1, -1, 1, 1</v>
      </c>
      <c r="BT49" s="1" t="str">
        <f t="shared" si="131"/>
        <v>1 : 3</v>
      </c>
      <c r="BU49" s="445"/>
    </row>
    <row r="50" spans="1:105" ht="12.6" customHeight="1" thickTop="1" thickBot="1" x14ac:dyDescent="0.3">
      <c r="A50" s="130"/>
      <c r="B50" s="131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2"/>
      <c r="AD50" s="133" t="str">
        <f>IF(B48=0," ","5-6")</f>
        <v>5-6</v>
      </c>
      <c r="AE50" s="134" t="str">
        <f>IF(B48=0," ",CONCATENATE(C46,"-",C48))</f>
        <v>СКО-</v>
      </c>
      <c r="AF50" s="135"/>
      <c r="AG50" s="136"/>
      <c r="AH50" s="135"/>
      <c r="AI50" s="136"/>
      <c r="AJ50" s="135"/>
      <c r="AK50" s="136"/>
      <c r="AL50" s="135"/>
      <c r="AM50" s="136"/>
      <c r="AN50" s="135"/>
      <c r="AO50" s="137"/>
      <c r="AP50" s="98"/>
      <c r="AQ50" s="99" t="str">
        <f t="shared" si="106"/>
        <v/>
      </c>
      <c r="AR50" s="99" t="str">
        <f t="shared" si="107"/>
        <v/>
      </c>
      <c r="AS50" s="100">
        <f t="shared" si="108"/>
        <v>0</v>
      </c>
      <c r="AT50" s="100">
        <f t="shared" si="109"/>
        <v>0</v>
      </c>
      <c r="AU50" s="100">
        <f t="shared" si="110"/>
        <v>0</v>
      </c>
      <c r="AV50" s="100">
        <f t="shared" si="111"/>
        <v>0</v>
      </c>
      <c r="AW50" s="100">
        <f t="shared" si="112"/>
        <v>0</v>
      </c>
      <c r="AX50" s="101"/>
      <c r="AY50" s="100">
        <f t="shared" si="113"/>
        <v>0</v>
      </c>
      <c r="AZ50" s="100">
        <f t="shared" si="114"/>
        <v>0</v>
      </c>
      <c r="BA50" s="100">
        <f t="shared" si="115"/>
        <v>0</v>
      </c>
      <c r="BB50" s="100">
        <f t="shared" si="116"/>
        <v>0</v>
      </c>
      <c r="BC50" s="100">
        <f t="shared" si="117"/>
        <v>0</v>
      </c>
      <c r="BD50" s="101"/>
      <c r="BE50" s="100" t="str">
        <f t="shared" si="118"/>
        <v/>
      </c>
      <c r="BF50" s="100" t="str">
        <f t="shared" si="119"/>
        <v/>
      </c>
      <c r="BG50" s="100" t="str">
        <f t="shared" si="120"/>
        <v/>
      </c>
      <c r="BH50" s="100" t="str">
        <f t="shared" si="121"/>
        <v/>
      </c>
      <c r="BI50" s="100" t="str">
        <f t="shared" si="122"/>
        <v/>
      </c>
      <c r="BJ50" s="101"/>
      <c r="BK50" s="100" t="str">
        <f t="shared" si="123"/>
        <v/>
      </c>
      <c r="BL50" s="100" t="str">
        <f t="shared" si="124"/>
        <v/>
      </c>
      <c r="BM50" s="100" t="str">
        <f t="shared" si="125"/>
        <v/>
      </c>
      <c r="BN50" s="100" t="str">
        <f t="shared" si="126"/>
        <v/>
      </c>
      <c r="BO50" s="100" t="str">
        <f t="shared" si="127"/>
        <v/>
      </c>
      <c r="BP50" s="101"/>
      <c r="BQ50" s="102" t="str">
        <f t="shared" si="128"/>
        <v/>
      </c>
      <c r="BR50" s="102" t="str">
        <f t="shared" si="129"/>
        <v/>
      </c>
      <c r="BS50" s="102" t="str">
        <f t="shared" si="130"/>
        <v/>
      </c>
      <c r="BT50" s="1" t="str">
        <f t="shared" si="131"/>
        <v/>
      </c>
      <c r="BU50" s="446"/>
    </row>
    <row r="51" spans="1:105" ht="12.6" customHeight="1" thickBot="1" x14ac:dyDescent="0.3">
      <c r="A51" s="442" t="s">
        <v>184</v>
      </c>
      <c r="B51" s="443"/>
      <c r="C51" s="443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1" t="s">
        <v>213</v>
      </c>
      <c r="W51" s="90"/>
      <c r="X51" s="90"/>
      <c r="Y51" s="92"/>
      <c r="AD51" s="93" t="str">
        <f>IF(B59=0," ","2-4")</f>
        <v>2-4</v>
      </c>
      <c r="AE51" s="94" t="str">
        <f>IF(B59=0," ",CONCATENATE(C55,"-",C59))</f>
        <v>г.АСТАНА-ЖЕТЫСУСКАЯ обл.</v>
      </c>
      <c r="AF51" s="95">
        <v>2</v>
      </c>
      <c r="AG51" s="96">
        <v>1</v>
      </c>
      <c r="AH51" s="95">
        <v>2</v>
      </c>
      <c r="AI51" s="96">
        <v>1</v>
      </c>
      <c r="AJ51" s="95">
        <v>2</v>
      </c>
      <c r="AK51" s="96">
        <v>1</v>
      </c>
      <c r="AL51" s="95"/>
      <c r="AM51" s="96"/>
      <c r="AN51" s="95"/>
      <c r="AO51" s="97"/>
      <c r="AP51" s="98"/>
      <c r="AQ51" s="99">
        <f>IF(AF51+AG51&lt;&gt;0,SUM(AS51:AW51),"")</f>
        <v>3</v>
      </c>
      <c r="AR51" s="99">
        <f>IF(AF51+AG51&lt;&gt;0,SUM(AY51:BC51),"")</f>
        <v>0</v>
      </c>
      <c r="AS51" s="100">
        <f>IF(AF51&gt;AG51,1,0)</f>
        <v>1</v>
      </c>
      <c r="AT51" s="100">
        <f>IF(AH51&gt;AI51,1,0)</f>
        <v>1</v>
      </c>
      <c r="AU51" s="100">
        <f>IF(AJ51&gt;AK51,1,0)</f>
        <v>1</v>
      </c>
      <c r="AV51" s="100">
        <f>IF(AL51&gt;AM51,1,0)</f>
        <v>0</v>
      </c>
      <c r="AW51" s="100">
        <f>IF(AN51&gt;AO51,1,0)</f>
        <v>0</v>
      </c>
      <c r="AX51" s="101"/>
      <c r="AY51" s="100">
        <f>IF(AG51&gt;AF51,1,0)</f>
        <v>0</v>
      </c>
      <c r="AZ51" s="100">
        <f>IF(AI51&gt;AH51,1,0)</f>
        <v>0</v>
      </c>
      <c r="BA51" s="100">
        <f>IF(AK51&gt;AJ51,1,0)</f>
        <v>0</v>
      </c>
      <c r="BB51" s="100">
        <f>IF(AM51&gt;AL51,1,0)</f>
        <v>0</v>
      </c>
      <c r="BC51" s="100">
        <f>IF(AO51&gt;AN51,1,0)</f>
        <v>0</v>
      </c>
      <c r="BD51" s="101"/>
      <c r="BE51" s="100">
        <f>IF(AF51&gt;AG51,AG51,IF(AG51&gt;AF51,-AF51,""))</f>
        <v>1</v>
      </c>
      <c r="BF51" s="100" t="str">
        <f>IF(AH51&gt;AI51,", "&amp;AI51,IF(AI51&gt;AH51,", "&amp;-AH51,""))</f>
        <v>, 1</v>
      </c>
      <c r="BG51" s="100" t="str">
        <f>IF(AJ51&gt;AK51,", "&amp;AK51,IF(AK51&gt;AJ51,", "&amp;-AJ51,""))</f>
        <v>, 1</v>
      </c>
      <c r="BH51" s="100" t="str">
        <f>IF(AL51&gt;AM51,", "&amp;AM51,IF(AM51&gt;AL51,", "&amp;-AL51,""))</f>
        <v/>
      </c>
      <c r="BI51" s="100" t="str">
        <f>IF(AN51&gt;AO51,", "&amp;AO51,IF(AO51&gt;AN51,", "&amp;-AN51,""))</f>
        <v/>
      </c>
      <c r="BJ51" s="101"/>
      <c r="BK51" s="100">
        <f>IF(AG51&gt;AF51,AF51,IF(AF51&gt;AG51,-AG51,""))</f>
        <v>-1</v>
      </c>
      <c r="BL51" s="100" t="str">
        <f>IF(AI51&gt;AH51,", "&amp;AH51,IF(AH51&gt;AI51,", "&amp;-AI51,""))</f>
        <v>, -1</v>
      </c>
      <c r="BM51" s="100" t="str">
        <f>IF(AK51&gt;AJ51,", "&amp;AJ51,IF(AJ51&gt;AK51,", "&amp;-AK51,""))</f>
        <v>, -1</v>
      </c>
      <c r="BN51" s="100" t="str">
        <f>IF(AM51&gt;AL51,", "&amp;AL51,IF(AL51&gt;AM51,", "&amp;-AM51,""))</f>
        <v/>
      </c>
      <c r="BO51" s="100" t="str">
        <f>IF(AO51&gt;AN51,", "&amp;AN51,IF(AN51&gt;AO51,", "&amp;-AO51,""))</f>
        <v/>
      </c>
      <c r="BP51" s="101"/>
      <c r="BQ51" s="102" t="str">
        <f>CONCATENATE(,BE51,BF51,BG51,BH51,BI51,)</f>
        <v>1, 1, 1</v>
      </c>
      <c r="BR51" s="102" t="str">
        <f>CONCATENATE(,BK51,BL51,BM51,BN51,BO51,)</f>
        <v>-1, -1, -1</v>
      </c>
      <c r="BS51" s="102" t="str">
        <f>IF(AQ51&gt;AR51,BQ51,IF(AR51&gt;AQ51,BR51,""))</f>
        <v>1, 1, 1</v>
      </c>
      <c r="BT51" s="1" t="str">
        <f>IF(AQ51&gt;AR51,AR51&amp;" : "&amp;AQ51,IF(AR51&gt;AQ51,AQ51&amp;" : "&amp;AR51,""))</f>
        <v>0 : 3</v>
      </c>
      <c r="BU51" s="444" t="str">
        <f>V51</f>
        <v>Группа № 4</v>
      </c>
      <c r="BW51" s="103"/>
      <c r="BX51" s="104" t="s">
        <v>186</v>
      </c>
      <c r="BY51" s="104" t="s">
        <v>187</v>
      </c>
      <c r="BZ51" s="104" t="s">
        <v>188</v>
      </c>
      <c r="CA51" s="104" t="s">
        <v>189</v>
      </c>
      <c r="CB51" s="104" t="s">
        <v>1</v>
      </c>
      <c r="CC51" s="104" t="s">
        <v>190</v>
      </c>
      <c r="CD51" s="104" t="s">
        <v>191</v>
      </c>
      <c r="CE51" s="104" t="s">
        <v>192</v>
      </c>
      <c r="CF51" s="104" t="s">
        <v>193</v>
      </c>
      <c r="CG51" s="104" t="s">
        <v>194</v>
      </c>
      <c r="CI51" s="103"/>
      <c r="CJ51" s="104" t="s">
        <v>195</v>
      </c>
      <c r="CK51" s="104" t="s">
        <v>196</v>
      </c>
      <c r="CL51" s="104" t="s">
        <v>197</v>
      </c>
      <c r="CM51" s="104" t="s">
        <v>198</v>
      </c>
      <c r="CN51" s="104" t="s">
        <v>199</v>
      </c>
      <c r="CO51" s="104" t="s">
        <v>200</v>
      </c>
      <c r="CP51" s="105"/>
      <c r="CQ51" s="106" t="s">
        <v>201</v>
      </c>
      <c r="CR51" s="106" t="s">
        <v>202</v>
      </c>
      <c r="CS51" s="106"/>
      <c r="CU51" s="106" t="s">
        <v>201</v>
      </c>
      <c r="CV51" s="106" t="s">
        <v>202</v>
      </c>
      <c r="CX51" s="107"/>
      <c r="CZ51" s="107"/>
      <c r="DA51" s="107"/>
    </row>
    <row r="52" spans="1:105" ht="12.6" customHeight="1" thickTop="1" thickBot="1" x14ac:dyDescent="0.3">
      <c r="A52" s="108" t="s">
        <v>0</v>
      </c>
      <c r="B52" s="109"/>
      <c r="C52" s="108" t="s">
        <v>203</v>
      </c>
      <c r="D52" s="447">
        <v>1</v>
      </c>
      <c r="E52" s="447"/>
      <c r="F52" s="447"/>
      <c r="G52" s="447">
        <v>2</v>
      </c>
      <c r="H52" s="447"/>
      <c r="I52" s="447"/>
      <c r="J52" s="447">
        <v>3</v>
      </c>
      <c r="K52" s="447"/>
      <c r="L52" s="447"/>
      <c r="M52" s="447">
        <v>4</v>
      </c>
      <c r="N52" s="447"/>
      <c r="O52" s="447"/>
      <c r="P52" s="447">
        <v>5</v>
      </c>
      <c r="Q52" s="447"/>
      <c r="R52" s="447"/>
      <c r="S52" s="447">
        <v>6</v>
      </c>
      <c r="T52" s="447"/>
      <c r="U52" s="447"/>
      <c r="V52" s="108" t="s">
        <v>201</v>
      </c>
      <c r="W52" s="108" t="s">
        <v>204</v>
      </c>
      <c r="X52" s="108" t="s">
        <v>202</v>
      </c>
      <c r="Y52" s="110"/>
      <c r="AD52" s="111" t="str">
        <f>IF(B61=0," ","1-5")</f>
        <v>1-5</v>
      </c>
      <c r="AE52" s="112" t="str">
        <f>IF(B61=0," ",CONCATENATE(C53,"-",C61))</f>
        <v>г.АЛМАТЫ-</v>
      </c>
      <c r="AF52" s="113"/>
      <c r="AG52" s="114"/>
      <c r="AH52" s="113"/>
      <c r="AI52" s="114"/>
      <c r="AJ52" s="113"/>
      <c r="AK52" s="114"/>
      <c r="AL52" s="113"/>
      <c r="AM52" s="114"/>
      <c r="AN52" s="113"/>
      <c r="AO52" s="115"/>
      <c r="AP52" s="98"/>
      <c r="AQ52" s="99" t="str">
        <f t="shared" ref="AQ52:AQ65" si="153">IF(AF52+AG52&lt;&gt;0,SUM(AS52:AW52),"")</f>
        <v/>
      </c>
      <c r="AR52" s="99" t="str">
        <f t="shared" ref="AR52:AR65" si="154">IF(AF52+AG52&lt;&gt;0,SUM(AY52:BC52),"")</f>
        <v/>
      </c>
      <c r="AS52" s="100">
        <f t="shared" ref="AS52:AS65" si="155">IF(AF52&gt;AG52,1,0)</f>
        <v>0</v>
      </c>
      <c r="AT52" s="100">
        <f t="shared" ref="AT52:AT65" si="156">IF(AH52&gt;AI52,1,0)</f>
        <v>0</v>
      </c>
      <c r="AU52" s="100">
        <f t="shared" ref="AU52:AU65" si="157">IF(AJ52&gt;AK52,1,0)</f>
        <v>0</v>
      </c>
      <c r="AV52" s="100">
        <f t="shared" ref="AV52:AV65" si="158">IF(AL52&gt;AM52,1,0)</f>
        <v>0</v>
      </c>
      <c r="AW52" s="100">
        <f t="shared" ref="AW52:AW65" si="159">IF(AN52&gt;AO52,1,0)</f>
        <v>0</v>
      </c>
      <c r="AX52" s="101"/>
      <c r="AY52" s="100">
        <f t="shared" ref="AY52:AY65" si="160">IF(AG52&gt;AF52,1,0)</f>
        <v>0</v>
      </c>
      <c r="AZ52" s="100">
        <f t="shared" ref="AZ52:AZ65" si="161">IF(AI52&gt;AH52,1,0)</f>
        <v>0</v>
      </c>
      <c r="BA52" s="100">
        <f t="shared" ref="BA52:BA65" si="162">IF(AK52&gt;AJ52,1,0)</f>
        <v>0</v>
      </c>
      <c r="BB52" s="100">
        <f t="shared" ref="BB52:BB65" si="163">IF(AM52&gt;AL52,1,0)</f>
        <v>0</v>
      </c>
      <c r="BC52" s="100">
        <f t="shared" ref="BC52:BC65" si="164">IF(AO52&gt;AN52,1,0)</f>
        <v>0</v>
      </c>
      <c r="BD52" s="101"/>
      <c r="BE52" s="100" t="str">
        <f t="shared" ref="BE52:BE65" si="165">IF(AF52&gt;AG52,AG52,IF(AG52&gt;AF52,-AF52,""))</f>
        <v/>
      </c>
      <c r="BF52" s="100" t="str">
        <f t="shared" ref="BF52:BF65" si="166">IF(AH52&gt;AI52,", "&amp;AI52,IF(AI52&gt;AH52,", "&amp;-AH52,""))</f>
        <v/>
      </c>
      <c r="BG52" s="100" t="str">
        <f t="shared" ref="BG52:BG65" si="167">IF(AJ52&gt;AK52,", "&amp;AK52,IF(AK52&gt;AJ52,", "&amp;-AJ52,""))</f>
        <v/>
      </c>
      <c r="BH52" s="100" t="str">
        <f t="shared" ref="BH52:BH65" si="168">IF(AL52&gt;AM52,", "&amp;AM52,IF(AM52&gt;AL52,", "&amp;-AL52,""))</f>
        <v/>
      </c>
      <c r="BI52" s="100" t="str">
        <f t="shared" ref="BI52:BI65" si="169">IF(AN52&gt;AO52,", "&amp;AO52,IF(AO52&gt;AN52,", "&amp;-AN52,""))</f>
        <v/>
      </c>
      <c r="BJ52" s="101"/>
      <c r="BK52" s="100" t="str">
        <f t="shared" ref="BK52:BK65" si="170">IF(AG52&gt;AF52,AF52,IF(AF52&gt;AG52,-AG52,""))</f>
        <v/>
      </c>
      <c r="BL52" s="100" t="str">
        <f t="shared" ref="BL52:BL65" si="171">IF(AI52&gt;AH52,", "&amp;AH52,IF(AH52&gt;AI52,", "&amp;-AI52,""))</f>
        <v/>
      </c>
      <c r="BM52" s="100" t="str">
        <f t="shared" ref="BM52:BM65" si="172">IF(AK52&gt;AJ52,", "&amp;AJ52,IF(AJ52&gt;AK52,", "&amp;-AK52,""))</f>
        <v/>
      </c>
      <c r="BN52" s="100" t="str">
        <f t="shared" ref="BN52:BN65" si="173">IF(AM52&gt;AL52,", "&amp;AL52,IF(AL52&gt;AM52,", "&amp;-AM52,""))</f>
        <v/>
      </c>
      <c r="BO52" s="100" t="str">
        <f t="shared" ref="BO52:BO65" si="174">IF(AO52&gt;AN52,", "&amp;AN52,IF(AN52&gt;AO52,", "&amp;-AO52,""))</f>
        <v/>
      </c>
      <c r="BP52" s="101"/>
      <c r="BQ52" s="102" t="str">
        <f t="shared" ref="BQ52:BQ65" si="175">CONCATENATE(,BE52,BF52,BG52,BH52,BI52,)</f>
        <v/>
      </c>
      <c r="BR52" s="102" t="str">
        <f t="shared" ref="BR52:BR65" si="176">CONCATENATE(,BK52,BL52,BM52,BN52,BO52,)</f>
        <v/>
      </c>
      <c r="BS52" s="102" t="str">
        <f t="shared" ref="BS52:BS65" si="177">IF(AQ52&gt;AR52,BQ52,IF(AR52&gt;AQ52,BR52,""))</f>
        <v/>
      </c>
      <c r="BT52" s="1" t="str">
        <f t="shared" ref="BT52:BT65" si="178">IF(AQ52&gt;AR52,AR52&amp;" : "&amp;AQ52,IF(AR52&gt;AQ52,AQ52&amp;" : "&amp;AR52,""))</f>
        <v/>
      </c>
      <c r="BU52" s="445"/>
      <c r="BW52" s="103">
        <v>1</v>
      </c>
      <c r="BX52" s="116">
        <f>((AQ63+AQ57)/(AR63+AR57))/10</f>
        <v>0.16666666666666669</v>
      </c>
      <c r="BY52" s="116">
        <f>((AQ63+AR54)/(AR63+AQ54))/10</f>
        <v>0.16666666666666669</v>
      </c>
      <c r="BZ52" s="116" t="e">
        <f>((AQ63+AQ52)/(AR63+AR52))/10</f>
        <v>#VALUE!</v>
      </c>
      <c r="CA52" s="116" t="e">
        <f>((AQ63+AR61)/(AR63+AQ61))/10</f>
        <v>#VALUE!</v>
      </c>
      <c r="CB52" s="116" t="e">
        <f>((AQ57+AR54)/(AR57+AQ54))/10</f>
        <v>#DIV/0!</v>
      </c>
      <c r="CC52" s="116" t="e">
        <f>((AQ57+AQ52)/(AR57+AR52))/10</f>
        <v>#VALUE!</v>
      </c>
      <c r="CD52" s="116" t="e">
        <f>((AQ57+AR61)/(AQ61+AR57))/10</f>
        <v>#VALUE!</v>
      </c>
      <c r="CE52" s="116" t="e">
        <f>((AR54+AQ52)/(AQ54+AR52))/10</f>
        <v>#VALUE!</v>
      </c>
      <c r="CF52" s="116" t="e">
        <f>((AR54+AR61)/(AQ54+AQ61))/10</f>
        <v>#VALUE!</v>
      </c>
      <c r="CG52" s="116" t="e">
        <f>((AQ52+AR61)/(AR52+AQ61))/10</f>
        <v>#VALUE!</v>
      </c>
      <c r="CI52" s="103">
        <v>1</v>
      </c>
      <c r="CJ52" s="117"/>
      <c r="CK52" s="118">
        <f>IF(AQ63&gt;AR63,CQ52+0.1,CQ52-0.1)</f>
        <v>4.9000000000000004</v>
      </c>
      <c r="CL52" s="118">
        <f>IF(AQ57&gt;AR57,CQ52+0.1,CQ52-0.1)</f>
        <v>5.0999999999999996</v>
      </c>
      <c r="CM52" s="118">
        <f>IF(AR54&gt;AQ54,CQ52+0.1,CQ52-0.1)</f>
        <v>5.0999999999999996</v>
      </c>
      <c r="CN52" s="118">
        <f>IF(AQ52&gt;AR52,CQ52+0.1,CQ52-0.1)</f>
        <v>4.9000000000000004</v>
      </c>
      <c r="CO52" s="118">
        <f>IF(AR61&gt;AQ61,CQ52+0.1,CQ52-0.1)</f>
        <v>4.9000000000000004</v>
      </c>
      <c r="CP52" s="119"/>
      <c r="CQ52" s="400">
        <f>V53</f>
        <v>5</v>
      </c>
      <c r="CR52" s="400">
        <f>IF(AND(CQ52=CQ54,CQ52=CQ56),BX52,(IF(AND(CQ52=CQ54,CQ52=CQ58),BY52,(IF(AND(CQ52=CQ54,CQ52=CQ60),BZ52,(IF(AND(CQ52=CQ54,CQ52=CQ62),CA52,(IF(AND(CQ52=CQ56,CQ52=CQ58),CB52,(IF(AND(CQ52=CQ56,CQ52=CQ60),CC52,(IF(AND(CQ52=CQ56,CQ52=CQ62),CD52,(IF(AND(CQ52=CQ58,CQ52=CQ60),CE52,(IF(AND(CQ52=CQ58,CQ52=CQ62),CF52,(IF(AND(CQ52=CQ60,CQ52=CQ62),CG52,999)))))))))))))))))))</f>
        <v>999</v>
      </c>
      <c r="CS52" s="400">
        <f>IF(CX52=1,CQ52+CR52,CR52)</f>
        <v>999</v>
      </c>
      <c r="CU52" s="400">
        <f>CQ52</f>
        <v>5</v>
      </c>
      <c r="CV52" s="418">
        <f>IF(CU52=CU54,CK52,(IF(CU52=CU56,CL52,(IF(CU52=CU58,CM52,(IF(CU52=CU60,CN52,(IF(CU52=CU62,CO52,999)))))))))</f>
        <v>999</v>
      </c>
      <c r="CX52" s="400">
        <f>IF(CR52&lt;&gt;999,1,0)</f>
        <v>0</v>
      </c>
      <c r="CZ52" s="418">
        <f>IF(CX52=1,CS52,CV52)</f>
        <v>999</v>
      </c>
      <c r="DA52" s="400">
        <f>IF(CZ52&lt;&gt;999,CZ52,CU52)</f>
        <v>5</v>
      </c>
    </row>
    <row r="53" spans="1:105" ht="12.6" customHeight="1" thickTop="1" x14ac:dyDescent="0.25">
      <c r="A53" s="435">
        <v>1</v>
      </c>
      <c r="B53" s="436">
        <f>[3]Лист3!$A$16</f>
        <v>3</v>
      </c>
      <c r="C53" s="437" t="s">
        <v>68</v>
      </c>
      <c r="D53" s="438"/>
      <c r="E53" s="438"/>
      <c r="F53" s="439"/>
      <c r="G53" s="120"/>
      <c r="H53" s="121">
        <f>IF(AQ63&gt;AR63,2,$AF$4)</f>
        <v>1</v>
      </c>
      <c r="I53" s="122"/>
      <c r="J53" s="120"/>
      <c r="K53" s="121">
        <f>IF(AQ57&gt;AR57,2,$AF$4)</f>
        <v>2</v>
      </c>
      <c r="L53" s="122"/>
      <c r="M53" s="120"/>
      <c r="N53" s="121">
        <f>IF(AR54&gt;AQ54,2,$AF$4)</f>
        <v>2</v>
      </c>
      <c r="O53" s="122"/>
      <c r="P53" s="120"/>
      <c r="Q53" s="121"/>
      <c r="R53" s="122"/>
      <c r="S53" s="120"/>
      <c r="T53" s="121"/>
      <c r="U53" s="123"/>
      <c r="V53" s="440">
        <f>SUM(E53,H53,K53,N53,Q53,T53)</f>
        <v>5</v>
      </c>
      <c r="W53" s="441">
        <f t="shared" ref="W53" si="179">IF(($AF$4=1),IF(CX52=1,CR52*10,0),0)</f>
        <v>0</v>
      </c>
      <c r="X53" s="440">
        <v>2</v>
      </c>
      <c r="Y53" s="124"/>
      <c r="Z53" s="416">
        <f>IF(B53="","",VLOOKUP(B53,'[4]Список участников'!A:L,8,FALSE))</f>
        <v>0</v>
      </c>
      <c r="AB53" s="417">
        <f>IF(B53&gt;0,1,0)</f>
        <v>1</v>
      </c>
      <c r="AC53" s="417">
        <f>SUM(AB53:AB64)</f>
        <v>6</v>
      </c>
      <c r="AD53" s="111" t="str">
        <f>IF(B63=0," ","3-6")</f>
        <v>3-6</v>
      </c>
      <c r="AE53" s="112" t="str">
        <f>IF(B63=0," ",CONCATENATE(C57,"-",C63))</f>
        <v>АЛМАТИНСКАЯ обл.-</v>
      </c>
      <c r="AF53" s="113"/>
      <c r="AG53" s="114"/>
      <c r="AH53" s="113"/>
      <c r="AI53" s="114"/>
      <c r="AJ53" s="113"/>
      <c r="AK53" s="114"/>
      <c r="AL53" s="113"/>
      <c r="AM53" s="114"/>
      <c r="AN53" s="113"/>
      <c r="AO53" s="115"/>
      <c r="AP53" s="98"/>
      <c r="AQ53" s="99" t="str">
        <f t="shared" si="153"/>
        <v/>
      </c>
      <c r="AR53" s="99" t="str">
        <f t="shared" si="154"/>
        <v/>
      </c>
      <c r="AS53" s="100">
        <f t="shared" si="155"/>
        <v>0</v>
      </c>
      <c r="AT53" s="100">
        <f t="shared" si="156"/>
        <v>0</v>
      </c>
      <c r="AU53" s="100">
        <f t="shared" si="157"/>
        <v>0</v>
      </c>
      <c r="AV53" s="100">
        <f t="shared" si="158"/>
        <v>0</v>
      </c>
      <c r="AW53" s="100">
        <f t="shared" si="159"/>
        <v>0</v>
      </c>
      <c r="AX53" s="101"/>
      <c r="AY53" s="100">
        <f t="shared" si="160"/>
        <v>0</v>
      </c>
      <c r="AZ53" s="100">
        <f t="shared" si="161"/>
        <v>0</v>
      </c>
      <c r="BA53" s="100">
        <f t="shared" si="162"/>
        <v>0</v>
      </c>
      <c r="BB53" s="100">
        <f t="shared" si="163"/>
        <v>0</v>
      </c>
      <c r="BC53" s="100">
        <f t="shared" si="164"/>
        <v>0</v>
      </c>
      <c r="BD53" s="101"/>
      <c r="BE53" s="100" t="str">
        <f t="shared" si="165"/>
        <v/>
      </c>
      <c r="BF53" s="100" t="str">
        <f t="shared" si="166"/>
        <v/>
      </c>
      <c r="BG53" s="100" t="str">
        <f t="shared" si="167"/>
        <v/>
      </c>
      <c r="BH53" s="100" t="str">
        <f t="shared" si="168"/>
        <v/>
      </c>
      <c r="BI53" s="100" t="str">
        <f t="shared" si="169"/>
        <v/>
      </c>
      <c r="BJ53" s="101"/>
      <c r="BK53" s="100" t="str">
        <f t="shared" si="170"/>
        <v/>
      </c>
      <c r="BL53" s="100" t="str">
        <f t="shared" si="171"/>
        <v/>
      </c>
      <c r="BM53" s="100" t="str">
        <f t="shared" si="172"/>
        <v/>
      </c>
      <c r="BN53" s="100" t="str">
        <f t="shared" si="173"/>
        <v/>
      </c>
      <c r="BO53" s="100" t="str">
        <f t="shared" si="174"/>
        <v/>
      </c>
      <c r="BP53" s="101"/>
      <c r="BQ53" s="102" t="str">
        <f t="shared" si="175"/>
        <v/>
      </c>
      <c r="BR53" s="102" t="str">
        <f t="shared" si="176"/>
        <v/>
      </c>
      <c r="BS53" s="102" t="str">
        <f t="shared" si="177"/>
        <v/>
      </c>
      <c r="BT53" s="1" t="str">
        <f t="shared" si="178"/>
        <v/>
      </c>
      <c r="BU53" s="445"/>
      <c r="BW53" s="103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I53" s="103">
        <v>2</v>
      </c>
      <c r="CJ53" s="118">
        <f>IF(AR63&gt;AQ63,CQ54+0.1,CQ54-0.1)</f>
        <v>6.1</v>
      </c>
      <c r="CK53" s="117"/>
      <c r="CL53" s="118">
        <f>IF(AR60&gt;AQ60,CQ54+0.1,CQ54-0.1)</f>
        <v>6.1</v>
      </c>
      <c r="CM53" s="118">
        <f>IF(AQ51&gt;AR51,CQ54+0.1,CQ54-0.1)</f>
        <v>6.1</v>
      </c>
      <c r="CN53" s="118">
        <f>IF(AQ58&gt;AR58,CQ54+0.1,CQ54-0.1)</f>
        <v>5.9</v>
      </c>
      <c r="CO53" s="118">
        <f>IF(AR55&gt;AQ55,CQ54,CQ54-0.1)</f>
        <v>5.9</v>
      </c>
      <c r="CP53" s="119"/>
      <c r="CQ53" s="401"/>
      <c r="CR53" s="401"/>
      <c r="CS53" s="401"/>
      <c r="CU53" s="401"/>
      <c r="CV53" s="419"/>
      <c r="CX53" s="401"/>
      <c r="CZ53" s="419"/>
      <c r="DA53" s="401"/>
    </row>
    <row r="54" spans="1:105" ht="12.6" customHeight="1" x14ac:dyDescent="0.25">
      <c r="A54" s="424"/>
      <c r="B54" s="425"/>
      <c r="C54" s="434"/>
      <c r="D54" s="429"/>
      <c r="E54" s="429"/>
      <c r="F54" s="430"/>
      <c r="G54" s="423" t="str">
        <f>IF(AQ63&gt;AR63,BS63,BT63)</f>
        <v>2 : 3</v>
      </c>
      <c r="H54" s="421"/>
      <c r="I54" s="422"/>
      <c r="J54" s="423" t="str">
        <f>IF(AQ57&gt;AR57,BS57,BT57)</f>
        <v>1, 1, 1</v>
      </c>
      <c r="K54" s="421"/>
      <c r="L54" s="422"/>
      <c r="M54" s="423" t="str">
        <f>IF(AR54&gt;AQ54,BS54,BT54)</f>
        <v>1, 1, 1</v>
      </c>
      <c r="N54" s="421"/>
      <c r="O54" s="422"/>
      <c r="P54" s="423"/>
      <c r="Q54" s="421"/>
      <c r="R54" s="422"/>
      <c r="S54" s="423"/>
      <c r="T54" s="421"/>
      <c r="U54" s="421"/>
      <c r="V54" s="431"/>
      <c r="W54" s="432"/>
      <c r="X54" s="431"/>
      <c r="Y54" s="124"/>
      <c r="Z54" s="416"/>
      <c r="AB54" s="417"/>
      <c r="AC54" s="417"/>
      <c r="AD54" s="111" t="str">
        <f>IF(B59=0," ","4-1")</f>
        <v>4-1</v>
      </c>
      <c r="AE54" s="112" t="str">
        <f>IF(B59=0," ",CONCATENATE(C59,"-",C53))</f>
        <v>ЖЕТЫСУСКАЯ обл.-г.АЛМАТЫ</v>
      </c>
      <c r="AF54" s="113">
        <v>1</v>
      </c>
      <c r="AG54" s="114">
        <v>2</v>
      </c>
      <c r="AH54" s="113">
        <v>1</v>
      </c>
      <c r="AI54" s="114">
        <v>2</v>
      </c>
      <c r="AJ54" s="113">
        <v>1</v>
      </c>
      <c r="AK54" s="114">
        <v>2</v>
      </c>
      <c r="AL54" s="113"/>
      <c r="AM54" s="114"/>
      <c r="AN54" s="113"/>
      <c r="AO54" s="115"/>
      <c r="AP54" s="98"/>
      <c r="AQ54" s="99">
        <f t="shared" si="153"/>
        <v>0</v>
      </c>
      <c r="AR54" s="99">
        <f t="shared" si="154"/>
        <v>3</v>
      </c>
      <c r="AS54" s="100">
        <f t="shared" si="155"/>
        <v>0</v>
      </c>
      <c r="AT54" s="100">
        <f t="shared" si="156"/>
        <v>0</v>
      </c>
      <c r="AU54" s="100">
        <f t="shared" si="157"/>
        <v>0</v>
      </c>
      <c r="AV54" s="100">
        <f t="shared" si="158"/>
        <v>0</v>
      </c>
      <c r="AW54" s="100">
        <f t="shared" si="159"/>
        <v>0</v>
      </c>
      <c r="AX54" s="101"/>
      <c r="AY54" s="100">
        <f t="shared" si="160"/>
        <v>1</v>
      </c>
      <c r="AZ54" s="100">
        <f t="shared" si="161"/>
        <v>1</v>
      </c>
      <c r="BA54" s="100">
        <f t="shared" si="162"/>
        <v>1</v>
      </c>
      <c r="BB54" s="100">
        <f t="shared" si="163"/>
        <v>0</v>
      </c>
      <c r="BC54" s="100">
        <f t="shared" si="164"/>
        <v>0</v>
      </c>
      <c r="BD54" s="101"/>
      <c r="BE54" s="100">
        <f t="shared" si="165"/>
        <v>-1</v>
      </c>
      <c r="BF54" s="100" t="str">
        <f t="shared" si="166"/>
        <v>, -1</v>
      </c>
      <c r="BG54" s="100" t="str">
        <f t="shared" si="167"/>
        <v>, -1</v>
      </c>
      <c r="BH54" s="100" t="str">
        <f t="shared" si="168"/>
        <v/>
      </c>
      <c r="BI54" s="100" t="str">
        <f t="shared" si="169"/>
        <v/>
      </c>
      <c r="BJ54" s="101"/>
      <c r="BK54" s="100">
        <f t="shared" si="170"/>
        <v>1</v>
      </c>
      <c r="BL54" s="100" t="str">
        <f t="shared" si="171"/>
        <v>, 1</v>
      </c>
      <c r="BM54" s="100" t="str">
        <f t="shared" si="172"/>
        <v>, 1</v>
      </c>
      <c r="BN54" s="100" t="str">
        <f t="shared" si="173"/>
        <v/>
      </c>
      <c r="BO54" s="100" t="str">
        <f t="shared" si="174"/>
        <v/>
      </c>
      <c r="BP54" s="101"/>
      <c r="BQ54" s="102" t="str">
        <f t="shared" si="175"/>
        <v>-1, -1, -1</v>
      </c>
      <c r="BR54" s="102" t="str">
        <f t="shared" si="176"/>
        <v>1, 1, 1</v>
      </c>
      <c r="BS54" s="102" t="str">
        <f t="shared" si="177"/>
        <v>1, 1, 1</v>
      </c>
      <c r="BT54" s="1" t="str">
        <f t="shared" si="178"/>
        <v>0 : 3</v>
      </c>
      <c r="BU54" s="445"/>
      <c r="BW54" s="103">
        <v>2</v>
      </c>
      <c r="BX54" s="104" t="s">
        <v>205</v>
      </c>
      <c r="BY54" s="104" t="s">
        <v>206</v>
      </c>
      <c r="BZ54" s="104" t="s">
        <v>2</v>
      </c>
      <c r="CA54" s="104" t="s">
        <v>207</v>
      </c>
      <c r="CB54" s="104" t="s">
        <v>1</v>
      </c>
      <c r="CC54" s="104" t="s">
        <v>190</v>
      </c>
      <c r="CD54" s="104" t="s">
        <v>191</v>
      </c>
      <c r="CE54" s="104" t="s">
        <v>192</v>
      </c>
      <c r="CF54" s="104" t="s">
        <v>193</v>
      </c>
      <c r="CG54" s="104" t="s">
        <v>194</v>
      </c>
      <c r="CI54" s="103">
        <v>3</v>
      </c>
      <c r="CJ54" s="118">
        <f>IF(AR57&gt;AQ57,CQ56+0.1,CQ56-0.1)</f>
        <v>3.9</v>
      </c>
      <c r="CK54" s="118">
        <f>IF(AQ60&gt;AR60,CQ56+0.1,CQ56-0.1)</f>
        <v>3.9</v>
      </c>
      <c r="CL54" s="125"/>
      <c r="CM54" s="118">
        <f>IF(AQ64&gt;AR64,CQ56+0.1,CQ56-0.1)</f>
        <v>4.0999999999999996</v>
      </c>
      <c r="CN54" s="118">
        <f>IF(AR56&gt;AQ56,CQ56+0.1,CQ56-0.1)</f>
        <v>3.9</v>
      </c>
      <c r="CO54" s="118">
        <f>IF(AQ53&gt;AR53,CQ56+0.1,CQ56-0.1)</f>
        <v>3.9</v>
      </c>
      <c r="CP54" s="105"/>
      <c r="CQ54" s="400">
        <f>V55</f>
        <v>6</v>
      </c>
      <c r="CR54" s="400">
        <f>IF(AND(CQ54=CQ52,CQ54=CQ56),BX55,(IF(AND(CQ54=CQ52,CQ54=CQ58),BY55,(IF(AND(CQ54=CQ52,CQ54=CQ60),BZ55,(IF(AND(CQ54=CQ52,CQ54=CQ62),CA55,(IF(AND(CQ54=CQ56,CQ54=CQ58),CB55,(IF(AND(CQ54=CQ56,CQ54=CQ60),CC55,(IF(AND(CQ54=CQ56,CQ54=CQ62),CD55,(IF(AND(CQ54=CQ58,CQ54=CQ60),CE55,(IF(AND(CQ54=CQ58,CQ54=CQ62),CF55,(IF(AND(CQ54=CQ60,CQ54=CQ62),CG55,999)))))))))))))))))))</f>
        <v>999</v>
      </c>
      <c r="CS54" s="400">
        <f t="shared" ref="CS54" si="180">IF(CX54=1,CQ54+CR54,CR54)</f>
        <v>999</v>
      </c>
      <c r="CU54" s="400">
        <f>CQ54</f>
        <v>6</v>
      </c>
      <c r="CV54" s="418">
        <f>IF(CU54=CU52,CJ53,(IF(CU54=CU56,CL53,(IF(CU54=CU58,CM53,(IF(CU54=CU60,CN53,(IF(CU54=CU62,CO53,999)))))))))</f>
        <v>999</v>
      </c>
      <c r="CX54" s="400">
        <f t="shared" ref="CX54" si="181">IF(CR54&lt;&gt;999,1,0)</f>
        <v>0</v>
      </c>
      <c r="CZ54" s="418">
        <f>IF(CX54=1,CS54,CV54)</f>
        <v>999</v>
      </c>
      <c r="DA54" s="400">
        <f t="shared" ref="DA54" si="182">IF(CZ54&lt;&gt;999,CZ54,CU54)</f>
        <v>6</v>
      </c>
    </row>
    <row r="55" spans="1:105" ht="12.6" customHeight="1" x14ac:dyDescent="0.25">
      <c r="A55" s="402">
        <v>2</v>
      </c>
      <c r="B55" s="404">
        <f>[3]Лист3!$A$17</f>
        <v>47</v>
      </c>
      <c r="C55" s="433" t="s">
        <v>67</v>
      </c>
      <c r="D55" s="126"/>
      <c r="E55" s="127">
        <f>IF(AR63&gt;AQ63,2,$AF$4)</f>
        <v>2</v>
      </c>
      <c r="F55" s="128"/>
      <c r="G55" s="408"/>
      <c r="H55" s="409"/>
      <c r="I55" s="427"/>
      <c r="J55" s="129"/>
      <c r="K55" s="127">
        <f>IF(AR60&gt;AQ60,2,$AF$4)</f>
        <v>2</v>
      </c>
      <c r="L55" s="128"/>
      <c r="M55" s="129"/>
      <c r="N55" s="127">
        <f>IF(AQ51&gt;AR51,2,$AF$4)</f>
        <v>2</v>
      </c>
      <c r="O55" s="128"/>
      <c r="P55" s="129"/>
      <c r="Q55" s="127"/>
      <c r="R55" s="128"/>
      <c r="S55" s="129"/>
      <c r="T55" s="127"/>
      <c r="U55" s="126"/>
      <c r="V55" s="412">
        <f>SUM(E55,H55,K55,N55,Q55,T55)</f>
        <v>6</v>
      </c>
      <c r="W55" s="414">
        <f t="shared" ref="W55" si="183">IF(($AF$4=1),IF(CX54=1,CR54*10,0),0)</f>
        <v>0</v>
      </c>
      <c r="X55" s="412">
        <v>1</v>
      </c>
      <c r="Y55" s="124"/>
      <c r="Z55" s="416">
        <f>IF(B55="","",VLOOKUP(B55,'[4]Список участников'!A:L,8,FALSE))</f>
        <v>0</v>
      </c>
      <c r="AB55" s="417">
        <f>IF(B55&gt;0,1,0)</f>
        <v>1</v>
      </c>
      <c r="AC55" s="417"/>
      <c r="AD55" s="111" t="str">
        <f>IF(B63=0," ","6-2")</f>
        <v>6-2</v>
      </c>
      <c r="AE55" s="112" t="str">
        <f>IF(B63=0," ",CONCATENATE(C63,"-",C55))</f>
        <v>-г.АСТАНА</v>
      </c>
      <c r="AF55" s="113"/>
      <c r="AG55" s="114"/>
      <c r="AH55" s="113"/>
      <c r="AI55" s="114"/>
      <c r="AJ55" s="113"/>
      <c r="AK55" s="114"/>
      <c r="AL55" s="113"/>
      <c r="AM55" s="114"/>
      <c r="AN55" s="113"/>
      <c r="AO55" s="115"/>
      <c r="AP55" s="98"/>
      <c r="AQ55" s="99" t="str">
        <f t="shared" si="153"/>
        <v/>
      </c>
      <c r="AR55" s="99" t="str">
        <f t="shared" si="154"/>
        <v/>
      </c>
      <c r="AS55" s="100">
        <f t="shared" si="155"/>
        <v>0</v>
      </c>
      <c r="AT55" s="100">
        <f t="shared" si="156"/>
        <v>0</v>
      </c>
      <c r="AU55" s="100">
        <f t="shared" si="157"/>
        <v>0</v>
      </c>
      <c r="AV55" s="100">
        <f t="shared" si="158"/>
        <v>0</v>
      </c>
      <c r="AW55" s="100">
        <f t="shared" si="159"/>
        <v>0</v>
      </c>
      <c r="AX55" s="101"/>
      <c r="AY55" s="100">
        <f t="shared" si="160"/>
        <v>0</v>
      </c>
      <c r="AZ55" s="100">
        <f t="shared" si="161"/>
        <v>0</v>
      </c>
      <c r="BA55" s="100">
        <f t="shared" si="162"/>
        <v>0</v>
      </c>
      <c r="BB55" s="100">
        <f t="shared" si="163"/>
        <v>0</v>
      </c>
      <c r="BC55" s="100">
        <f t="shared" si="164"/>
        <v>0</v>
      </c>
      <c r="BD55" s="101"/>
      <c r="BE55" s="100" t="str">
        <f t="shared" si="165"/>
        <v/>
      </c>
      <c r="BF55" s="100" t="str">
        <f t="shared" si="166"/>
        <v/>
      </c>
      <c r="BG55" s="100" t="str">
        <f t="shared" si="167"/>
        <v/>
      </c>
      <c r="BH55" s="100" t="str">
        <f t="shared" si="168"/>
        <v/>
      </c>
      <c r="BI55" s="100" t="str">
        <f t="shared" si="169"/>
        <v/>
      </c>
      <c r="BJ55" s="101"/>
      <c r="BK55" s="100" t="str">
        <f t="shared" si="170"/>
        <v/>
      </c>
      <c r="BL55" s="100" t="str">
        <f t="shared" si="171"/>
        <v/>
      </c>
      <c r="BM55" s="100" t="str">
        <f t="shared" si="172"/>
        <v/>
      </c>
      <c r="BN55" s="100" t="str">
        <f t="shared" si="173"/>
        <v/>
      </c>
      <c r="BO55" s="100" t="str">
        <f t="shared" si="174"/>
        <v/>
      </c>
      <c r="BP55" s="101"/>
      <c r="BQ55" s="102" t="str">
        <f t="shared" si="175"/>
        <v/>
      </c>
      <c r="BR55" s="102" t="str">
        <f t="shared" si="176"/>
        <v/>
      </c>
      <c r="BS55" s="102" t="str">
        <f t="shared" si="177"/>
        <v/>
      </c>
      <c r="BT55" s="1" t="str">
        <f t="shared" si="178"/>
        <v/>
      </c>
      <c r="BU55" s="445"/>
      <c r="BW55" s="103"/>
      <c r="BX55" s="116">
        <f>((AR63+AR60)/(AQ63+AQ60))/10</f>
        <v>0.3</v>
      </c>
      <c r="BY55" s="116">
        <f>((AR63+AQ51)/(AQ63+AR51))/10</f>
        <v>0.3</v>
      </c>
      <c r="BZ55" s="116" t="e">
        <f>((AR63+AQ58)/(AQ63+AR58))/10</f>
        <v>#VALUE!</v>
      </c>
      <c r="CA55" s="116" t="e">
        <f>((AR63+AR55)/(AQ63+AQ55))/10</f>
        <v>#VALUE!</v>
      </c>
      <c r="CB55" s="116" t="e">
        <f>((AR60+AQ51)/(AQ60+AR51))/10</f>
        <v>#DIV/0!</v>
      </c>
      <c r="CC55" s="116" t="e">
        <f>((AR60+AQ58)/(AQ60+AR58))/10</f>
        <v>#VALUE!</v>
      </c>
      <c r="CD55" s="116" t="e">
        <f>((AR60+AR55)/(AQ60+AQ55))/10</f>
        <v>#VALUE!</v>
      </c>
      <c r="CE55" s="116" t="e">
        <f>((AQ51+AQ58)/(AR51+AR58))/10</f>
        <v>#VALUE!</v>
      </c>
      <c r="CF55" s="116" t="e">
        <f>((AQ51+AR55)/(AR51+AQ55))/10</f>
        <v>#VALUE!</v>
      </c>
      <c r="CG55" s="116" t="e">
        <f>((AQ58+AR58)/(AR55+AQ55))/10</f>
        <v>#VALUE!</v>
      </c>
      <c r="CI55" s="103">
        <v>4</v>
      </c>
      <c r="CJ55" s="118">
        <f>IF(AQ54&gt;AR54,CQ58+0.1,CQ58-0.1)</f>
        <v>2.9</v>
      </c>
      <c r="CK55" s="118">
        <f>IF(AR51&gt;AQ51,CQ58+0.1,CQ58-0.1)</f>
        <v>2.9</v>
      </c>
      <c r="CL55" s="118" t="e">
        <f>IF(#REF!&gt;#REF!,CQ58+0.1,CQ58-0.1)</f>
        <v>#REF!</v>
      </c>
      <c r="CM55" s="117"/>
      <c r="CN55" s="118">
        <f>IF(AR62&gt;AQ62,CQ58+0.1,CQ58-0.1)</f>
        <v>2.9</v>
      </c>
      <c r="CO55" s="118">
        <f>IF(AQ59&gt;AR59,CQ58+0.1,CQ58-0.1)</f>
        <v>2.9</v>
      </c>
      <c r="CP55" s="119"/>
      <c r="CQ55" s="401"/>
      <c r="CR55" s="401"/>
      <c r="CS55" s="401"/>
      <c r="CU55" s="401"/>
      <c r="CV55" s="419"/>
      <c r="CX55" s="401"/>
      <c r="CZ55" s="419"/>
      <c r="DA55" s="401"/>
    </row>
    <row r="56" spans="1:105" ht="12.6" customHeight="1" x14ac:dyDescent="0.25">
      <c r="A56" s="424"/>
      <c r="B56" s="425"/>
      <c r="C56" s="434"/>
      <c r="D56" s="420" t="str">
        <f>IF(AR63&gt;AQ63,BS63,BT63)</f>
        <v>-1, 1, -1, 1, 1</v>
      </c>
      <c r="E56" s="421"/>
      <c r="F56" s="422"/>
      <c r="G56" s="428"/>
      <c r="H56" s="429"/>
      <c r="I56" s="430"/>
      <c r="J56" s="423" t="str">
        <f>IF(AR60&gt;AQ60,BS60,BT60)</f>
        <v>1, 1, 1</v>
      </c>
      <c r="K56" s="421"/>
      <c r="L56" s="422"/>
      <c r="M56" s="423" t="str">
        <f>IF(AQ51&gt;AR51,BS51,BT51)</f>
        <v>1, 1, 1</v>
      </c>
      <c r="N56" s="421"/>
      <c r="O56" s="422"/>
      <c r="P56" s="423"/>
      <c r="Q56" s="421"/>
      <c r="R56" s="422"/>
      <c r="S56" s="423"/>
      <c r="T56" s="421"/>
      <c r="U56" s="421"/>
      <c r="V56" s="431"/>
      <c r="W56" s="432"/>
      <c r="X56" s="431"/>
      <c r="Y56" s="124"/>
      <c r="Z56" s="416"/>
      <c r="AB56" s="417"/>
      <c r="AC56" s="417"/>
      <c r="AD56" s="111" t="str">
        <f>IF(B61=0," ","5-3")</f>
        <v>5-3</v>
      </c>
      <c r="AE56" s="112" t="str">
        <f>IF(B61=0," ",CONCATENATE(C61,"-",C57))</f>
        <v>-АЛМАТИНСКАЯ обл.</v>
      </c>
      <c r="AF56" s="113"/>
      <c r="AG56" s="114"/>
      <c r="AH56" s="113"/>
      <c r="AI56" s="114"/>
      <c r="AJ56" s="113"/>
      <c r="AK56" s="114"/>
      <c r="AL56" s="113"/>
      <c r="AM56" s="114"/>
      <c r="AN56" s="113"/>
      <c r="AO56" s="115"/>
      <c r="AP56" s="98"/>
      <c r="AQ56" s="99" t="str">
        <f t="shared" si="153"/>
        <v/>
      </c>
      <c r="AR56" s="99" t="str">
        <f t="shared" si="154"/>
        <v/>
      </c>
      <c r="AS56" s="100">
        <f t="shared" si="155"/>
        <v>0</v>
      </c>
      <c r="AT56" s="100">
        <f t="shared" si="156"/>
        <v>0</v>
      </c>
      <c r="AU56" s="100">
        <f t="shared" si="157"/>
        <v>0</v>
      </c>
      <c r="AV56" s="100">
        <f t="shared" si="158"/>
        <v>0</v>
      </c>
      <c r="AW56" s="100">
        <f t="shared" si="159"/>
        <v>0</v>
      </c>
      <c r="AX56" s="101"/>
      <c r="AY56" s="100">
        <f t="shared" si="160"/>
        <v>0</v>
      </c>
      <c r="AZ56" s="100">
        <f t="shared" si="161"/>
        <v>0</v>
      </c>
      <c r="BA56" s="100">
        <f t="shared" si="162"/>
        <v>0</v>
      </c>
      <c r="BB56" s="100">
        <f t="shared" si="163"/>
        <v>0</v>
      </c>
      <c r="BC56" s="100">
        <f t="shared" si="164"/>
        <v>0</v>
      </c>
      <c r="BD56" s="101"/>
      <c r="BE56" s="100" t="str">
        <f t="shared" si="165"/>
        <v/>
      </c>
      <c r="BF56" s="100" t="str">
        <f t="shared" si="166"/>
        <v/>
      </c>
      <c r="BG56" s="100" t="str">
        <f t="shared" si="167"/>
        <v/>
      </c>
      <c r="BH56" s="100" t="str">
        <f t="shared" si="168"/>
        <v/>
      </c>
      <c r="BI56" s="100" t="str">
        <f t="shared" si="169"/>
        <v/>
      </c>
      <c r="BJ56" s="101"/>
      <c r="BK56" s="100" t="str">
        <f t="shared" si="170"/>
        <v/>
      </c>
      <c r="BL56" s="100" t="str">
        <f t="shared" si="171"/>
        <v/>
      </c>
      <c r="BM56" s="100" t="str">
        <f t="shared" si="172"/>
        <v/>
      </c>
      <c r="BN56" s="100" t="str">
        <f t="shared" si="173"/>
        <v/>
      </c>
      <c r="BO56" s="100" t="str">
        <f t="shared" si="174"/>
        <v/>
      </c>
      <c r="BP56" s="101"/>
      <c r="BQ56" s="102" t="str">
        <f t="shared" si="175"/>
        <v/>
      </c>
      <c r="BR56" s="102" t="str">
        <f t="shared" si="176"/>
        <v/>
      </c>
      <c r="BS56" s="102" t="str">
        <f t="shared" si="177"/>
        <v/>
      </c>
      <c r="BT56" s="1" t="str">
        <f t="shared" si="178"/>
        <v/>
      </c>
      <c r="BU56" s="445"/>
      <c r="BW56" s="103">
        <v>3</v>
      </c>
      <c r="BX56" s="104" t="s">
        <v>208</v>
      </c>
      <c r="BY56" s="104" t="s">
        <v>206</v>
      </c>
      <c r="BZ56" s="104" t="s">
        <v>2</v>
      </c>
      <c r="CA56" s="104" t="s">
        <v>207</v>
      </c>
      <c r="CB56" s="104" t="s">
        <v>187</v>
      </c>
      <c r="CC56" s="104" t="s">
        <v>188</v>
      </c>
      <c r="CD56" s="104" t="s">
        <v>189</v>
      </c>
      <c r="CE56" s="104" t="s">
        <v>192</v>
      </c>
      <c r="CF56" s="104" t="s">
        <v>193</v>
      </c>
      <c r="CG56" s="104" t="s">
        <v>194</v>
      </c>
      <c r="CI56" s="103">
        <v>5</v>
      </c>
      <c r="CJ56" s="118">
        <f>IF(AR52&gt;AQ52,CQ60+0.1,CQ60-0.1)</f>
        <v>-0.1</v>
      </c>
      <c r="CK56" s="118">
        <f>IF(AR58&gt;AQ58,CQ60+0.1,CQ60-0.1)</f>
        <v>-0.1</v>
      </c>
      <c r="CL56" s="118">
        <f>IF(AQ56&gt;AR56,CQ60+0.1,CQ60-0.1)</f>
        <v>-0.1</v>
      </c>
      <c r="CM56" s="118">
        <f>IF(AQ62&gt;AR62,CQ60+0.1,CQ60-0.1)</f>
        <v>-0.1</v>
      </c>
      <c r="CN56" s="125"/>
      <c r="CO56" s="118">
        <f>IF(AQ65&gt;AR65,CQ60+0.1,CQ60-0.1)</f>
        <v>-0.1</v>
      </c>
      <c r="CP56" s="105"/>
      <c r="CQ56" s="400">
        <f>V57</f>
        <v>4</v>
      </c>
      <c r="CR56" s="400">
        <f>IF(AND(CQ56=CQ52,CQ56=CQ54),BX57,(IF(AND(CQ56=CQ52,CQ56=CQ58),BY57,(IF(AND(CQ56=CQ52,CQ56=CQ60),BZ57,(IF(AND(CQ56=CQ52,CQ56=CQ62),CA57,(IF(AND(CQ56=CQ54,CQ56=CQ58),CB57,(IF(AND(CQ56=CQ54,CQ56=CQ60),CC57,(IF(AND(CQ56=CQ54,CQ56=CQ62),CD57,(IF(AND(CQ56=CQ58,CQ56=CQ60),CE57,(IF(AND(CQ56=CQ58,CQ56=CQ62),CF57,(IF(AND(CQ56=CQ60,CQ56=CQ62),CG57,999)))))))))))))))))))</f>
        <v>999</v>
      </c>
      <c r="CS56" s="400">
        <f t="shared" ref="CS56" si="184">IF(CX56=1,CQ56+CR56,CR56)</f>
        <v>999</v>
      </c>
      <c r="CU56" s="400">
        <f>CQ56</f>
        <v>4</v>
      </c>
      <c r="CV56" s="418">
        <f>IF(CU56=CU52,CJ54,(IF(CU56=CU54,CK54,(IF(CU56=CU58,CM54,(IF(CU56=CU60,CN54,(IF(CU56=CU62,CO54,999)))))))))</f>
        <v>999</v>
      </c>
      <c r="CX56" s="400">
        <f t="shared" ref="CX56" si="185">IF(CR56&lt;&gt;999,1,0)</f>
        <v>0</v>
      </c>
      <c r="CZ56" s="418">
        <f>IF(CX56=1,CS56,CV56)</f>
        <v>999</v>
      </c>
      <c r="DA56" s="400">
        <f t="shared" ref="DA56" si="186">IF(CZ56&lt;&gt;999,CZ56,CU56)</f>
        <v>4</v>
      </c>
    </row>
    <row r="57" spans="1:105" ht="12.6" customHeight="1" x14ac:dyDescent="0.25">
      <c r="A57" s="402">
        <v>3</v>
      </c>
      <c r="B57" s="404">
        <f>[3]Лист3!$A$18</f>
        <v>51</v>
      </c>
      <c r="C57" s="433" t="s">
        <v>4</v>
      </c>
      <c r="D57" s="126"/>
      <c r="E57" s="127">
        <f>IF(AR57&gt;AQ57,2,$AF$4)</f>
        <v>1</v>
      </c>
      <c r="F57" s="128"/>
      <c r="G57" s="129"/>
      <c r="H57" s="127">
        <f>IF(AQ60&gt;AR60,2,$AF$4)</f>
        <v>1</v>
      </c>
      <c r="I57" s="128"/>
      <c r="J57" s="408"/>
      <c r="K57" s="409"/>
      <c r="L57" s="427"/>
      <c r="M57" s="129"/>
      <c r="N57" s="127">
        <f>IF(AQ64&gt;AR64,2,$AF$4)</f>
        <v>2</v>
      </c>
      <c r="O57" s="128"/>
      <c r="P57" s="129"/>
      <c r="Q57" s="127"/>
      <c r="R57" s="128"/>
      <c r="S57" s="129"/>
      <c r="T57" s="127"/>
      <c r="U57" s="126"/>
      <c r="V57" s="412">
        <f>SUM(E57,H57,K57,N57,Q57,T57)</f>
        <v>4</v>
      </c>
      <c r="W57" s="414">
        <f t="shared" ref="W57" si="187">IF(($AF$4=1),IF(CX56=1,CR56*10,0),0)</f>
        <v>0</v>
      </c>
      <c r="X57" s="412">
        <v>3</v>
      </c>
      <c r="Y57" s="124"/>
      <c r="Z57" s="416">
        <f>IF(B57="","",VLOOKUP(B57,'[4]Список участников'!A:L,8,FALSE))</f>
        <v>0</v>
      </c>
      <c r="AB57" s="417">
        <f>IF(B57&gt;0,1,0)</f>
        <v>1</v>
      </c>
      <c r="AC57" s="417"/>
      <c r="AD57" s="111" t="s">
        <v>205</v>
      </c>
      <c r="AE57" s="112" t="str">
        <f>IF(B57=0," ",CONCATENATE(C53,"-",C57))</f>
        <v>г.АЛМАТЫ-АЛМАТИНСКАЯ обл.</v>
      </c>
      <c r="AF57" s="113">
        <v>2</v>
      </c>
      <c r="AG57" s="114">
        <v>1</v>
      </c>
      <c r="AH57" s="113">
        <v>2</v>
      </c>
      <c r="AI57" s="114">
        <v>1</v>
      </c>
      <c r="AJ57" s="113">
        <v>2</v>
      </c>
      <c r="AK57" s="114">
        <v>1</v>
      </c>
      <c r="AL57" s="113"/>
      <c r="AM57" s="114"/>
      <c r="AN57" s="113"/>
      <c r="AO57" s="115"/>
      <c r="AP57" s="98"/>
      <c r="AQ57" s="99">
        <f t="shared" si="153"/>
        <v>3</v>
      </c>
      <c r="AR57" s="99">
        <f t="shared" si="154"/>
        <v>0</v>
      </c>
      <c r="AS57" s="100">
        <f t="shared" si="155"/>
        <v>1</v>
      </c>
      <c r="AT57" s="100">
        <f t="shared" si="156"/>
        <v>1</v>
      </c>
      <c r="AU57" s="100">
        <f t="shared" si="157"/>
        <v>1</v>
      </c>
      <c r="AV57" s="100">
        <f t="shared" si="158"/>
        <v>0</v>
      </c>
      <c r="AW57" s="100">
        <f t="shared" si="159"/>
        <v>0</v>
      </c>
      <c r="AX57" s="101"/>
      <c r="AY57" s="100">
        <f t="shared" si="160"/>
        <v>0</v>
      </c>
      <c r="AZ57" s="100">
        <f t="shared" si="161"/>
        <v>0</v>
      </c>
      <c r="BA57" s="100">
        <f t="shared" si="162"/>
        <v>0</v>
      </c>
      <c r="BB57" s="100">
        <f t="shared" si="163"/>
        <v>0</v>
      </c>
      <c r="BC57" s="100">
        <f t="shared" si="164"/>
        <v>0</v>
      </c>
      <c r="BD57" s="101"/>
      <c r="BE57" s="100">
        <f t="shared" si="165"/>
        <v>1</v>
      </c>
      <c r="BF57" s="100" t="str">
        <f t="shared" si="166"/>
        <v>, 1</v>
      </c>
      <c r="BG57" s="100" t="str">
        <f t="shared" si="167"/>
        <v>, 1</v>
      </c>
      <c r="BH57" s="100" t="str">
        <f t="shared" si="168"/>
        <v/>
      </c>
      <c r="BI57" s="100" t="str">
        <f t="shared" si="169"/>
        <v/>
      </c>
      <c r="BJ57" s="101"/>
      <c r="BK57" s="100">
        <f t="shared" si="170"/>
        <v>-1</v>
      </c>
      <c r="BL57" s="100" t="str">
        <f t="shared" si="171"/>
        <v>, -1</v>
      </c>
      <c r="BM57" s="100" t="str">
        <f t="shared" si="172"/>
        <v>, -1</v>
      </c>
      <c r="BN57" s="100" t="str">
        <f t="shared" si="173"/>
        <v/>
      </c>
      <c r="BO57" s="100" t="str">
        <f t="shared" si="174"/>
        <v/>
      </c>
      <c r="BP57" s="101"/>
      <c r="BQ57" s="102" t="str">
        <f t="shared" si="175"/>
        <v>1, 1, 1</v>
      </c>
      <c r="BR57" s="102" t="str">
        <f t="shared" si="176"/>
        <v>-1, -1, -1</v>
      </c>
      <c r="BS57" s="102" t="str">
        <f t="shared" si="177"/>
        <v>1, 1, 1</v>
      </c>
      <c r="BT57" s="1" t="str">
        <f t="shared" si="178"/>
        <v>0 : 3</v>
      </c>
      <c r="BU57" s="445"/>
      <c r="BW57" s="103"/>
      <c r="BX57" s="116">
        <f>((AR57+AQ60)/(AQ57+AR60))/10</f>
        <v>0</v>
      </c>
      <c r="BY57" s="116">
        <f>((AR57+AQ64)/(AQ57+AR64))/10</f>
        <v>0.1</v>
      </c>
      <c r="BZ57" s="116" t="e">
        <f>((AR57+AR56)/(AQ57+AQ56))/10</f>
        <v>#VALUE!</v>
      </c>
      <c r="CA57" s="116" t="e">
        <f>((AR57+AQ53)/(AQ57+AR53))/10</f>
        <v>#VALUE!</v>
      </c>
      <c r="CB57" s="116">
        <f>((AQ60+AQ64)/(AR60+AR64))/10</f>
        <v>0.1</v>
      </c>
      <c r="CC57" s="116" t="e">
        <f>((AQ60+AR56)/(AR60+AQ56))/10</f>
        <v>#VALUE!</v>
      </c>
      <c r="CD57" s="116" t="e">
        <f>((AQ60+AQ53)/(AR60+AR53))/10</f>
        <v>#VALUE!</v>
      </c>
      <c r="CE57" s="116" t="e">
        <f>((AQ64+AR56)/(AR64+AQ56))/10</f>
        <v>#VALUE!</v>
      </c>
      <c r="CF57" s="116" t="e">
        <f>((AQ64+AQ53)/(AR64+AR53))/10</f>
        <v>#VALUE!</v>
      </c>
      <c r="CG57" s="116" t="e">
        <f>((AR56+AQ53)/(AQ56+AR53))/10</f>
        <v>#VALUE!</v>
      </c>
      <c r="CI57" s="103">
        <v>6</v>
      </c>
      <c r="CJ57" s="118">
        <f>IF(AQ61&gt;AR61,CQ62+0.1,CQ62-0.1)</f>
        <v>-0.1</v>
      </c>
      <c r="CK57" s="118">
        <f>IF(AQ55&gt;AR55,CQ62+0.1,CQ62-0.1)</f>
        <v>-0.1</v>
      </c>
      <c r="CL57" s="118">
        <f>IF(AR53&gt;AQ53,CQ62+0.1,CQ62-0.1)</f>
        <v>-0.1</v>
      </c>
      <c r="CM57" s="118">
        <f>IF(AR59&gt;AQ59,CQ62+0.1,CQ62-0.1)</f>
        <v>-0.1</v>
      </c>
      <c r="CN57" s="118">
        <f>IF(AR65&gt;AQ65,CQ62+0.1,CQ62-0.1)</f>
        <v>-0.1</v>
      </c>
      <c r="CO57" s="117"/>
      <c r="CP57" s="119"/>
      <c r="CQ57" s="401"/>
      <c r="CR57" s="401"/>
      <c r="CS57" s="401"/>
      <c r="CU57" s="401"/>
      <c r="CV57" s="419"/>
      <c r="CX57" s="401"/>
      <c r="CZ57" s="419"/>
      <c r="DA57" s="401"/>
    </row>
    <row r="58" spans="1:105" ht="12.6" customHeight="1" x14ac:dyDescent="0.25">
      <c r="A58" s="424"/>
      <c r="B58" s="425"/>
      <c r="C58" s="434"/>
      <c r="D58" s="420" t="str">
        <f>IF(AR57&gt;AQ57,BS57,BT57)</f>
        <v>0 : 3</v>
      </c>
      <c r="E58" s="421"/>
      <c r="F58" s="422"/>
      <c r="G58" s="423" t="str">
        <f>IF(AQ60&gt;AR60,BS60,BT60)</f>
        <v>0 : 3</v>
      </c>
      <c r="H58" s="421"/>
      <c r="I58" s="422"/>
      <c r="J58" s="428"/>
      <c r="K58" s="429"/>
      <c r="L58" s="430"/>
      <c r="M58" s="423" t="str">
        <f>IF(AQ64&gt;AR64,BS64,BT64)</f>
        <v>1, 1, 1</v>
      </c>
      <c r="N58" s="421"/>
      <c r="O58" s="422"/>
      <c r="P58" s="423"/>
      <c r="Q58" s="421"/>
      <c r="R58" s="422"/>
      <c r="S58" s="423"/>
      <c r="T58" s="421"/>
      <c r="U58" s="421"/>
      <c r="V58" s="431"/>
      <c r="W58" s="432"/>
      <c r="X58" s="431"/>
      <c r="Y58" s="124"/>
      <c r="Z58" s="416"/>
      <c r="AB58" s="417"/>
      <c r="AC58" s="417"/>
      <c r="AD58" s="111" t="str">
        <f>IF(B61=0," ","2-5")</f>
        <v>2-5</v>
      </c>
      <c r="AE58" s="112" t="str">
        <f>IF(B61=0," ",CONCATENATE(C55,"-",C61))</f>
        <v>г.АСТАНА-</v>
      </c>
      <c r="AF58" s="113"/>
      <c r="AG58" s="114"/>
      <c r="AH58" s="113"/>
      <c r="AI58" s="114"/>
      <c r="AJ58" s="113"/>
      <c r="AK58" s="114"/>
      <c r="AL58" s="113"/>
      <c r="AM58" s="114"/>
      <c r="AN58" s="113"/>
      <c r="AO58" s="115"/>
      <c r="AP58" s="98"/>
      <c r="AQ58" s="99" t="str">
        <f t="shared" si="153"/>
        <v/>
      </c>
      <c r="AR58" s="99" t="str">
        <f t="shared" si="154"/>
        <v/>
      </c>
      <c r="AS58" s="100">
        <f t="shared" si="155"/>
        <v>0</v>
      </c>
      <c r="AT58" s="100">
        <f t="shared" si="156"/>
        <v>0</v>
      </c>
      <c r="AU58" s="100">
        <f t="shared" si="157"/>
        <v>0</v>
      </c>
      <c r="AV58" s="100">
        <f t="shared" si="158"/>
        <v>0</v>
      </c>
      <c r="AW58" s="100">
        <f t="shared" si="159"/>
        <v>0</v>
      </c>
      <c r="AX58" s="101"/>
      <c r="AY58" s="100">
        <f t="shared" si="160"/>
        <v>0</v>
      </c>
      <c r="AZ58" s="100">
        <f t="shared" si="161"/>
        <v>0</v>
      </c>
      <c r="BA58" s="100">
        <f t="shared" si="162"/>
        <v>0</v>
      </c>
      <c r="BB58" s="100">
        <f t="shared" si="163"/>
        <v>0</v>
      </c>
      <c r="BC58" s="100">
        <f t="shared" si="164"/>
        <v>0</v>
      </c>
      <c r="BD58" s="101"/>
      <c r="BE58" s="100" t="str">
        <f t="shared" si="165"/>
        <v/>
      </c>
      <c r="BF58" s="100" t="str">
        <f t="shared" si="166"/>
        <v/>
      </c>
      <c r="BG58" s="100" t="str">
        <f t="shared" si="167"/>
        <v/>
      </c>
      <c r="BH58" s="100" t="str">
        <f t="shared" si="168"/>
        <v/>
      </c>
      <c r="BI58" s="100" t="str">
        <f t="shared" si="169"/>
        <v/>
      </c>
      <c r="BJ58" s="101"/>
      <c r="BK58" s="100" t="str">
        <f t="shared" si="170"/>
        <v/>
      </c>
      <c r="BL58" s="100" t="str">
        <f t="shared" si="171"/>
        <v/>
      </c>
      <c r="BM58" s="100" t="str">
        <f t="shared" si="172"/>
        <v/>
      </c>
      <c r="BN58" s="100" t="str">
        <f t="shared" si="173"/>
        <v/>
      </c>
      <c r="BO58" s="100" t="str">
        <f t="shared" si="174"/>
        <v/>
      </c>
      <c r="BP58" s="101"/>
      <c r="BQ58" s="102" t="str">
        <f t="shared" si="175"/>
        <v/>
      </c>
      <c r="BR58" s="102" t="str">
        <f t="shared" si="176"/>
        <v/>
      </c>
      <c r="BS58" s="102" t="str">
        <f t="shared" si="177"/>
        <v/>
      </c>
      <c r="BT58" s="1" t="str">
        <f t="shared" si="178"/>
        <v/>
      </c>
      <c r="BU58" s="445"/>
      <c r="BW58" s="103">
        <v>4</v>
      </c>
      <c r="BX58" s="104" t="s">
        <v>208</v>
      </c>
      <c r="BY58" s="104" t="s">
        <v>205</v>
      </c>
      <c r="BZ58" s="104" t="s">
        <v>2</v>
      </c>
      <c r="CA58" s="104" t="s">
        <v>207</v>
      </c>
      <c r="CB58" s="104" t="s">
        <v>186</v>
      </c>
      <c r="CC58" s="104" t="s">
        <v>188</v>
      </c>
      <c r="CD58" s="104" t="s">
        <v>189</v>
      </c>
      <c r="CE58" s="104" t="s">
        <v>190</v>
      </c>
      <c r="CF58" s="104" t="s">
        <v>191</v>
      </c>
      <c r="CG58" s="104" t="s">
        <v>194</v>
      </c>
      <c r="CI58" s="119"/>
      <c r="CJ58" s="105"/>
      <c r="CK58" s="105"/>
      <c r="CL58" s="105"/>
      <c r="CM58" s="105"/>
      <c r="CN58" s="105"/>
      <c r="CO58" s="105"/>
      <c r="CP58" s="105"/>
      <c r="CQ58" s="400">
        <f>V59</f>
        <v>3</v>
      </c>
      <c r="CR58" s="400">
        <f>IF(AND(CQ58=CQ52,CQ58=CQ54),BX59,(IF(AND(CQ58=CQ52,CQ58=CQ56),BY59,(IF(AND(CQ58=CQ52,CQ58=CQ60),BZ59,(IF(AND(CQ58=CQ52,CQ58=CQ62),CA59,(IF(AND(CQ58=CQ54,CQ58=CQ56),CB59,(IF(AND(CQ58=CQ54,CQ58=CQ60),CC59,(IF(AND(CQ58=CQ54,CQ58=CQ62),CD59,(IF(AND(CQ58=CQ56,CQ58=CQ60),CE59,(IF(AND(CQ58=CQ56,CQ58=CQ62),CF59,(IF(AND(CQ58=CQ60,CQ58=CQ62),CG59,999)))))))))))))))))))</f>
        <v>999</v>
      </c>
      <c r="CS58" s="400">
        <f t="shared" ref="CS58" si="188">IF(CX58=1,CQ58+CR58,CR58)</f>
        <v>999</v>
      </c>
      <c r="CU58" s="400">
        <f>CQ58</f>
        <v>3</v>
      </c>
      <c r="CV58" s="418">
        <f>IF(CU58=CU52,CJ55,(IF(CU58=CU54,CK55,(IF(CU58=CU56,CL55,(IF(CU58=CU60,CN55,(IF(CU58=CU62,CO55,999)))))))))</f>
        <v>999</v>
      </c>
      <c r="CX58" s="400">
        <f t="shared" ref="CX58" si="189">IF(CR58&lt;&gt;999,1,0)</f>
        <v>0</v>
      </c>
      <c r="CZ58" s="418">
        <f>IF(CX58=1,CS58,CV58)</f>
        <v>999</v>
      </c>
      <c r="DA58" s="400">
        <f t="shared" ref="DA58" si="190">IF(CZ58&lt;&gt;999,CZ58,CU58)</f>
        <v>3</v>
      </c>
    </row>
    <row r="59" spans="1:105" ht="12.6" customHeight="1" x14ac:dyDescent="0.25">
      <c r="A59" s="402">
        <v>4</v>
      </c>
      <c r="B59" s="404">
        <f>[3]Лист3!$A$19</f>
        <v>94</v>
      </c>
      <c r="C59" s="433" t="s">
        <v>75</v>
      </c>
      <c r="D59" s="126"/>
      <c r="E59" s="127">
        <f>IF(AQ54&gt;AR54,2,$AF$4)</f>
        <v>1</v>
      </c>
      <c r="F59" s="128"/>
      <c r="G59" s="129"/>
      <c r="H59" s="127">
        <f>IF(AR51&gt;AQ51,2,$AF$4)</f>
        <v>1</v>
      </c>
      <c r="I59" s="128"/>
      <c r="J59" s="129"/>
      <c r="K59" s="127">
        <f>IF(AR64&gt;AQ64,2,$AF$4)</f>
        <v>1</v>
      </c>
      <c r="L59" s="128"/>
      <c r="M59" s="408"/>
      <c r="N59" s="409"/>
      <c r="O59" s="427"/>
      <c r="P59" s="129"/>
      <c r="Q59" s="127"/>
      <c r="R59" s="128"/>
      <c r="S59" s="129"/>
      <c r="T59" s="127"/>
      <c r="U59" s="126"/>
      <c r="V59" s="412">
        <f>SUM(E59,H59,K59,N59,Q59,T59)</f>
        <v>3</v>
      </c>
      <c r="W59" s="414">
        <f t="shared" ref="W59" si="191">IF(($AF$4=1),IF(CX58=1,CR58*10,0),0)</f>
        <v>0</v>
      </c>
      <c r="X59" s="412">
        <v>4</v>
      </c>
      <c r="Y59" s="124"/>
      <c r="Z59" s="416">
        <f>IF(B59="","",VLOOKUP(B59,'[4]Список участников'!A:L,8,FALSE))</f>
        <v>0</v>
      </c>
      <c r="AB59" s="417">
        <f>IF(B59&gt;0,1,0)</f>
        <v>1</v>
      </c>
      <c r="AC59" s="417"/>
      <c r="AD59" s="111" t="str">
        <f>IF(B63=0," ","4-6")</f>
        <v>4-6</v>
      </c>
      <c r="AE59" s="112" t="str">
        <f>IF(B63=0," ",CONCATENATE(C59,"-",C63))</f>
        <v>ЖЕТЫСУСКАЯ обл.-</v>
      </c>
      <c r="AF59" s="113"/>
      <c r="AG59" s="114"/>
      <c r="AH59" s="113"/>
      <c r="AI59" s="114"/>
      <c r="AJ59" s="113"/>
      <c r="AK59" s="114"/>
      <c r="AL59" s="113"/>
      <c r="AM59" s="114"/>
      <c r="AN59" s="113"/>
      <c r="AO59" s="115"/>
      <c r="AP59" s="98"/>
      <c r="AQ59" s="99" t="str">
        <f t="shared" si="153"/>
        <v/>
      </c>
      <c r="AR59" s="99" t="str">
        <f t="shared" si="154"/>
        <v/>
      </c>
      <c r="AS59" s="100">
        <f t="shared" si="155"/>
        <v>0</v>
      </c>
      <c r="AT59" s="100">
        <f t="shared" si="156"/>
        <v>0</v>
      </c>
      <c r="AU59" s="100">
        <f t="shared" si="157"/>
        <v>0</v>
      </c>
      <c r="AV59" s="100">
        <f t="shared" si="158"/>
        <v>0</v>
      </c>
      <c r="AW59" s="100">
        <f t="shared" si="159"/>
        <v>0</v>
      </c>
      <c r="AX59" s="101"/>
      <c r="AY59" s="100">
        <f t="shared" si="160"/>
        <v>0</v>
      </c>
      <c r="AZ59" s="100">
        <f t="shared" si="161"/>
        <v>0</v>
      </c>
      <c r="BA59" s="100">
        <f t="shared" si="162"/>
        <v>0</v>
      </c>
      <c r="BB59" s="100">
        <f t="shared" si="163"/>
        <v>0</v>
      </c>
      <c r="BC59" s="100">
        <f t="shared" si="164"/>
        <v>0</v>
      </c>
      <c r="BD59" s="101"/>
      <c r="BE59" s="100" t="str">
        <f t="shared" si="165"/>
        <v/>
      </c>
      <c r="BF59" s="100" t="str">
        <f t="shared" si="166"/>
        <v/>
      </c>
      <c r="BG59" s="100" t="str">
        <f t="shared" si="167"/>
        <v/>
      </c>
      <c r="BH59" s="100" t="str">
        <f t="shared" si="168"/>
        <v/>
      </c>
      <c r="BI59" s="100" t="str">
        <f t="shared" si="169"/>
        <v/>
      </c>
      <c r="BJ59" s="101"/>
      <c r="BK59" s="100" t="str">
        <f t="shared" si="170"/>
        <v/>
      </c>
      <c r="BL59" s="100" t="str">
        <f t="shared" si="171"/>
        <v/>
      </c>
      <c r="BM59" s="100" t="str">
        <f t="shared" si="172"/>
        <v/>
      </c>
      <c r="BN59" s="100" t="str">
        <f t="shared" si="173"/>
        <v/>
      </c>
      <c r="BO59" s="100" t="str">
        <f t="shared" si="174"/>
        <v/>
      </c>
      <c r="BP59" s="101"/>
      <c r="BQ59" s="102" t="str">
        <f t="shared" si="175"/>
        <v/>
      </c>
      <c r="BR59" s="102" t="str">
        <f t="shared" si="176"/>
        <v/>
      </c>
      <c r="BS59" s="102" t="str">
        <f t="shared" si="177"/>
        <v/>
      </c>
      <c r="BT59" s="1" t="str">
        <f t="shared" si="178"/>
        <v/>
      </c>
      <c r="BU59" s="445"/>
      <c r="BW59" s="103"/>
      <c r="BX59" s="116">
        <f>((AQ54+AR51)/(AR54+AQ51))/10</f>
        <v>0</v>
      </c>
      <c r="BY59" s="116">
        <f>((AQ54+AR64)/(AR54+AQ64))/10</f>
        <v>0</v>
      </c>
      <c r="BZ59" s="116" t="e">
        <f>((AQ54+AR62)/(AR54+AQ62))/10</f>
        <v>#VALUE!</v>
      </c>
      <c r="CA59" s="116" t="e">
        <f>((AQ54+AQ59)/(AR54+AR59))/10</f>
        <v>#VALUE!</v>
      </c>
      <c r="CB59" s="116">
        <f>((AR51+AR64)/(AQ51+AQ64))/10</f>
        <v>0</v>
      </c>
      <c r="CC59" s="116" t="e">
        <f>((AR51+AR62)/(AQ51+AQ62))/10</f>
        <v>#VALUE!</v>
      </c>
      <c r="CD59" s="116" t="e">
        <f>((AR51+AQ59)/(AQ51+AR59))/10</f>
        <v>#VALUE!</v>
      </c>
      <c r="CE59" s="116" t="e">
        <f>((AR64+AR62)/(AQ64+AQ62))/10</f>
        <v>#VALUE!</v>
      </c>
      <c r="CF59" s="116" t="e">
        <f>((AR64+AQ59)/(AQ64+AR59))/10</f>
        <v>#VALUE!</v>
      </c>
      <c r="CG59" s="116" t="e">
        <f>((AR62+AQ59)/(AQ62+AR59))/10</f>
        <v>#VALUE!</v>
      </c>
      <c r="CI59" s="119"/>
      <c r="CJ59" s="119"/>
      <c r="CK59" s="119"/>
      <c r="CL59" s="119"/>
      <c r="CM59" s="119"/>
      <c r="CN59" s="119"/>
      <c r="CO59" s="119"/>
      <c r="CP59" s="119"/>
      <c r="CQ59" s="401"/>
      <c r="CR59" s="401"/>
      <c r="CS59" s="401"/>
      <c r="CU59" s="401"/>
      <c r="CV59" s="419"/>
      <c r="CX59" s="401"/>
      <c r="CZ59" s="419"/>
      <c r="DA59" s="401"/>
    </row>
    <row r="60" spans="1:105" ht="12.6" customHeight="1" x14ac:dyDescent="0.25">
      <c r="A60" s="424"/>
      <c r="B60" s="425"/>
      <c r="C60" s="434"/>
      <c r="D60" s="420" t="str">
        <f>IF(AQ54&gt;AR54,BS54,BT54)</f>
        <v>0 : 3</v>
      </c>
      <c r="E60" s="421"/>
      <c r="F60" s="422"/>
      <c r="G60" s="423" t="str">
        <f>IF(AR51&gt;AQ51,BS51,BT51)</f>
        <v>0 : 3</v>
      </c>
      <c r="H60" s="421"/>
      <c r="I60" s="422"/>
      <c r="J60" s="423" t="str">
        <f>IF(AR64&gt;AQ64,BS64,BT64)</f>
        <v>0 : 3</v>
      </c>
      <c r="K60" s="421"/>
      <c r="L60" s="422"/>
      <c r="M60" s="428"/>
      <c r="N60" s="429"/>
      <c r="O60" s="430"/>
      <c r="P60" s="423"/>
      <c r="Q60" s="421"/>
      <c r="R60" s="422"/>
      <c r="S60" s="423"/>
      <c r="T60" s="421"/>
      <c r="U60" s="421"/>
      <c r="V60" s="431"/>
      <c r="W60" s="432"/>
      <c r="X60" s="431"/>
      <c r="Y60" s="124"/>
      <c r="Z60" s="416"/>
      <c r="AB60" s="417"/>
      <c r="AC60" s="417"/>
      <c r="AD60" s="111" t="s">
        <v>209</v>
      </c>
      <c r="AE60" s="112" t="str">
        <f>CONCATENATE(C57,"-",C55)</f>
        <v>АЛМАТИНСКАЯ обл.-г.АСТАНА</v>
      </c>
      <c r="AF60" s="113">
        <v>1</v>
      </c>
      <c r="AG60" s="114">
        <v>2</v>
      </c>
      <c r="AH60" s="113">
        <v>1</v>
      </c>
      <c r="AI60" s="114">
        <v>2</v>
      </c>
      <c r="AJ60" s="113">
        <v>1</v>
      </c>
      <c r="AK60" s="114">
        <v>2</v>
      </c>
      <c r="AL60" s="113"/>
      <c r="AM60" s="114"/>
      <c r="AN60" s="113"/>
      <c r="AO60" s="115"/>
      <c r="AP60" s="98"/>
      <c r="AQ60" s="99">
        <f t="shared" si="153"/>
        <v>0</v>
      </c>
      <c r="AR60" s="99">
        <f t="shared" si="154"/>
        <v>3</v>
      </c>
      <c r="AS60" s="100">
        <f t="shared" si="155"/>
        <v>0</v>
      </c>
      <c r="AT60" s="100">
        <f t="shared" si="156"/>
        <v>0</v>
      </c>
      <c r="AU60" s="100">
        <f t="shared" si="157"/>
        <v>0</v>
      </c>
      <c r="AV60" s="100">
        <f t="shared" si="158"/>
        <v>0</v>
      </c>
      <c r="AW60" s="100">
        <f t="shared" si="159"/>
        <v>0</v>
      </c>
      <c r="AX60" s="101"/>
      <c r="AY60" s="100">
        <f t="shared" si="160"/>
        <v>1</v>
      </c>
      <c r="AZ60" s="100">
        <f t="shared" si="161"/>
        <v>1</v>
      </c>
      <c r="BA60" s="100">
        <f t="shared" si="162"/>
        <v>1</v>
      </c>
      <c r="BB60" s="100">
        <f t="shared" si="163"/>
        <v>0</v>
      </c>
      <c r="BC60" s="100">
        <f t="shared" si="164"/>
        <v>0</v>
      </c>
      <c r="BD60" s="101"/>
      <c r="BE60" s="100">
        <f t="shared" si="165"/>
        <v>-1</v>
      </c>
      <c r="BF60" s="100" t="str">
        <f t="shared" si="166"/>
        <v>, -1</v>
      </c>
      <c r="BG60" s="100" t="str">
        <f t="shared" si="167"/>
        <v>, -1</v>
      </c>
      <c r="BH60" s="100" t="str">
        <f t="shared" si="168"/>
        <v/>
      </c>
      <c r="BI60" s="100" t="str">
        <f t="shared" si="169"/>
        <v/>
      </c>
      <c r="BJ60" s="101"/>
      <c r="BK60" s="100">
        <f t="shared" si="170"/>
        <v>1</v>
      </c>
      <c r="BL60" s="100" t="str">
        <f t="shared" si="171"/>
        <v>, 1</v>
      </c>
      <c r="BM60" s="100" t="str">
        <f t="shared" si="172"/>
        <v>, 1</v>
      </c>
      <c r="BN60" s="100" t="str">
        <f t="shared" si="173"/>
        <v/>
      </c>
      <c r="BO60" s="100" t="str">
        <f t="shared" si="174"/>
        <v/>
      </c>
      <c r="BP60" s="101"/>
      <c r="BQ60" s="102" t="str">
        <f t="shared" si="175"/>
        <v>-1, -1, -1</v>
      </c>
      <c r="BR60" s="102" t="str">
        <f t="shared" si="176"/>
        <v>1, 1, 1</v>
      </c>
      <c r="BS60" s="102" t="str">
        <f t="shared" si="177"/>
        <v>1, 1, 1</v>
      </c>
      <c r="BT60" s="1" t="str">
        <f t="shared" si="178"/>
        <v>0 : 3</v>
      </c>
      <c r="BU60" s="445"/>
      <c r="BW60" s="103">
        <v>5</v>
      </c>
      <c r="BX60" s="104" t="s">
        <v>208</v>
      </c>
      <c r="BY60" s="104" t="s">
        <v>205</v>
      </c>
      <c r="BZ60" s="104" t="s">
        <v>206</v>
      </c>
      <c r="CA60" s="104" t="s">
        <v>207</v>
      </c>
      <c r="CB60" s="104" t="s">
        <v>186</v>
      </c>
      <c r="CC60" s="104" t="s">
        <v>187</v>
      </c>
      <c r="CD60" s="104" t="s">
        <v>189</v>
      </c>
      <c r="CE60" s="104" t="s">
        <v>1</v>
      </c>
      <c r="CF60" s="104" t="s">
        <v>191</v>
      </c>
      <c r="CG60" s="104" t="s">
        <v>193</v>
      </c>
      <c r="CI60" s="119"/>
      <c r="CJ60" s="105"/>
      <c r="CK60" s="105"/>
      <c r="CL60" s="105"/>
      <c r="CM60" s="105"/>
      <c r="CN60" s="105"/>
      <c r="CO60" s="105"/>
      <c r="CP60" s="105"/>
      <c r="CQ60" s="400">
        <f>V61</f>
        <v>0</v>
      </c>
      <c r="CR60" s="400">
        <f>IF(AND(CQ60=CQ52,CQ60=CQ54),BX61,(IF(AND(CQ60=CQ52,CQ60=CQ56),BY61,(IF(AND(CQ60=CQ52,CQ60=CQ58),BZ61,(IF(AND(CQ60=CQ52,CQ60=CQ62),CA61,(IF(AND(CQ60=CQ54,CQ60=CQ56),CB61,(IF(AND(CQ60=CQ54,CQ60=CQ58),CC61,(IF(AND(CQ60=CQ54,CQ60=CQ62),CD61,(IF(AND(CQ60=CQ56,CQ60=CQ58),CE61,(IF(AND(CQ60=CQ56,CQ60=CQ62),CF61,(IF(AND(CQ60=CQ58,CQ60=CQ62),CG61,999)))))))))))))))))))</f>
        <v>999</v>
      </c>
      <c r="CS60" s="400">
        <f t="shared" ref="CS60" si="192">IF(CX60=1,CQ60+CR60,CR60)</f>
        <v>999</v>
      </c>
      <c r="CU60" s="400">
        <f>CQ60</f>
        <v>0</v>
      </c>
      <c r="CV60" s="418">
        <f>IF(CU60=CU52,CJ56,(IF(CU60=CU54,CK56,(IF(CU60=CU56,CL56,(IF(CU60=CU58,CM56,(IF(CU60=CU62,CO56,999)))))))))</f>
        <v>-0.1</v>
      </c>
      <c r="CX60" s="400">
        <f t="shared" ref="CX60" si="193">IF(CR60&lt;&gt;999,1,0)</f>
        <v>0</v>
      </c>
      <c r="CZ60" s="418">
        <f>IF(CX60=1,CS60,CV60)</f>
        <v>-0.1</v>
      </c>
      <c r="DA60" s="400">
        <f t="shared" ref="DA60" si="194">IF(CZ60&lt;&gt;999,CZ60,CU60)</f>
        <v>-0.1</v>
      </c>
    </row>
    <row r="61" spans="1:105" ht="12.6" customHeight="1" x14ac:dyDescent="0.25">
      <c r="A61" s="402">
        <v>5</v>
      </c>
      <c r="B61" s="404">
        <f>[3]Лист3!$A$20</f>
        <v>99</v>
      </c>
      <c r="C61" s="406"/>
      <c r="D61" s="126"/>
      <c r="E61" s="127"/>
      <c r="F61" s="128"/>
      <c r="G61" s="129"/>
      <c r="H61" s="127"/>
      <c r="I61" s="128"/>
      <c r="J61" s="129"/>
      <c r="K61" s="127"/>
      <c r="L61" s="128"/>
      <c r="M61" s="129"/>
      <c r="N61" s="127"/>
      <c r="O61" s="128"/>
      <c r="P61" s="408"/>
      <c r="Q61" s="409"/>
      <c r="R61" s="427"/>
      <c r="S61" s="129"/>
      <c r="T61" s="127"/>
      <c r="U61" s="126"/>
      <c r="V61" s="412"/>
      <c r="W61" s="414"/>
      <c r="X61" s="412"/>
      <c r="Y61" s="124"/>
      <c r="Z61" s="416">
        <f>IF(B61="","",VLOOKUP(B61,'[4]Список участников'!A:L,8,FALSE))</f>
        <v>0</v>
      </c>
      <c r="AB61" s="417">
        <f>IF(B61&gt;0,1,0)</f>
        <v>1</v>
      </c>
      <c r="AC61" s="417"/>
      <c r="AD61" s="111" t="str">
        <f>IF(B63=0," ","6-1")</f>
        <v>6-1</v>
      </c>
      <c r="AE61" s="112" t="str">
        <f>IF(B63=0," ",CONCATENATE(C63,"-",C53))</f>
        <v>-г.АЛМАТЫ</v>
      </c>
      <c r="AF61" s="113"/>
      <c r="AG61" s="114"/>
      <c r="AH61" s="113"/>
      <c r="AI61" s="114"/>
      <c r="AJ61" s="113"/>
      <c r="AK61" s="114"/>
      <c r="AL61" s="113"/>
      <c r="AM61" s="114"/>
      <c r="AN61" s="113"/>
      <c r="AO61" s="115"/>
      <c r="AP61" s="98"/>
      <c r="AQ61" s="99" t="str">
        <f t="shared" si="153"/>
        <v/>
      </c>
      <c r="AR61" s="99" t="str">
        <f t="shared" si="154"/>
        <v/>
      </c>
      <c r="AS61" s="100">
        <f t="shared" si="155"/>
        <v>0</v>
      </c>
      <c r="AT61" s="100">
        <f t="shared" si="156"/>
        <v>0</v>
      </c>
      <c r="AU61" s="100">
        <f t="shared" si="157"/>
        <v>0</v>
      </c>
      <c r="AV61" s="100">
        <f t="shared" si="158"/>
        <v>0</v>
      </c>
      <c r="AW61" s="100">
        <f t="shared" si="159"/>
        <v>0</v>
      </c>
      <c r="AX61" s="101"/>
      <c r="AY61" s="100">
        <f t="shared" si="160"/>
        <v>0</v>
      </c>
      <c r="AZ61" s="100">
        <f t="shared" si="161"/>
        <v>0</v>
      </c>
      <c r="BA61" s="100">
        <f t="shared" si="162"/>
        <v>0</v>
      </c>
      <c r="BB61" s="100">
        <f t="shared" si="163"/>
        <v>0</v>
      </c>
      <c r="BC61" s="100">
        <f t="shared" si="164"/>
        <v>0</v>
      </c>
      <c r="BD61" s="101"/>
      <c r="BE61" s="100" t="str">
        <f t="shared" si="165"/>
        <v/>
      </c>
      <c r="BF61" s="100" t="str">
        <f t="shared" si="166"/>
        <v/>
      </c>
      <c r="BG61" s="100" t="str">
        <f t="shared" si="167"/>
        <v/>
      </c>
      <c r="BH61" s="100" t="str">
        <f t="shared" si="168"/>
        <v/>
      </c>
      <c r="BI61" s="100" t="str">
        <f t="shared" si="169"/>
        <v/>
      </c>
      <c r="BJ61" s="101"/>
      <c r="BK61" s="100" t="str">
        <f t="shared" si="170"/>
        <v/>
      </c>
      <c r="BL61" s="100" t="str">
        <f t="shared" si="171"/>
        <v/>
      </c>
      <c r="BM61" s="100" t="str">
        <f t="shared" si="172"/>
        <v/>
      </c>
      <c r="BN61" s="100" t="str">
        <f t="shared" si="173"/>
        <v/>
      </c>
      <c r="BO61" s="100" t="str">
        <f t="shared" si="174"/>
        <v/>
      </c>
      <c r="BP61" s="101"/>
      <c r="BQ61" s="102" t="str">
        <f t="shared" si="175"/>
        <v/>
      </c>
      <c r="BR61" s="102" t="str">
        <f t="shared" si="176"/>
        <v/>
      </c>
      <c r="BS61" s="102" t="str">
        <f t="shared" si="177"/>
        <v/>
      </c>
      <c r="BT61" s="1" t="str">
        <f t="shared" si="178"/>
        <v/>
      </c>
      <c r="BU61" s="445"/>
      <c r="BW61" s="103"/>
      <c r="BX61" s="116" t="e">
        <f>((AR52+AR58)/(AQ52+AQ58))/10</f>
        <v>#VALUE!</v>
      </c>
      <c r="BY61" s="116" t="e">
        <f>((AR52+AQ56)/(AQ52+AR56))/10</f>
        <v>#VALUE!</v>
      </c>
      <c r="BZ61" s="116" t="e">
        <f>((AR52+AQ62)/(AQ52+AR62))/10</f>
        <v>#VALUE!</v>
      </c>
      <c r="CA61" s="116" t="e">
        <f>((AR52+AQ65)/(AQ52+AR65))/10</f>
        <v>#VALUE!</v>
      </c>
      <c r="CB61" s="116" t="e">
        <f>((AR58+AQ56)/(AQ58+AR56))/10</f>
        <v>#VALUE!</v>
      </c>
      <c r="CC61" s="116" t="e">
        <f>((AR58+AQ62)/(AQ58+AR62))/10</f>
        <v>#VALUE!</v>
      </c>
      <c r="CD61" s="116" t="e">
        <f>((AR58+AQ65)/(AQ58+AR65))/10</f>
        <v>#VALUE!</v>
      </c>
      <c r="CE61" s="116" t="e">
        <f>((AQ56+AQ62)/(AR56+AR62))/10</f>
        <v>#VALUE!</v>
      </c>
      <c r="CF61" s="116" t="e">
        <f>((AQ56+AQ65)/(AR56+AR65))/10</f>
        <v>#VALUE!</v>
      </c>
      <c r="CG61" s="116" t="e">
        <f>((AQ62+AQ65)/(AR62+AR65))/10</f>
        <v>#VALUE!</v>
      </c>
      <c r="CI61" s="119"/>
      <c r="CJ61" s="119"/>
      <c r="CK61" s="119"/>
      <c r="CL61" s="119"/>
      <c r="CM61" s="119"/>
      <c r="CN61" s="119"/>
      <c r="CO61" s="119"/>
      <c r="CP61" s="119"/>
      <c r="CQ61" s="401"/>
      <c r="CR61" s="401"/>
      <c r="CS61" s="401"/>
      <c r="CU61" s="401"/>
      <c r="CV61" s="419"/>
      <c r="CX61" s="401"/>
      <c r="CZ61" s="419"/>
      <c r="DA61" s="401"/>
    </row>
    <row r="62" spans="1:105" ht="12.6" customHeight="1" x14ac:dyDescent="0.25">
      <c r="A62" s="424"/>
      <c r="B62" s="425"/>
      <c r="C62" s="426"/>
      <c r="D62" s="420"/>
      <c r="E62" s="421"/>
      <c r="F62" s="422"/>
      <c r="G62" s="423"/>
      <c r="H62" s="421"/>
      <c r="I62" s="422"/>
      <c r="J62" s="423"/>
      <c r="K62" s="421"/>
      <c r="L62" s="422"/>
      <c r="M62" s="423"/>
      <c r="N62" s="421"/>
      <c r="O62" s="422"/>
      <c r="P62" s="428"/>
      <c r="Q62" s="429"/>
      <c r="R62" s="430"/>
      <c r="S62" s="423"/>
      <c r="T62" s="421"/>
      <c r="U62" s="421"/>
      <c r="V62" s="431"/>
      <c r="W62" s="432"/>
      <c r="X62" s="431"/>
      <c r="Y62" s="124"/>
      <c r="Z62" s="416"/>
      <c r="AB62" s="417"/>
      <c r="AC62" s="417"/>
      <c r="AD62" s="111" t="str">
        <f>IF(B61=0," ","5-4")</f>
        <v>5-4</v>
      </c>
      <c r="AE62" s="112" t="str">
        <f>IF(B61=0," ",CONCATENATE(C61,"-",C59))</f>
        <v>-ЖЕТЫСУСКАЯ обл.</v>
      </c>
      <c r="AF62" s="113"/>
      <c r="AG62" s="114"/>
      <c r="AH62" s="113"/>
      <c r="AI62" s="114"/>
      <c r="AJ62" s="113"/>
      <c r="AK62" s="114"/>
      <c r="AL62" s="113"/>
      <c r="AM62" s="114"/>
      <c r="AN62" s="113"/>
      <c r="AO62" s="115"/>
      <c r="AP62" s="98"/>
      <c r="AQ62" s="99" t="str">
        <f t="shared" si="153"/>
        <v/>
      </c>
      <c r="AR62" s="99" t="str">
        <f t="shared" si="154"/>
        <v/>
      </c>
      <c r="AS62" s="100">
        <f t="shared" si="155"/>
        <v>0</v>
      </c>
      <c r="AT62" s="100">
        <f t="shared" si="156"/>
        <v>0</v>
      </c>
      <c r="AU62" s="100">
        <f t="shared" si="157"/>
        <v>0</v>
      </c>
      <c r="AV62" s="100">
        <f t="shared" si="158"/>
        <v>0</v>
      </c>
      <c r="AW62" s="100">
        <f t="shared" si="159"/>
        <v>0</v>
      </c>
      <c r="AX62" s="101"/>
      <c r="AY62" s="100">
        <f t="shared" si="160"/>
        <v>0</v>
      </c>
      <c r="AZ62" s="100">
        <f t="shared" si="161"/>
        <v>0</v>
      </c>
      <c r="BA62" s="100">
        <f t="shared" si="162"/>
        <v>0</v>
      </c>
      <c r="BB62" s="100">
        <f t="shared" si="163"/>
        <v>0</v>
      </c>
      <c r="BC62" s="100">
        <f t="shared" si="164"/>
        <v>0</v>
      </c>
      <c r="BD62" s="101"/>
      <c r="BE62" s="100" t="str">
        <f t="shared" si="165"/>
        <v/>
      </c>
      <c r="BF62" s="100" t="str">
        <f t="shared" si="166"/>
        <v/>
      </c>
      <c r="BG62" s="100" t="str">
        <f t="shared" si="167"/>
        <v/>
      </c>
      <c r="BH62" s="100" t="str">
        <f t="shared" si="168"/>
        <v/>
      </c>
      <c r="BI62" s="100" t="str">
        <f t="shared" si="169"/>
        <v/>
      </c>
      <c r="BJ62" s="101"/>
      <c r="BK62" s="100" t="str">
        <f t="shared" si="170"/>
        <v/>
      </c>
      <c r="BL62" s="100" t="str">
        <f t="shared" si="171"/>
        <v/>
      </c>
      <c r="BM62" s="100" t="str">
        <f t="shared" si="172"/>
        <v/>
      </c>
      <c r="BN62" s="100" t="str">
        <f t="shared" si="173"/>
        <v/>
      </c>
      <c r="BO62" s="100" t="str">
        <f t="shared" si="174"/>
        <v/>
      </c>
      <c r="BP62" s="101"/>
      <c r="BQ62" s="102" t="str">
        <f t="shared" si="175"/>
        <v/>
      </c>
      <c r="BR62" s="102" t="str">
        <f t="shared" si="176"/>
        <v/>
      </c>
      <c r="BS62" s="102" t="str">
        <f t="shared" si="177"/>
        <v/>
      </c>
      <c r="BT62" s="1" t="str">
        <f t="shared" si="178"/>
        <v/>
      </c>
      <c r="BU62" s="445"/>
      <c r="BW62" s="103">
        <v>6</v>
      </c>
      <c r="BX62" s="104" t="s">
        <v>208</v>
      </c>
      <c r="BY62" s="104" t="s">
        <v>205</v>
      </c>
      <c r="BZ62" s="104" t="s">
        <v>206</v>
      </c>
      <c r="CA62" s="104" t="s">
        <v>2</v>
      </c>
      <c r="CB62" s="104" t="s">
        <v>186</v>
      </c>
      <c r="CC62" s="104" t="s">
        <v>187</v>
      </c>
      <c r="CD62" s="104" t="s">
        <v>188</v>
      </c>
      <c r="CE62" s="104" t="s">
        <v>1</v>
      </c>
      <c r="CF62" s="104" t="s">
        <v>190</v>
      </c>
      <c r="CG62" s="104" t="s">
        <v>192</v>
      </c>
      <c r="CI62" s="119"/>
      <c r="CJ62" s="105"/>
      <c r="CK62" s="105"/>
      <c r="CL62" s="105"/>
      <c r="CM62" s="105"/>
      <c r="CN62" s="105"/>
      <c r="CO62" s="105"/>
      <c r="CP62" s="105"/>
      <c r="CQ62" s="400">
        <f>V63</f>
        <v>0</v>
      </c>
      <c r="CR62" s="400">
        <f>IF(AND(CQ62=CQ52,CQ62=CQ54),BX63,(IF(AND(CQ62=CQ52,CQ62=CQ56),BY63,(IF(AND(CQ62=CQ52,CQ62=CQ58),BZ63,(IF(AND(CQ62=CQ52,CQ62=CQ60),CA63,(IF(AND(CQ62=CQ54,CQ62=CQ56),CB63,(IF(AND(CQ62=CQ54,CQ62=CQ58),CC63,(IF(AND(CQ62=CQ54,CQ62=CQ60),CD63,(IF(AND(CQ62=CQ56,CQ62=CQ58),CE63,(IF(AND(CQ62=CQ56,CQ62=CQ60),CF63,(IF(AND(CQ62=CQ58,CQ62=CQ60),CG63,999)))))))))))))))))))</f>
        <v>999</v>
      </c>
      <c r="CS62" s="400">
        <f t="shared" ref="CS62" si="195">IF(CX62=1,CQ62+CR62,CR62)</f>
        <v>999</v>
      </c>
      <c r="CU62" s="400">
        <f>CQ62</f>
        <v>0</v>
      </c>
      <c r="CV62" s="418">
        <f>IF(CU62=CU52,CJ57,(IF(CU62=CU54,CK57,(IF(CU62=CU56,CL57,(IF(CU62=CU58,CM57,(IF(CU62=CU60,CN57,999)))))))))</f>
        <v>-0.1</v>
      </c>
      <c r="CX62" s="400">
        <f t="shared" ref="CX62" si="196">IF(CR62&lt;&gt;999,1,0)</f>
        <v>0</v>
      </c>
      <c r="CZ62" s="418">
        <f t="shared" ref="CZ62" si="197">IF(CX62=11,CS62,CV62)</f>
        <v>-0.1</v>
      </c>
      <c r="DA62" s="400">
        <f t="shared" ref="DA62" si="198">IF(CZ62&lt;&gt;999,CZ62,CU62)</f>
        <v>-0.1</v>
      </c>
    </row>
    <row r="63" spans="1:105" ht="12.6" customHeight="1" x14ac:dyDescent="0.25">
      <c r="A63" s="402" t="s">
        <v>200</v>
      </c>
      <c r="B63" s="404">
        <f>[3]Лист3!$A$21</f>
        <v>142</v>
      </c>
      <c r="C63" s="406"/>
      <c r="D63" s="126"/>
      <c r="E63" s="127"/>
      <c r="F63" s="128"/>
      <c r="G63" s="129"/>
      <c r="H63" s="127"/>
      <c r="I63" s="128"/>
      <c r="J63" s="129"/>
      <c r="K63" s="127"/>
      <c r="L63" s="128"/>
      <c r="M63" s="129"/>
      <c r="N63" s="127"/>
      <c r="O63" s="128"/>
      <c r="P63" s="129"/>
      <c r="Q63" s="127"/>
      <c r="R63" s="128"/>
      <c r="S63" s="408"/>
      <c r="T63" s="409"/>
      <c r="U63" s="409"/>
      <c r="V63" s="412"/>
      <c r="W63" s="414"/>
      <c r="X63" s="412"/>
      <c r="Y63" s="124"/>
      <c r="Z63" s="416">
        <f>IF(B63="","",VLOOKUP(B63,'[4]Список участников'!A:L,8,FALSE))</f>
        <v>0</v>
      </c>
      <c r="AB63" s="417">
        <f>IF(B63&gt;0,1,0)</f>
        <v>1</v>
      </c>
      <c r="AC63" s="417"/>
      <c r="AD63" s="111" t="s">
        <v>208</v>
      </c>
      <c r="AE63" s="112" t="str">
        <f>CONCATENATE(C53,"-",C55)</f>
        <v>г.АЛМАТЫ-г.АСТАНА</v>
      </c>
      <c r="AF63" s="113">
        <v>2</v>
      </c>
      <c r="AG63" s="114">
        <v>1</v>
      </c>
      <c r="AH63" s="113">
        <v>1</v>
      </c>
      <c r="AI63" s="114">
        <v>2</v>
      </c>
      <c r="AJ63" s="113">
        <v>2</v>
      </c>
      <c r="AK63" s="114">
        <v>1</v>
      </c>
      <c r="AL63" s="113">
        <v>1</v>
      </c>
      <c r="AM63" s="114">
        <v>2</v>
      </c>
      <c r="AN63" s="113">
        <v>1</v>
      </c>
      <c r="AO63" s="115">
        <v>2</v>
      </c>
      <c r="AP63" s="98"/>
      <c r="AQ63" s="99">
        <f t="shared" si="153"/>
        <v>2</v>
      </c>
      <c r="AR63" s="99">
        <f t="shared" si="154"/>
        <v>3</v>
      </c>
      <c r="AS63" s="100">
        <f t="shared" si="155"/>
        <v>1</v>
      </c>
      <c r="AT63" s="100">
        <f t="shared" si="156"/>
        <v>0</v>
      </c>
      <c r="AU63" s="100">
        <f t="shared" si="157"/>
        <v>1</v>
      </c>
      <c r="AV63" s="100">
        <f t="shared" si="158"/>
        <v>0</v>
      </c>
      <c r="AW63" s="100">
        <f t="shared" si="159"/>
        <v>0</v>
      </c>
      <c r="AX63" s="101"/>
      <c r="AY63" s="100">
        <f t="shared" si="160"/>
        <v>0</v>
      </c>
      <c r="AZ63" s="100">
        <f t="shared" si="161"/>
        <v>1</v>
      </c>
      <c r="BA63" s="100">
        <f t="shared" si="162"/>
        <v>0</v>
      </c>
      <c r="BB63" s="100">
        <f t="shared" si="163"/>
        <v>1</v>
      </c>
      <c r="BC63" s="100">
        <f t="shared" si="164"/>
        <v>1</v>
      </c>
      <c r="BD63" s="101"/>
      <c r="BE63" s="100">
        <f t="shared" si="165"/>
        <v>1</v>
      </c>
      <c r="BF63" s="100" t="str">
        <f t="shared" si="166"/>
        <v>, -1</v>
      </c>
      <c r="BG63" s="100" t="str">
        <f t="shared" si="167"/>
        <v>, 1</v>
      </c>
      <c r="BH63" s="100" t="str">
        <f t="shared" si="168"/>
        <v>, -1</v>
      </c>
      <c r="BI63" s="100" t="str">
        <f t="shared" si="169"/>
        <v>, -1</v>
      </c>
      <c r="BJ63" s="101"/>
      <c r="BK63" s="100">
        <f t="shared" si="170"/>
        <v>-1</v>
      </c>
      <c r="BL63" s="100" t="str">
        <f t="shared" si="171"/>
        <v>, 1</v>
      </c>
      <c r="BM63" s="100" t="str">
        <f t="shared" si="172"/>
        <v>, -1</v>
      </c>
      <c r="BN63" s="100" t="str">
        <f t="shared" si="173"/>
        <v>, 1</v>
      </c>
      <c r="BO63" s="100" t="str">
        <f t="shared" si="174"/>
        <v>, 1</v>
      </c>
      <c r="BP63" s="101"/>
      <c r="BQ63" s="102" t="str">
        <f t="shared" si="175"/>
        <v>1, -1, 1, -1, -1</v>
      </c>
      <c r="BR63" s="102" t="str">
        <f t="shared" si="176"/>
        <v>-1, 1, -1, 1, 1</v>
      </c>
      <c r="BS63" s="102" t="str">
        <f t="shared" si="177"/>
        <v>-1, 1, -1, 1, 1</v>
      </c>
      <c r="BT63" s="1" t="str">
        <f t="shared" si="178"/>
        <v>2 : 3</v>
      </c>
      <c r="BU63" s="445"/>
      <c r="BW63" s="103"/>
      <c r="BX63" s="116" t="e">
        <f>((AQ61+AQ55)/(AR61+AR55))/10</f>
        <v>#VALUE!</v>
      </c>
      <c r="BY63" s="116" t="e">
        <f>((AQ61+AR53)/(AR61+AQ53))/10</f>
        <v>#VALUE!</v>
      </c>
      <c r="BZ63" s="116" t="e">
        <f>((AQ61+AR59)/(AR61+AQ59))/10</f>
        <v>#VALUE!</v>
      </c>
      <c r="CA63" s="116" t="e">
        <f>((AQ61+AR65)/(AR61+AQ65))/10</f>
        <v>#VALUE!</v>
      </c>
      <c r="CB63" s="116" t="e">
        <f>((AQ55+AR53)/(AR55+AQ53))/10</f>
        <v>#VALUE!</v>
      </c>
      <c r="CC63" s="116" t="e">
        <f>((AQ55+AR59)/(AR55+AQ59))/10</f>
        <v>#VALUE!</v>
      </c>
      <c r="CD63" s="116" t="e">
        <f>((AQ55+AR65)/(AR55+AQ65))/10</f>
        <v>#VALUE!</v>
      </c>
      <c r="CE63" s="116" t="e">
        <f>((AR53+AR59)/(AQ53+AQ59))/10</f>
        <v>#VALUE!</v>
      </c>
      <c r="CF63" s="116" t="e">
        <f>((AR53+AR65)/(AQ53+AQ65))/10</f>
        <v>#VALUE!</v>
      </c>
      <c r="CG63" s="116" t="e">
        <f>((AR59+AR65)/(AQ59+AQ65))/10</f>
        <v>#VALUE!</v>
      </c>
      <c r="CI63" s="119"/>
      <c r="CJ63" s="119"/>
      <c r="CK63" s="119"/>
      <c r="CL63" s="119"/>
      <c r="CM63" s="119"/>
      <c r="CN63" s="119"/>
      <c r="CO63" s="119"/>
      <c r="CP63" s="119"/>
      <c r="CQ63" s="401"/>
      <c r="CR63" s="401"/>
      <c r="CS63" s="401"/>
      <c r="CU63" s="401"/>
      <c r="CV63" s="419"/>
      <c r="CX63" s="401"/>
      <c r="CZ63" s="419"/>
      <c r="DA63" s="401"/>
    </row>
    <row r="64" spans="1:105" ht="12.6" customHeight="1" thickBot="1" x14ac:dyDescent="0.3">
      <c r="A64" s="403"/>
      <c r="B64" s="405"/>
      <c r="C64" s="407"/>
      <c r="D64" s="396"/>
      <c r="E64" s="397"/>
      <c r="F64" s="398"/>
      <c r="G64" s="399"/>
      <c r="H64" s="397"/>
      <c r="I64" s="398"/>
      <c r="J64" s="399"/>
      <c r="K64" s="397"/>
      <c r="L64" s="398"/>
      <c r="M64" s="399"/>
      <c r="N64" s="397"/>
      <c r="O64" s="398"/>
      <c r="P64" s="399"/>
      <c r="Q64" s="397"/>
      <c r="R64" s="398"/>
      <c r="S64" s="410"/>
      <c r="T64" s="411"/>
      <c r="U64" s="411"/>
      <c r="V64" s="413"/>
      <c r="W64" s="415"/>
      <c r="X64" s="413"/>
      <c r="Y64" s="124"/>
      <c r="Z64" s="416"/>
      <c r="AB64" s="417"/>
      <c r="AC64" s="417"/>
      <c r="AD64" s="111" t="str">
        <f>IF(B59=0," ","3-4")</f>
        <v>3-4</v>
      </c>
      <c r="AE64" s="112" t="str">
        <f>IF(B59=0," ",CONCATENATE(C57,"-",C59))</f>
        <v>АЛМАТИНСКАЯ обл.-ЖЕТЫСУСКАЯ обл.</v>
      </c>
      <c r="AF64" s="113">
        <v>2</v>
      </c>
      <c r="AG64" s="114">
        <v>1</v>
      </c>
      <c r="AH64" s="113">
        <v>2</v>
      </c>
      <c r="AI64" s="114">
        <v>1</v>
      </c>
      <c r="AJ64" s="113">
        <v>2</v>
      </c>
      <c r="AK64" s="114">
        <v>1</v>
      </c>
      <c r="AL64" s="113"/>
      <c r="AM64" s="114"/>
      <c r="AN64" s="113"/>
      <c r="AO64" s="115"/>
      <c r="AP64" s="98"/>
      <c r="AQ64" s="99">
        <f t="shared" si="153"/>
        <v>3</v>
      </c>
      <c r="AR64" s="99">
        <f t="shared" si="154"/>
        <v>0</v>
      </c>
      <c r="AS64" s="100">
        <f t="shared" si="155"/>
        <v>1</v>
      </c>
      <c r="AT64" s="100">
        <f t="shared" si="156"/>
        <v>1</v>
      </c>
      <c r="AU64" s="100">
        <f t="shared" si="157"/>
        <v>1</v>
      </c>
      <c r="AV64" s="100">
        <f t="shared" si="158"/>
        <v>0</v>
      </c>
      <c r="AW64" s="100">
        <f t="shared" si="159"/>
        <v>0</v>
      </c>
      <c r="AX64" s="101"/>
      <c r="AY64" s="100">
        <f t="shared" si="160"/>
        <v>0</v>
      </c>
      <c r="AZ64" s="100">
        <f t="shared" si="161"/>
        <v>0</v>
      </c>
      <c r="BA64" s="100">
        <f t="shared" si="162"/>
        <v>0</v>
      </c>
      <c r="BB64" s="100">
        <f t="shared" si="163"/>
        <v>0</v>
      </c>
      <c r="BC64" s="100">
        <f t="shared" si="164"/>
        <v>0</v>
      </c>
      <c r="BD64" s="101"/>
      <c r="BE64" s="100">
        <f t="shared" si="165"/>
        <v>1</v>
      </c>
      <c r="BF64" s="100" t="str">
        <f t="shared" si="166"/>
        <v>, 1</v>
      </c>
      <c r="BG64" s="100" t="str">
        <f t="shared" si="167"/>
        <v>, 1</v>
      </c>
      <c r="BH64" s="100" t="str">
        <f t="shared" si="168"/>
        <v/>
      </c>
      <c r="BI64" s="100" t="str">
        <f t="shared" si="169"/>
        <v/>
      </c>
      <c r="BJ64" s="101"/>
      <c r="BK64" s="100">
        <f t="shared" si="170"/>
        <v>-1</v>
      </c>
      <c r="BL64" s="100" t="str">
        <f t="shared" si="171"/>
        <v>, -1</v>
      </c>
      <c r="BM64" s="100" t="str">
        <f t="shared" si="172"/>
        <v>, -1</v>
      </c>
      <c r="BN64" s="100" t="str">
        <f t="shared" si="173"/>
        <v/>
      </c>
      <c r="BO64" s="100" t="str">
        <f t="shared" si="174"/>
        <v/>
      </c>
      <c r="BP64" s="101"/>
      <c r="BQ64" s="102" t="str">
        <f t="shared" si="175"/>
        <v>1, 1, 1</v>
      </c>
      <c r="BR64" s="102" t="str">
        <f t="shared" si="176"/>
        <v>-1, -1, -1</v>
      </c>
      <c r="BS64" s="102" t="str">
        <f t="shared" si="177"/>
        <v>1, 1, 1</v>
      </c>
      <c r="BT64" s="1" t="str">
        <f t="shared" si="178"/>
        <v>0 : 3</v>
      </c>
      <c r="BU64" s="445"/>
    </row>
    <row r="65" spans="1:131" ht="12.6" customHeight="1" thickTop="1" thickBot="1" x14ac:dyDescent="0.3">
      <c r="A65" s="130"/>
      <c r="B65" s="131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2"/>
      <c r="AD65" s="133" t="str">
        <f>IF(B63=0," ","5-6")</f>
        <v>5-6</v>
      </c>
      <c r="AE65" s="134" t="str">
        <f>IF(B63=0," ",CONCATENATE(C61,"-",C63))</f>
        <v>-</v>
      </c>
      <c r="AF65" s="135"/>
      <c r="AG65" s="136"/>
      <c r="AH65" s="135"/>
      <c r="AI65" s="136"/>
      <c r="AJ65" s="135"/>
      <c r="AK65" s="136"/>
      <c r="AL65" s="135"/>
      <c r="AM65" s="136"/>
      <c r="AN65" s="135"/>
      <c r="AO65" s="137"/>
      <c r="AP65" s="98"/>
      <c r="AQ65" s="99" t="str">
        <f t="shared" si="153"/>
        <v/>
      </c>
      <c r="AR65" s="99" t="str">
        <f t="shared" si="154"/>
        <v/>
      </c>
      <c r="AS65" s="100">
        <f t="shared" si="155"/>
        <v>0</v>
      </c>
      <c r="AT65" s="100">
        <f t="shared" si="156"/>
        <v>0</v>
      </c>
      <c r="AU65" s="100">
        <f t="shared" si="157"/>
        <v>0</v>
      </c>
      <c r="AV65" s="100">
        <f t="shared" si="158"/>
        <v>0</v>
      </c>
      <c r="AW65" s="100">
        <f t="shared" si="159"/>
        <v>0</v>
      </c>
      <c r="AX65" s="101"/>
      <c r="AY65" s="100">
        <f t="shared" si="160"/>
        <v>0</v>
      </c>
      <c r="AZ65" s="100">
        <f t="shared" si="161"/>
        <v>0</v>
      </c>
      <c r="BA65" s="100">
        <f t="shared" si="162"/>
        <v>0</v>
      </c>
      <c r="BB65" s="100">
        <f t="shared" si="163"/>
        <v>0</v>
      </c>
      <c r="BC65" s="100">
        <f t="shared" si="164"/>
        <v>0</v>
      </c>
      <c r="BD65" s="101"/>
      <c r="BE65" s="100" t="str">
        <f t="shared" si="165"/>
        <v/>
      </c>
      <c r="BF65" s="100" t="str">
        <f t="shared" si="166"/>
        <v/>
      </c>
      <c r="BG65" s="100" t="str">
        <f t="shared" si="167"/>
        <v/>
      </c>
      <c r="BH65" s="100" t="str">
        <f t="shared" si="168"/>
        <v/>
      </c>
      <c r="BI65" s="100" t="str">
        <f t="shared" si="169"/>
        <v/>
      </c>
      <c r="BJ65" s="101"/>
      <c r="BK65" s="100" t="str">
        <f t="shared" si="170"/>
        <v/>
      </c>
      <c r="BL65" s="100" t="str">
        <f t="shared" si="171"/>
        <v/>
      </c>
      <c r="BM65" s="100" t="str">
        <f t="shared" si="172"/>
        <v/>
      </c>
      <c r="BN65" s="100" t="str">
        <f t="shared" si="173"/>
        <v/>
      </c>
      <c r="BO65" s="100" t="str">
        <f t="shared" si="174"/>
        <v/>
      </c>
      <c r="BP65" s="101"/>
      <c r="BQ65" s="102" t="str">
        <f t="shared" si="175"/>
        <v/>
      </c>
      <c r="BR65" s="102" t="str">
        <f t="shared" si="176"/>
        <v/>
      </c>
      <c r="BS65" s="102" t="str">
        <f t="shared" si="177"/>
        <v/>
      </c>
      <c r="BT65" s="1" t="str">
        <f t="shared" si="178"/>
        <v/>
      </c>
      <c r="BU65" s="446"/>
    </row>
    <row r="66" spans="1:131" ht="12.6" customHeight="1" x14ac:dyDescent="0.25">
      <c r="A66" s="130"/>
      <c r="B66" s="131"/>
      <c r="C66" s="360" t="s">
        <v>77</v>
      </c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130"/>
      <c r="Y66" s="132"/>
      <c r="AD66" s="138"/>
      <c r="AE66" s="139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1"/>
      <c r="AR66" s="141"/>
      <c r="AS66" s="140"/>
      <c r="AT66" s="140"/>
      <c r="AU66" s="140"/>
      <c r="AV66" s="140"/>
      <c r="AW66" s="140"/>
      <c r="AX66" s="142"/>
      <c r="AY66" s="140"/>
      <c r="AZ66" s="140"/>
      <c r="BA66" s="140"/>
      <c r="BB66" s="140"/>
      <c r="BC66" s="140"/>
      <c r="BD66" s="142"/>
      <c r="BE66" s="140"/>
      <c r="BF66" s="140"/>
      <c r="BG66" s="140"/>
      <c r="BH66" s="140"/>
      <c r="BI66" s="140"/>
      <c r="BJ66" s="142"/>
      <c r="BK66" s="140"/>
      <c r="BL66" s="140"/>
      <c r="BM66" s="140"/>
      <c r="BN66" s="140"/>
      <c r="BO66" s="140"/>
      <c r="BP66" s="142"/>
      <c r="BQ66" s="142"/>
      <c r="BR66" s="142"/>
      <c r="BS66" s="142"/>
      <c r="BT66" s="4"/>
      <c r="BU66" s="143"/>
    </row>
    <row r="67" spans="1:131" ht="12.6" customHeight="1" x14ac:dyDescent="0.25">
      <c r="A67" s="130"/>
      <c r="B67" s="131"/>
      <c r="C67" s="361" t="s">
        <v>214</v>
      </c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130"/>
      <c r="Y67" s="132"/>
      <c r="AD67" s="138"/>
      <c r="AE67" s="139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1"/>
      <c r="AR67" s="141"/>
      <c r="AS67" s="140"/>
      <c r="AT67" s="140"/>
      <c r="AU67" s="140"/>
      <c r="AV67" s="140"/>
      <c r="AW67" s="140"/>
      <c r="AX67" s="142"/>
      <c r="AY67" s="140"/>
      <c r="AZ67" s="140"/>
      <c r="BA67" s="140"/>
      <c r="BB67" s="140"/>
      <c r="BC67" s="140"/>
      <c r="BD67" s="142"/>
      <c r="BE67" s="140"/>
      <c r="BF67" s="140"/>
      <c r="BG67" s="140"/>
      <c r="BH67" s="140"/>
      <c r="BI67" s="140"/>
      <c r="BJ67" s="142"/>
      <c r="BK67" s="140"/>
      <c r="BL67" s="140"/>
      <c r="BM67" s="140"/>
      <c r="BN67" s="140"/>
      <c r="BO67" s="140"/>
      <c r="BP67" s="142"/>
      <c r="BQ67" s="142"/>
      <c r="BR67" s="142"/>
      <c r="BS67" s="142"/>
      <c r="BT67" s="4"/>
      <c r="BU67" s="143"/>
    </row>
    <row r="68" spans="1:131" ht="8.1" customHeight="1" x14ac:dyDescent="0.25">
      <c r="Y68" s="132"/>
      <c r="AD68" s="138"/>
      <c r="AE68" s="139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1"/>
      <c r="AR68" s="141"/>
      <c r="AS68" s="140"/>
      <c r="AT68" s="140"/>
      <c r="AU68" s="140"/>
      <c r="AV68" s="140"/>
      <c r="AW68" s="140"/>
      <c r="AX68" s="142"/>
      <c r="AY68" s="140"/>
      <c r="AZ68" s="140"/>
      <c r="BA68" s="140"/>
      <c r="BB68" s="140"/>
      <c r="BC68" s="140"/>
      <c r="BD68" s="142"/>
      <c r="BE68" s="140"/>
      <c r="BF68" s="140"/>
      <c r="BG68" s="140"/>
      <c r="BH68" s="140"/>
      <c r="BI68" s="140"/>
      <c r="BJ68" s="142"/>
      <c r="BK68" s="140"/>
      <c r="BL68" s="140"/>
      <c r="BM68" s="140"/>
      <c r="BN68" s="140"/>
      <c r="BO68" s="140"/>
      <c r="BP68" s="142"/>
      <c r="BQ68" s="142"/>
      <c r="BR68" s="142"/>
      <c r="BS68" s="142"/>
      <c r="BT68" s="4"/>
      <c r="BU68" s="143"/>
    </row>
    <row r="69" spans="1:131" ht="15" customHeight="1" x14ac:dyDescent="0.25">
      <c r="C69" s="452" t="s">
        <v>57</v>
      </c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452"/>
      <c r="R69" s="452"/>
      <c r="S69" s="452"/>
      <c r="T69" s="452"/>
      <c r="U69" s="452"/>
      <c r="V69" s="81"/>
      <c r="Y69" s="132"/>
      <c r="AD69" s="138"/>
      <c r="AE69" s="139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  <c r="AR69" s="141"/>
      <c r="AS69" s="140"/>
      <c r="AT69" s="140"/>
      <c r="AU69" s="140"/>
      <c r="AV69" s="140"/>
      <c r="AW69" s="140"/>
      <c r="AX69" s="142"/>
      <c r="AY69" s="140"/>
      <c r="AZ69" s="140"/>
      <c r="BA69" s="140"/>
      <c r="BB69" s="140"/>
      <c r="BC69" s="140"/>
      <c r="BD69" s="142"/>
      <c r="BE69" s="140"/>
      <c r="BF69" s="140"/>
      <c r="BG69" s="140"/>
      <c r="BH69" s="140"/>
      <c r="BI69" s="140"/>
      <c r="BJ69" s="142"/>
      <c r="BK69" s="140"/>
      <c r="BL69" s="140"/>
      <c r="BM69" s="140"/>
      <c r="BN69" s="140"/>
      <c r="BO69" s="140"/>
      <c r="BP69" s="142"/>
      <c r="BQ69" s="142"/>
      <c r="BR69" s="142"/>
      <c r="BS69" s="142"/>
      <c r="BT69" s="4"/>
      <c r="BU69" s="143"/>
    </row>
    <row r="70" spans="1:131" ht="15" customHeight="1" x14ac:dyDescent="0.25">
      <c r="C70" s="453" t="s">
        <v>58</v>
      </c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Y70" s="132"/>
      <c r="AD70" s="138"/>
      <c r="AE70" s="139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1"/>
      <c r="AR70" s="141"/>
      <c r="AS70" s="140"/>
      <c r="AT70" s="140"/>
      <c r="AU70" s="140"/>
      <c r="AV70" s="140"/>
      <c r="AW70" s="140"/>
      <c r="AX70" s="142"/>
      <c r="AY70" s="140"/>
      <c r="AZ70" s="140"/>
      <c r="BA70" s="140"/>
      <c r="BB70" s="140"/>
      <c r="BC70" s="140"/>
      <c r="BD70" s="142"/>
      <c r="BE70" s="140"/>
      <c r="BF70" s="140"/>
      <c r="BG70" s="140"/>
      <c r="BH70" s="140"/>
      <c r="BI70" s="140"/>
      <c r="BJ70" s="142"/>
      <c r="BK70" s="140"/>
      <c r="BL70" s="140"/>
      <c r="BM70" s="140"/>
      <c r="BN70" s="140"/>
      <c r="BO70" s="140"/>
      <c r="BP70" s="142"/>
      <c r="BQ70" s="142"/>
      <c r="BR70" s="142"/>
      <c r="BS70" s="142"/>
      <c r="BT70" s="4"/>
      <c r="BU70" s="143"/>
    </row>
    <row r="71" spans="1:131" ht="12.6" customHeight="1" x14ac:dyDescent="0.35">
      <c r="A71" s="82"/>
      <c r="B71" s="82"/>
      <c r="C71" s="378" t="s">
        <v>182</v>
      </c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13"/>
      <c r="W71" s="13"/>
      <c r="X71" s="13"/>
      <c r="AD71" s="4"/>
      <c r="AE71" s="4"/>
      <c r="AF71" s="4"/>
      <c r="AG71" s="142"/>
      <c r="AH71" s="4"/>
      <c r="AI71" s="142"/>
      <c r="AJ71" s="4"/>
      <c r="AK71" s="142"/>
      <c r="AL71" s="4"/>
      <c r="AM71" s="142"/>
      <c r="AN71" s="4"/>
      <c r="AO71" s="142"/>
      <c r="AP71" s="4"/>
      <c r="AQ71" s="5"/>
      <c r="AR71" s="5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131" ht="12.6" customHeight="1" thickBot="1" x14ac:dyDescent="0.35">
      <c r="A72" s="86"/>
      <c r="B72" s="87"/>
      <c r="C72" s="454" t="s">
        <v>183</v>
      </c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88"/>
      <c r="Y72" s="89"/>
    </row>
    <row r="73" spans="1:131" ht="12.6" customHeight="1" thickTop="1" thickBot="1" x14ac:dyDescent="0.3">
      <c r="A73" s="442" t="s">
        <v>55</v>
      </c>
      <c r="B73" s="443"/>
      <c r="C73" s="443"/>
      <c r="D73" s="144"/>
      <c r="E73" s="144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1" t="s">
        <v>185</v>
      </c>
      <c r="U73" s="90"/>
      <c r="V73" s="91"/>
      <c r="W73" s="90"/>
      <c r="X73" s="90"/>
      <c r="Y73" s="92"/>
      <c r="AD73" s="93" t="str">
        <f>IF(B81=0," ","2-4")</f>
        <v>2-4</v>
      </c>
      <c r="AE73" s="94" t="str">
        <f>IF(B81=0," ",CONCATENATE(C77,"-",C81))</f>
        <v>ПАВЛОДАРСКАЯ обл.-МАНГИСТАУСКАЯ обл.</v>
      </c>
      <c r="AF73" s="95">
        <v>2</v>
      </c>
      <c r="AG73" s="96">
        <v>1</v>
      </c>
      <c r="AH73" s="95">
        <v>2</v>
      </c>
      <c r="AI73" s="96">
        <v>1</v>
      </c>
      <c r="AJ73" s="95">
        <v>2</v>
      </c>
      <c r="AK73" s="96">
        <v>1</v>
      </c>
      <c r="AL73" s="95"/>
      <c r="AM73" s="96"/>
      <c r="AN73" s="95"/>
      <c r="AO73" s="97"/>
      <c r="AP73" s="98"/>
      <c r="AQ73" s="99">
        <f>IF(AF73+AG73&lt;&gt;0,SUM(AS73:AW73),"")</f>
        <v>3</v>
      </c>
      <c r="AR73" s="99">
        <f>IF(AF73+AG73&lt;&gt;0,SUM(AY73:BC73),"")</f>
        <v>0</v>
      </c>
      <c r="AS73" s="100">
        <f>IF(AF73&gt;AG73,1,0)</f>
        <v>1</v>
      </c>
      <c r="AT73" s="100">
        <f>IF(AH73&gt;AI73,1,0)</f>
        <v>1</v>
      </c>
      <c r="AU73" s="100">
        <f>IF(AJ73&gt;AK73,1,0)</f>
        <v>1</v>
      </c>
      <c r="AV73" s="100">
        <f>IF(AL73&gt;AM73,1,0)</f>
        <v>0</v>
      </c>
      <c r="AW73" s="100">
        <f>IF(AN73&gt;AO73,1,0)</f>
        <v>0</v>
      </c>
      <c r="AX73" s="101"/>
      <c r="AY73" s="100">
        <f>IF(AG73&gt;AF73,1,0)</f>
        <v>0</v>
      </c>
      <c r="AZ73" s="100">
        <f>IF(AI73&gt;AH73,1,0)</f>
        <v>0</v>
      </c>
      <c r="BA73" s="100">
        <f>IF(AK73&gt;AJ73,1,0)</f>
        <v>0</v>
      </c>
      <c r="BB73" s="100">
        <f>IF(AM73&gt;AL73,1,0)</f>
        <v>0</v>
      </c>
      <c r="BC73" s="100">
        <f>IF(AO73&gt;AN73,1,0)</f>
        <v>0</v>
      </c>
      <c r="BD73" s="101"/>
      <c r="BE73" s="100">
        <f>IF(AF73&gt;AG73,AG73,IF(AG73&gt;AF73,-AF73,""))</f>
        <v>1</v>
      </c>
      <c r="BF73" s="100" t="str">
        <f>IF(AH73&gt;AI73,", "&amp;AI73,IF(AI73&gt;AH73,", "&amp;-AH73,""))</f>
        <v>, 1</v>
      </c>
      <c r="BG73" s="100" t="str">
        <f>IF(AJ73&gt;AK73,", "&amp;AK73,IF(AK73&gt;AJ73,", "&amp;-AJ73,""))</f>
        <v>, 1</v>
      </c>
      <c r="BH73" s="100" t="str">
        <f>IF(AL73&gt;AM73,", "&amp;AM73,IF(AM73&gt;AL73,", "&amp;-AL73,""))</f>
        <v/>
      </c>
      <c r="BI73" s="100" t="str">
        <f>IF(AN73&gt;AO73,", "&amp;AO73,IF(AO73&gt;AN73,", "&amp;-AN73,""))</f>
        <v/>
      </c>
      <c r="BJ73" s="101"/>
      <c r="BK73" s="100">
        <f>IF(AG73&gt;AF73,AF73,IF(AF73&gt;AG73,-AG73,""))</f>
        <v>-1</v>
      </c>
      <c r="BL73" s="100" t="str">
        <f>IF(AI73&gt;AH73,", "&amp;AH73,IF(AH73&gt;AI73,", "&amp;-AI73,""))</f>
        <v>, -1</v>
      </c>
      <c r="BM73" s="100" t="str">
        <f>IF(AK73&gt;AJ73,", "&amp;AJ73,IF(AJ73&gt;AK73,", "&amp;-AK73,""))</f>
        <v>, -1</v>
      </c>
      <c r="BN73" s="100" t="str">
        <f>IF(AM73&gt;AL73,", "&amp;AL73,IF(AL73&gt;AM73,", "&amp;-AM73,""))</f>
        <v/>
      </c>
      <c r="BO73" s="100" t="str">
        <f>IF(AO73&gt;AN73,", "&amp;AN73,IF(AN73&gt;AO73,", "&amp;-AO73,""))</f>
        <v/>
      </c>
      <c r="BP73" s="101"/>
      <c r="BQ73" s="102" t="str">
        <f>CONCATENATE(,BE73,BF73,BG73,BH73,BI73,)</f>
        <v>1, 1, 1</v>
      </c>
      <c r="BR73" s="102" t="str">
        <f>CONCATENATE(,BK73,BL73,BM73,BN73,BO73,)</f>
        <v>-1, -1, -1</v>
      </c>
      <c r="BS73" s="102" t="str">
        <f>IF(AQ73&gt;AR73,BQ73,IF(AR73&gt;AQ73,BR73,""))</f>
        <v>1, 1, 1</v>
      </c>
      <c r="BT73" s="1" t="str">
        <f>IF(AQ73&gt;AR73,AR73&amp;" : "&amp;AQ73,IF(AR73&gt;AQ73,AQ73&amp;" : "&amp;AR73,""))</f>
        <v>0 : 3</v>
      </c>
      <c r="BU73" s="444">
        <f>V73</f>
        <v>0</v>
      </c>
      <c r="BW73" s="103"/>
      <c r="BX73" s="104" t="s">
        <v>186</v>
      </c>
      <c r="BY73" s="104" t="s">
        <v>187</v>
      </c>
      <c r="BZ73" s="104" t="s">
        <v>188</v>
      </c>
      <c r="CA73" s="104" t="s">
        <v>189</v>
      </c>
      <c r="CB73" s="104" t="s">
        <v>1</v>
      </c>
      <c r="CC73" s="104" t="s">
        <v>190</v>
      </c>
      <c r="CD73" s="104" t="s">
        <v>191</v>
      </c>
      <c r="CE73" s="104" t="s">
        <v>192</v>
      </c>
      <c r="CF73" s="104" t="s">
        <v>193</v>
      </c>
      <c r="CG73" s="104" t="s">
        <v>194</v>
      </c>
      <c r="CI73" s="103"/>
      <c r="CJ73" s="104" t="s">
        <v>195</v>
      </c>
      <c r="CK73" s="104" t="s">
        <v>196</v>
      </c>
      <c r="CL73" s="104" t="s">
        <v>197</v>
      </c>
      <c r="CM73" s="104" t="s">
        <v>198</v>
      </c>
      <c r="CN73" s="104" t="s">
        <v>199</v>
      </c>
      <c r="CO73" s="104" t="s">
        <v>200</v>
      </c>
      <c r="CP73" s="105"/>
      <c r="CQ73" s="106" t="s">
        <v>201</v>
      </c>
      <c r="CR73" s="106" t="s">
        <v>202</v>
      </c>
      <c r="CS73" s="106"/>
      <c r="CU73" s="106" t="s">
        <v>201</v>
      </c>
      <c r="CV73" s="106" t="s">
        <v>202</v>
      </c>
      <c r="CX73" s="107"/>
      <c r="CZ73" s="107"/>
      <c r="DA73" s="107"/>
      <c r="DD73" s="108" t="s">
        <v>0</v>
      </c>
      <c r="DE73" s="109"/>
      <c r="DF73" s="108" t="s">
        <v>203</v>
      </c>
      <c r="DG73" s="447">
        <v>1</v>
      </c>
      <c r="DH73" s="447"/>
      <c r="DI73" s="447"/>
      <c r="DJ73" s="447">
        <v>2</v>
      </c>
      <c r="DK73" s="447"/>
      <c r="DL73" s="447"/>
      <c r="DM73" s="447">
        <v>3</v>
      </c>
      <c r="DN73" s="447"/>
      <c r="DO73" s="447"/>
      <c r="DP73" s="447">
        <v>4</v>
      </c>
      <c r="DQ73" s="447"/>
      <c r="DR73" s="447"/>
      <c r="DS73" s="447">
        <v>5</v>
      </c>
      <c r="DT73" s="447"/>
      <c r="DU73" s="447"/>
      <c r="DV73" s="447">
        <v>6</v>
      </c>
      <c r="DW73" s="447"/>
      <c r="DX73" s="447"/>
      <c r="DY73" s="108" t="s">
        <v>201</v>
      </c>
      <c r="DZ73" s="108" t="s">
        <v>204</v>
      </c>
      <c r="EA73" s="108" t="s">
        <v>202</v>
      </c>
    </row>
    <row r="74" spans="1:131" ht="12.6" customHeight="1" thickTop="1" thickBot="1" x14ac:dyDescent="0.3">
      <c r="A74" s="108" t="s">
        <v>0</v>
      </c>
      <c r="B74" s="109"/>
      <c r="C74" s="108" t="s">
        <v>203</v>
      </c>
      <c r="D74" s="447">
        <v>1</v>
      </c>
      <c r="E74" s="447"/>
      <c r="F74" s="447"/>
      <c r="G74" s="447">
        <v>2</v>
      </c>
      <c r="H74" s="447"/>
      <c r="I74" s="447"/>
      <c r="J74" s="447">
        <v>3</v>
      </c>
      <c r="K74" s="447"/>
      <c r="L74" s="447"/>
      <c r="M74" s="447">
        <v>4</v>
      </c>
      <c r="N74" s="447"/>
      <c r="O74" s="447"/>
      <c r="P74" s="447">
        <v>5</v>
      </c>
      <c r="Q74" s="447"/>
      <c r="R74" s="447"/>
      <c r="S74" s="447">
        <v>6</v>
      </c>
      <c r="T74" s="447"/>
      <c r="U74" s="447"/>
      <c r="V74" s="108" t="s">
        <v>201</v>
      </c>
      <c r="W74" s="108" t="s">
        <v>204</v>
      </c>
      <c r="X74" s="108" t="s">
        <v>202</v>
      </c>
      <c r="Y74" s="110"/>
      <c r="AD74" s="111" t="str">
        <f>IF(B83=0," ","1-5")</f>
        <v>1-5</v>
      </c>
      <c r="AE74" s="112" t="str">
        <f>IF(B83=0," ",CONCATENATE(C75,"-",C83))</f>
        <v>г.АСТАНА-АЛМАТИНСКАЯ обл.</v>
      </c>
      <c r="AF74" s="113">
        <v>2</v>
      </c>
      <c r="AG74" s="114">
        <v>1</v>
      </c>
      <c r="AH74" s="113">
        <v>2</v>
      </c>
      <c r="AI74" s="114">
        <v>1</v>
      </c>
      <c r="AJ74" s="113">
        <v>2</v>
      </c>
      <c r="AK74" s="114">
        <v>1</v>
      </c>
      <c r="AL74" s="113"/>
      <c r="AM74" s="114"/>
      <c r="AN74" s="113"/>
      <c r="AO74" s="115"/>
      <c r="AP74" s="98"/>
      <c r="AQ74" s="99">
        <f t="shared" ref="AQ74:AQ87" si="199">IF(AF74+AG74&lt;&gt;0,SUM(AS74:AW74),"")</f>
        <v>3</v>
      </c>
      <c r="AR74" s="99">
        <f t="shared" ref="AR74:AR87" si="200">IF(AF74+AG74&lt;&gt;0,SUM(AY74:BC74),"")</f>
        <v>0</v>
      </c>
      <c r="AS74" s="100">
        <f t="shared" ref="AS74:AS87" si="201">IF(AF74&gt;AG74,1,0)</f>
        <v>1</v>
      </c>
      <c r="AT74" s="100">
        <f t="shared" ref="AT74:AT87" si="202">IF(AH74&gt;AI74,1,0)</f>
        <v>1</v>
      </c>
      <c r="AU74" s="100">
        <f t="shared" ref="AU74:AU87" si="203">IF(AJ74&gt;AK74,1,0)</f>
        <v>1</v>
      </c>
      <c r="AV74" s="100">
        <f t="shared" ref="AV74:AV87" si="204">IF(AL74&gt;AM74,1,0)</f>
        <v>0</v>
      </c>
      <c r="AW74" s="100">
        <f t="shared" ref="AW74:AW87" si="205">IF(AN74&gt;AO74,1,0)</f>
        <v>0</v>
      </c>
      <c r="AX74" s="101"/>
      <c r="AY74" s="100">
        <f t="shared" ref="AY74:AY87" si="206">IF(AG74&gt;AF74,1,0)</f>
        <v>0</v>
      </c>
      <c r="AZ74" s="100">
        <f t="shared" ref="AZ74:AZ87" si="207">IF(AI74&gt;AH74,1,0)</f>
        <v>0</v>
      </c>
      <c r="BA74" s="100">
        <f t="shared" ref="BA74:BA87" si="208">IF(AK74&gt;AJ74,1,0)</f>
        <v>0</v>
      </c>
      <c r="BB74" s="100">
        <f t="shared" ref="BB74:BB87" si="209">IF(AM74&gt;AL74,1,0)</f>
        <v>0</v>
      </c>
      <c r="BC74" s="100">
        <f t="shared" ref="BC74:BC87" si="210">IF(AO74&gt;AN74,1,0)</f>
        <v>0</v>
      </c>
      <c r="BD74" s="101"/>
      <c r="BE74" s="100">
        <f t="shared" ref="BE74:BE87" si="211">IF(AF74&gt;AG74,AG74,IF(AG74&gt;AF74,-AF74,""))</f>
        <v>1</v>
      </c>
      <c r="BF74" s="100" t="str">
        <f t="shared" ref="BF74:BF87" si="212">IF(AH74&gt;AI74,", "&amp;AI74,IF(AI74&gt;AH74,", "&amp;-AH74,""))</f>
        <v>, 1</v>
      </c>
      <c r="BG74" s="100" t="str">
        <f t="shared" ref="BG74:BG87" si="213">IF(AJ74&gt;AK74,", "&amp;AK74,IF(AK74&gt;AJ74,", "&amp;-AJ74,""))</f>
        <v>, 1</v>
      </c>
      <c r="BH74" s="100" t="str">
        <f t="shared" ref="BH74:BH87" si="214">IF(AL74&gt;AM74,", "&amp;AM74,IF(AM74&gt;AL74,", "&amp;-AL74,""))</f>
        <v/>
      </c>
      <c r="BI74" s="100" t="str">
        <f t="shared" ref="BI74:BI87" si="215">IF(AN74&gt;AO74,", "&amp;AO74,IF(AO74&gt;AN74,", "&amp;-AN74,""))</f>
        <v/>
      </c>
      <c r="BJ74" s="101"/>
      <c r="BK74" s="100">
        <f t="shared" ref="BK74:BK87" si="216">IF(AG74&gt;AF74,AF74,IF(AF74&gt;AG74,-AG74,""))</f>
        <v>-1</v>
      </c>
      <c r="BL74" s="100" t="str">
        <f t="shared" ref="BL74:BL87" si="217">IF(AI74&gt;AH74,", "&amp;AH74,IF(AH74&gt;AI74,", "&amp;-AI74,""))</f>
        <v>, -1</v>
      </c>
      <c r="BM74" s="100" t="str">
        <f t="shared" ref="BM74:BM87" si="218">IF(AK74&gt;AJ74,", "&amp;AJ74,IF(AJ74&gt;AK74,", "&amp;-AK74,""))</f>
        <v>, -1</v>
      </c>
      <c r="BN74" s="100" t="str">
        <f t="shared" ref="BN74:BN87" si="219">IF(AM74&gt;AL74,", "&amp;AL74,IF(AL74&gt;AM74,", "&amp;-AM74,""))</f>
        <v/>
      </c>
      <c r="BO74" s="100" t="str">
        <f t="shared" ref="BO74:BO87" si="220">IF(AO74&gt;AN74,", "&amp;AN74,IF(AN74&gt;AO74,", "&amp;-AO74,""))</f>
        <v/>
      </c>
      <c r="BP74" s="101"/>
      <c r="BQ74" s="102" t="str">
        <f t="shared" ref="BQ74:BQ87" si="221">CONCATENATE(,BE74,BF74,BG74,BH74,BI74,)</f>
        <v>1, 1, 1</v>
      </c>
      <c r="BR74" s="102" t="str">
        <f t="shared" ref="BR74:BR87" si="222">CONCATENATE(,BK74,BL74,BM74,BN74,BO74,)</f>
        <v>-1, -1, -1</v>
      </c>
      <c r="BS74" s="102" t="str">
        <f t="shared" ref="BS74:BS87" si="223">IF(AQ74&gt;AR74,BQ74,IF(AR74&gt;AQ74,BR74,""))</f>
        <v>1, 1, 1</v>
      </c>
      <c r="BT74" s="1" t="str">
        <f t="shared" ref="BT74:BT87" si="224">IF(AQ74&gt;AR74,AR74&amp;" : "&amp;AQ74,IF(AR74&gt;AQ74,AQ74&amp;" : "&amp;AR74,""))</f>
        <v>0 : 3</v>
      </c>
      <c r="BU74" s="445"/>
      <c r="BW74" s="103">
        <v>1</v>
      </c>
      <c r="BX74" s="116" t="e">
        <f>((AQ85+AQ79)/(AR85+AR79))/10</f>
        <v>#DIV/0!</v>
      </c>
      <c r="BY74" s="116" t="e">
        <f>((AQ85+AR76)/(AR85+AQ76))/10</f>
        <v>#DIV/0!</v>
      </c>
      <c r="BZ74" s="116" t="e">
        <f>((AQ85+AQ74)/(AR85+AR74))/10</f>
        <v>#DIV/0!</v>
      </c>
      <c r="CA74" s="116" t="e">
        <f>((AQ85+AR83)/(AR85+AQ83))/10</f>
        <v>#VALUE!</v>
      </c>
      <c r="CB74" s="116" t="e">
        <f>((AQ79+AR76)/(AR79+AQ76))/10</f>
        <v>#DIV/0!</v>
      </c>
      <c r="CC74" s="116" t="e">
        <f>((AQ79+AQ74)/(AR79+AR74))/10</f>
        <v>#DIV/0!</v>
      </c>
      <c r="CD74" s="116" t="e">
        <f>((AQ79+AR83)/(AQ83+AR79))/10</f>
        <v>#VALUE!</v>
      </c>
      <c r="CE74" s="116" t="e">
        <f>((AR76+AQ74)/(AQ76+AR74))/10</f>
        <v>#DIV/0!</v>
      </c>
      <c r="CF74" s="116" t="e">
        <f>((AR76+AR83)/(AQ76+AQ83))/10</f>
        <v>#VALUE!</v>
      </c>
      <c r="CG74" s="116" t="e">
        <f>((AQ74+AR83)/(AR74+AQ83))/10</f>
        <v>#VALUE!</v>
      </c>
      <c r="CI74" s="103">
        <v>1</v>
      </c>
      <c r="CJ74" s="117"/>
      <c r="CK74" s="118">
        <f>IF(AQ85&gt;AR85,CQ74+0.1,CQ74-0.1)</f>
        <v>8.1</v>
      </c>
      <c r="CL74" s="118">
        <f>IF(AQ79&gt;AR79,CQ74+0.1,CQ74-0.1)</f>
        <v>8.1</v>
      </c>
      <c r="CM74" s="118">
        <f>IF(AR76&gt;AQ76,CQ74+0.1,CQ74-0.1)</f>
        <v>8.1</v>
      </c>
      <c r="CN74" s="118">
        <f>IF(AQ74&gt;AR74,CQ74+0.1,CQ74-0.1)</f>
        <v>8.1</v>
      </c>
      <c r="CO74" s="118">
        <f>IF(AR83&gt;AQ83,CQ74+0.1,CQ74-0.1)</f>
        <v>7.9</v>
      </c>
      <c r="CP74" s="119"/>
      <c r="CQ74" s="400">
        <f>V75</f>
        <v>8</v>
      </c>
      <c r="CR74" s="400">
        <f>IF(AND(CQ74=CQ76,CQ74=CQ78),BX74,(IF(AND(CQ74=CQ76,CQ74=CQ80),BY74,(IF(AND(CQ74=CQ76,CQ74=CQ82),BZ74,(IF(AND(CQ74=CQ76,CQ74=CQ84),CA74,(IF(AND(CQ74=CQ78,CQ74=CQ80),CB74,(IF(AND(CQ74=CQ78,CQ74=CQ82),CC74,(IF(AND(CQ74=CQ78,CQ74=CQ84),CD74,(IF(AND(CQ74=CQ80,CQ74=CQ82),CE74,(IF(AND(CQ74=CQ80,CQ74=CQ84),CF74,(IF(AND(CQ74=CQ82,CQ74=CQ84),CG74,999)))))))))))))))))))</f>
        <v>999</v>
      </c>
      <c r="CS74" s="400">
        <f>IF(CX74=1,CQ74+CR74,CR74)</f>
        <v>999</v>
      </c>
      <c r="CU74" s="400">
        <f>CQ74</f>
        <v>8</v>
      </c>
      <c r="CV74" s="418">
        <f>IF(CU74=CU76,CK74,(IF(CU74=CU78,CL74,(IF(CU74=CU80,CM74,(IF(CU74=CU82,CN74,(IF(CU74=CU84,CO74,999)))))))))</f>
        <v>999</v>
      </c>
      <c r="CX74" s="400">
        <f>IF(CR74&lt;&gt;999,1,0)</f>
        <v>0</v>
      </c>
      <c r="CZ74" s="418">
        <f>IF(CX74=1,CS74,CV74)</f>
        <v>999</v>
      </c>
      <c r="DA74" s="400">
        <f>IF(CZ74&lt;&gt;999,CZ74,CU74)</f>
        <v>8</v>
      </c>
      <c r="DD74" s="435">
        <v>1</v>
      </c>
      <c r="DE74" s="436">
        <f>[3]Лист3!$A$9</f>
        <v>2</v>
      </c>
      <c r="DF74" s="451"/>
      <c r="DG74" s="438"/>
      <c r="DH74" s="438"/>
      <c r="DI74" s="439"/>
      <c r="DJ74" s="120"/>
      <c r="DK74" s="121">
        <f>IF(ET84&gt;EU84,2,$AF$4)</f>
        <v>1</v>
      </c>
      <c r="DL74" s="122"/>
      <c r="DM74" s="120"/>
      <c r="DN74" s="121">
        <f>IF(ET78&gt;EU78,2,$AF$4)</f>
        <v>1</v>
      </c>
      <c r="DO74" s="122"/>
      <c r="DP74" s="120"/>
      <c r="DQ74" s="121">
        <f>IF(EU75&gt;ET75,2,$AF$4)</f>
        <v>1</v>
      </c>
      <c r="DR74" s="122"/>
      <c r="DS74" s="120"/>
      <c r="DT74" s="121">
        <f>IF(ET73&gt;EU73,2,$AF$4)</f>
        <v>1</v>
      </c>
      <c r="DU74" s="122"/>
      <c r="DV74" s="120"/>
      <c r="DW74" s="121">
        <f>IF(EU82&gt;ET82,2,$AF$4)</f>
        <v>1</v>
      </c>
      <c r="DX74" s="123"/>
      <c r="DY74" s="440">
        <f>SUM(DH74,DK74,DN74,DQ74,DT74,DW74)</f>
        <v>5</v>
      </c>
      <c r="DZ74" s="441">
        <f t="shared" ref="DZ74" si="225">IF(($AF$4=1),IF(HA73=1,GU73*10,0),0)</f>
        <v>0</v>
      </c>
      <c r="EA74" s="440">
        <f>IF(($AF$4=1),RANK(HD73,$DA$22:$DA$33,0),0)</f>
        <v>6</v>
      </c>
    </row>
    <row r="75" spans="1:131" ht="12.6" customHeight="1" thickTop="1" x14ac:dyDescent="0.25">
      <c r="A75" s="435">
        <v>1</v>
      </c>
      <c r="B75" s="436">
        <f>[3]Лист3!$A$9</f>
        <v>2</v>
      </c>
      <c r="C75" s="437" t="s">
        <v>67</v>
      </c>
      <c r="D75" s="438"/>
      <c r="E75" s="438"/>
      <c r="F75" s="439"/>
      <c r="G75" s="120"/>
      <c r="H75" s="121">
        <f>IF(AQ85&gt;AR85,2,$AF$4)</f>
        <v>2</v>
      </c>
      <c r="I75" s="122"/>
      <c r="J75" s="120"/>
      <c r="K75" s="121">
        <f>IF(AQ79&gt;AR79,2,$AF$4)</f>
        <v>2</v>
      </c>
      <c r="L75" s="122"/>
      <c r="M75" s="120"/>
      <c r="N75" s="121">
        <f>IF(AR76&gt;AQ76,2,$AF$4)</f>
        <v>2</v>
      </c>
      <c r="O75" s="122"/>
      <c r="P75" s="120"/>
      <c r="Q75" s="121">
        <f>IF(AQ74&gt;AR74,2,$AF$4)</f>
        <v>2</v>
      </c>
      <c r="R75" s="122"/>
      <c r="S75" s="120"/>
      <c r="T75" s="121"/>
      <c r="U75" s="123"/>
      <c r="V75" s="440">
        <f>SUM(E75,H75,K75,N75,Q75,T75)</f>
        <v>8</v>
      </c>
      <c r="W75" s="441">
        <f t="shared" ref="W75" si="226">IF(($AF$4=1),IF(CX74=1,CR74*10,0),0)</f>
        <v>0</v>
      </c>
      <c r="X75" s="440">
        <f>IF(($AF$4=1),RANK(DA74,$DA$22:$DA$33,0),0)</f>
        <v>1</v>
      </c>
      <c r="Y75" s="124"/>
      <c r="Z75" s="416">
        <f>IF(B75="","",VLOOKUP(B75,'[4]Список участников'!A:L,8,FALSE))</f>
        <v>0</v>
      </c>
      <c r="AB75" s="417">
        <f>IF(B75&gt;0,1,0)</f>
        <v>1</v>
      </c>
      <c r="AC75" s="417">
        <f>SUM(AB75:AB86)</f>
        <v>6</v>
      </c>
      <c r="AD75" s="111" t="str">
        <f>IF(B85=0," ","3-6")</f>
        <v>3-6</v>
      </c>
      <c r="AE75" s="112" t="str">
        <f>IF(B85=0," ",CONCATENATE(C79,"-",C85))</f>
        <v>ЗКО-</v>
      </c>
      <c r="AF75" s="113"/>
      <c r="AG75" s="114"/>
      <c r="AH75" s="113"/>
      <c r="AI75" s="114"/>
      <c r="AJ75" s="113"/>
      <c r="AK75" s="114"/>
      <c r="AL75" s="113"/>
      <c r="AM75" s="114"/>
      <c r="AN75" s="113"/>
      <c r="AO75" s="115"/>
      <c r="AP75" s="98"/>
      <c r="AQ75" s="99" t="str">
        <f t="shared" si="199"/>
        <v/>
      </c>
      <c r="AR75" s="99" t="str">
        <f t="shared" si="200"/>
        <v/>
      </c>
      <c r="AS75" s="100">
        <f t="shared" si="201"/>
        <v>0</v>
      </c>
      <c r="AT75" s="100">
        <f t="shared" si="202"/>
        <v>0</v>
      </c>
      <c r="AU75" s="100">
        <f t="shared" si="203"/>
        <v>0</v>
      </c>
      <c r="AV75" s="100">
        <f t="shared" si="204"/>
        <v>0</v>
      </c>
      <c r="AW75" s="100">
        <f t="shared" si="205"/>
        <v>0</v>
      </c>
      <c r="AX75" s="101"/>
      <c r="AY75" s="100">
        <f t="shared" si="206"/>
        <v>0</v>
      </c>
      <c r="AZ75" s="100">
        <f t="shared" si="207"/>
        <v>0</v>
      </c>
      <c r="BA75" s="100">
        <f t="shared" si="208"/>
        <v>0</v>
      </c>
      <c r="BB75" s="100">
        <f t="shared" si="209"/>
        <v>0</v>
      </c>
      <c r="BC75" s="100">
        <f t="shared" si="210"/>
        <v>0</v>
      </c>
      <c r="BD75" s="101"/>
      <c r="BE75" s="100" t="str">
        <f t="shared" si="211"/>
        <v/>
      </c>
      <c r="BF75" s="100" t="str">
        <f t="shared" si="212"/>
        <v/>
      </c>
      <c r="BG75" s="100" t="str">
        <f t="shared" si="213"/>
        <v/>
      </c>
      <c r="BH75" s="100" t="str">
        <f t="shared" si="214"/>
        <v/>
      </c>
      <c r="BI75" s="100" t="str">
        <f t="shared" si="215"/>
        <v/>
      </c>
      <c r="BJ75" s="101"/>
      <c r="BK75" s="100" t="str">
        <f t="shared" si="216"/>
        <v/>
      </c>
      <c r="BL75" s="100" t="str">
        <f t="shared" si="217"/>
        <v/>
      </c>
      <c r="BM75" s="100" t="str">
        <f t="shared" si="218"/>
        <v/>
      </c>
      <c r="BN75" s="100" t="str">
        <f t="shared" si="219"/>
        <v/>
      </c>
      <c r="BO75" s="100" t="str">
        <f t="shared" si="220"/>
        <v/>
      </c>
      <c r="BP75" s="101"/>
      <c r="BQ75" s="102" t="str">
        <f t="shared" si="221"/>
        <v/>
      </c>
      <c r="BR75" s="102" t="str">
        <f t="shared" si="222"/>
        <v/>
      </c>
      <c r="BS75" s="102" t="str">
        <f t="shared" si="223"/>
        <v/>
      </c>
      <c r="BT75" s="1" t="str">
        <f t="shared" si="224"/>
        <v/>
      </c>
      <c r="BU75" s="445"/>
      <c r="BW75" s="103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I75" s="103">
        <v>2</v>
      </c>
      <c r="CJ75" s="118">
        <f>IF(AR85&gt;AQ85,CQ76+0.1,CQ76-0.1)</f>
        <v>6.9</v>
      </c>
      <c r="CK75" s="117"/>
      <c r="CL75" s="118">
        <f>IF(AR82&gt;AQ82,CQ76+0.1,CQ76-0.1)</f>
        <v>7.1</v>
      </c>
      <c r="CM75" s="118">
        <f>IF(AQ73&gt;AR73,CQ76+0.1,CQ76-0.1)</f>
        <v>7.1</v>
      </c>
      <c r="CN75" s="118">
        <f>IF(AQ80&gt;AR80,CQ76+0.1,CQ76-0.1)</f>
        <v>7.1</v>
      </c>
      <c r="CO75" s="118">
        <f>IF(AR77&gt;AQ77,CQ76,CQ76-0.1)</f>
        <v>6.9</v>
      </c>
      <c r="CP75" s="119"/>
      <c r="CQ75" s="401"/>
      <c r="CR75" s="401"/>
      <c r="CS75" s="401"/>
      <c r="CU75" s="401"/>
      <c r="CV75" s="419"/>
      <c r="CX75" s="401"/>
      <c r="CZ75" s="419"/>
      <c r="DA75" s="401"/>
      <c r="DD75" s="424"/>
      <c r="DE75" s="425"/>
      <c r="DF75" s="450"/>
      <c r="DG75" s="429"/>
      <c r="DH75" s="429"/>
      <c r="DI75" s="430"/>
      <c r="DJ75" s="423">
        <f>IF(ET84&gt;EU84,FV84,FW84)</f>
        <v>0</v>
      </c>
      <c r="DK75" s="421"/>
      <c r="DL75" s="422"/>
      <c r="DM75" s="423">
        <f>IF(ET78&gt;EU78,FV78,FW78)</f>
        <v>0</v>
      </c>
      <c r="DN75" s="421"/>
      <c r="DO75" s="422"/>
      <c r="DP75" s="423">
        <f>IF(EU75&gt;ET75,FV75,FW75)</f>
        <v>0</v>
      </c>
      <c r="DQ75" s="421"/>
      <c r="DR75" s="422"/>
      <c r="DS75" s="423">
        <f>IF(ET73&gt;EU73,FV73,FW73)</f>
        <v>0</v>
      </c>
      <c r="DT75" s="421"/>
      <c r="DU75" s="422"/>
      <c r="DV75" s="423">
        <f>IF(EU82&gt;ET82,FV82,FW82)</f>
        <v>0</v>
      </c>
      <c r="DW75" s="421"/>
      <c r="DX75" s="421"/>
      <c r="DY75" s="431"/>
      <c r="DZ75" s="432"/>
      <c r="EA75" s="431"/>
    </row>
    <row r="76" spans="1:131" ht="12.6" customHeight="1" x14ac:dyDescent="0.25">
      <c r="A76" s="424"/>
      <c r="B76" s="425"/>
      <c r="C76" s="434"/>
      <c r="D76" s="429"/>
      <c r="E76" s="429"/>
      <c r="F76" s="430"/>
      <c r="G76" s="423" t="str">
        <f>IF(AQ85&gt;AR85,BS85,BT85)</f>
        <v>1, 1, 1</v>
      </c>
      <c r="H76" s="421"/>
      <c r="I76" s="422"/>
      <c r="J76" s="423" t="str">
        <f>IF(AQ79&gt;AR79,BS79,BT79)</f>
        <v>1, 1, 1</v>
      </c>
      <c r="K76" s="421"/>
      <c r="L76" s="422"/>
      <c r="M76" s="423" t="str">
        <f>IF(AR76&gt;AQ76,BS76,BT76)</f>
        <v>1, 1, 1</v>
      </c>
      <c r="N76" s="421"/>
      <c r="O76" s="422"/>
      <c r="P76" s="423" t="str">
        <f>IF(AQ74&gt;AR74,BS74,BT74)</f>
        <v>1, 1, 1</v>
      </c>
      <c r="Q76" s="421"/>
      <c r="R76" s="422"/>
      <c r="S76" s="423"/>
      <c r="T76" s="421"/>
      <c r="U76" s="421"/>
      <c r="V76" s="431"/>
      <c r="W76" s="432"/>
      <c r="X76" s="431"/>
      <c r="Y76" s="124"/>
      <c r="Z76" s="416"/>
      <c r="AB76" s="417"/>
      <c r="AC76" s="417"/>
      <c r="AD76" s="111" t="str">
        <f>IF(B81=0," ","4-1")</f>
        <v>4-1</v>
      </c>
      <c r="AE76" s="112" t="str">
        <f>IF(B81=0," ",CONCATENATE(C81,"-",C75))</f>
        <v>МАНГИСТАУСКАЯ обл.-г.АСТАНА</v>
      </c>
      <c r="AF76" s="113">
        <v>1</v>
      </c>
      <c r="AG76" s="114">
        <v>2</v>
      </c>
      <c r="AH76" s="113">
        <v>1</v>
      </c>
      <c r="AI76" s="114">
        <v>2</v>
      </c>
      <c r="AJ76" s="113">
        <v>1</v>
      </c>
      <c r="AK76" s="114">
        <v>2</v>
      </c>
      <c r="AL76" s="113"/>
      <c r="AM76" s="114"/>
      <c r="AN76" s="113"/>
      <c r="AO76" s="115"/>
      <c r="AP76" s="98"/>
      <c r="AQ76" s="99">
        <f t="shared" si="199"/>
        <v>0</v>
      </c>
      <c r="AR76" s="99">
        <f t="shared" si="200"/>
        <v>3</v>
      </c>
      <c r="AS76" s="100">
        <f t="shared" si="201"/>
        <v>0</v>
      </c>
      <c r="AT76" s="100">
        <f t="shared" si="202"/>
        <v>0</v>
      </c>
      <c r="AU76" s="100">
        <f t="shared" si="203"/>
        <v>0</v>
      </c>
      <c r="AV76" s="100">
        <f t="shared" si="204"/>
        <v>0</v>
      </c>
      <c r="AW76" s="100">
        <f t="shared" si="205"/>
        <v>0</v>
      </c>
      <c r="AX76" s="101"/>
      <c r="AY76" s="100">
        <f t="shared" si="206"/>
        <v>1</v>
      </c>
      <c r="AZ76" s="100">
        <f t="shared" si="207"/>
        <v>1</v>
      </c>
      <c r="BA76" s="100">
        <f t="shared" si="208"/>
        <v>1</v>
      </c>
      <c r="BB76" s="100">
        <f t="shared" si="209"/>
        <v>0</v>
      </c>
      <c r="BC76" s="100">
        <f t="shared" si="210"/>
        <v>0</v>
      </c>
      <c r="BD76" s="101"/>
      <c r="BE76" s="100">
        <f t="shared" si="211"/>
        <v>-1</v>
      </c>
      <c r="BF76" s="100" t="str">
        <f t="shared" si="212"/>
        <v>, -1</v>
      </c>
      <c r="BG76" s="100" t="str">
        <f t="shared" si="213"/>
        <v>, -1</v>
      </c>
      <c r="BH76" s="100" t="str">
        <f t="shared" si="214"/>
        <v/>
      </c>
      <c r="BI76" s="100" t="str">
        <f t="shared" si="215"/>
        <v/>
      </c>
      <c r="BJ76" s="101"/>
      <c r="BK76" s="100">
        <f t="shared" si="216"/>
        <v>1</v>
      </c>
      <c r="BL76" s="100" t="str">
        <f t="shared" si="217"/>
        <v>, 1</v>
      </c>
      <c r="BM76" s="100" t="str">
        <f t="shared" si="218"/>
        <v>, 1</v>
      </c>
      <c r="BN76" s="100" t="str">
        <f t="shared" si="219"/>
        <v/>
      </c>
      <c r="BO76" s="100" t="str">
        <f t="shared" si="220"/>
        <v/>
      </c>
      <c r="BP76" s="101"/>
      <c r="BQ76" s="102" t="str">
        <f t="shared" si="221"/>
        <v>-1, -1, -1</v>
      </c>
      <c r="BR76" s="102" t="str">
        <f t="shared" si="222"/>
        <v>1, 1, 1</v>
      </c>
      <c r="BS76" s="102" t="str">
        <f t="shared" si="223"/>
        <v>1, 1, 1</v>
      </c>
      <c r="BT76" s="1" t="str">
        <f t="shared" si="224"/>
        <v>0 : 3</v>
      </c>
      <c r="BU76" s="445"/>
      <c r="BW76" s="103">
        <v>2</v>
      </c>
      <c r="BX76" s="104" t="s">
        <v>205</v>
      </c>
      <c r="BY76" s="104" t="s">
        <v>206</v>
      </c>
      <c r="BZ76" s="104" t="s">
        <v>2</v>
      </c>
      <c r="CA76" s="104" t="s">
        <v>207</v>
      </c>
      <c r="CB76" s="104" t="s">
        <v>1</v>
      </c>
      <c r="CC76" s="104" t="s">
        <v>190</v>
      </c>
      <c r="CD76" s="104" t="s">
        <v>191</v>
      </c>
      <c r="CE76" s="104" t="s">
        <v>192</v>
      </c>
      <c r="CF76" s="104" t="s">
        <v>193</v>
      </c>
      <c r="CG76" s="104" t="s">
        <v>194</v>
      </c>
      <c r="CI76" s="103">
        <v>3</v>
      </c>
      <c r="CJ76" s="118">
        <f>IF(AR79&gt;AQ79,CQ78+0.1,CQ78-0.1)</f>
        <v>5.9</v>
      </c>
      <c r="CK76" s="118">
        <f>IF(AQ82&gt;AR82,CQ78+0.1,CQ78-0.1)</f>
        <v>5.9</v>
      </c>
      <c r="CL76" s="125"/>
      <c r="CM76" s="118">
        <f>IF(AQ86&gt;AR86,CQ78+0.1,CQ78-0.1)</f>
        <v>6.1</v>
      </c>
      <c r="CN76" s="118">
        <f>IF(AR78&gt;AQ78,CQ78+0.1,CQ78-0.1)</f>
        <v>6.1</v>
      </c>
      <c r="CO76" s="118">
        <f>IF(AQ75&gt;AR75,CQ78+0.1,CQ78-0.1)</f>
        <v>5.9</v>
      </c>
      <c r="CP76" s="105"/>
      <c r="CQ76" s="400">
        <f>V77</f>
        <v>7</v>
      </c>
      <c r="CR76" s="400">
        <f>IF(AND(CQ76=CQ74,CQ76=CQ78),BX77,(IF(AND(CQ76=CQ74,CQ76=CQ80),BY77,(IF(AND(CQ76=CQ74,CQ76=CQ82),BZ77,(IF(AND(CQ76=CQ74,CQ76=CQ84),CA77,(IF(AND(CQ76=CQ78,CQ76=CQ80),CB77,(IF(AND(CQ76=CQ78,CQ76=CQ82),CC77,(IF(AND(CQ76=CQ78,CQ76=CQ84),CD77,(IF(AND(CQ76=CQ80,CQ76=CQ82),CE77,(IF(AND(CQ76=CQ80,CQ76=CQ84),CF77,(IF(AND(CQ76=CQ82,CQ76=CQ84),CG77,999)))))))))))))))))))</f>
        <v>999</v>
      </c>
      <c r="CS76" s="400">
        <f t="shared" ref="CS76" si="227">IF(CX76=1,CQ76+CR76,CR76)</f>
        <v>999</v>
      </c>
      <c r="CU76" s="400">
        <f>CQ76</f>
        <v>7</v>
      </c>
      <c r="CV76" s="418">
        <f>IF(CU76=CU74,CJ75,(IF(CU76=CU78,CL75,(IF(CU76=CU80,CM75,(IF(CU76=CU82,CN75,(IF(CU76=CU84,CO75,999)))))))))</f>
        <v>999</v>
      </c>
      <c r="CX76" s="400">
        <f t="shared" ref="CX76" si="228">IF(CR76&lt;&gt;999,1,0)</f>
        <v>0</v>
      </c>
      <c r="CZ76" s="418">
        <f>IF(CX76=1,CS76,CV76)</f>
        <v>999</v>
      </c>
      <c r="DA76" s="400">
        <f t="shared" ref="DA76" si="229">IF(CZ76&lt;&gt;999,CZ76,CU76)</f>
        <v>7</v>
      </c>
      <c r="DD76" s="402">
        <v>2</v>
      </c>
      <c r="DE76" s="404">
        <f>[3]Лист3!$A$10</f>
        <v>48</v>
      </c>
      <c r="DF76" s="448"/>
      <c r="DG76" s="126"/>
      <c r="DH76" s="127">
        <f>IF(EU84&gt;ET84,2,$AF$4)</f>
        <v>1</v>
      </c>
      <c r="DI76" s="128"/>
      <c r="DJ76" s="408"/>
      <c r="DK76" s="409"/>
      <c r="DL76" s="427"/>
      <c r="DM76" s="129"/>
      <c r="DN76" s="127">
        <f>IF(EU81&gt;ET81,2,$AF$4)</f>
        <v>1</v>
      </c>
      <c r="DO76" s="128"/>
      <c r="DP76" s="129"/>
      <c r="DQ76" s="127">
        <f>IF(ET72&gt;EU72,2,$AF$4)</f>
        <v>1</v>
      </c>
      <c r="DR76" s="128"/>
      <c r="DS76" s="129"/>
      <c r="DT76" s="127">
        <f>IF(ET79&gt;EU79,2,$AF$4)</f>
        <v>1</v>
      </c>
      <c r="DU76" s="128"/>
      <c r="DV76" s="129"/>
      <c r="DW76" s="127">
        <f>IF(EU76&gt;ET76,2,$AF$4)</f>
        <v>1</v>
      </c>
      <c r="DX76" s="126"/>
      <c r="DY76" s="412">
        <f>SUM(DH76,DK76,DN76,DQ76,DT76,DW76)</f>
        <v>5</v>
      </c>
      <c r="DZ76" s="414">
        <f t="shared" ref="DZ76" si="230">IF(($AF$4=1),IF(HA75=1,GU75*10,0),0)</f>
        <v>0</v>
      </c>
      <c r="EA76" s="412">
        <f>IF(($AF$4=1),RANK(HD75,$DA$22:$DA$33,0),0)</f>
        <v>6</v>
      </c>
    </row>
    <row r="77" spans="1:131" ht="12.6" customHeight="1" x14ac:dyDescent="0.25">
      <c r="A77" s="402">
        <v>2</v>
      </c>
      <c r="B77" s="404">
        <f>[3]Лист3!$A$10</f>
        <v>48</v>
      </c>
      <c r="C77" s="433" t="s">
        <v>10</v>
      </c>
      <c r="D77" s="126"/>
      <c r="E77" s="127">
        <f>IF(AR85&gt;AQ85,2,$AF$4)</f>
        <v>1</v>
      </c>
      <c r="F77" s="128"/>
      <c r="G77" s="408"/>
      <c r="H77" s="409"/>
      <c r="I77" s="427"/>
      <c r="J77" s="129"/>
      <c r="K77" s="127">
        <f>IF(AR82&gt;AQ82,2,$AF$4)</f>
        <v>2</v>
      </c>
      <c r="L77" s="128"/>
      <c r="M77" s="129"/>
      <c r="N77" s="127">
        <f>IF(AQ73&gt;AR73,2,$AF$4)</f>
        <v>2</v>
      </c>
      <c r="O77" s="128"/>
      <c r="P77" s="129"/>
      <c r="Q77" s="127">
        <f>IF(AQ80&gt;AR80,2,$AF$4)</f>
        <v>2</v>
      </c>
      <c r="R77" s="128"/>
      <c r="S77" s="129"/>
      <c r="T77" s="127"/>
      <c r="U77" s="126"/>
      <c r="V77" s="412">
        <f>SUM(E77,H77,K77,N77,Q77,T77)</f>
        <v>7</v>
      </c>
      <c r="W77" s="414">
        <f t="shared" ref="W77" si="231">IF(($AF$4=1),IF(CX76=1,CR76*10,0),0)</f>
        <v>0</v>
      </c>
      <c r="X77" s="412">
        <f>IF(($AF$4=1),RANK(DA76,$DA$22:$DA$33,0),0)</f>
        <v>2</v>
      </c>
      <c r="Y77" s="124"/>
      <c r="Z77" s="416">
        <f>IF(B77="","",VLOOKUP(B77,'[4]Список участников'!A:L,8,FALSE))</f>
        <v>0</v>
      </c>
      <c r="AB77" s="417">
        <f>IF(B77&gt;0,1,0)</f>
        <v>1</v>
      </c>
      <c r="AC77" s="417"/>
      <c r="AD77" s="111" t="str">
        <f>IF(B85=0," ","6-2")</f>
        <v>6-2</v>
      </c>
      <c r="AE77" s="112" t="str">
        <f>IF(B85=0," ",CONCATENATE(C85,"-",C77))</f>
        <v>-ПАВЛОДАРСКАЯ обл.</v>
      </c>
      <c r="AF77" s="113"/>
      <c r="AG77" s="114"/>
      <c r="AH77" s="113"/>
      <c r="AI77" s="114"/>
      <c r="AJ77" s="113"/>
      <c r="AK77" s="114"/>
      <c r="AL77" s="113"/>
      <c r="AM77" s="114"/>
      <c r="AN77" s="113"/>
      <c r="AO77" s="115"/>
      <c r="AP77" s="98"/>
      <c r="AQ77" s="99" t="str">
        <f t="shared" si="199"/>
        <v/>
      </c>
      <c r="AR77" s="99" t="str">
        <f t="shared" si="200"/>
        <v/>
      </c>
      <c r="AS77" s="100">
        <f t="shared" si="201"/>
        <v>0</v>
      </c>
      <c r="AT77" s="100">
        <f t="shared" si="202"/>
        <v>0</v>
      </c>
      <c r="AU77" s="100">
        <f t="shared" si="203"/>
        <v>0</v>
      </c>
      <c r="AV77" s="100">
        <f t="shared" si="204"/>
        <v>0</v>
      </c>
      <c r="AW77" s="100">
        <f t="shared" si="205"/>
        <v>0</v>
      </c>
      <c r="AX77" s="101"/>
      <c r="AY77" s="100">
        <f t="shared" si="206"/>
        <v>0</v>
      </c>
      <c r="AZ77" s="100">
        <f t="shared" si="207"/>
        <v>0</v>
      </c>
      <c r="BA77" s="100">
        <f t="shared" si="208"/>
        <v>0</v>
      </c>
      <c r="BB77" s="100">
        <f t="shared" si="209"/>
        <v>0</v>
      </c>
      <c r="BC77" s="100">
        <f t="shared" si="210"/>
        <v>0</v>
      </c>
      <c r="BD77" s="101"/>
      <c r="BE77" s="100" t="str">
        <f t="shared" si="211"/>
        <v/>
      </c>
      <c r="BF77" s="100" t="str">
        <f t="shared" si="212"/>
        <v/>
      </c>
      <c r="BG77" s="100" t="str">
        <f t="shared" si="213"/>
        <v/>
      </c>
      <c r="BH77" s="100" t="str">
        <f t="shared" si="214"/>
        <v/>
      </c>
      <c r="BI77" s="100" t="str">
        <f t="shared" si="215"/>
        <v/>
      </c>
      <c r="BJ77" s="101"/>
      <c r="BK77" s="100" t="str">
        <f t="shared" si="216"/>
        <v/>
      </c>
      <c r="BL77" s="100" t="str">
        <f t="shared" si="217"/>
        <v/>
      </c>
      <c r="BM77" s="100" t="str">
        <f t="shared" si="218"/>
        <v/>
      </c>
      <c r="BN77" s="100" t="str">
        <f t="shared" si="219"/>
        <v/>
      </c>
      <c r="BO77" s="100" t="str">
        <f t="shared" si="220"/>
        <v/>
      </c>
      <c r="BP77" s="101"/>
      <c r="BQ77" s="102" t="str">
        <f t="shared" si="221"/>
        <v/>
      </c>
      <c r="BR77" s="102" t="str">
        <f t="shared" si="222"/>
        <v/>
      </c>
      <c r="BS77" s="102" t="str">
        <f t="shared" si="223"/>
        <v/>
      </c>
      <c r="BT77" s="1" t="str">
        <f t="shared" si="224"/>
        <v/>
      </c>
      <c r="BU77" s="445"/>
      <c r="BW77" s="103"/>
      <c r="BX77" s="116">
        <f>((AR85+AR82)/(AQ85+AQ82))/10</f>
        <v>0.1</v>
      </c>
      <c r="BY77" s="116">
        <f>((AR85+AQ73)/(AQ85+AR73))/10</f>
        <v>0.1</v>
      </c>
      <c r="BZ77" s="116">
        <f>((AR85+AQ80)/(AQ85+AR80))/10</f>
        <v>0.1</v>
      </c>
      <c r="CA77" s="116" t="e">
        <f>((AR85+AR77)/(AQ85+AQ77))/10</f>
        <v>#VALUE!</v>
      </c>
      <c r="CB77" s="116" t="e">
        <f>((AR82+AQ73)/(AQ82+AR73))/10</f>
        <v>#DIV/0!</v>
      </c>
      <c r="CC77" s="116" t="e">
        <f>((AR82+AQ80)/(AQ82+AR80))/10</f>
        <v>#DIV/0!</v>
      </c>
      <c r="CD77" s="116" t="e">
        <f>((AR82+AR77)/(AQ82+AQ77))/10</f>
        <v>#VALUE!</v>
      </c>
      <c r="CE77" s="116" t="e">
        <f>((AQ73+AQ80)/(AR73+AR80))/10</f>
        <v>#DIV/0!</v>
      </c>
      <c r="CF77" s="116" t="e">
        <f>((AQ73+AR77)/(AR73+AQ77))/10</f>
        <v>#VALUE!</v>
      </c>
      <c r="CG77" s="116" t="e">
        <f>((AQ80+AR80)/(AR77+AQ77))/10</f>
        <v>#VALUE!</v>
      </c>
      <c r="CI77" s="103">
        <v>4</v>
      </c>
      <c r="CJ77" s="118">
        <f>IF(AQ76&gt;AR76,CQ80+0.1,CQ80-0.1)</f>
        <v>4.9000000000000004</v>
      </c>
      <c r="CK77" s="118">
        <f>IF(AR73&gt;AQ73,CQ80+0.1,CQ80-0.1)</f>
        <v>4.9000000000000004</v>
      </c>
      <c r="CL77" s="118">
        <f>IF(AR88&gt;AS88,CQ80+0.1,CQ80-0.1)</f>
        <v>4.9000000000000004</v>
      </c>
      <c r="CM77" s="117"/>
      <c r="CN77" s="118">
        <f>IF(AR84&gt;AQ84,CQ80+0.1,CQ80-0.1)</f>
        <v>5.0999999999999996</v>
      </c>
      <c r="CO77" s="118">
        <f>IF(AQ81&gt;AR81,CQ80+0.1,CQ80-0.1)</f>
        <v>4.9000000000000004</v>
      </c>
      <c r="CP77" s="119"/>
      <c r="CQ77" s="401"/>
      <c r="CR77" s="401"/>
      <c r="CS77" s="401"/>
      <c r="CU77" s="401"/>
      <c r="CV77" s="419"/>
      <c r="CX77" s="401"/>
      <c r="CZ77" s="419"/>
      <c r="DA77" s="401"/>
      <c r="DD77" s="424"/>
      <c r="DE77" s="425"/>
      <c r="DF77" s="450"/>
      <c r="DG77" s="420">
        <f>IF(EU84&gt;ET84,FV84,FW84)</f>
        <v>0</v>
      </c>
      <c r="DH77" s="421"/>
      <c r="DI77" s="422"/>
      <c r="DJ77" s="428"/>
      <c r="DK77" s="429"/>
      <c r="DL77" s="430"/>
      <c r="DM77" s="423">
        <f>IF(EU81&gt;ET81,FV81,FW81)</f>
        <v>0</v>
      </c>
      <c r="DN77" s="421"/>
      <c r="DO77" s="422"/>
      <c r="DP77" s="423">
        <f>IF(ET72&gt;EU72,FV72,FW72)</f>
        <v>0</v>
      </c>
      <c r="DQ77" s="421"/>
      <c r="DR77" s="422"/>
      <c r="DS77" s="423">
        <f>IF(ET79&gt;EU79,FV79,FW79)</f>
        <v>0</v>
      </c>
      <c r="DT77" s="421"/>
      <c r="DU77" s="422"/>
      <c r="DV77" s="423">
        <f>IF(EU76&gt;ET76,FV76,FW76)</f>
        <v>0</v>
      </c>
      <c r="DW77" s="421"/>
      <c r="DX77" s="421"/>
      <c r="DY77" s="431"/>
      <c r="DZ77" s="432"/>
      <c r="EA77" s="431"/>
    </row>
    <row r="78" spans="1:131" ht="12.6" customHeight="1" x14ac:dyDescent="0.25">
      <c r="A78" s="424"/>
      <c r="B78" s="425"/>
      <c r="C78" s="434"/>
      <c r="D78" s="420" t="str">
        <f>IF(AR85&gt;AQ85,BS85,BT85)</f>
        <v>0 : 3</v>
      </c>
      <c r="E78" s="421"/>
      <c r="F78" s="422"/>
      <c r="G78" s="428"/>
      <c r="H78" s="429"/>
      <c r="I78" s="430"/>
      <c r="J78" s="423" t="str">
        <f>IF(AR82&gt;AQ82,BS82,BT82)</f>
        <v>1, 1, 1</v>
      </c>
      <c r="K78" s="421"/>
      <c r="L78" s="422"/>
      <c r="M78" s="423" t="str">
        <f>IF(AQ73&gt;AR73,BS73,BT73)</f>
        <v>1, 1, 1</v>
      </c>
      <c r="N78" s="421"/>
      <c r="O78" s="422"/>
      <c r="P78" s="423" t="str">
        <f>IF(AQ80&gt;AR80,BS80,BT80)</f>
        <v>1, 1, 1</v>
      </c>
      <c r="Q78" s="421"/>
      <c r="R78" s="422"/>
      <c r="S78" s="423"/>
      <c r="T78" s="421"/>
      <c r="U78" s="421"/>
      <c r="V78" s="431"/>
      <c r="W78" s="432"/>
      <c r="X78" s="431"/>
      <c r="Y78" s="124"/>
      <c r="Z78" s="416"/>
      <c r="AB78" s="417"/>
      <c r="AC78" s="417"/>
      <c r="AD78" s="111" t="str">
        <f>IF(B83=0," ","5-3")</f>
        <v>5-3</v>
      </c>
      <c r="AE78" s="112" t="str">
        <f>IF(B83=0," ",CONCATENATE(C83,"-",C79))</f>
        <v>АЛМАТИНСКАЯ обл.-ЗКО</v>
      </c>
      <c r="AF78" s="113">
        <v>1</v>
      </c>
      <c r="AG78" s="114">
        <v>2</v>
      </c>
      <c r="AH78" s="113">
        <v>1</v>
      </c>
      <c r="AI78" s="114">
        <v>2</v>
      </c>
      <c r="AJ78" s="113">
        <v>1</v>
      </c>
      <c r="AK78" s="114">
        <v>2</v>
      </c>
      <c r="AL78" s="113"/>
      <c r="AM78" s="114"/>
      <c r="AN78" s="113"/>
      <c r="AO78" s="115"/>
      <c r="AP78" s="98"/>
      <c r="AQ78" s="99">
        <f t="shared" si="199"/>
        <v>0</v>
      </c>
      <c r="AR78" s="99">
        <f t="shared" si="200"/>
        <v>3</v>
      </c>
      <c r="AS78" s="100">
        <f t="shared" si="201"/>
        <v>0</v>
      </c>
      <c r="AT78" s="100">
        <f t="shared" si="202"/>
        <v>0</v>
      </c>
      <c r="AU78" s="100">
        <f t="shared" si="203"/>
        <v>0</v>
      </c>
      <c r="AV78" s="100">
        <f t="shared" si="204"/>
        <v>0</v>
      </c>
      <c r="AW78" s="100">
        <f t="shared" si="205"/>
        <v>0</v>
      </c>
      <c r="AX78" s="101"/>
      <c r="AY78" s="100">
        <f t="shared" si="206"/>
        <v>1</v>
      </c>
      <c r="AZ78" s="100">
        <f t="shared" si="207"/>
        <v>1</v>
      </c>
      <c r="BA78" s="100">
        <f t="shared" si="208"/>
        <v>1</v>
      </c>
      <c r="BB78" s="100">
        <f t="shared" si="209"/>
        <v>0</v>
      </c>
      <c r="BC78" s="100">
        <f t="shared" si="210"/>
        <v>0</v>
      </c>
      <c r="BD78" s="101"/>
      <c r="BE78" s="100">
        <f t="shared" si="211"/>
        <v>-1</v>
      </c>
      <c r="BF78" s="100" t="str">
        <f t="shared" si="212"/>
        <v>, -1</v>
      </c>
      <c r="BG78" s="100" t="str">
        <f t="shared" si="213"/>
        <v>, -1</v>
      </c>
      <c r="BH78" s="100" t="str">
        <f t="shared" si="214"/>
        <v/>
      </c>
      <c r="BI78" s="100" t="str">
        <f t="shared" si="215"/>
        <v/>
      </c>
      <c r="BJ78" s="101"/>
      <c r="BK78" s="100">
        <f t="shared" si="216"/>
        <v>1</v>
      </c>
      <c r="BL78" s="100" t="str">
        <f t="shared" si="217"/>
        <v>, 1</v>
      </c>
      <c r="BM78" s="100" t="str">
        <f t="shared" si="218"/>
        <v>, 1</v>
      </c>
      <c r="BN78" s="100" t="str">
        <f t="shared" si="219"/>
        <v/>
      </c>
      <c r="BO78" s="100" t="str">
        <f t="shared" si="220"/>
        <v/>
      </c>
      <c r="BP78" s="101"/>
      <c r="BQ78" s="102" t="str">
        <f t="shared" si="221"/>
        <v>-1, -1, -1</v>
      </c>
      <c r="BR78" s="102" t="str">
        <f t="shared" si="222"/>
        <v>1, 1, 1</v>
      </c>
      <c r="BS78" s="102" t="str">
        <f t="shared" si="223"/>
        <v>1, 1, 1</v>
      </c>
      <c r="BT78" s="1" t="str">
        <f t="shared" si="224"/>
        <v>0 : 3</v>
      </c>
      <c r="BU78" s="445"/>
      <c r="BW78" s="103">
        <v>3</v>
      </c>
      <c r="BX78" s="104" t="s">
        <v>208</v>
      </c>
      <c r="BY78" s="104" t="s">
        <v>206</v>
      </c>
      <c r="BZ78" s="104" t="s">
        <v>2</v>
      </c>
      <c r="CA78" s="104" t="s">
        <v>207</v>
      </c>
      <c r="CB78" s="104" t="s">
        <v>187</v>
      </c>
      <c r="CC78" s="104" t="s">
        <v>188</v>
      </c>
      <c r="CD78" s="104" t="s">
        <v>189</v>
      </c>
      <c r="CE78" s="104" t="s">
        <v>192</v>
      </c>
      <c r="CF78" s="104" t="s">
        <v>193</v>
      </c>
      <c r="CG78" s="104" t="s">
        <v>194</v>
      </c>
      <c r="CI78" s="103">
        <v>5</v>
      </c>
      <c r="CJ78" s="118">
        <f>IF(AR74&gt;AQ74,CQ82+0.1,CQ82-0.1)</f>
        <v>3.9</v>
      </c>
      <c r="CK78" s="118">
        <f>IF(AR80&gt;AQ80,CQ82+0.1,CQ82-0.1)</f>
        <v>3.9</v>
      </c>
      <c r="CL78" s="118">
        <f>IF(AQ78&gt;AR78,CQ82+0.1,CQ82-0.1)</f>
        <v>3.9</v>
      </c>
      <c r="CM78" s="118">
        <f>IF(AQ84&gt;AR84,CQ82+0.1,CQ82-0.1)</f>
        <v>3.9</v>
      </c>
      <c r="CN78" s="125"/>
      <c r="CO78" s="118">
        <f>IF(AQ87&gt;AR87,CQ82+0.1,CQ82-0.1)</f>
        <v>3.9</v>
      </c>
      <c r="CP78" s="105"/>
      <c r="CQ78" s="400">
        <f>V79</f>
        <v>6</v>
      </c>
      <c r="CR78" s="400">
        <f>IF(AND(CQ78=CQ74,CQ78=CQ76),BX79,(IF(AND(CQ78=CQ74,CQ78=CQ80),BY79,(IF(AND(CQ78=CQ74,CQ78=CQ82),BZ79,(IF(AND(CQ78=CQ74,CQ78=CQ84),CA79,(IF(AND(CQ78=CQ76,CQ78=CQ80),CB79,(IF(AND(CQ78=CQ76,CQ78=CQ82),CC79,(IF(AND(CQ78=CQ76,CQ78=CQ84),CD79,(IF(AND(CQ78=CQ80,CQ78=CQ82),CE79,(IF(AND(CQ78=CQ80,CQ78=CQ84),CF79,(IF(AND(CQ78=CQ82,CQ78=CQ84),CG79,999)))))))))))))))))))</f>
        <v>999</v>
      </c>
      <c r="CS78" s="400">
        <f t="shared" ref="CS78" si="232">IF(CX78=1,CQ78+CR78,CR78)</f>
        <v>999</v>
      </c>
      <c r="CU78" s="400">
        <f>CQ78</f>
        <v>6</v>
      </c>
      <c r="CV78" s="418">
        <f>IF(CU78=CU74,CJ76,(IF(CU78=CU76,CK76,(IF(CU78=CU80,CM76,(IF(CU78=CU82,CN76,(IF(CU78=CU84,CO76,999)))))))))</f>
        <v>999</v>
      </c>
      <c r="CX78" s="400">
        <f t="shared" ref="CX78" si="233">IF(CR78&lt;&gt;999,1,0)</f>
        <v>0</v>
      </c>
      <c r="CZ78" s="418">
        <f>IF(CX78=1,CS78,CV78)</f>
        <v>999</v>
      </c>
      <c r="DA78" s="400">
        <f t="shared" ref="DA78" si="234">IF(CZ78&lt;&gt;999,CZ78,CU78)</f>
        <v>6</v>
      </c>
      <c r="DD78" s="402">
        <v>3</v>
      </c>
      <c r="DE78" s="404">
        <f>[3]Лист3!$A$11</f>
        <v>50</v>
      </c>
      <c r="DF78" s="448"/>
      <c r="DG78" s="126"/>
      <c r="DH78" s="127">
        <f>IF(EU78&gt;ET78,2,$AF$4)</f>
        <v>1</v>
      </c>
      <c r="DI78" s="128"/>
      <c r="DJ78" s="129"/>
      <c r="DK78" s="127">
        <f>IF(ET81&gt;EU81,2,$AF$4)</f>
        <v>1</v>
      </c>
      <c r="DL78" s="128"/>
      <c r="DM78" s="408"/>
      <c r="DN78" s="409"/>
      <c r="DO78" s="427"/>
      <c r="DP78" s="129"/>
      <c r="DQ78" s="127">
        <f>IF(ET85&gt;EU85,2,$AF$4)</f>
        <v>1</v>
      </c>
      <c r="DR78" s="128"/>
      <c r="DS78" s="129"/>
      <c r="DT78" s="127">
        <f>IF(EU77&gt;ET77,2,$AF$4)</f>
        <v>1</v>
      </c>
      <c r="DU78" s="128"/>
      <c r="DV78" s="129"/>
      <c r="DW78" s="127">
        <f>IF(ET74&gt;EU74,2,$AF$4)</f>
        <v>1</v>
      </c>
      <c r="DX78" s="126"/>
      <c r="DY78" s="412">
        <f>SUM(DH78,DK78,DN78,DQ78,DT78,DW78)</f>
        <v>5</v>
      </c>
      <c r="DZ78" s="414">
        <f t="shared" ref="DZ78" si="235">IF(($AF$4=1),IF(HA77=1,GU77*10,0),0)</f>
        <v>0</v>
      </c>
      <c r="EA78" s="412">
        <f>IF(($AF$4=1),RANK(HD77,$DA$22:$DA$33,0),0)</f>
        <v>6</v>
      </c>
    </row>
    <row r="79" spans="1:131" ht="12.6" customHeight="1" x14ac:dyDescent="0.25">
      <c r="A79" s="402">
        <v>3</v>
      </c>
      <c r="B79" s="404">
        <f>[3]Лист3!$A$11</f>
        <v>50</v>
      </c>
      <c r="C79" s="433" t="s">
        <v>14</v>
      </c>
      <c r="D79" s="126"/>
      <c r="E79" s="127">
        <f>IF(AR79&gt;AQ79,2,$AF$4)</f>
        <v>1</v>
      </c>
      <c r="F79" s="128"/>
      <c r="G79" s="129"/>
      <c r="H79" s="127">
        <f>IF(AQ82&gt;AR82,2,$AF$4)</f>
        <v>1</v>
      </c>
      <c r="I79" s="128"/>
      <c r="J79" s="408"/>
      <c r="K79" s="409"/>
      <c r="L79" s="427"/>
      <c r="M79" s="129"/>
      <c r="N79" s="127">
        <f>IF(AQ86&gt;AR86,2,$AF$4)</f>
        <v>2</v>
      </c>
      <c r="O79" s="128"/>
      <c r="P79" s="129"/>
      <c r="Q79" s="127">
        <f>IF(AR78&gt;AQ78,2,$AF$4)</f>
        <v>2</v>
      </c>
      <c r="R79" s="128"/>
      <c r="S79" s="129"/>
      <c r="T79" s="127"/>
      <c r="U79" s="126"/>
      <c r="V79" s="412">
        <f>SUM(E79,H79,K79,N79,Q79,T79)</f>
        <v>6</v>
      </c>
      <c r="W79" s="414">
        <f t="shared" ref="W79" si="236">IF(($AF$4=1),IF(CX78=1,CR78*10,0),0)</f>
        <v>0</v>
      </c>
      <c r="X79" s="412">
        <f>IF(($AF$4=1),RANK(DA78,$DA$22:$DA$33,0),0)</f>
        <v>3</v>
      </c>
      <c r="Y79" s="124"/>
      <c r="Z79" s="416">
        <f>IF(B79="","",VLOOKUP(B79,'[4]Список участников'!A:L,8,FALSE))</f>
        <v>0</v>
      </c>
      <c r="AB79" s="417">
        <f>IF(B79&gt;0,1,0)</f>
        <v>1</v>
      </c>
      <c r="AC79" s="417"/>
      <c r="AD79" s="111" t="s">
        <v>205</v>
      </c>
      <c r="AE79" s="112" t="str">
        <f>IF(B79=0," ",CONCATENATE(C75,"-",C79))</f>
        <v>г.АСТАНА-ЗКО</v>
      </c>
      <c r="AF79" s="113">
        <v>2</v>
      </c>
      <c r="AG79" s="114">
        <v>1</v>
      </c>
      <c r="AH79" s="113">
        <v>2</v>
      </c>
      <c r="AI79" s="114">
        <v>1</v>
      </c>
      <c r="AJ79" s="113">
        <v>2</v>
      </c>
      <c r="AK79" s="114">
        <v>1</v>
      </c>
      <c r="AL79" s="113"/>
      <c r="AM79" s="114"/>
      <c r="AN79" s="113"/>
      <c r="AO79" s="115"/>
      <c r="AP79" s="98"/>
      <c r="AQ79" s="99">
        <f t="shared" si="199"/>
        <v>3</v>
      </c>
      <c r="AR79" s="99">
        <f t="shared" si="200"/>
        <v>0</v>
      </c>
      <c r="AS79" s="100">
        <f t="shared" si="201"/>
        <v>1</v>
      </c>
      <c r="AT79" s="100">
        <f t="shared" si="202"/>
        <v>1</v>
      </c>
      <c r="AU79" s="100">
        <f t="shared" si="203"/>
        <v>1</v>
      </c>
      <c r="AV79" s="100">
        <f t="shared" si="204"/>
        <v>0</v>
      </c>
      <c r="AW79" s="100">
        <f t="shared" si="205"/>
        <v>0</v>
      </c>
      <c r="AX79" s="101"/>
      <c r="AY79" s="100">
        <f t="shared" si="206"/>
        <v>0</v>
      </c>
      <c r="AZ79" s="100">
        <f t="shared" si="207"/>
        <v>0</v>
      </c>
      <c r="BA79" s="100">
        <f t="shared" si="208"/>
        <v>0</v>
      </c>
      <c r="BB79" s="100">
        <f t="shared" si="209"/>
        <v>0</v>
      </c>
      <c r="BC79" s="100">
        <f t="shared" si="210"/>
        <v>0</v>
      </c>
      <c r="BD79" s="101"/>
      <c r="BE79" s="100">
        <f t="shared" si="211"/>
        <v>1</v>
      </c>
      <c r="BF79" s="100" t="str">
        <f t="shared" si="212"/>
        <v>, 1</v>
      </c>
      <c r="BG79" s="100" t="str">
        <f t="shared" si="213"/>
        <v>, 1</v>
      </c>
      <c r="BH79" s="100" t="str">
        <f t="shared" si="214"/>
        <v/>
      </c>
      <c r="BI79" s="100" t="str">
        <f t="shared" si="215"/>
        <v/>
      </c>
      <c r="BJ79" s="101"/>
      <c r="BK79" s="100">
        <f t="shared" si="216"/>
        <v>-1</v>
      </c>
      <c r="BL79" s="100" t="str">
        <f t="shared" si="217"/>
        <v>, -1</v>
      </c>
      <c r="BM79" s="100" t="str">
        <f t="shared" si="218"/>
        <v>, -1</v>
      </c>
      <c r="BN79" s="100" t="str">
        <f t="shared" si="219"/>
        <v/>
      </c>
      <c r="BO79" s="100" t="str">
        <f t="shared" si="220"/>
        <v/>
      </c>
      <c r="BP79" s="101"/>
      <c r="BQ79" s="102" t="str">
        <f t="shared" si="221"/>
        <v>1, 1, 1</v>
      </c>
      <c r="BR79" s="102" t="str">
        <f t="shared" si="222"/>
        <v>-1, -1, -1</v>
      </c>
      <c r="BS79" s="102" t="str">
        <f t="shared" si="223"/>
        <v>1, 1, 1</v>
      </c>
      <c r="BT79" s="1" t="str">
        <f t="shared" si="224"/>
        <v>0 : 3</v>
      </c>
      <c r="BU79" s="445"/>
      <c r="BW79" s="103"/>
      <c r="BX79" s="116">
        <f>((AR79+AQ82)/(AQ79+AR82))/10</f>
        <v>0</v>
      </c>
      <c r="BY79" s="116">
        <f>((AR79+AQ86)/(AQ79+AR86))/10</f>
        <v>0.1</v>
      </c>
      <c r="BZ79" s="116">
        <f>((AR79+AR78)/(AQ79+AQ78))/10</f>
        <v>0.1</v>
      </c>
      <c r="CA79" s="116" t="e">
        <f>((AR79+AQ75)/(AQ79+AR75))/10</f>
        <v>#VALUE!</v>
      </c>
      <c r="CB79" s="116">
        <f>((AQ82+AQ86)/(AR82+AR86))/10</f>
        <v>0.1</v>
      </c>
      <c r="CC79" s="116">
        <f>((AQ82+AR78)/(AR82+AQ78))/10</f>
        <v>0.1</v>
      </c>
      <c r="CD79" s="116" t="e">
        <f>((AQ82+AQ75)/(AR82+AR75))/10</f>
        <v>#VALUE!</v>
      </c>
      <c r="CE79" s="116" t="e">
        <f>((AQ86+AR78)/(AR86+AQ78))/10</f>
        <v>#DIV/0!</v>
      </c>
      <c r="CF79" s="116" t="e">
        <f>((AQ86+AQ75)/(AR86+AR75))/10</f>
        <v>#VALUE!</v>
      </c>
      <c r="CG79" s="116" t="e">
        <f>((AR78+AQ75)/(AQ78+AR75))/10</f>
        <v>#VALUE!</v>
      </c>
      <c r="CI79" s="103">
        <v>6</v>
      </c>
      <c r="CJ79" s="118">
        <f>IF(AQ83&gt;AR83,CQ84+0.1,CQ84-0.1)</f>
        <v>-0.1</v>
      </c>
      <c r="CK79" s="118">
        <f>IF(AQ77&gt;AR77,CQ84+0.1,CQ84-0.1)</f>
        <v>-0.1</v>
      </c>
      <c r="CL79" s="118">
        <f>IF(AR75&gt;AQ75,CQ84+0.1,CQ84-0.1)</f>
        <v>-0.1</v>
      </c>
      <c r="CM79" s="118">
        <f>IF(AR81&gt;AQ81,CQ84+0.1,CQ84-0.1)</f>
        <v>-0.1</v>
      </c>
      <c r="CN79" s="118">
        <f>IF(AR87&gt;AQ87,CQ84+0.1,CQ84-0.1)</f>
        <v>-0.1</v>
      </c>
      <c r="CO79" s="117"/>
      <c r="CP79" s="119"/>
      <c r="CQ79" s="401"/>
      <c r="CR79" s="401"/>
      <c r="CS79" s="401"/>
      <c r="CU79" s="401"/>
      <c r="CV79" s="419"/>
      <c r="CX79" s="401"/>
      <c r="CZ79" s="419"/>
      <c r="DA79" s="401"/>
      <c r="DD79" s="424"/>
      <c r="DE79" s="425"/>
      <c r="DF79" s="450"/>
      <c r="DG79" s="420">
        <f>IF(EU78&gt;ET78,FV78,FW78)</f>
        <v>0</v>
      </c>
      <c r="DH79" s="421"/>
      <c r="DI79" s="422"/>
      <c r="DJ79" s="423">
        <f>IF(ET81&gt;EU81,FV81,FW81)</f>
        <v>0</v>
      </c>
      <c r="DK79" s="421"/>
      <c r="DL79" s="422"/>
      <c r="DM79" s="428"/>
      <c r="DN79" s="429"/>
      <c r="DO79" s="430"/>
      <c r="DP79" s="423">
        <f>IF(ET85&gt;EU85,FV85,FW85)</f>
        <v>0</v>
      </c>
      <c r="DQ79" s="421"/>
      <c r="DR79" s="422"/>
      <c r="DS79" s="423">
        <f>IF(EU77&gt;ET77,FV77,FW77)</f>
        <v>0</v>
      </c>
      <c r="DT79" s="421"/>
      <c r="DU79" s="422"/>
      <c r="DV79" s="423">
        <f>IF(ET74&gt;EU74,FV74,FW74)</f>
        <v>0</v>
      </c>
      <c r="DW79" s="421"/>
      <c r="DX79" s="421"/>
      <c r="DY79" s="431"/>
      <c r="DZ79" s="432"/>
      <c r="EA79" s="431"/>
    </row>
    <row r="80" spans="1:131" ht="12.6" customHeight="1" x14ac:dyDescent="0.25">
      <c r="A80" s="424"/>
      <c r="B80" s="425"/>
      <c r="C80" s="434"/>
      <c r="D80" s="420" t="str">
        <f>IF(AR79&gt;AQ79,BS79,BT79)</f>
        <v>0 : 3</v>
      </c>
      <c r="E80" s="421"/>
      <c r="F80" s="422"/>
      <c r="G80" s="423" t="str">
        <f>IF(AQ82&gt;AR82,BS82,BT82)</f>
        <v>0 : 3</v>
      </c>
      <c r="H80" s="421"/>
      <c r="I80" s="422"/>
      <c r="J80" s="428"/>
      <c r="K80" s="429"/>
      <c r="L80" s="430"/>
      <c r="M80" s="423" t="str">
        <f>IF(AQ86&gt;AR86,BS86,BT86)</f>
        <v>1, 1, 1</v>
      </c>
      <c r="N80" s="421"/>
      <c r="O80" s="422"/>
      <c r="P80" s="423" t="str">
        <f>IF(AR78&gt;AQ78,BS78,BT78)</f>
        <v>1, 1, 1</v>
      </c>
      <c r="Q80" s="421"/>
      <c r="R80" s="422"/>
      <c r="S80" s="423"/>
      <c r="T80" s="421"/>
      <c r="U80" s="421"/>
      <c r="V80" s="431"/>
      <c r="W80" s="432"/>
      <c r="X80" s="431"/>
      <c r="Y80" s="124"/>
      <c r="Z80" s="416"/>
      <c r="AB80" s="417"/>
      <c r="AC80" s="417"/>
      <c r="AD80" s="111" t="str">
        <f>IF(B83=0," ","2-5")</f>
        <v>2-5</v>
      </c>
      <c r="AE80" s="112" t="str">
        <f>IF(B83=0," ",CONCATENATE(C77,"-",C83))</f>
        <v>ПАВЛОДАРСКАЯ обл.-АЛМАТИНСКАЯ обл.</v>
      </c>
      <c r="AF80" s="113">
        <v>2</v>
      </c>
      <c r="AG80" s="114">
        <v>1</v>
      </c>
      <c r="AH80" s="113">
        <v>2</v>
      </c>
      <c r="AI80" s="114">
        <v>1</v>
      </c>
      <c r="AJ80" s="113">
        <v>2</v>
      </c>
      <c r="AK80" s="114">
        <v>1</v>
      </c>
      <c r="AL80" s="113"/>
      <c r="AM80" s="114"/>
      <c r="AN80" s="113"/>
      <c r="AO80" s="115"/>
      <c r="AP80" s="98"/>
      <c r="AQ80" s="99">
        <f t="shared" si="199"/>
        <v>3</v>
      </c>
      <c r="AR80" s="99">
        <f t="shared" si="200"/>
        <v>0</v>
      </c>
      <c r="AS80" s="100">
        <f t="shared" si="201"/>
        <v>1</v>
      </c>
      <c r="AT80" s="100">
        <f t="shared" si="202"/>
        <v>1</v>
      </c>
      <c r="AU80" s="100">
        <f t="shared" si="203"/>
        <v>1</v>
      </c>
      <c r="AV80" s="100">
        <f t="shared" si="204"/>
        <v>0</v>
      </c>
      <c r="AW80" s="100">
        <f t="shared" si="205"/>
        <v>0</v>
      </c>
      <c r="AX80" s="101"/>
      <c r="AY80" s="100">
        <f t="shared" si="206"/>
        <v>0</v>
      </c>
      <c r="AZ80" s="100">
        <f t="shared" si="207"/>
        <v>0</v>
      </c>
      <c r="BA80" s="100">
        <f t="shared" si="208"/>
        <v>0</v>
      </c>
      <c r="BB80" s="100">
        <f t="shared" si="209"/>
        <v>0</v>
      </c>
      <c r="BC80" s="100">
        <f t="shared" si="210"/>
        <v>0</v>
      </c>
      <c r="BD80" s="101"/>
      <c r="BE80" s="100">
        <f t="shared" si="211"/>
        <v>1</v>
      </c>
      <c r="BF80" s="100" t="str">
        <f t="shared" si="212"/>
        <v>, 1</v>
      </c>
      <c r="BG80" s="100" t="str">
        <f t="shared" si="213"/>
        <v>, 1</v>
      </c>
      <c r="BH80" s="100" t="str">
        <f t="shared" si="214"/>
        <v/>
      </c>
      <c r="BI80" s="100" t="str">
        <f t="shared" si="215"/>
        <v/>
      </c>
      <c r="BJ80" s="101"/>
      <c r="BK80" s="100">
        <f t="shared" si="216"/>
        <v>-1</v>
      </c>
      <c r="BL80" s="100" t="str">
        <f t="shared" si="217"/>
        <v>, -1</v>
      </c>
      <c r="BM80" s="100" t="str">
        <f t="shared" si="218"/>
        <v>, -1</v>
      </c>
      <c r="BN80" s="100" t="str">
        <f t="shared" si="219"/>
        <v/>
      </c>
      <c r="BO80" s="100" t="str">
        <f t="shared" si="220"/>
        <v/>
      </c>
      <c r="BP80" s="101"/>
      <c r="BQ80" s="102" t="str">
        <f t="shared" si="221"/>
        <v>1, 1, 1</v>
      </c>
      <c r="BR80" s="102" t="str">
        <f t="shared" si="222"/>
        <v>-1, -1, -1</v>
      </c>
      <c r="BS80" s="102" t="str">
        <f t="shared" si="223"/>
        <v>1, 1, 1</v>
      </c>
      <c r="BT80" s="1" t="str">
        <f t="shared" si="224"/>
        <v>0 : 3</v>
      </c>
      <c r="BU80" s="445"/>
      <c r="BW80" s="103">
        <v>4</v>
      </c>
      <c r="BX80" s="104" t="s">
        <v>208</v>
      </c>
      <c r="BY80" s="104" t="s">
        <v>205</v>
      </c>
      <c r="BZ80" s="104" t="s">
        <v>2</v>
      </c>
      <c r="CA80" s="104" t="s">
        <v>207</v>
      </c>
      <c r="CB80" s="104" t="s">
        <v>186</v>
      </c>
      <c r="CC80" s="104" t="s">
        <v>188</v>
      </c>
      <c r="CD80" s="104" t="s">
        <v>189</v>
      </c>
      <c r="CE80" s="104" t="s">
        <v>190</v>
      </c>
      <c r="CF80" s="104" t="s">
        <v>191</v>
      </c>
      <c r="CG80" s="104" t="s">
        <v>194</v>
      </c>
      <c r="CI80" s="119"/>
      <c r="CJ80" s="105"/>
      <c r="CK80" s="105"/>
      <c r="CL80" s="105"/>
      <c r="CM80" s="105"/>
      <c r="CN80" s="105"/>
      <c r="CO80" s="105"/>
      <c r="CP80" s="105"/>
      <c r="CQ80" s="400">
        <f>V81</f>
        <v>5</v>
      </c>
      <c r="CR80" s="400">
        <f>IF(AND(CQ80=CQ74,CQ80=CQ76),BX81,(IF(AND(CQ80=CQ74,CQ80=CQ78),BY81,(IF(AND(CQ80=CQ74,CQ80=CQ82),BZ81,(IF(AND(CQ80=CQ74,CQ80=CQ84),CA81,(IF(AND(CQ80=CQ76,CQ80=CQ78),CB81,(IF(AND(CQ80=CQ76,CQ80=CQ82),CC81,(IF(AND(CQ80=CQ76,CQ80=CQ84),CD81,(IF(AND(CQ80=CQ78,CQ80=CQ82),CE81,(IF(AND(CQ80=CQ78,CQ80=CQ84),CF81,(IF(AND(CQ80=CQ82,CQ80=CQ84),CG81,999)))))))))))))))))))</f>
        <v>999</v>
      </c>
      <c r="CS80" s="400">
        <f t="shared" ref="CS80" si="237">IF(CX80=1,CQ80+CR80,CR80)</f>
        <v>999</v>
      </c>
      <c r="CU80" s="400">
        <f>CQ80</f>
        <v>5</v>
      </c>
      <c r="CV80" s="418">
        <f>IF(CU80=CU74,CJ77,(IF(CU80=CU76,CK77,(IF(CU80=CU78,CL77,(IF(CU80=CU82,CN77,(IF(CU80=CU84,CO77,999)))))))))</f>
        <v>999</v>
      </c>
      <c r="CX80" s="400">
        <f t="shared" ref="CX80" si="238">IF(CR80&lt;&gt;999,1,0)</f>
        <v>0</v>
      </c>
      <c r="CZ80" s="418">
        <f>IF(CX80=1,CS80,CV80)</f>
        <v>999</v>
      </c>
      <c r="DA80" s="400">
        <f t="shared" ref="DA80" si="239">IF(CZ80&lt;&gt;999,CZ80,CU80)</f>
        <v>5</v>
      </c>
      <c r="DD80" s="402">
        <v>4</v>
      </c>
      <c r="DE80" s="404">
        <f>[3]Лист3!$A$12</f>
        <v>95</v>
      </c>
      <c r="DF80" s="448"/>
      <c r="DG80" s="126"/>
      <c r="DH80" s="127">
        <f>IF(ET75&gt;EU75,2,$AF$4)</f>
        <v>1</v>
      </c>
      <c r="DI80" s="128"/>
      <c r="DJ80" s="129"/>
      <c r="DK80" s="127">
        <f>IF(EU72&gt;ET72,2,$AF$4)</f>
        <v>1</v>
      </c>
      <c r="DL80" s="128"/>
      <c r="DM80" s="129"/>
      <c r="DN80" s="127">
        <f>IF(EU85&gt;ET85,2,$AF$4)</f>
        <v>1</v>
      </c>
      <c r="DO80" s="128"/>
      <c r="DP80" s="408"/>
      <c r="DQ80" s="409"/>
      <c r="DR80" s="427"/>
      <c r="DS80" s="129"/>
      <c r="DT80" s="127">
        <f>IF(EU83&gt;ET83,2,$AF$4)</f>
        <v>1</v>
      </c>
      <c r="DU80" s="128"/>
      <c r="DV80" s="129"/>
      <c r="DW80" s="127">
        <f>IF(ET80&gt;EU80,2,$AF$4)</f>
        <v>1</v>
      </c>
      <c r="DX80" s="126"/>
      <c r="DY80" s="412">
        <f>SUM(DH80,DK80,DN80,DQ80,DT80,DW80)</f>
        <v>5</v>
      </c>
      <c r="DZ80" s="414">
        <f t="shared" ref="DZ80" si="240">IF(($AF$4=1),IF(HA79=1,GU79*10,0),0)</f>
        <v>0</v>
      </c>
      <c r="EA80" s="412">
        <f>IF(($AF$4=1),RANK(HD79,$DA$22:$DA$33,0),0)</f>
        <v>6</v>
      </c>
    </row>
    <row r="81" spans="1:131" ht="12.6" customHeight="1" x14ac:dyDescent="0.25">
      <c r="A81" s="402">
        <v>4</v>
      </c>
      <c r="B81" s="404">
        <f>[3]Лист3!$A$12</f>
        <v>95</v>
      </c>
      <c r="C81" s="433" t="s">
        <v>19</v>
      </c>
      <c r="D81" s="126"/>
      <c r="E81" s="127">
        <f>IF(AQ76&gt;AR76,2,$AF$4)</f>
        <v>1</v>
      </c>
      <c r="F81" s="128"/>
      <c r="G81" s="129"/>
      <c r="H81" s="127">
        <f>IF(AR73&gt;AQ73,2,$AF$4)</f>
        <v>1</v>
      </c>
      <c r="I81" s="128"/>
      <c r="J81" s="129"/>
      <c r="K81" s="127">
        <f>IF(AR86&gt;AQ86,2,$AF$4)</f>
        <v>1</v>
      </c>
      <c r="L81" s="128"/>
      <c r="M81" s="408"/>
      <c r="N81" s="409"/>
      <c r="O81" s="427"/>
      <c r="P81" s="129"/>
      <c r="Q81" s="127">
        <f>IF(AR84&gt;AQ84,2,$AF$4)</f>
        <v>2</v>
      </c>
      <c r="R81" s="128"/>
      <c r="S81" s="129"/>
      <c r="T81" s="127"/>
      <c r="U81" s="126"/>
      <c r="V81" s="412">
        <f>SUM(E81,H81,K81,N81,Q81,T81)</f>
        <v>5</v>
      </c>
      <c r="W81" s="414">
        <f t="shared" ref="W81" si="241">IF(($AF$4=1),IF(CX80=1,CR80*10,0),0)</f>
        <v>0</v>
      </c>
      <c r="X81" s="412">
        <f>IF(($AF$4=1),RANK(DA80,$DA$22:$DA$33,0),0)</f>
        <v>4</v>
      </c>
      <c r="Y81" s="124"/>
      <c r="Z81" s="416">
        <f>IF(B81="","",VLOOKUP(B81,'[4]Список участников'!A:L,8,FALSE))</f>
        <v>0</v>
      </c>
      <c r="AB81" s="417">
        <f>IF(B81&gt;0,1,0)</f>
        <v>1</v>
      </c>
      <c r="AC81" s="417"/>
      <c r="AD81" s="111" t="str">
        <f>IF(B85=0," ","4-6")</f>
        <v>4-6</v>
      </c>
      <c r="AE81" s="112" t="str">
        <f>IF(B85=0," ",CONCATENATE(C81,"-",C85))</f>
        <v>МАНГИСТАУСКАЯ обл.-</v>
      </c>
      <c r="AF81" s="113"/>
      <c r="AG81" s="114"/>
      <c r="AH81" s="113"/>
      <c r="AI81" s="114"/>
      <c r="AJ81" s="113"/>
      <c r="AK81" s="114"/>
      <c r="AL81" s="113"/>
      <c r="AM81" s="114"/>
      <c r="AN81" s="113"/>
      <c r="AO81" s="115"/>
      <c r="AP81" s="98"/>
      <c r="AQ81" s="99" t="str">
        <f t="shared" si="199"/>
        <v/>
      </c>
      <c r="AR81" s="99" t="str">
        <f t="shared" si="200"/>
        <v/>
      </c>
      <c r="AS81" s="100">
        <f t="shared" si="201"/>
        <v>0</v>
      </c>
      <c r="AT81" s="100">
        <f t="shared" si="202"/>
        <v>0</v>
      </c>
      <c r="AU81" s="100">
        <f t="shared" si="203"/>
        <v>0</v>
      </c>
      <c r="AV81" s="100">
        <f t="shared" si="204"/>
        <v>0</v>
      </c>
      <c r="AW81" s="100">
        <f t="shared" si="205"/>
        <v>0</v>
      </c>
      <c r="AX81" s="101"/>
      <c r="AY81" s="100">
        <f t="shared" si="206"/>
        <v>0</v>
      </c>
      <c r="AZ81" s="100">
        <f t="shared" si="207"/>
        <v>0</v>
      </c>
      <c r="BA81" s="100">
        <f t="shared" si="208"/>
        <v>0</v>
      </c>
      <c r="BB81" s="100">
        <f t="shared" si="209"/>
        <v>0</v>
      </c>
      <c r="BC81" s="100">
        <f t="shared" si="210"/>
        <v>0</v>
      </c>
      <c r="BD81" s="101"/>
      <c r="BE81" s="100" t="str">
        <f t="shared" si="211"/>
        <v/>
      </c>
      <c r="BF81" s="100" t="str">
        <f t="shared" si="212"/>
        <v/>
      </c>
      <c r="BG81" s="100" t="str">
        <f t="shared" si="213"/>
        <v/>
      </c>
      <c r="BH81" s="100" t="str">
        <f t="shared" si="214"/>
        <v/>
      </c>
      <c r="BI81" s="100" t="str">
        <f t="shared" si="215"/>
        <v/>
      </c>
      <c r="BJ81" s="101"/>
      <c r="BK81" s="100" t="str">
        <f t="shared" si="216"/>
        <v/>
      </c>
      <c r="BL81" s="100" t="str">
        <f t="shared" si="217"/>
        <v/>
      </c>
      <c r="BM81" s="100" t="str">
        <f t="shared" si="218"/>
        <v/>
      </c>
      <c r="BN81" s="100" t="str">
        <f t="shared" si="219"/>
        <v/>
      </c>
      <c r="BO81" s="100" t="str">
        <f t="shared" si="220"/>
        <v/>
      </c>
      <c r="BP81" s="101"/>
      <c r="BQ81" s="102" t="str">
        <f t="shared" si="221"/>
        <v/>
      </c>
      <c r="BR81" s="102" t="str">
        <f t="shared" si="222"/>
        <v/>
      </c>
      <c r="BS81" s="102" t="str">
        <f t="shared" si="223"/>
        <v/>
      </c>
      <c r="BT81" s="1" t="str">
        <f t="shared" si="224"/>
        <v/>
      </c>
      <c r="BU81" s="445"/>
      <c r="BW81" s="103"/>
      <c r="BX81" s="116">
        <f>((AQ76+AR73)/(AR76+AQ73))/10</f>
        <v>0</v>
      </c>
      <c r="BY81" s="116">
        <f>((AQ76+AR86)/(AR76+AQ86))/10</f>
        <v>0</v>
      </c>
      <c r="BZ81" s="116">
        <f>((AQ76+AR84)/(AR76+AQ84))/10</f>
        <v>0.1</v>
      </c>
      <c r="CA81" s="116" t="e">
        <f>((AQ76+AQ81)/(AR76+AR81))/10</f>
        <v>#VALUE!</v>
      </c>
      <c r="CB81" s="116">
        <f>((AR73+AR86)/(AQ73+AQ86))/10</f>
        <v>0</v>
      </c>
      <c r="CC81" s="116">
        <f>((AR73+AR84)/(AQ73+AQ84))/10</f>
        <v>0.1</v>
      </c>
      <c r="CD81" s="116" t="e">
        <f>((AR73+AQ81)/(AQ73+AR81))/10</f>
        <v>#VALUE!</v>
      </c>
      <c r="CE81" s="116">
        <f>((AR86+AR84)/(AQ86+AQ84))/10</f>
        <v>0.1</v>
      </c>
      <c r="CF81" s="116" t="e">
        <f>((AR86+AQ81)/(AQ86+AR81))/10</f>
        <v>#VALUE!</v>
      </c>
      <c r="CG81" s="116" t="e">
        <f>((AR84+AQ81)/(AQ84+AR81))/10</f>
        <v>#VALUE!</v>
      </c>
      <c r="CI81" s="119"/>
      <c r="CJ81" s="119"/>
      <c r="CK81" s="119"/>
      <c r="CL81" s="119"/>
      <c r="CM81" s="119"/>
      <c r="CN81" s="119"/>
      <c r="CO81" s="119"/>
      <c r="CP81" s="119"/>
      <c r="CQ81" s="401"/>
      <c r="CR81" s="401"/>
      <c r="CS81" s="401"/>
      <c r="CU81" s="401"/>
      <c r="CV81" s="419"/>
      <c r="CX81" s="401"/>
      <c r="CZ81" s="419"/>
      <c r="DA81" s="401"/>
      <c r="DD81" s="424"/>
      <c r="DE81" s="425"/>
      <c r="DF81" s="450"/>
      <c r="DG81" s="420">
        <f>IF(ET75&gt;EU75,FV75,FW75)</f>
        <v>0</v>
      </c>
      <c r="DH81" s="421"/>
      <c r="DI81" s="422"/>
      <c r="DJ81" s="423">
        <f>IF(EU72&gt;ET72,FV72,FW72)</f>
        <v>0</v>
      </c>
      <c r="DK81" s="421"/>
      <c r="DL81" s="422"/>
      <c r="DM81" s="423">
        <f>IF(EU85&gt;ET85,FV85,FW85)</f>
        <v>0</v>
      </c>
      <c r="DN81" s="421"/>
      <c r="DO81" s="422"/>
      <c r="DP81" s="428"/>
      <c r="DQ81" s="429"/>
      <c r="DR81" s="430"/>
      <c r="DS81" s="423">
        <f>IF(EU83&gt;ET83,FV83,FW83)</f>
        <v>0</v>
      </c>
      <c r="DT81" s="421"/>
      <c r="DU81" s="422"/>
      <c r="DV81" s="423">
        <f>IF(ET80&gt;EU80,FV80,FW80)</f>
        <v>0</v>
      </c>
      <c r="DW81" s="421"/>
      <c r="DX81" s="421"/>
      <c r="DY81" s="431"/>
      <c r="DZ81" s="432"/>
      <c r="EA81" s="431"/>
    </row>
    <row r="82" spans="1:131" ht="12.6" customHeight="1" x14ac:dyDescent="0.25">
      <c r="A82" s="424"/>
      <c r="B82" s="425"/>
      <c r="C82" s="434"/>
      <c r="D82" s="420" t="str">
        <f>IF(AQ76&gt;AR76,BS76,BT76)</f>
        <v>0 : 3</v>
      </c>
      <c r="E82" s="421"/>
      <c r="F82" s="422"/>
      <c r="G82" s="423" t="str">
        <f>IF(AR73&gt;AQ73,BS73,BT73)</f>
        <v>0 : 3</v>
      </c>
      <c r="H82" s="421"/>
      <c r="I82" s="422"/>
      <c r="J82" s="423" t="str">
        <f>IF(AR86&gt;AQ86,BS86,BT86)</f>
        <v>0 : 3</v>
      </c>
      <c r="K82" s="421"/>
      <c r="L82" s="422"/>
      <c r="M82" s="428"/>
      <c r="N82" s="429"/>
      <c r="O82" s="430"/>
      <c r="P82" s="423" t="str">
        <f>IF(AR84&gt;AQ84,BS84,BT84)</f>
        <v>1, 1, 1</v>
      </c>
      <c r="Q82" s="421"/>
      <c r="R82" s="422"/>
      <c r="S82" s="423"/>
      <c r="T82" s="421"/>
      <c r="U82" s="421"/>
      <c r="V82" s="431"/>
      <c r="W82" s="432"/>
      <c r="X82" s="431"/>
      <c r="Y82" s="124"/>
      <c r="Z82" s="416"/>
      <c r="AB82" s="417"/>
      <c r="AC82" s="417"/>
      <c r="AD82" s="111" t="s">
        <v>209</v>
      </c>
      <c r="AE82" s="112" t="str">
        <f>CONCATENATE(C79,"-",C77)</f>
        <v>ЗКО-ПАВЛОДАРСКАЯ обл.</v>
      </c>
      <c r="AF82" s="113">
        <v>1</v>
      </c>
      <c r="AG82" s="114">
        <v>2</v>
      </c>
      <c r="AH82" s="113">
        <v>1</v>
      </c>
      <c r="AI82" s="114">
        <v>2</v>
      </c>
      <c r="AJ82" s="113">
        <v>1</v>
      </c>
      <c r="AK82" s="114">
        <v>2</v>
      </c>
      <c r="AL82" s="113"/>
      <c r="AM82" s="114"/>
      <c r="AN82" s="113"/>
      <c r="AO82" s="115"/>
      <c r="AP82" s="98"/>
      <c r="AQ82" s="99">
        <f t="shared" si="199"/>
        <v>0</v>
      </c>
      <c r="AR82" s="99">
        <f t="shared" si="200"/>
        <v>3</v>
      </c>
      <c r="AS82" s="100">
        <f t="shared" si="201"/>
        <v>0</v>
      </c>
      <c r="AT82" s="100">
        <f t="shared" si="202"/>
        <v>0</v>
      </c>
      <c r="AU82" s="100">
        <f t="shared" si="203"/>
        <v>0</v>
      </c>
      <c r="AV82" s="100">
        <f t="shared" si="204"/>
        <v>0</v>
      </c>
      <c r="AW82" s="100">
        <f t="shared" si="205"/>
        <v>0</v>
      </c>
      <c r="AX82" s="101"/>
      <c r="AY82" s="100">
        <f t="shared" si="206"/>
        <v>1</v>
      </c>
      <c r="AZ82" s="100">
        <f t="shared" si="207"/>
        <v>1</v>
      </c>
      <c r="BA82" s="100">
        <f t="shared" si="208"/>
        <v>1</v>
      </c>
      <c r="BB82" s="100">
        <f t="shared" si="209"/>
        <v>0</v>
      </c>
      <c r="BC82" s="100">
        <f t="shared" si="210"/>
        <v>0</v>
      </c>
      <c r="BD82" s="101"/>
      <c r="BE82" s="100">
        <f t="shared" si="211"/>
        <v>-1</v>
      </c>
      <c r="BF82" s="100" t="str">
        <f t="shared" si="212"/>
        <v>, -1</v>
      </c>
      <c r="BG82" s="100" t="str">
        <f t="shared" si="213"/>
        <v>, -1</v>
      </c>
      <c r="BH82" s="100" t="str">
        <f t="shared" si="214"/>
        <v/>
      </c>
      <c r="BI82" s="100" t="str">
        <f t="shared" si="215"/>
        <v/>
      </c>
      <c r="BJ82" s="101"/>
      <c r="BK82" s="100">
        <f t="shared" si="216"/>
        <v>1</v>
      </c>
      <c r="BL82" s="100" t="str">
        <f t="shared" si="217"/>
        <v>, 1</v>
      </c>
      <c r="BM82" s="100" t="str">
        <f t="shared" si="218"/>
        <v>, 1</v>
      </c>
      <c r="BN82" s="100" t="str">
        <f t="shared" si="219"/>
        <v/>
      </c>
      <c r="BO82" s="100" t="str">
        <f t="shared" si="220"/>
        <v/>
      </c>
      <c r="BP82" s="101"/>
      <c r="BQ82" s="102" t="str">
        <f t="shared" si="221"/>
        <v>-1, -1, -1</v>
      </c>
      <c r="BR82" s="102" t="str">
        <f t="shared" si="222"/>
        <v>1, 1, 1</v>
      </c>
      <c r="BS82" s="102" t="str">
        <f t="shared" si="223"/>
        <v>1, 1, 1</v>
      </c>
      <c r="BT82" s="1" t="str">
        <f t="shared" si="224"/>
        <v>0 : 3</v>
      </c>
      <c r="BU82" s="445"/>
      <c r="BW82" s="103">
        <v>5</v>
      </c>
      <c r="BX82" s="104" t="s">
        <v>208</v>
      </c>
      <c r="BY82" s="104" t="s">
        <v>205</v>
      </c>
      <c r="BZ82" s="104" t="s">
        <v>206</v>
      </c>
      <c r="CA82" s="104" t="s">
        <v>207</v>
      </c>
      <c r="CB82" s="104" t="s">
        <v>186</v>
      </c>
      <c r="CC82" s="104" t="s">
        <v>187</v>
      </c>
      <c r="CD82" s="104" t="s">
        <v>189</v>
      </c>
      <c r="CE82" s="104" t="s">
        <v>1</v>
      </c>
      <c r="CF82" s="104" t="s">
        <v>191</v>
      </c>
      <c r="CG82" s="104" t="s">
        <v>193</v>
      </c>
      <c r="CI82" s="119"/>
      <c r="CJ82" s="105"/>
      <c r="CK82" s="105"/>
      <c r="CL82" s="105"/>
      <c r="CM82" s="105"/>
      <c r="CN82" s="105"/>
      <c r="CO82" s="105"/>
      <c r="CP82" s="105"/>
      <c r="CQ82" s="400">
        <f>V83</f>
        <v>4</v>
      </c>
      <c r="CR82" s="400">
        <f>IF(AND(CQ82=CQ74,CQ82=CQ76),BX83,(IF(AND(CQ82=CQ74,CQ82=CQ78),BY83,(IF(AND(CQ82=CQ74,CQ82=CQ80),BZ83,(IF(AND(CQ82=CQ74,CQ82=CQ84),CA83,(IF(AND(CQ82=CQ76,CQ82=CQ78),CB83,(IF(AND(CQ82=CQ76,CQ82=CQ80),CC83,(IF(AND(CQ82=CQ76,CQ82=CQ84),CD83,(IF(AND(CQ82=CQ78,CQ82=CQ80),CE83,(IF(AND(CQ82=CQ78,CQ82=CQ84),CF83,(IF(AND(CQ82=CQ80,CQ82=CQ84),CG83,999)))))))))))))))))))</f>
        <v>999</v>
      </c>
      <c r="CS82" s="400">
        <f t="shared" ref="CS82" si="242">IF(CX82=1,CQ82+CR82,CR82)</f>
        <v>999</v>
      </c>
      <c r="CU82" s="400">
        <f>CQ82</f>
        <v>4</v>
      </c>
      <c r="CV82" s="418">
        <f>IF(CU82=CU74,CJ78,(IF(CU82=CU76,CK78,(IF(CU82=CU78,CL78,(IF(CU82=CU80,CM78,(IF(CU82=CU84,CO78,999)))))))))</f>
        <v>999</v>
      </c>
      <c r="CX82" s="400">
        <f t="shared" ref="CX82" si="243">IF(CR82&lt;&gt;999,1,0)</f>
        <v>0</v>
      </c>
      <c r="CZ82" s="418">
        <f>IF(CX82=1,CS82,CV82)</f>
        <v>999</v>
      </c>
      <c r="DA82" s="400">
        <f t="shared" ref="DA82" si="244">IF(CZ82&lt;&gt;999,CZ82,CU82)</f>
        <v>4</v>
      </c>
      <c r="DD82" s="402">
        <v>5</v>
      </c>
      <c r="DE82" s="404">
        <f>[3]Лист3!$A$13</f>
        <v>97</v>
      </c>
      <c r="DF82" s="448"/>
      <c r="DG82" s="126"/>
      <c r="DH82" s="127">
        <f>IF(EU73&gt;ET73,2,$AF$4)</f>
        <v>1</v>
      </c>
      <c r="DI82" s="128"/>
      <c r="DJ82" s="129"/>
      <c r="DK82" s="127">
        <f>IF(EU79&gt;ET79,2,$AF$4)</f>
        <v>1</v>
      </c>
      <c r="DL82" s="128"/>
      <c r="DM82" s="129"/>
      <c r="DN82" s="127">
        <f>IF(ET77&gt;EU77,2,$AF$4)</f>
        <v>1</v>
      </c>
      <c r="DO82" s="128"/>
      <c r="DP82" s="129"/>
      <c r="DQ82" s="127">
        <f>IF(ET83&gt;EU83,2,$AF$4)</f>
        <v>1</v>
      </c>
      <c r="DR82" s="128"/>
      <c r="DS82" s="408"/>
      <c r="DT82" s="409"/>
      <c r="DU82" s="427"/>
      <c r="DV82" s="129"/>
      <c r="DW82" s="127">
        <f>IF(ET86&gt;EU86,2,$AF$4)</f>
        <v>1</v>
      </c>
      <c r="DX82" s="126"/>
      <c r="DY82" s="412">
        <f>SUM(DH82,DK82,DN82,DQ82,DT82,DW82)</f>
        <v>5</v>
      </c>
      <c r="DZ82" s="414">
        <f t="shared" ref="DZ82" si="245">IF(($AF$4=1),IF(HA81=1,GU81*10,0),0)</f>
        <v>0</v>
      </c>
      <c r="EA82" s="412">
        <f>IF(($AF$4=1),RANK(HD81,$DA$22:$DA$33,0),0)</f>
        <v>6</v>
      </c>
    </row>
    <row r="83" spans="1:131" ht="12.6" customHeight="1" x14ac:dyDescent="0.25">
      <c r="A83" s="402">
        <v>5</v>
      </c>
      <c r="B83" s="404">
        <f>[3]Лист3!$A$13</f>
        <v>97</v>
      </c>
      <c r="C83" s="433" t="s">
        <v>4</v>
      </c>
      <c r="D83" s="126"/>
      <c r="E83" s="127">
        <f>IF(AR74&gt;AQ74,2,$AF$4)</f>
        <v>1</v>
      </c>
      <c r="F83" s="128"/>
      <c r="G83" s="129"/>
      <c r="H83" s="127">
        <f>IF(AR80&gt;AQ80,2,$AF$4)</f>
        <v>1</v>
      </c>
      <c r="I83" s="128"/>
      <c r="J83" s="129"/>
      <c r="K83" s="127">
        <f>IF(AQ78&gt;AR78,2,$AF$4)</f>
        <v>1</v>
      </c>
      <c r="L83" s="128"/>
      <c r="M83" s="129"/>
      <c r="N83" s="127">
        <f>IF(AQ84&gt;AR84,2,$AF$4)</f>
        <v>1</v>
      </c>
      <c r="O83" s="128"/>
      <c r="P83" s="408"/>
      <c r="Q83" s="409"/>
      <c r="R83" s="427"/>
      <c r="S83" s="129"/>
      <c r="T83" s="127"/>
      <c r="U83" s="126"/>
      <c r="V83" s="412">
        <f>SUM(E83,H83,K83,N83,Q83,T83)</f>
        <v>4</v>
      </c>
      <c r="W83" s="414">
        <f t="shared" ref="W83" si="246">IF(($AF$4=1),IF(CX82=1,CR82*10,0),0)</f>
        <v>0</v>
      </c>
      <c r="X83" s="412">
        <f>IF(($AF$4=1),RANK(DA82,$DA$22:$DA$33,0),0)</f>
        <v>5</v>
      </c>
      <c r="Y83" s="124"/>
      <c r="Z83" s="416">
        <f>IF(B83="","",VLOOKUP(B83,'[4]Список участников'!A:L,8,FALSE))</f>
        <v>0</v>
      </c>
      <c r="AB83" s="417">
        <f>IF(B83&gt;0,1,0)</f>
        <v>1</v>
      </c>
      <c r="AC83" s="417"/>
      <c r="AD83" s="111" t="str">
        <f>IF(B85=0," ","6-1")</f>
        <v>6-1</v>
      </c>
      <c r="AE83" s="112" t="str">
        <f>IF(B85=0," ",CONCATENATE(C85,"-",C75))</f>
        <v>-г.АСТАНА</v>
      </c>
      <c r="AF83" s="113"/>
      <c r="AG83" s="114"/>
      <c r="AH83" s="113"/>
      <c r="AI83" s="114"/>
      <c r="AJ83" s="113"/>
      <c r="AK83" s="114"/>
      <c r="AL83" s="113"/>
      <c r="AM83" s="114"/>
      <c r="AN83" s="113"/>
      <c r="AO83" s="115"/>
      <c r="AP83" s="98"/>
      <c r="AQ83" s="99" t="str">
        <f t="shared" si="199"/>
        <v/>
      </c>
      <c r="AR83" s="99" t="str">
        <f t="shared" si="200"/>
        <v/>
      </c>
      <c r="AS83" s="100">
        <f t="shared" si="201"/>
        <v>0</v>
      </c>
      <c r="AT83" s="100">
        <f t="shared" si="202"/>
        <v>0</v>
      </c>
      <c r="AU83" s="100">
        <f t="shared" si="203"/>
        <v>0</v>
      </c>
      <c r="AV83" s="100">
        <f t="shared" si="204"/>
        <v>0</v>
      </c>
      <c r="AW83" s="100">
        <f t="shared" si="205"/>
        <v>0</v>
      </c>
      <c r="AX83" s="101"/>
      <c r="AY83" s="100">
        <f t="shared" si="206"/>
        <v>0</v>
      </c>
      <c r="AZ83" s="100">
        <f t="shared" si="207"/>
        <v>0</v>
      </c>
      <c r="BA83" s="100">
        <f t="shared" si="208"/>
        <v>0</v>
      </c>
      <c r="BB83" s="100">
        <f t="shared" si="209"/>
        <v>0</v>
      </c>
      <c r="BC83" s="100">
        <f t="shared" si="210"/>
        <v>0</v>
      </c>
      <c r="BD83" s="101"/>
      <c r="BE83" s="100" t="str">
        <f t="shared" si="211"/>
        <v/>
      </c>
      <c r="BF83" s="100" t="str">
        <f t="shared" si="212"/>
        <v/>
      </c>
      <c r="BG83" s="100" t="str">
        <f t="shared" si="213"/>
        <v/>
      </c>
      <c r="BH83" s="100" t="str">
        <f t="shared" si="214"/>
        <v/>
      </c>
      <c r="BI83" s="100" t="str">
        <f t="shared" si="215"/>
        <v/>
      </c>
      <c r="BJ83" s="101"/>
      <c r="BK83" s="100" t="str">
        <f t="shared" si="216"/>
        <v/>
      </c>
      <c r="BL83" s="100" t="str">
        <f t="shared" si="217"/>
        <v/>
      </c>
      <c r="BM83" s="100" t="str">
        <f t="shared" si="218"/>
        <v/>
      </c>
      <c r="BN83" s="100" t="str">
        <f t="shared" si="219"/>
        <v/>
      </c>
      <c r="BO83" s="100" t="str">
        <f t="shared" si="220"/>
        <v/>
      </c>
      <c r="BP83" s="101"/>
      <c r="BQ83" s="102" t="str">
        <f t="shared" si="221"/>
        <v/>
      </c>
      <c r="BR83" s="102" t="str">
        <f t="shared" si="222"/>
        <v/>
      </c>
      <c r="BS83" s="102" t="str">
        <f t="shared" si="223"/>
        <v/>
      </c>
      <c r="BT83" s="1" t="str">
        <f t="shared" si="224"/>
        <v/>
      </c>
      <c r="BU83" s="445"/>
      <c r="BW83" s="103"/>
      <c r="BX83" s="116">
        <f>((AR74+AR80)/(AQ74+AQ80))/10</f>
        <v>0</v>
      </c>
      <c r="BY83" s="116">
        <f>((AR74+AQ78)/(AQ74+AR78))/10</f>
        <v>0</v>
      </c>
      <c r="BZ83" s="116">
        <f>((AR74+AQ84)/(AQ74+AR84))/10</f>
        <v>0</v>
      </c>
      <c r="CA83" s="116" t="e">
        <f>((AR74+AQ87)/(AQ74+AR87))/10</f>
        <v>#VALUE!</v>
      </c>
      <c r="CB83" s="116">
        <f>((AR80+AQ78)/(AQ80+AR78))/10</f>
        <v>0</v>
      </c>
      <c r="CC83" s="116">
        <f>((AR80+AQ84)/(AQ80+AR84))/10</f>
        <v>0</v>
      </c>
      <c r="CD83" s="116" t="e">
        <f>((AR80+AQ87)/(AQ80+AR87))/10</f>
        <v>#VALUE!</v>
      </c>
      <c r="CE83" s="116">
        <f>((AQ78+AQ84)/(AR78+AR84))/10</f>
        <v>0</v>
      </c>
      <c r="CF83" s="116" t="e">
        <f>((AQ78+AQ87)/(AR78+AR87))/10</f>
        <v>#VALUE!</v>
      </c>
      <c r="CG83" s="116" t="e">
        <f>((AQ84+AQ87)/(AR84+AR87))/10</f>
        <v>#VALUE!</v>
      </c>
      <c r="CI83" s="119"/>
      <c r="CJ83" s="119"/>
      <c r="CK83" s="119"/>
      <c r="CL83" s="119"/>
      <c r="CM83" s="119"/>
      <c r="CN83" s="119"/>
      <c r="CO83" s="119"/>
      <c r="CP83" s="119"/>
      <c r="CQ83" s="401"/>
      <c r="CR83" s="401"/>
      <c r="CS83" s="401"/>
      <c r="CU83" s="401"/>
      <c r="CV83" s="419"/>
      <c r="CX83" s="401"/>
      <c r="CZ83" s="419"/>
      <c r="DA83" s="401"/>
      <c r="DD83" s="424"/>
      <c r="DE83" s="425"/>
      <c r="DF83" s="450"/>
      <c r="DG83" s="420">
        <f>IF(EU73&gt;ET73,FV73,FW73)</f>
        <v>0</v>
      </c>
      <c r="DH83" s="421"/>
      <c r="DI83" s="422"/>
      <c r="DJ83" s="423">
        <f>IF(EU79&gt;ET79,FV79,FW79)</f>
        <v>0</v>
      </c>
      <c r="DK83" s="421"/>
      <c r="DL83" s="422"/>
      <c r="DM83" s="423">
        <f>IF(ET77&gt;EU77,FV77,FW77)</f>
        <v>0</v>
      </c>
      <c r="DN83" s="421"/>
      <c r="DO83" s="422"/>
      <c r="DP83" s="423">
        <f>IF(ET83&gt;EU83,FV83,FW83)</f>
        <v>0</v>
      </c>
      <c r="DQ83" s="421"/>
      <c r="DR83" s="422"/>
      <c r="DS83" s="428"/>
      <c r="DT83" s="429"/>
      <c r="DU83" s="430"/>
      <c r="DV83" s="423">
        <f>IF(ET86&gt;EU86,FV86,FW86)</f>
        <v>0</v>
      </c>
      <c r="DW83" s="421"/>
      <c r="DX83" s="421"/>
      <c r="DY83" s="431"/>
      <c r="DZ83" s="432"/>
      <c r="EA83" s="431"/>
    </row>
    <row r="84" spans="1:131" ht="12.6" customHeight="1" x14ac:dyDescent="0.25">
      <c r="A84" s="424"/>
      <c r="B84" s="425"/>
      <c r="C84" s="434"/>
      <c r="D84" s="420" t="str">
        <f>IF(AR74&gt;AQ74,BS74,BT74)</f>
        <v>0 : 3</v>
      </c>
      <c r="E84" s="421"/>
      <c r="F84" s="422"/>
      <c r="G84" s="423" t="str">
        <f>IF(AR80&gt;AQ80,BS80,BT80)</f>
        <v>0 : 3</v>
      </c>
      <c r="H84" s="421"/>
      <c r="I84" s="422"/>
      <c r="J84" s="423" t="str">
        <f>IF(AQ78&gt;AR78,BS78,BT78)</f>
        <v>0 : 3</v>
      </c>
      <c r="K84" s="421"/>
      <c r="L84" s="422"/>
      <c r="M84" s="423" t="str">
        <f>IF(AQ84&gt;AR84,BS84,BT84)</f>
        <v>0 : 3</v>
      </c>
      <c r="N84" s="421"/>
      <c r="O84" s="422"/>
      <c r="P84" s="428"/>
      <c r="Q84" s="429"/>
      <c r="R84" s="430"/>
      <c r="S84" s="423"/>
      <c r="T84" s="421"/>
      <c r="U84" s="421"/>
      <c r="V84" s="431"/>
      <c r="W84" s="432"/>
      <c r="X84" s="431"/>
      <c r="Y84" s="124"/>
      <c r="Z84" s="416"/>
      <c r="AB84" s="417"/>
      <c r="AC84" s="417"/>
      <c r="AD84" s="111" t="str">
        <f>IF(B83=0," ","5-4")</f>
        <v>5-4</v>
      </c>
      <c r="AE84" s="112" t="str">
        <f>IF(B83=0," ",CONCATENATE(C83,"-",C81))</f>
        <v>АЛМАТИНСКАЯ обл.-МАНГИСТАУСКАЯ обл.</v>
      </c>
      <c r="AF84" s="113">
        <v>1</v>
      </c>
      <c r="AG84" s="114">
        <v>2</v>
      </c>
      <c r="AH84" s="113">
        <v>1</v>
      </c>
      <c r="AI84" s="114">
        <v>2</v>
      </c>
      <c r="AJ84" s="113">
        <v>1</v>
      </c>
      <c r="AK84" s="114">
        <v>2</v>
      </c>
      <c r="AL84" s="113"/>
      <c r="AM84" s="114"/>
      <c r="AN84" s="113"/>
      <c r="AO84" s="115"/>
      <c r="AP84" s="98"/>
      <c r="AQ84" s="99">
        <f t="shared" si="199"/>
        <v>0</v>
      </c>
      <c r="AR84" s="99">
        <f t="shared" si="200"/>
        <v>3</v>
      </c>
      <c r="AS84" s="100">
        <f t="shared" si="201"/>
        <v>0</v>
      </c>
      <c r="AT84" s="100">
        <f t="shared" si="202"/>
        <v>0</v>
      </c>
      <c r="AU84" s="100">
        <f t="shared" si="203"/>
        <v>0</v>
      </c>
      <c r="AV84" s="100">
        <f t="shared" si="204"/>
        <v>0</v>
      </c>
      <c r="AW84" s="100">
        <f t="shared" si="205"/>
        <v>0</v>
      </c>
      <c r="AX84" s="101"/>
      <c r="AY84" s="100">
        <f t="shared" si="206"/>
        <v>1</v>
      </c>
      <c r="AZ84" s="100">
        <f t="shared" si="207"/>
        <v>1</v>
      </c>
      <c r="BA84" s="100">
        <f t="shared" si="208"/>
        <v>1</v>
      </c>
      <c r="BB84" s="100">
        <f t="shared" si="209"/>
        <v>0</v>
      </c>
      <c r="BC84" s="100">
        <f t="shared" si="210"/>
        <v>0</v>
      </c>
      <c r="BD84" s="101"/>
      <c r="BE84" s="100">
        <f t="shared" si="211"/>
        <v>-1</v>
      </c>
      <c r="BF84" s="100" t="str">
        <f t="shared" si="212"/>
        <v>, -1</v>
      </c>
      <c r="BG84" s="100" t="str">
        <f t="shared" si="213"/>
        <v>, -1</v>
      </c>
      <c r="BH84" s="100" t="str">
        <f t="shared" si="214"/>
        <v/>
      </c>
      <c r="BI84" s="100" t="str">
        <f t="shared" si="215"/>
        <v/>
      </c>
      <c r="BJ84" s="101"/>
      <c r="BK84" s="100">
        <f t="shared" si="216"/>
        <v>1</v>
      </c>
      <c r="BL84" s="100" t="str">
        <f t="shared" si="217"/>
        <v>, 1</v>
      </c>
      <c r="BM84" s="100" t="str">
        <f t="shared" si="218"/>
        <v>, 1</v>
      </c>
      <c r="BN84" s="100" t="str">
        <f t="shared" si="219"/>
        <v/>
      </c>
      <c r="BO84" s="100" t="str">
        <f t="shared" si="220"/>
        <v/>
      </c>
      <c r="BP84" s="101"/>
      <c r="BQ84" s="102" t="str">
        <f t="shared" si="221"/>
        <v>-1, -1, -1</v>
      </c>
      <c r="BR84" s="102" t="str">
        <f t="shared" si="222"/>
        <v>1, 1, 1</v>
      </c>
      <c r="BS84" s="102" t="str">
        <f t="shared" si="223"/>
        <v>1, 1, 1</v>
      </c>
      <c r="BT84" s="1" t="str">
        <f t="shared" si="224"/>
        <v>0 : 3</v>
      </c>
      <c r="BU84" s="445"/>
      <c r="BW84" s="103">
        <v>6</v>
      </c>
      <c r="BX84" s="104" t="s">
        <v>208</v>
      </c>
      <c r="BY84" s="104" t="s">
        <v>205</v>
      </c>
      <c r="BZ84" s="104" t="s">
        <v>206</v>
      </c>
      <c r="CA84" s="104" t="s">
        <v>2</v>
      </c>
      <c r="CB84" s="104" t="s">
        <v>186</v>
      </c>
      <c r="CC84" s="104" t="s">
        <v>187</v>
      </c>
      <c r="CD84" s="104" t="s">
        <v>188</v>
      </c>
      <c r="CE84" s="104" t="s">
        <v>1</v>
      </c>
      <c r="CF84" s="104" t="s">
        <v>190</v>
      </c>
      <c r="CG84" s="104" t="s">
        <v>192</v>
      </c>
      <c r="CI84" s="119"/>
      <c r="CJ84" s="105"/>
      <c r="CK84" s="105"/>
      <c r="CL84" s="105"/>
      <c r="CM84" s="105"/>
      <c r="CN84" s="105"/>
      <c r="CO84" s="105"/>
      <c r="CP84" s="105"/>
      <c r="CQ84" s="400">
        <f>V85</f>
        <v>0</v>
      </c>
      <c r="CR84" s="400">
        <f>IF(AND(CQ84=CQ74,CQ84=CQ76),BX85,(IF(AND(CQ84=CQ74,CQ84=CQ78),BY85,(IF(AND(CQ84=CQ74,CQ84=CQ80),BZ85,(IF(AND(CQ84=CQ74,CQ84=CQ82),CA85,(IF(AND(CQ84=CQ76,CQ84=CQ78),CB85,(IF(AND(CQ84=CQ76,CQ84=CQ80),CC85,(IF(AND(CQ84=CQ76,CQ84=CQ82),CD85,(IF(AND(CQ84=CQ78,CQ84=CQ80),CE85,(IF(AND(CQ84=CQ78,CQ84=CQ82),CF85,(IF(AND(CQ84=CQ80,CQ84=CQ82),CG85,999)))))))))))))))))))</f>
        <v>999</v>
      </c>
      <c r="CS84" s="400">
        <f t="shared" ref="CS84" si="247">IF(CX84=1,CQ84+CR84,CR84)</f>
        <v>999</v>
      </c>
      <c r="CU84" s="400">
        <f>CQ84</f>
        <v>0</v>
      </c>
      <c r="CV84" s="418">
        <f>IF(CU84=CU74,CJ79,(IF(CU84=CU76,CK79,(IF(CU84=CU78,CL79,(IF(CU84=CU80,CM79,(IF(CU84=CU82,CN79,999)))))))))</f>
        <v>999</v>
      </c>
      <c r="CX84" s="400">
        <f t="shared" ref="CX84" si="248">IF(CR84&lt;&gt;999,1,0)</f>
        <v>0</v>
      </c>
      <c r="CZ84" s="418">
        <f t="shared" ref="CZ84" si="249">IF(CX84=11,CS84,CV84)</f>
        <v>999</v>
      </c>
      <c r="DA84" s="400">
        <f t="shared" ref="DA84" si="250">IF(CZ84&lt;&gt;999,CZ84,CU84)</f>
        <v>0</v>
      </c>
      <c r="DD84" s="402" t="s">
        <v>200</v>
      </c>
      <c r="DE84" s="404">
        <f>[3]Лист3!$A$14</f>
        <v>129</v>
      </c>
      <c r="DF84" s="448"/>
      <c r="DG84" s="126"/>
      <c r="DH84" s="127">
        <f>IF(ET82&gt;EU82,2,$AF$4)</f>
        <v>1</v>
      </c>
      <c r="DI84" s="128"/>
      <c r="DJ84" s="129"/>
      <c r="DK84" s="127">
        <f>IF(ET76&gt;EU76,2,$AF$4)</f>
        <v>1</v>
      </c>
      <c r="DL84" s="128"/>
      <c r="DM84" s="129"/>
      <c r="DN84" s="127">
        <f>IF(EU74&gt;ET74,2,$AF$4)</f>
        <v>1</v>
      </c>
      <c r="DO84" s="128"/>
      <c r="DP84" s="129"/>
      <c r="DQ84" s="127">
        <f>IF(EU80&gt;ET80,2,$AF$4)</f>
        <v>1</v>
      </c>
      <c r="DR84" s="128"/>
      <c r="DS84" s="129"/>
      <c r="DT84" s="127">
        <f>IF(EU86&gt;ET86,2,$AF$4)</f>
        <v>1</v>
      </c>
      <c r="DU84" s="128"/>
      <c r="DV84" s="408"/>
      <c r="DW84" s="409"/>
      <c r="DX84" s="409"/>
      <c r="DY84" s="412">
        <f>SUM(DH84,DK84,DN84,DQ84,DT84,DW84)</f>
        <v>5</v>
      </c>
      <c r="DZ84" s="414">
        <f t="shared" ref="DZ84" si="251">IF(($AF$4=1),IF(HA83=1,GU83*10,0),0)</f>
        <v>0</v>
      </c>
      <c r="EA84" s="412">
        <f>IF(($AF$4=1),RANK(HD83,$DA$22:$DA$33,0),0)</f>
        <v>6</v>
      </c>
    </row>
    <row r="85" spans="1:131" ht="12.6" customHeight="1" thickBot="1" x14ac:dyDescent="0.3">
      <c r="A85" s="402" t="s">
        <v>200</v>
      </c>
      <c r="B85" s="404">
        <f>[3]Лист3!$A$14</f>
        <v>129</v>
      </c>
      <c r="C85" s="406"/>
      <c r="D85" s="126"/>
      <c r="E85" s="127"/>
      <c r="F85" s="128"/>
      <c r="G85" s="129"/>
      <c r="H85" s="127"/>
      <c r="I85" s="128"/>
      <c r="J85" s="129"/>
      <c r="K85" s="127"/>
      <c r="L85" s="128"/>
      <c r="M85" s="129"/>
      <c r="N85" s="127"/>
      <c r="O85" s="128"/>
      <c r="P85" s="129"/>
      <c r="Q85" s="127"/>
      <c r="R85" s="128"/>
      <c r="S85" s="408"/>
      <c r="T85" s="409"/>
      <c r="U85" s="409"/>
      <c r="V85" s="412"/>
      <c r="W85" s="414"/>
      <c r="X85" s="412"/>
      <c r="Y85" s="124"/>
      <c r="Z85" s="416">
        <f>IF(B85="","",VLOOKUP(B85,'[4]Список участников'!A:L,8,FALSE))</f>
        <v>0</v>
      </c>
      <c r="AB85" s="417">
        <f>IF(B85&gt;0,1,0)</f>
        <v>1</v>
      </c>
      <c r="AC85" s="417"/>
      <c r="AD85" s="111" t="s">
        <v>208</v>
      </c>
      <c r="AE85" s="112" t="str">
        <f>CONCATENATE(C75,"-",C77)</f>
        <v>г.АСТАНА-ПАВЛОДАРСКАЯ обл.</v>
      </c>
      <c r="AF85" s="113">
        <v>2</v>
      </c>
      <c r="AG85" s="114">
        <v>1</v>
      </c>
      <c r="AH85" s="113">
        <v>2</v>
      </c>
      <c r="AI85" s="114">
        <v>1</v>
      </c>
      <c r="AJ85" s="113">
        <v>2</v>
      </c>
      <c r="AK85" s="114">
        <v>1</v>
      </c>
      <c r="AL85" s="113"/>
      <c r="AM85" s="114"/>
      <c r="AN85" s="113"/>
      <c r="AO85" s="115"/>
      <c r="AP85" s="98"/>
      <c r="AQ85" s="99">
        <f t="shared" si="199"/>
        <v>3</v>
      </c>
      <c r="AR85" s="99">
        <f t="shared" si="200"/>
        <v>0</v>
      </c>
      <c r="AS85" s="100">
        <f t="shared" si="201"/>
        <v>1</v>
      </c>
      <c r="AT85" s="100">
        <f t="shared" si="202"/>
        <v>1</v>
      </c>
      <c r="AU85" s="100">
        <f t="shared" si="203"/>
        <v>1</v>
      </c>
      <c r="AV85" s="100">
        <f t="shared" si="204"/>
        <v>0</v>
      </c>
      <c r="AW85" s="100">
        <f t="shared" si="205"/>
        <v>0</v>
      </c>
      <c r="AX85" s="101"/>
      <c r="AY85" s="100">
        <f t="shared" si="206"/>
        <v>0</v>
      </c>
      <c r="AZ85" s="100">
        <f t="shared" si="207"/>
        <v>0</v>
      </c>
      <c r="BA85" s="100">
        <f t="shared" si="208"/>
        <v>0</v>
      </c>
      <c r="BB85" s="100">
        <f t="shared" si="209"/>
        <v>0</v>
      </c>
      <c r="BC85" s="100">
        <f t="shared" si="210"/>
        <v>0</v>
      </c>
      <c r="BD85" s="101"/>
      <c r="BE85" s="100">
        <f t="shared" si="211"/>
        <v>1</v>
      </c>
      <c r="BF85" s="100" t="str">
        <f t="shared" si="212"/>
        <v>, 1</v>
      </c>
      <c r="BG85" s="100" t="str">
        <f t="shared" si="213"/>
        <v>, 1</v>
      </c>
      <c r="BH85" s="100" t="str">
        <f t="shared" si="214"/>
        <v/>
      </c>
      <c r="BI85" s="100" t="str">
        <f t="shared" si="215"/>
        <v/>
      </c>
      <c r="BJ85" s="101"/>
      <c r="BK85" s="100">
        <f t="shared" si="216"/>
        <v>-1</v>
      </c>
      <c r="BL85" s="100" t="str">
        <f t="shared" si="217"/>
        <v>, -1</v>
      </c>
      <c r="BM85" s="100" t="str">
        <f t="shared" si="218"/>
        <v>, -1</v>
      </c>
      <c r="BN85" s="100" t="str">
        <f t="shared" si="219"/>
        <v/>
      </c>
      <c r="BO85" s="100" t="str">
        <f t="shared" si="220"/>
        <v/>
      </c>
      <c r="BP85" s="101"/>
      <c r="BQ85" s="102" t="str">
        <f t="shared" si="221"/>
        <v>1, 1, 1</v>
      </c>
      <c r="BR85" s="102" t="str">
        <f t="shared" si="222"/>
        <v>-1, -1, -1</v>
      </c>
      <c r="BS85" s="102" t="str">
        <f t="shared" si="223"/>
        <v>1, 1, 1</v>
      </c>
      <c r="BT85" s="1" t="str">
        <f t="shared" si="224"/>
        <v>0 : 3</v>
      </c>
      <c r="BU85" s="445"/>
      <c r="BW85" s="103"/>
      <c r="BX85" s="116" t="e">
        <f>((AQ83+AQ77)/(AR83+AR77))/10</f>
        <v>#VALUE!</v>
      </c>
      <c r="BY85" s="116" t="e">
        <f>((AQ83+AR75)/(AR83+AQ75))/10</f>
        <v>#VALUE!</v>
      </c>
      <c r="BZ85" s="116" t="e">
        <f>((AQ83+AR81)/(AR83+AQ81))/10</f>
        <v>#VALUE!</v>
      </c>
      <c r="CA85" s="116" t="e">
        <f>((AQ83+AR87)/(AR83+AQ87))/10</f>
        <v>#VALUE!</v>
      </c>
      <c r="CB85" s="116" t="e">
        <f>((AQ77+AR75)/(AR77+AQ75))/10</f>
        <v>#VALUE!</v>
      </c>
      <c r="CC85" s="116" t="e">
        <f>((AQ77+AR81)/(AR77+AQ81))/10</f>
        <v>#VALUE!</v>
      </c>
      <c r="CD85" s="116" t="e">
        <f>((AQ77+AR87)/(AR77+AQ87))/10</f>
        <v>#VALUE!</v>
      </c>
      <c r="CE85" s="116" t="e">
        <f>((AR75+AR81)/(AQ75+AQ81))/10</f>
        <v>#VALUE!</v>
      </c>
      <c r="CF85" s="116" t="e">
        <f>((AR75+AR87)/(AQ75+AQ87))/10</f>
        <v>#VALUE!</v>
      </c>
      <c r="CG85" s="116" t="e">
        <f>((AR81+AR87)/(AQ81+AQ87))/10</f>
        <v>#VALUE!</v>
      </c>
      <c r="CI85" s="119"/>
      <c r="CJ85" s="119"/>
      <c r="CK85" s="119"/>
      <c r="CL85" s="119"/>
      <c r="CM85" s="119"/>
      <c r="CN85" s="119"/>
      <c r="CO85" s="119"/>
      <c r="CP85" s="119"/>
      <c r="CQ85" s="401"/>
      <c r="CR85" s="401"/>
      <c r="CS85" s="401"/>
      <c r="CU85" s="401"/>
      <c r="CV85" s="419"/>
      <c r="CX85" s="401"/>
      <c r="CZ85" s="419"/>
      <c r="DA85" s="401"/>
      <c r="DD85" s="403"/>
      <c r="DE85" s="405"/>
      <c r="DF85" s="449"/>
      <c r="DG85" s="396">
        <f>IF(ET82&gt;EU82,FV82,FW82)</f>
        <v>0</v>
      </c>
      <c r="DH85" s="397"/>
      <c r="DI85" s="398"/>
      <c r="DJ85" s="399">
        <f>IF(ET76&gt;EU76,FV76,FW76)</f>
        <v>0</v>
      </c>
      <c r="DK85" s="397"/>
      <c r="DL85" s="398"/>
      <c r="DM85" s="399">
        <f>IF(EU74&gt;ET74,FV74,FW74)</f>
        <v>0</v>
      </c>
      <c r="DN85" s="397"/>
      <c r="DO85" s="398"/>
      <c r="DP85" s="399">
        <f>IF(EU80&gt;ET80,FV80,FW80)</f>
        <v>0</v>
      </c>
      <c r="DQ85" s="397"/>
      <c r="DR85" s="398"/>
      <c r="DS85" s="399">
        <f>IF(EU86&gt;ET86,FV86,FW86)</f>
        <v>0</v>
      </c>
      <c r="DT85" s="397"/>
      <c r="DU85" s="398"/>
      <c r="DV85" s="410"/>
      <c r="DW85" s="411"/>
      <c r="DX85" s="411"/>
      <c r="DY85" s="413"/>
      <c r="DZ85" s="415"/>
      <c r="EA85" s="413"/>
    </row>
    <row r="86" spans="1:131" ht="12.6" customHeight="1" thickTop="1" thickBot="1" x14ac:dyDescent="0.3">
      <c r="A86" s="403"/>
      <c r="B86" s="405"/>
      <c r="C86" s="407"/>
      <c r="D86" s="396"/>
      <c r="E86" s="397"/>
      <c r="F86" s="398"/>
      <c r="G86" s="399"/>
      <c r="H86" s="397"/>
      <c r="I86" s="398"/>
      <c r="J86" s="399"/>
      <c r="K86" s="397"/>
      <c r="L86" s="398"/>
      <c r="M86" s="399"/>
      <c r="N86" s="397"/>
      <c r="O86" s="398"/>
      <c r="P86" s="399"/>
      <c r="Q86" s="397"/>
      <c r="R86" s="398"/>
      <c r="S86" s="410"/>
      <c r="T86" s="411"/>
      <c r="U86" s="411"/>
      <c r="V86" s="413"/>
      <c r="W86" s="415"/>
      <c r="X86" s="413"/>
      <c r="Y86" s="124"/>
      <c r="Z86" s="416"/>
      <c r="AB86" s="417"/>
      <c r="AC86" s="417"/>
      <c r="AD86" s="111" t="str">
        <f>IF(B81=0," ","3-4")</f>
        <v>3-4</v>
      </c>
      <c r="AE86" s="112" t="str">
        <f>IF(B81=0," ",CONCATENATE(C79,"-",C81))</f>
        <v>ЗКО-МАНГИСТАУСКАЯ обл.</v>
      </c>
      <c r="AF86" s="113">
        <v>2</v>
      </c>
      <c r="AG86" s="114">
        <v>1</v>
      </c>
      <c r="AH86" s="113">
        <v>2</v>
      </c>
      <c r="AI86" s="114">
        <v>1</v>
      </c>
      <c r="AJ86" s="113">
        <v>2</v>
      </c>
      <c r="AK86" s="114">
        <v>1</v>
      </c>
      <c r="AL86" s="113"/>
      <c r="AM86" s="114"/>
      <c r="AN86" s="113"/>
      <c r="AO86" s="115"/>
      <c r="AP86" s="98"/>
      <c r="AQ86" s="99">
        <f t="shared" si="199"/>
        <v>3</v>
      </c>
      <c r="AR86" s="99">
        <f t="shared" si="200"/>
        <v>0</v>
      </c>
      <c r="AS86" s="100">
        <f t="shared" si="201"/>
        <v>1</v>
      </c>
      <c r="AT86" s="100">
        <f t="shared" si="202"/>
        <v>1</v>
      </c>
      <c r="AU86" s="100">
        <f t="shared" si="203"/>
        <v>1</v>
      </c>
      <c r="AV86" s="100">
        <f t="shared" si="204"/>
        <v>0</v>
      </c>
      <c r="AW86" s="100">
        <f t="shared" si="205"/>
        <v>0</v>
      </c>
      <c r="AX86" s="101"/>
      <c r="AY86" s="100">
        <f t="shared" si="206"/>
        <v>0</v>
      </c>
      <c r="AZ86" s="100">
        <f t="shared" si="207"/>
        <v>0</v>
      </c>
      <c r="BA86" s="100">
        <f t="shared" si="208"/>
        <v>0</v>
      </c>
      <c r="BB86" s="100">
        <f t="shared" si="209"/>
        <v>0</v>
      </c>
      <c r="BC86" s="100">
        <f t="shared" si="210"/>
        <v>0</v>
      </c>
      <c r="BD86" s="101"/>
      <c r="BE86" s="100">
        <f t="shared" si="211"/>
        <v>1</v>
      </c>
      <c r="BF86" s="100" t="str">
        <f t="shared" si="212"/>
        <v>, 1</v>
      </c>
      <c r="BG86" s="100" t="str">
        <f t="shared" si="213"/>
        <v>, 1</v>
      </c>
      <c r="BH86" s="100" t="str">
        <f t="shared" si="214"/>
        <v/>
      </c>
      <c r="BI86" s="100" t="str">
        <f t="shared" si="215"/>
        <v/>
      </c>
      <c r="BJ86" s="101"/>
      <c r="BK86" s="100">
        <f t="shared" si="216"/>
        <v>-1</v>
      </c>
      <c r="BL86" s="100" t="str">
        <f t="shared" si="217"/>
        <v>, -1</v>
      </c>
      <c r="BM86" s="100" t="str">
        <f t="shared" si="218"/>
        <v>, -1</v>
      </c>
      <c r="BN86" s="100" t="str">
        <f t="shared" si="219"/>
        <v/>
      </c>
      <c r="BO86" s="100" t="str">
        <f t="shared" si="220"/>
        <v/>
      </c>
      <c r="BP86" s="101"/>
      <c r="BQ86" s="102" t="str">
        <f t="shared" si="221"/>
        <v>1, 1, 1</v>
      </c>
      <c r="BR86" s="102" t="str">
        <f t="shared" si="222"/>
        <v>-1, -1, -1</v>
      </c>
      <c r="BS86" s="102" t="str">
        <f t="shared" si="223"/>
        <v>1, 1, 1</v>
      </c>
      <c r="BT86" s="1" t="str">
        <f t="shared" si="224"/>
        <v>0 : 3</v>
      </c>
      <c r="BU86" s="445"/>
    </row>
    <row r="87" spans="1:131" ht="12.6" customHeight="1" thickTop="1" thickBot="1" x14ac:dyDescent="0.3">
      <c r="A87" s="130"/>
      <c r="B87" s="131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2"/>
      <c r="AD87" s="133" t="str">
        <f>IF(B85=0," ","5-6")</f>
        <v>5-6</v>
      </c>
      <c r="AE87" s="134" t="str">
        <f>IF(B85=0," ",CONCATENATE(C83,"-",C85))</f>
        <v>АЛМАТИНСКАЯ обл.-</v>
      </c>
      <c r="AF87" s="135"/>
      <c r="AG87" s="136"/>
      <c r="AH87" s="135"/>
      <c r="AI87" s="136"/>
      <c r="AJ87" s="135"/>
      <c r="AK87" s="136"/>
      <c r="AL87" s="135"/>
      <c r="AM87" s="136"/>
      <c r="AN87" s="135"/>
      <c r="AO87" s="137"/>
      <c r="AP87" s="98"/>
      <c r="AQ87" s="99" t="str">
        <f t="shared" si="199"/>
        <v/>
      </c>
      <c r="AR87" s="99" t="str">
        <f t="shared" si="200"/>
        <v/>
      </c>
      <c r="AS87" s="100">
        <f t="shared" si="201"/>
        <v>0</v>
      </c>
      <c r="AT87" s="100">
        <f t="shared" si="202"/>
        <v>0</v>
      </c>
      <c r="AU87" s="100">
        <f t="shared" si="203"/>
        <v>0</v>
      </c>
      <c r="AV87" s="100">
        <f t="shared" si="204"/>
        <v>0</v>
      </c>
      <c r="AW87" s="100">
        <f t="shared" si="205"/>
        <v>0</v>
      </c>
      <c r="AX87" s="101"/>
      <c r="AY87" s="100">
        <f t="shared" si="206"/>
        <v>0</v>
      </c>
      <c r="AZ87" s="100">
        <f t="shared" si="207"/>
        <v>0</v>
      </c>
      <c r="BA87" s="100">
        <f t="shared" si="208"/>
        <v>0</v>
      </c>
      <c r="BB87" s="100">
        <f t="shared" si="209"/>
        <v>0</v>
      </c>
      <c r="BC87" s="100">
        <f t="shared" si="210"/>
        <v>0</v>
      </c>
      <c r="BD87" s="101"/>
      <c r="BE87" s="100" t="str">
        <f t="shared" si="211"/>
        <v/>
      </c>
      <c r="BF87" s="100" t="str">
        <f t="shared" si="212"/>
        <v/>
      </c>
      <c r="BG87" s="100" t="str">
        <f t="shared" si="213"/>
        <v/>
      </c>
      <c r="BH87" s="100" t="str">
        <f t="shared" si="214"/>
        <v/>
      </c>
      <c r="BI87" s="100" t="str">
        <f t="shared" si="215"/>
        <v/>
      </c>
      <c r="BJ87" s="101"/>
      <c r="BK87" s="100" t="str">
        <f t="shared" si="216"/>
        <v/>
      </c>
      <c r="BL87" s="100" t="str">
        <f t="shared" si="217"/>
        <v/>
      </c>
      <c r="BM87" s="100" t="str">
        <f t="shared" si="218"/>
        <v/>
      </c>
      <c r="BN87" s="100" t="str">
        <f t="shared" si="219"/>
        <v/>
      </c>
      <c r="BO87" s="100" t="str">
        <f t="shared" si="220"/>
        <v/>
      </c>
      <c r="BP87" s="101"/>
      <c r="BQ87" s="102" t="str">
        <f t="shared" si="221"/>
        <v/>
      </c>
      <c r="BR87" s="102" t="str">
        <f t="shared" si="222"/>
        <v/>
      </c>
      <c r="BS87" s="102" t="str">
        <f t="shared" si="223"/>
        <v/>
      </c>
      <c r="BT87" s="1" t="str">
        <f t="shared" si="224"/>
        <v/>
      </c>
      <c r="BU87" s="446"/>
    </row>
    <row r="88" spans="1:131" ht="12.6" customHeight="1" thickTop="1" thickBot="1" x14ac:dyDescent="0.3">
      <c r="A88" s="442" t="s">
        <v>55</v>
      </c>
      <c r="B88" s="443"/>
      <c r="C88" s="443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1" t="s">
        <v>210</v>
      </c>
      <c r="W88" s="90"/>
      <c r="X88" s="90"/>
      <c r="Y88" s="92"/>
      <c r="AD88" s="93" t="str">
        <f>IF(B96=0," ","2-4")</f>
        <v>2-4</v>
      </c>
      <c r="AE88" s="94" t="str">
        <f>IF(B96=0," ",CONCATENATE(C92,"-",C96))</f>
        <v>АКТЮБИНСКАЯ обл.-АТЫРАУСКАЯ обл.</v>
      </c>
      <c r="AF88" s="95">
        <v>2</v>
      </c>
      <c r="AG88" s="96">
        <v>1</v>
      </c>
      <c r="AH88" s="95">
        <v>2</v>
      </c>
      <c r="AI88" s="96">
        <v>1</v>
      </c>
      <c r="AJ88" s="95">
        <v>2</v>
      </c>
      <c r="AK88" s="96">
        <v>1</v>
      </c>
      <c r="AL88" s="95"/>
      <c r="AM88" s="96"/>
      <c r="AN88" s="95"/>
      <c r="AO88" s="97"/>
      <c r="AP88" s="98"/>
      <c r="AQ88" s="99">
        <f>IF(AF88+AG88&lt;&gt;0,SUM(AS88:AW88),"")</f>
        <v>3</v>
      </c>
      <c r="AR88" s="99">
        <f>IF(AF88+AG88&lt;&gt;0,SUM(AY88:BC88),"")</f>
        <v>0</v>
      </c>
      <c r="AS88" s="100">
        <f>IF(AF88&gt;AG88,1,0)</f>
        <v>1</v>
      </c>
      <c r="AT88" s="100">
        <f>IF(AH88&gt;AI88,1,0)</f>
        <v>1</v>
      </c>
      <c r="AU88" s="100">
        <f>IF(AJ88&gt;AK88,1,0)</f>
        <v>1</v>
      </c>
      <c r="AV88" s="100">
        <f>IF(AL88&gt;AM88,1,0)</f>
        <v>0</v>
      </c>
      <c r="AW88" s="100">
        <f>IF(AN88&gt;AO88,1,0)</f>
        <v>0</v>
      </c>
      <c r="AX88" s="101"/>
      <c r="AY88" s="100">
        <f>IF(AG88&gt;AF88,1,0)</f>
        <v>0</v>
      </c>
      <c r="AZ88" s="100">
        <f>IF(AI88&gt;AH88,1,0)</f>
        <v>0</v>
      </c>
      <c r="BA88" s="100">
        <f>IF(AK88&gt;AJ88,1,0)</f>
        <v>0</v>
      </c>
      <c r="BB88" s="100">
        <f>IF(AM88&gt;AL88,1,0)</f>
        <v>0</v>
      </c>
      <c r="BC88" s="100">
        <f>IF(AO88&gt;AN88,1,0)</f>
        <v>0</v>
      </c>
      <c r="BD88" s="101"/>
      <c r="BE88" s="100">
        <f>IF(AF88&gt;AG88,AG88,IF(AG88&gt;AF88,-AF88,""))</f>
        <v>1</v>
      </c>
      <c r="BF88" s="100" t="str">
        <f>IF(AH88&gt;AI88,", "&amp;AI88,IF(AI88&gt;AH88,", "&amp;-AH88,""))</f>
        <v>, 1</v>
      </c>
      <c r="BG88" s="100" t="str">
        <f>IF(AJ88&gt;AK88,", "&amp;AK88,IF(AK88&gt;AJ88,", "&amp;-AJ88,""))</f>
        <v>, 1</v>
      </c>
      <c r="BH88" s="100" t="str">
        <f>IF(AL88&gt;AM88,", "&amp;AM88,IF(AM88&gt;AL88,", "&amp;-AL88,""))</f>
        <v/>
      </c>
      <c r="BI88" s="100" t="str">
        <f>IF(AN88&gt;AO88,", "&amp;AO88,IF(AO88&gt;AN88,", "&amp;-AN88,""))</f>
        <v/>
      </c>
      <c r="BJ88" s="101"/>
      <c r="BK88" s="100">
        <f>IF(AG88&gt;AF88,AF88,IF(AF88&gt;AG88,-AG88,""))</f>
        <v>-1</v>
      </c>
      <c r="BL88" s="100" t="str">
        <f>IF(AI88&gt;AH88,", "&amp;AH88,IF(AH88&gt;AI88,", "&amp;-AI88,""))</f>
        <v>, -1</v>
      </c>
      <c r="BM88" s="100" t="str">
        <f>IF(AK88&gt;AJ88,", "&amp;AJ88,IF(AJ88&gt;AK88,", "&amp;-AK88,""))</f>
        <v>, -1</v>
      </c>
      <c r="BN88" s="100" t="str">
        <f>IF(AM88&gt;AL88,", "&amp;AL88,IF(AL88&gt;AM88,", "&amp;-AM88,""))</f>
        <v/>
      </c>
      <c r="BO88" s="100" t="str">
        <f>IF(AO88&gt;AN88,", "&amp;AN88,IF(AN88&gt;AO88,", "&amp;-AO88,""))</f>
        <v/>
      </c>
      <c r="BP88" s="101"/>
      <c r="BQ88" s="102" t="str">
        <f>CONCATENATE(,BE88,BF88,BG88,BH88,BI88,)</f>
        <v>1, 1, 1</v>
      </c>
      <c r="BR88" s="102" t="str">
        <f>CONCATENATE(,BK88,BL88,BM88,BN88,BO88,)</f>
        <v>-1, -1, -1</v>
      </c>
      <c r="BS88" s="102" t="str">
        <f>IF(AQ88&gt;AR88,BQ88,IF(AR88&gt;AQ88,BR88,""))</f>
        <v>1, 1, 1</v>
      </c>
      <c r="BT88" s="1" t="str">
        <f>IF(AQ88&gt;AR88,AR88&amp;" : "&amp;AQ88,IF(AR88&gt;AQ88,AQ88&amp;" : "&amp;AR88,""))</f>
        <v>0 : 3</v>
      </c>
      <c r="BU88" s="444" t="str">
        <f>V88</f>
        <v>Группа № 2</v>
      </c>
      <c r="BW88" s="103"/>
      <c r="BX88" s="104" t="s">
        <v>186</v>
      </c>
      <c r="BY88" s="104" t="s">
        <v>187</v>
      </c>
      <c r="BZ88" s="104" t="s">
        <v>188</v>
      </c>
      <c r="CA88" s="104" t="s">
        <v>189</v>
      </c>
      <c r="CB88" s="104" t="s">
        <v>1</v>
      </c>
      <c r="CC88" s="104" t="s">
        <v>190</v>
      </c>
      <c r="CD88" s="104" t="s">
        <v>191</v>
      </c>
      <c r="CE88" s="104" t="s">
        <v>192</v>
      </c>
      <c r="CF88" s="104" t="s">
        <v>193</v>
      </c>
      <c r="CG88" s="104" t="s">
        <v>194</v>
      </c>
      <c r="CI88" s="103"/>
      <c r="CJ88" s="104" t="s">
        <v>195</v>
      </c>
      <c r="CK88" s="104" t="s">
        <v>196</v>
      </c>
      <c r="CL88" s="104" t="s">
        <v>197</v>
      </c>
      <c r="CM88" s="104" t="s">
        <v>198</v>
      </c>
      <c r="CN88" s="104" t="s">
        <v>199</v>
      </c>
      <c r="CO88" s="104" t="s">
        <v>200</v>
      </c>
      <c r="CP88" s="105"/>
      <c r="CQ88" s="106" t="s">
        <v>201</v>
      </c>
      <c r="CR88" s="106" t="s">
        <v>202</v>
      </c>
      <c r="CS88" s="106"/>
      <c r="CU88" s="106" t="s">
        <v>201</v>
      </c>
      <c r="CV88" s="106" t="s">
        <v>202</v>
      </c>
      <c r="CX88" s="107"/>
      <c r="CZ88" s="107"/>
      <c r="DA88" s="107"/>
      <c r="DD88" s="108" t="s">
        <v>0</v>
      </c>
      <c r="DE88" s="109"/>
      <c r="DF88" s="108" t="s">
        <v>203</v>
      </c>
      <c r="DG88" s="447">
        <v>1</v>
      </c>
      <c r="DH88" s="447"/>
      <c r="DI88" s="447"/>
      <c r="DJ88" s="447">
        <v>2</v>
      </c>
      <c r="DK88" s="447"/>
      <c r="DL88" s="447"/>
      <c r="DM88" s="447">
        <v>3</v>
      </c>
      <c r="DN88" s="447"/>
      <c r="DO88" s="447"/>
      <c r="DP88" s="447">
        <v>4</v>
      </c>
      <c r="DQ88" s="447"/>
      <c r="DR88" s="447"/>
      <c r="DS88" s="447">
        <v>5</v>
      </c>
      <c r="DT88" s="447"/>
      <c r="DU88" s="447"/>
      <c r="DV88" s="447">
        <v>6</v>
      </c>
      <c r="DW88" s="447"/>
      <c r="DX88" s="447"/>
      <c r="DY88" s="108" t="s">
        <v>201</v>
      </c>
      <c r="DZ88" s="108" t="s">
        <v>204</v>
      </c>
      <c r="EA88" s="108" t="s">
        <v>202</v>
      </c>
    </row>
    <row r="89" spans="1:131" ht="12.6" customHeight="1" thickTop="1" thickBot="1" x14ac:dyDescent="0.3">
      <c r="A89" s="108" t="s">
        <v>0</v>
      </c>
      <c r="B89" s="109"/>
      <c r="C89" s="108" t="s">
        <v>203</v>
      </c>
      <c r="D89" s="447">
        <v>1</v>
      </c>
      <c r="E89" s="447"/>
      <c r="F89" s="447"/>
      <c r="G89" s="447">
        <v>2</v>
      </c>
      <c r="H89" s="447"/>
      <c r="I89" s="447"/>
      <c r="J89" s="447">
        <v>3</v>
      </c>
      <c r="K89" s="447"/>
      <c r="L89" s="447"/>
      <c r="M89" s="447">
        <v>4</v>
      </c>
      <c r="N89" s="447"/>
      <c r="O89" s="447"/>
      <c r="P89" s="447">
        <v>5</v>
      </c>
      <c r="Q89" s="447"/>
      <c r="R89" s="447"/>
      <c r="S89" s="447">
        <v>6</v>
      </c>
      <c r="T89" s="447"/>
      <c r="U89" s="447"/>
      <c r="V89" s="108" t="s">
        <v>201</v>
      </c>
      <c r="W89" s="108" t="s">
        <v>204</v>
      </c>
      <c r="X89" s="108" t="s">
        <v>202</v>
      </c>
      <c r="Y89" s="110"/>
      <c r="AD89" s="111" t="str">
        <f>IF(B98=0," ","1-5")</f>
        <v>1-5</v>
      </c>
      <c r="AE89" s="112" t="str">
        <f>IF(B98=0," ",CONCATENATE(C90,"-",C98))</f>
        <v>ВКО-КЫЗЫЛОРДИНСКАЯ обл.</v>
      </c>
      <c r="AF89" s="113">
        <v>2</v>
      </c>
      <c r="AG89" s="114">
        <v>1</v>
      </c>
      <c r="AH89" s="113">
        <v>2</v>
      </c>
      <c r="AI89" s="114">
        <v>1</v>
      </c>
      <c r="AJ89" s="113">
        <v>2</v>
      </c>
      <c r="AK89" s="114">
        <v>1</v>
      </c>
      <c r="AL89" s="113"/>
      <c r="AM89" s="114"/>
      <c r="AN89" s="113"/>
      <c r="AO89" s="115"/>
      <c r="AP89" s="98"/>
      <c r="AQ89" s="99">
        <f t="shared" ref="AQ89:AQ102" si="252">IF(AF89+AG89&lt;&gt;0,SUM(AS89:AW89),"")</f>
        <v>3</v>
      </c>
      <c r="AR89" s="99">
        <f t="shared" ref="AR89:AR102" si="253">IF(AF89+AG89&lt;&gt;0,SUM(AY89:BC89),"")</f>
        <v>0</v>
      </c>
      <c r="AS89" s="100">
        <f t="shared" ref="AS89:AS102" si="254">IF(AF89&gt;AG89,1,0)</f>
        <v>1</v>
      </c>
      <c r="AT89" s="100">
        <f t="shared" ref="AT89:AT102" si="255">IF(AH89&gt;AI89,1,0)</f>
        <v>1</v>
      </c>
      <c r="AU89" s="100">
        <f t="shared" ref="AU89:AU102" si="256">IF(AJ89&gt;AK89,1,0)</f>
        <v>1</v>
      </c>
      <c r="AV89" s="100">
        <f t="shared" ref="AV89:AV102" si="257">IF(AL89&gt;AM89,1,0)</f>
        <v>0</v>
      </c>
      <c r="AW89" s="100">
        <f t="shared" ref="AW89:AW102" si="258">IF(AN89&gt;AO89,1,0)</f>
        <v>0</v>
      </c>
      <c r="AX89" s="101"/>
      <c r="AY89" s="100">
        <f t="shared" ref="AY89:AY102" si="259">IF(AG89&gt;AF89,1,0)</f>
        <v>0</v>
      </c>
      <c r="AZ89" s="100">
        <f t="shared" ref="AZ89:AZ102" si="260">IF(AI89&gt;AH89,1,0)</f>
        <v>0</v>
      </c>
      <c r="BA89" s="100">
        <f t="shared" ref="BA89:BA102" si="261">IF(AK89&gt;AJ89,1,0)</f>
        <v>0</v>
      </c>
      <c r="BB89" s="100">
        <f t="shared" ref="BB89:BB102" si="262">IF(AM89&gt;AL89,1,0)</f>
        <v>0</v>
      </c>
      <c r="BC89" s="100">
        <f t="shared" ref="BC89:BC102" si="263">IF(AO89&gt;AN89,1,0)</f>
        <v>0</v>
      </c>
      <c r="BD89" s="101"/>
      <c r="BE89" s="100">
        <f t="shared" ref="BE89:BE102" si="264">IF(AF89&gt;AG89,AG89,IF(AG89&gt;AF89,-AF89,""))</f>
        <v>1</v>
      </c>
      <c r="BF89" s="100" t="str">
        <f t="shared" ref="BF89:BF102" si="265">IF(AH89&gt;AI89,", "&amp;AI89,IF(AI89&gt;AH89,", "&amp;-AH89,""))</f>
        <v>, 1</v>
      </c>
      <c r="BG89" s="100" t="str">
        <f t="shared" ref="BG89:BG102" si="266">IF(AJ89&gt;AK89,", "&amp;AK89,IF(AK89&gt;AJ89,", "&amp;-AJ89,""))</f>
        <v>, 1</v>
      </c>
      <c r="BH89" s="100" t="str">
        <f t="shared" ref="BH89:BH102" si="267">IF(AL89&gt;AM89,", "&amp;AM89,IF(AM89&gt;AL89,", "&amp;-AL89,""))</f>
        <v/>
      </c>
      <c r="BI89" s="100" t="str">
        <f t="shared" ref="BI89:BI102" si="268">IF(AN89&gt;AO89,", "&amp;AO89,IF(AO89&gt;AN89,", "&amp;-AN89,""))</f>
        <v/>
      </c>
      <c r="BJ89" s="101"/>
      <c r="BK89" s="100">
        <f t="shared" ref="BK89:BK102" si="269">IF(AG89&gt;AF89,AF89,IF(AF89&gt;AG89,-AG89,""))</f>
        <v>-1</v>
      </c>
      <c r="BL89" s="100" t="str">
        <f t="shared" ref="BL89:BL102" si="270">IF(AI89&gt;AH89,", "&amp;AH89,IF(AH89&gt;AI89,", "&amp;-AI89,""))</f>
        <v>, -1</v>
      </c>
      <c r="BM89" s="100" t="str">
        <f t="shared" ref="BM89:BM102" si="271">IF(AK89&gt;AJ89,", "&amp;AJ89,IF(AJ89&gt;AK89,", "&amp;-AK89,""))</f>
        <v>, -1</v>
      </c>
      <c r="BN89" s="100" t="str">
        <f t="shared" ref="BN89:BN102" si="272">IF(AM89&gt;AL89,", "&amp;AL89,IF(AL89&gt;AM89,", "&amp;-AM89,""))</f>
        <v/>
      </c>
      <c r="BO89" s="100" t="str">
        <f t="shared" ref="BO89:BO102" si="273">IF(AO89&gt;AN89,", "&amp;AN89,IF(AN89&gt;AO89,", "&amp;-AO89,""))</f>
        <v/>
      </c>
      <c r="BP89" s="101"/>
      <c r="BQ89" s="102" t="str">
        <f t="shared" ref="BQ89:BQ102" si="274">CONCATENATE(,BE89,BF89,BG89,BH89,BI89,)</f>
        <v>1, 1, 1</v>
      </c>
      <c r="BR89" s="102" t="str">
        <f t="shared" ref="BR89:BR102" si="275">CONCATENATE(,BK89,BL89,BM89,BN89,BO89,)</f>
        <v>-1, -1, -1</v>
      </c>
      <c r="BS89" s="102" t="str">
        <f t="shared" ref="BS89:BS102" si="276">IF(AQ89&gt;AR89,BQ89,IF(AR89&gt;AQ89,BR89,""))</f>
        <v>1, 1, 1</v>
      </c>
      <c r="BT89" s="1" t="str">
        <f t="shared" ref="BT89:BT102" si="277">IF(AQ89&gt;AR89,AR89&amp;" : "&amp;AQ89,IF(AR89&gt;AQ89,AQ89&amp;" : "&amp;AR89,""))</f>
        <v>0 : 3</v>
      </c>
      <c r="BU89" s="445"/>
      <c r="BW89" s="103">
        <v>1</v>
      </c>
      <c r="BX89" s="116">
        <f>((AQ100+AQ94)/(AR100+AR94))/10</f>
        <v>0.6</v>
      </c>
      <c r="BY89" s="116" t="e">
        <f>((AQ100+AR91)/(AR100+AQ91))/10</f>
        <v>#DIV/0!</v>
      </c>
      <c r="BZ89" s="116" t="e">
        <f>((AQ100+AQ89)/(AR100+AR89))/10</f>
        <v>#DIV/0!</v>
      </c>
      <c r="CA89" s="116" t="e">
        <f>((AQ100+AR98)/(AR100+AQ98))/10</f>
        <v>#VALUE!</v>
      </c>
      <c r="CB89" s="116">
        <f>((AQ94+AR91)/(AR94+AQ91))/10</f>
        <v>0.6</v>
      </c>
      <c r="CC89" s="116">
        <f>((AQ94+AQ89)/(AR94+AR89))/10</f>
        <v>0.6</v>
      </c>
      <c r="CD89" s="116" t="e">
        <f>((AQ94+AR98)/(AQ98+AR94))/10</f>
        <v>#VALUE!</v>
      </c>
      <c r="CE89" s="116" t="e">
        <f>((AR91+AQ89)/(AQ91+AR89))/10</f>
        <v>#DIV/0!</v>
      </c>
      <c r="CF89" s="116" t="e">
        <f>((AR91+AR98)/(AQ91+AQ98))/10</f>
        <v>#VALUE!</v>
      </c>
      <c r="CG89" s="116" t="e">
        <f>((AQ89+AR98)/(AR89+AQ98))/10</f>
        <v>#VALUE!</v>
      </c>
      <c r="CI89" s="103">
        <v>1</v>
      </c>
      <c r="CJ89" s="117"/>
      <c r="CK89" s="118">
        <f>IF(AQ100&gt;AR100,CQ89+0.1,CQ89-0.1)</f>
        <v>8.1</v>
      </c>
      <c r="CL89" s="118">
        <f>IF(AQ94&gt;AR94,CQ89+0.1,CQ89-0.1)</f>
        <v>8.1</v>
      </c>
      <c r="CM89" s="118">
        <f>IF(AR91&gt;AQ91,CQ89+0.1,CQ89-0.1)</f>
        <v>8.1</v>
      </c>
      <c r="CN89" s="118">
        <f>IF(AQ89&gt;AR89,CQ89+0.1,CQ89-0.1)</f>
        <v>8.1</v>
      </c>
      <c r="CO89" s="118">
        <f>IF(AR98&gt;AQ98,CQ89+0.1,CQ89-0.1)</f>
        <v>7.9</v>
      </c>
      <c r="CP89" s="119"/>
      <c r="CQ89" s="400">
        <f>V90</f>
        <v>8</v>
      </c>
      <c r="CR89" s="400">
        <f>IF(AND(CQ89=CQ91,CQ89=CQ93),BX89,(IF(AND(CQ89=CQ91,CQ89=CQ95),BY89,(IF(AND(CQ89=CQ91,CQ89=CQ97),BZ89,(IF(AND(CQ89=CQ91,CQ89=CQ99),CA89,(IF(AND(CQ89=CQ93,CQ89=CQ95),CB89,(IF(AND(CQ89=CQ93,CQ89=CQ97),CC89,(IF(AND(CQ89=CQ93,CQ89=CQ99),CD89,(IF(AND(CQ89=CQ95,CQ89=CQ97),CE89,(IF(AND(CQ89=CQ95,CQ89=CQ99),CF89,(IF(AND(CQ89=CQ97,CQ89=CQ99),CG89,999)))))))))))))))))))</f>
        <v>999</v>
      </c>
      <c r="CS89" s="400">
        <f>IF(CX89=1,CQ89+CR89,CR89)</f>
        <v>999</v>
      </c>
      <c r="CU89" s="400">
        <f>CQ89</f>
        <v>8</v>
      </c>
      <c r="CV89" s="418">
        <f>IF(CU89=CU91,CK89,(IF(CU89=CU93,CL89,(IF(CU89=CU95,CM89,(IF(CU89=CU97,CN89,(IF(CU89=CU99,CO89,999)))))))))</f>
        <v>999</v>
      </c>
      <c r="CX89" s="400">
        <f>IF(CR89&lt;&gt;999,1,0)</f>
        <v>0</v>
      </c>
      <c r="CZ89" s="418">
        <f>IF(CX89=1,CS89,CV89)</f>
        <v>999</v>
      </c>
      <c r="DA89" s="400">
        <f>IF(CZ89&lt;&gt;999,CZ89,CU89)</f>
        <v>8</v>
      </c>
      <c r="DD89" s="435">
        <v>1</v>
      </c>
      <c r="DE89" s="436">
        <f>[3]Лист3!$A$9</f>
        <v>2</v>
      </c>
      <c r="DF89" s="451"/>
      <c r="DG89" s="438"/>
      <c r="DH89" s="438"/>
      <c r="DI89" s="439"/>
      <c r="DJ89" s="120"/>
      <c r="DK89" s="121">
        <f>IF(ET99&gt;EU99,2,$AF$4)</f>
        <v>1</v>
      </c>
      <c r="DL89" s="122"/>
      <c r="DM89" s="120"/>
      <c r="DN89" s="121">
        <f>IF(ET93&gt;EU93,2,$AF$4)</f>
        <v>1</v>
      </c>
      <c r="DO89" s="122"/>
      <c r="DP89" s="120"/>
      <c r="DQ89" s="121">
        <f>IF(EU90&gt;ET90,2,$AF$4)</f>
        <v>1</v>
      </c>
      <c r="DR89" s="122"/>
      <c r="DS89" s="120"/>
      <c r="DT89" s="121">
        <f>IF(ET88&gt;EU88,2,$AF$4)</f>
        <v>1</v>
      </c>
      <c r="DU89" s="122"/>
      <c r="DV89" s="120"/>
      <c r="DW89" s="121">
        <f>IF(EU97&gt;ET97,2,$AF$4)</f>
        <v>1</v>
      </c>
      <c r="DX89" s="123"/>
      <c r="DY89" s="440">
        <f>SUM(DH89,DK89,DN89,DQ89,DT89,DW89)</f>
        <v>5</v>
      </c>
      <c r="DZ89" s="441">
        <f t="shared" ref="DZ89" si="278">IF(($AF$4=1),IF(HA88=1,GU88*10,0),0)</f>
        <v>0</v>
      </c>
      <c r="EA89" s="440">
        <f>IF(($AF$4=1),RANK(HD88,$DA$22:$DA$33,0),0)</f>
        <v>6</v>
      </c>
    </row>
    <row r="90" spans="1:131" ht="12.6" customHeight="1" thickTop="1" x14ac:dyDescent="0.25">
      <c r="A90" s="435">
        <v>1</v>
      </c>
      <c r="B90" s="436">
        <f>[3]Лист3!$A$9</f>
        <v>2</v>
      </c>
      <c r="C90" s="437" t="s">
        <v>26</v>
      </c>
      <c r="D90" s="438"/>
      <c r="E90" s="438"/>
      <c r="F90" s="439"/>
      <c r="G90" s="120"/>
      <c r="H90" s="121">
        <f>IF(AQ100&gt;AR100,2,$AF$4)</f>
        <v>2</v>
      </c>
      <c r="I90" s="122"/>
      <c r="J90" s="120"/>
      <c r="K90" s="121">
        <f>IF(AQ94&gt;AR94,2,$AF$4)</f>
        <v>2</v>
      </c>
      <c r="L90" s="122"/>
      <c r="M90" s="120"/>
      <c r="N90" s="121">
        <f>IF(AR91&gt;AQ91,2,$AF$4)</f>
        <v>2</v>
      </c>
      <c r="O90" s="122"/>
      <c r="P90" s="120"/>
      <c r="Q90" s="121">
        <f>IF(AQ89&gt;AR89,2,$AF$4)</f>
        <v>2</v>
      </c>
      <c r="R90" s="122"/>
      <c r="S90" s="120"/>
      <c r="T90" s="121"/>
      <c r="U90" s="123"/>
      <c r="V90" s="440">
        <f>SUM(E90,H90,K90,N90,Q90,T90)</f>
        <v>8</v>
      </c>
      <c r="W90" s="441">
        <f t="shared" ref="W90" si="279">IF(($AF$4=1),IF(CX89=1,CR89*10,0),0)</f>
        <v>0</v>
      </c>
      <c r="X90" s="440">
        <f>IF(($AF$4=1),RANK(DA89,$DA$22:$DA$33,0),0)</f>
        <v>1</v>
      </c>
      <c r="Y90" s="124"/>
      <c r="Z90" s="416">
        <f>IF(B90="","",VLOOKUP(B90,'[4]Список участников'!A:L,8,FALSE))</f>
        <v>0</v>
      </c>
      <c r="AB90" s="417">
        <f>IF(B90&gt;0,1,0)</f>
        <v>1</v>
      </c>
      <c r="AC90" s="417">
        <f>SUM(AB90:AB101)</f>
        <v>6</v>
      </c>
      <c r="AD90" s="111" t="str">
        <f>IF(B100=0," ","3-6")</f>
        <v>3-6</v>
      </c>
      <c r="AE90" s="112" t="str">
        <f>IF(B100=0," ",CONCATENATE(C94,"-",C100))</f>
        <v>КОСТАНАЙСКАЯ обл.-</v>
      </c>
      <c r="AF90" s="113"/>
      <c r="AG90" s="114"/>
      <c r="AH90" s="113"/>
      <c r="AI90" s="114"/>
      <c r="AJ90" s="113"/>
      <c r="AK90" s="114"/>
      <c r="AL90" s="113"/>
      <c r="AM90" s="114"/>
      <c r="AN90" s="113"/>
      <c r="AO90" s="115"/>
      <c r="AP90" s="98"/>
      <c r="AQ90" s="99" t="str">
        <f t="shared" si="252"/>
        <v/>
      </c>
      <c r="AR90" s="99" t="str">
        <f t="shared" si="253"/>
        <v/>
      </c>
      <c r="AS90" s="100">
        <f t="shared" si="254"/>
        <v>0</v>
      </c>
      <c r="AT90" s="100">
        <f t="shared" si="255"/>
        <v>0</v>
      </c>
      <c r="AU90" s="100">
        <f t="shared" si="256"/>
        <v>0</v>
      </c>
      <c r="AV90" s="100">
        <f t="shared" si="257"/>
        <v>0</v>
      </c>
      <c r="AW90" s="100">
        <f t="shared" si="258"/>
        <v>0</v>
      </c>
      <c r="AX90" s="101"/>
      <c r="AY90" s="100">
        <f t="shared" si="259"/>
        <v>0</v>
      </c>
      <c r="AZ90" s="100">
        <f t="shared" si="260"/>
        <v>0</v>
      </c>
      <c r="BA90" s="100">
        <f t="shared" si="261"/>
        <v>0</v>
      </c>
      <c r="BB90" s="100">
        <f t="shared" si="262"/>
        <v>0</v>
      </c>
      <c r="BC90" s="100">
        <f t="shared" si="263"/>
        <v>0</v>
      </c>
      <c r="BD90" s="101"/>
      <c r="BE90" s="100" t="str">
        <f t="shared" si="264"/>
        <v/>
      </c>
      <c r="BF90" s="100" t="str">
        <f t="shared" si="265"/>
        <v/>
      </c>
      <c r="BG90" s="100" t="str">
        <f t="shared" si="266"/>
        <v/>
      </c>
      <c r="BH90" s="100" t="str">
        <f t="shared" si="267"/>
        <v/>
      </c>
      <c r="BI90" s="100" t="str">
        <f t="shared" si="268"/>
        <v/>
      </c>
      <c r="BJ90" s="101"/>
      <c r="BK90" s="100" t="str">
        <f t="shared" si="269"/>
        <v/>
      </c>
      <c r="BL90" s="100" t="str">
        <f t="shared" si="270"/>
        <v/>
      </c>
      <c r="BM90" s="100" t="str">
        <f t="shared" si="271"/>
        <v/>
      </c>
      <c r="BN90" s="100" t="str">
        <f t="shared" si="272"/>
        <v/>
      </c>
      <c r="BO90" s="100" t="str">
        <f t="shared" si="273"/>
        <v/>
      </c>
      <c r="BP90" s="101"/>
      <c r="BQ90" s="102" t="str">
        <f t="shared" si="274"/>
        <v/>
      </c>
      <c r="BR90" s="102" t="str">
        <f t="shared" si="275"/>
        <v/>
      </c>
      <c r="BS90" s="102" t="str">
        <f t="shared" si="276"/>
        <v/>
      </c>
      <c r="BT90" s="1" t="str">
        <f t="shared" si="277"/>
        <v/>
      </c>
      <c r="BU90" s="445"/>
      <c r="BW90" s="103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I90" s="103">
        <v>2</v>
      </c>
      <c r="CJ90" s="118">
        <f>IF(AR100&gt;AQ100,CQ91+0.1,CQ91-0.1)</f>
        <v>6.9</v>
      </c>
      <c r="CK90" s="117"/>
      <c r="CL90" s="118">
        <f>IF(AR97&gt;AQ97,CQ91+0.1,CQ91-0.1)</f>
        <v>7.1</v>
      </c>
      <c r="CM90" s="118">
        <f>IF(AQ88&gt;AR88,CQ91+0.1,CQ91-0.1)</f>
        <v>7.1</v>
      </c>
      <c r="CN90" s="118">
        <f>IF(AQ95&gt;AR95,CQ91+0.1,CQ91-0.1)</f>
        <v>7.1</v>
      </c>
      <c r="CO90" s="118">
        <f>IF(AR92&gt;AQ92,CQ91,CQ91-0.1)</f>
        <v>6.9</v>
      </c>
      <c r="CP90" s="119"/>
      <c r="CQ90" s="401"/>
      <c r="CR90" s="401"/>
      <c r="CS90" s="401"/>
      <c r="CU90" s="401"/>
      <c r="CV90" s="419"/>
      <c r="CX90" s="401"/>
      <c r="CZ90" s="419"/>
      <c r="DA90" s="401"/>
      <c r="DD90" s="424"/>
      <c r="DE90" s="425"/>
      <c r="DF90" s="450"/>
      <c r="DG90" s="429"/>
      <c r="DH90" s="429"/>
      <c r="DI90" s="430"/>
      <c r="DJ90" s="423">
        <f>IF(ET99&gt;EU99,FV99,FW99)</f>
        <v>0</v>
      </c>
      <c r="DK90" s="421"/>
      <c r="DL90" s="422"/>
      <c r="DM90" s="423">
        <f>IF(ET93&gt;EU93,FV93,FW93)</f>
        <v>0</v>
      </c>
      <c r="DN90" s="421"/>
      <c r="DO90" s="422"/>
      <c r="DP90" s="423">
        <f>IF(EU90&gt;ET90,FV90,FW90)</f>
        <v>0</v>
      </c>
      <c r="DQ90" s="421"/>
      <c r="DR90" s="422"/>
      <c r="DS90" s="423">
        <f>IF(ET88&gt;EU88,FV88,FW88)</f>
        <v>0</v>
      </c>
      <c r="DT90" s="421"/>
      <c r="DU90" s="422"/>
      <c r="DV90" s="423">
        <f>IF(EU97&gt;ET97,FV97,FW97)</f>
        <v>0</v>
      </c>
      <c r="DW90" s="421"/>
      <c r="DX90" s="421"/>
      <c r="DY90" s="431"/>
      <c r="DZ90" s="432"/>
      <c r="EA90" s="431"/>
    </row>
    <row r="91" spans="1:131" ht="12.6" customHeight="1" x14ac:dyDescent="0.25">
      <c r="A91" s="424"/>
      <c r="B91" s="425"/>
      <c r="C91" s="434"/>
      <c r="D91" s="429"/>
      <c r="E91" s="429"/>
      <c r="F91" s="430"/>
      <c r="G91" s="423" t="str">
        <f>IF(AQ100&gt;AR100,BS100,BT100)</f>
        <v>1, 1, 1</v>
      </c>
      <c r="H91" s="421"/>
      <c r="I91" s="422"/>
      <c r="J91" s="423" t="str">
        <f>IF(AQ94&gt;AR94,BS94,BT94)</f>
        <v>1, 1, -1, 1</v>
      </c>
      <c r="K91" s="421"/>
      <c r="L91" s="422"/>
      <c r="M91" s="423" t="str">
        <f>IF(AR91&gt;AQ91,BS91,BT91)</f>
        <v>1, 1, 1</v>
      </c>
      <c r="N91" s="421"/>
      <c r="O91" s="422"/>
      <c r="P91" s="423" t="str">
        <f>IF(AQ89&gt;AR89,BS89,BT89)</f>
        <v>1, 1, 1</v>
      </c>
      <c r="Q91" s="421"/>
      <c r="R91" s="422"/>
      <c r="S91" s="423"/>
      <c r="T91" s="421"/>
      <c r="U91" s="421"/>
      <c r="V91" s="431"/>
      <c r="W91" s="432"/>
      <c r="X91" s="431"/>
      <c r="Y91" s="124"/>
      <c r="Z91" s="416"/>
      <c r="AB91" s="417"/>
      <c r="AC91" s="417"/>
      <c r="AD91" s="111" t="str">
        <f>IF(B96=0," ","4-1")</f>
        <v>4-1</v>
      </c>
      <c r="AE91" s="112" t="str">
        <f>IF(B96=0," ",CONCATENATE(C96,"-",C90))</f>
        <v>АТЫРАУСКАЯ обл.-ВКО</v>
      </c>
      <c r="AF91" s="113">
        <v>1</v>
      </c>
      <c r="AG91" s="114">
        <v>2</v>
      </c>
      <c r="AH91" s="113">
        <v>1</v>
      </c>
      <c r="AI91" s="114">
        <v>2</v>
      </c>
      <c r="AJ91" s="113">
        <v>1</v>
      </c>
      <c r="AK91" s="114">
        <v>2</v>
      </c>
      <c r="AL91" s="113"/>
      <c r="AM91" s="114"/>
      <c r="AN91" s="113"/>
      <c r="AO91" s="115"/>
      <c r="AP91" s="98"/>
      <c r="AQ91" s="99">
        <f t="shared" si="252"/>
        <v>0</v>
      </c>
      <c r="AR91" s="99">
        <f t="shared" si="253"/>
        <v>3</v>
      </c>
      <c r="AS91" s="100">
        <f t="shared" si="254"/>
        <v>0</v>
      </c>
      <c r="AT91" s="100">
        <f t="shared" si="255"/>
        <v>0</v>
      </c>
      <c r="AU91" s="100">
        <f t="shared" si="256"/>
        <v>0</v>
      </c>
      <c r="AV91" s="100">
        <f t="shared" si="257"/>
        <v>0</v>
      </c>
      <c r="AW91" s="100">
        <f t="shared" si="258"/>
        <v>0</v>
      </c>
      <c r="AX91" s="101"/>
      <c r="AY91" s="100">
        <f t="shared" si="259"/>
        <v>1</v>
      </c>
      <c r="AZ91" s="100">
        <f t="shared" si="260"/>
        <v>1</v>
      </c>
      <c r="BA91" s="100">
        <f t="shared" si="261"/>
        <v>1</v>
      </c>
      <c r="BB91" s="100">
        <f t="shared" si="262"/>
        <v>0</v>
      </c>
      <c r="BC91" s="100">
        <f t="shared" si="263"/>
        <v>0</v>
      </c>
      <c r="BD91" s="101"/>
      <c r="BE91" s="100">
        <f t="shared" si="264"/>
        <v>-1</v>
      </c>
      <c r="BF91" s="100" t="str">
        <f t="shared" si="265"/>
        <v>, -1</v>
      </c>
      <c r="BG91" s="100" t="str">
        <f t="shared" si="266"/>
        <v>, -1</v>
      </c>
      <c r="BH91" s="100" t="str">
        <f t="shared" si="267"/>
        <v/>
      </c>
      <c r="BI91" s="100" t="str">
        <f t="shared" si="268"/>
        <v/>
      </c>
      <c r="BJ91" s="101"/>
      <c r="BK91" s="100">
        <f t="shared" si="269"/>
        <v>1</v>
      </c>
      <c r="BL91" s="100" t="str">
        <f t="shared" si="270"/>
        <v>, 1</v>
      </c>
      <c r="BM91" s="100" t="str">
        <f t="shared" si="271"/>
        <v>, 1</v>
      </c>
      <c r="BN91" s="100" t="str">
        <f t="shared" si="272"/>
        <v/>
      </c>
      <c r="BO91" s="100" t="str">
        <f t="shared" si="273"/>
        <v/>
      </c>
      <c r="BP91" s="101"/>
      <c r="BQ91" s="102" t="str">
        <f t="shared" si="274"/>
        <v>-1, -1, -1</v>
      </c>
      <c r="BR91" s="102" t="str">
        <f t="shared" si="275"/>
        <v>1, 1, 1</v>
      </c>
      <c r="BS91" s="102" t="str">
        <f t="shared" si="276"/>
        <v>1, 1, 1</v>
      </c>
      <c r="BT91" s="1" t="str">
        <f t="shared" si="277"/>
        <v>0 : 3</v>
      </c>
      <c r="BU91" s="445"/>
      <c r="BW91" s="103">
        <v>2</v>
      </c>
      <c r="BX91" s="104" t="s">
        <v>205</v>
      </c>
      <c r="BY91" s="104" t="s">
        <v>206</v>
      </c>
      <c r="BZ91" s="104" t="s">
        <v>2</v>
      </c>
      <c r="CA91" s="104" t="s">
        <v>207</v>
      </c>
      <c r="CB91" s="104" t="s">
        <v>1</v>
      </c>
      <c r="CC91" s="104" t="s">
        <v>190</v>
      </c>
      <c r="CD91" s="104" t="s">
        <v>191</v>
      </c>
      <c r="CE91" s="104" t="s">
        <v>192</v>
      </c>
      <c r="CF91" s="104" t="s">
        <v>193</v>
      </c>
      <c r="CG91" s="104" t="s">
        <v>194</v>
      </c>
      <c r="CI91" s="103">
        <v>3</v>
      </c>
      <c r="CJ91" s="118">
        <f>IF(AR94&gt;AQ94,CQ93+0.1,CQ93-0.1)</f>
        <v>5.9</v>
      </c>
      <c r="CK91" s="118">
        <f>IF(AQ97&gt;AR97,CQ93+0.1,CQ93-0.1)</f>
        <v>5.9</v>
      </c>
      <c r="CL91" s="125"/>
      <c r="CM91" s="118">
        <f>IF(AQ101&gt;AR101,CQ93+0.1,CQ93-0.1)</f>
        <v>6.1</v>
      </c>
      <c r="CN91" s="118">
        <f>IF(AR93&gt;AQ93,CQ93+0.1,CQ93-0.1)</f>
        <v>6.1</v>
      </c>
      <c r="CO91" s="118">
        <f>IF(AQ90&gt;AR90,CQ93+0.1,CQ93-0.1)</f>
        <v>5.9</v>
      </c>
      <c r="CP91" s="105"/>
      <c r="CQ91" s="400">
        <f>V92</f>
        <v>7</v>
      </c>
      <c r="CR91" s="400">
        <f>IF(AND(CQ91=CQ89,CQ91=CQ93),BX92,(IF(AND(CQ91=CQ89,CQ91=CQ95),BY92,(IF(AND(CQ91=CQ89,CQ91=CQ97),BZ92,(IF(AND(CQ91=CQ89,CQ91=CQ99),CA92,(IF(AND(CQ91=CQ93,CQ91=CQ95),CB92,(IF(AND(CQ91=CQ93,CQ91=CQ97),CC92,(IF(AND(CQ91=CQ93,CQ91=CQ99),CD92,(IF(AND(CQ91=CQ95,CQ91=CQ97),CE92,(IF(AND(CQ91=CQ95,CQ91=CQ99),CF92,(IF(AND(CQ91=CQ97,CQ91=CQ99),CG92,999)))))))))))))))))))</f>
        <v>999</v>
      </c>
      <c r="CS91" s="400">
        <f t="shared" ref="CS91" si="280">IF(CX91=1,CQ91+CR91,CR91)</f>
        <v>999</v>
      </c>
      <c r="CU91" s="400">
        <f>CQ91</f>
        <v>7</v>
      </c>
      <c r="CV91" s="418">
        <f>IF(CU91=CU89,CJ90,(IF(CU91=CU93,CL90,(IF(CU91=CU95,CM90,(IF(CU91=CU97,CN90,(IF(CU91=CU99,CO90,999)))))))))</f>
        <v>999</v>
      </c>
      <c r="CX91" s="400">
        <f t="shared" ref="CX91" si="281">IF(CR91&lt;&gt;999,1,0)</f>
        <v>0</v>
      </c>
      <c r="CZ91" s="418">
        <f>IF(CX91=1,CS91,CV91)</f>
        <v>999</v>
      </c>
      <c r="DA91" s="400">
        <f t="shared" ref="DA91" si="282">IF(CZ91&lt;&gt;999,CZ91,CU91)</f>
        <v>7</v>
      </c>
      <c r="DD91" s="402">
        <v>2</v>
      </c>
      <c r="DE91" s="404">
        <f>[3]Лист3!$A$10</f>
        <v>48</v>
      </c>
      <c r="DF91" s="448"/>
      <c r="DG91" s="126"/>
      <c r="DH91" s="127">
        <f>IF(EU99&gt;ET99,2,$AF$4)</f>
        <v>1</v>
      </c>
      <c r="DI91" s="128"/>
      <c r="DJ91" s="408"/>
      <c r="DK91" s="409"/>
      <c r="DL91" s="427"/>
      <c r="DM91" s="129"/>
      <c r="DN91" s="127">
        <f>IF(EU96&gt;ET96,2,$AF$4)</f>
        <v>1</v>
      </c>
      <c r="DO91" s="128"/>
      <c r="DP91" s="129"/>
      <c r="DQ91" s="127">
        <f>IF(ET87&gt;EU87,2,$AF$4)</f>
        <v>1</v>
      </c>
      <c r="DR91" s="128"/>
      <c r="DS91" s="129"/>
      <c r="DT91" s="127">
        <f>IF(ET94&gt;EU94,2,$AF$4)</f>
        <v>1</v>
      </c>
      <c r="DU91" s="128"/>
      <c r="DV91" s="129"/>
      <c r="DW91" s="127">
        <f>IF(EU91&gt;ET91,2,$AF$4)</f>
        <v>1</v>
      </c>
      <c r="DX91" s="126"/>
      <c r="DY91" s="412">
        <f>SUM(DH91,DK91,DN91,DQ91,DT91,DW91)</f>
        <v>5</v>
      </c>
      <c r="DZ91" s="414">
        <f t="shared" ref="DZ91" si="283">IF(($AF$4=1),IF(HA90=1,GU90*10,0),0)</f>
        <v>0</v>
      </c>
      <c r="EA91" s="412">
        <f>IF(($AF$4=1),RANK(HD90,$DA$22:$DA$33,0),0)</f>
        <v>6</v>
      </c>
    </row>
    <row r="92" spans="1:131" ht="12.6" customHeight="1" x14ac:dyDescent="0.25">
      <c r="A92" s="402">
        <v>2</v>
      </c>
      <c r="B92" s="404">
        <f>[3]Лист3!$A$10</f>
        <v>48</v>
      </c>
      <c r="C92" s="433" t="s">
        <v>9</v>
      </c>
      <c r="D92" s="126"/>
      <c r="E92" s="127">
        <f>IF(AR100&gt;AQ100,2,$AF$4)</f>
        <v>1</v>
      </c>
      <c r="F92" s="128"/>
      <c r="G92" s="408"/>
      <c r="H92" s="409"/>
      <c r="I92" s="427"/>
      <c r="J92" s="129"/>
      <c r="K92" s="127">
        <f>IF(AR97&gt;AQ97,2,$AF$4)</f>
        <v>2</v>
      </c>
      <c r="L92" s="128"/>
      <c r="M92" s="129"/>
      <c r="N92" s="127">
        <f>IF(AQ88&gt;AR88,2,$AF$4)</f>
        <v>2</v>
      </c>
      <c r="O92" s="128"/>
      <c r="P92" s="129"/>
      <c r="Q92" s="127">
        <f>IF(AQ95&gt;AR95,2,$AF$4)</f>
        <v>2</v>
      </c>
      <c r="R92" s="128"/>
      <c r="S92" s="129"/>
      <c r="T92" s="127"/>
      <c r="U92" s="126"/>
      <c r="V92" s="412">
        <f>SUM(E92,H92,K92,N92,Q92,T92)</f>
        <v>7</v>
      </c>
      <c r="W92" s="414">
        <f t="shared" ref="W92" si="284">IF(($AF$4=1),IF(CX91=1,CR91*10,0),0)</f>
        <v>0</v>
      </c>
      <c r="X92" s="412">
        <f>IF(($AF$4=1),RANK(DA91,$DA$22:$DA$33,0),0)</f>
        <v>2</v>
      </c>
      <c r="Y92" s="124"/>
      <c r="Z92" s="416">
        <f>IF(B92="","",VLOOKUP(B92,'[4]Список участников'!A:L,8,FALSE))</f>
        <v>0</v>
      </c>
      <c r="AB92" s="417">
        <f>IF(B92&gt;0,1,0)</f>
        <v>1</v>
      </c>
      <c r="AC92" s="417"/>
      <c r="AD92" s="111" t="str">
        <f>IF(B100=0," ","6-2")</f>
        <v>6-2</v>
      </c>
      <c r="AE92" s="112" t="str">
        <f>IF(B100=0," ",CONCATENATE(C100,"-",C92))</f>
        <v>-АКТЮБИНСКАЯ обл.</v>
      </c>
      <c r="AF92" s="113"/>
      <c r="AG92" s="114"/>
      <c r="AH92" s="113"/>
      <c r="AI92" s="114"/>
      <c r="AJ92" s="113"/>
      <c r="AK92" s="114"/>
      <c r="AL92" s="113"/>
      <c r="AM92" s="114"/>
      <c r="AN92" s="113"/>
      <c r="AO92" s="115"/>
      <c r="AP92" s="98"/>
      <c r="AQ92" s="99" t="str">
        <f t="shared" si="252"/>
        <v/>
      </c>
      <c r="AR92" s="99" t="str">
        <f t="shared" si="253"/>
        <v/>
      </c>
      <c r="AS92" s="100">
        <f t="shared" si="254"/>
        <v>0</v>
      </c>
      <c r="AT92" s="100">
        <f t="shared" si="255"/>
        <v>0</v>
      </c>
      <c r="AU92" s="100">
        <f t="shared" si="256"/>
        <v>0</v>
      </c>
      <c r="AV92" s="100">
        <f t="shared" si="257"/>
        <v>0</v>
      </c>
      <c r="AW92" s="100">
        <f t="shared" si="258"/>
        <v>0</v>
      </c>
      <c r="AX92" s="101"/>
      <c r="AY92" s="100">
        <f t="shared" si="259"/>
        <v>0</v>
      </c>
      <c r="AZ92" s="100">
        <f t="shared" si="260"/>
        <v>0</v>
      </c>
      <c r="BA92" s="100">
        <f t="shared" si="261"/>
        <v>0</v>
      </c>
      <c r="BB92" s="100">
        <f t="shared" si="262"/>
        <v>0</v>
      </c>
      <c r="BC92" s="100">
        <f t="shared" si="263"/>
        <v>0</v>
      </c>
      <c r="BD92" s="101"/>
      <c r="BE92" s="100" t="str">
        <f t="shared" si="264"/>
        <v/>
      </c>
      <c r="BF92" s="100" t="str">
        <f t="shared" si="265"/>
        <v/>
      </c>
      <c r="BG92" s="100" t="str">
        <f t="shared" si="266"/>
        <v/>
      </c>
      <c r="BH92" s="100" t="str">
        <f t="shared" si="267"/>
        <v/>
      </c>
      <c r="BI92" s="100" t="str">
        <f t="shared" si="268"/>
        <v/>
      </c>
      <c r="BJ92" s="101"/>
      <c r="BK92" s="100" t="str">
        <f t="shared" si="269"/>
        <v/>
      </c>
      <c r="BL92" s="100" t="str">
        <f t="shared" si="270"/>
        <v/>
      </c>
      <c r="BM92" s="100" t="str">
        <f t="shared" si="271"/>
        <v/>
      </c>
      <c r="BN92" s="100" t="str">
        <f t="shared" si="272"/>
        <v/>
      </c>
      <c r="BO92" s="100" t="str">
        <f t="shared" si="273"/>
        <v/>
      </c>
      <c r="BP92" s="101"/>
      <c r="BQ92" s="102" t="str">
        <f t="shared" si="274"/>
        <v/>
      </c>
      <c r="BR92" s="102" t="str">
        <f t="shared" si="275"/>
        <v/>
      </c>
      <c r="BS92" s="102" t="str">
        <f t="shared" si="276"/>
        <v/>
      </c>
      <c r="BT92" s="1" t="str">
        <f t="shared" si="277"/>
        <v/>
      </c>
      <c r="BU92" s="445"/>
      <c r="BW92" s="103"/>
      <c r="BX92" s="116">
        <f>((AR100+AR97)/(AQ100+AQ97))/10</f>
        <v>7.4999999999999997E-2</v>
      </c>
      <c r="BY92" s="116">
        <f>((AR100+AQ88)/(AQ100+AR88))/10</f>
        <v>0.1</v>
      </c>
      <c r="BZ92" s="116">
        <f>((AR100+AQ95)/(AQ100+AR95))/10</f>
        <v>0.1</v>
      </c>
      <c r="CA92" s="116" t="e">
        <f>((AR100+AR92)/(AQ100+AQ92))/10</f>
        <v>#VALUE!</v>
      </c>
      <c r="CB92" s="116">
        <f>((AR97+AQ88)/(AQ97+AR88))/10</f>
        <v>0.6</v>
      </c>
      <c r="CC92" s="116">
        <f>((AR97+AQ95)/(AQ97+AR95))/10</f>
        <v>0.6</v>
      </c>
      <c r="CD92" s="116" t="e">
        <f>((AR97+AR92)/(AQ97+AQ92))/10</f>
        <v>#VALUE!</v>
      </c>
      <c r="CE92" s="116" t="e">
        <f>((AQ88+AQ95)/(AR88+AR95))/10</f>
        <v>#DIV/0!</v>
      </c>
      <c r="CF92" s="116" t="e">
        <f>((AQ88+AR92)/(AR88+AQ92))/10</f>
        <v>#VALUE!</v>
      </c>
      <c r="CG92" s="116" t="e">
        <f>((AQ95+AR95)/(AR92+AQ92))/10</f>
        <v>#VALUE!</v>
      </c>
      <c r="CI92" s="103">
        <v>4</v>
      </c>
      <c r="CJ92" s="118">
        <f>IF(AQ91&gt;AR91,CQ95+0.1,CQ95-0.1)</f>
        <v>4.9000000000000004</v>
      </c>
      <c r="CK92" s="118">
        <f>IF(AR88&gt;AQ88,CQ95+0.1,CQ95-0.1)</f>
        <v>4.9000000000000004</v>
      </c>
      <c r="CL92" s="118">
        <f>IF(AR103&gt;AS103,CQ95+0.1,CQ95-0.1)</f>
        <v>4.9000000000000004</v>
      </c>
      <c r="CM92" s="117"/>
      <c r="CN92" s="118">
        <f>IF(AR99&gt;AQ99,CQ95+0.1,CQ95-0.1)</f>
        <v>5.0999999999999996</v>
      </c>
      <c r="CO92" s="118">
        <f>IF(AQ96&gt;AR96,CQ95+0.1,CQ95-0.1)</f>
        <v>4.9000000000000004</v>
      </c>
      <c r="CP92" s="119"/>
      <c r="CQ92" s="401"/>
      <c r="CR92" s="401"/>
      <c r="CS92" s="401"/>
      <c r="CU92" s="401"/>
      <c r="CV92" s="419"/>
      <c r="CX92" s="401"/>
      <c r="CZ92" s="419"/>
      <c r="DA92" s="401"/>
      <c r="DD92" s="424"/>
      <c r="DE92" s="425"/>
      <c r="DF92" s="450"/>
      <c r="DG92" s="420">
        <f>IF(EU99&gt;ET99,FV99,FW99)</f>
        <v>0</v>
      </c>
      <c r="DH92" s="421"/>
      <c r="DI92" s="422"/>
      <c r="DJ92" s="428"/>
      <c r="DK92" s="429"/>
      <c r="DL92" s="430"/>
      <c r="DM92" s="423">
        <f>IF(EU96&gt;ET96,FV96,FW96)</f>
        <v>0</v>
      </c>
      <c r="DN92" s="421"/>
      <c r="DO92" s="422"/>
      <c r="DP92" s="423">
        <f>IF(ET87&gt;EU87,FV87,FW87)</f>
        <v>0</v>
      </c>
      <c r="DQ92" s="421"/>
      <c r="DR92" s="422"/>
      <c r="DS92" s="423">
        <f>IF(ET94&gt;EU94,FV94,FW94)</f>
        <v>0</v>
      </c>
      <c r="DT92" s="421"/>
      <c r="DU92" s="422"/>
      <c r="DV92" s="423">
        <f>IF(EU91&gt;ET91,FV91,FW91)</f>
        <v>0</v>
      </c>
      <c r="DW92" s="421"/>
      <c r="DX92" s="421"/>
      <c r="DY92" s="431"/>
      <c r="DZ92" s="432"/>
      <c r="EA92" s="431"/>
    </row>
    <row r="93" spans="1:131" ht="12.6" customHeight="1" x14ac:dyDescent="0.25">
      <c r="A93" s="424"/>
      <c r="B93" s="425"/>
      <c r="C93" s="434"/>
      <c r="D93" s="420" t="str">
        <f>IF(AR100&gt;AQ100,BS100,BT100)</f>
        <v>0 : 3</v>
      </c>
      <c r="E93" s="421"/>
      <c r="F93" s="422"/>
      <c r="G93" s="428"/>
      <c r="H93" s="429"/>
      <c r="I93" s="430"/>
      <c r="J93" s="423" t="str">
        <f>IF(AR97&gt;AQ97,BS97,BT97)</f>
        <v>1, 1, -1, 1</v>
      </c>
      <c r="K93" s="421"/>
      <c r="L93" s="422"/>
      <c r="M93" s="423" t="str">
        <f>IF(AQ88&gt;AR88,BS88,BT88)</f>
        <v>1, 1, 1</v>
      </c>
      <c r="N93" s="421"/>
      <c r="O93" s="422"/>
      <c r="P93" s="423" t="str">
        <f>IF(AQ95&gt;AR95,BS95,BT95)</f>
        <v>1, 1, 1</v>
      </c>
      <c r="Q93" s="421"/>
      <c r="R93" s="422"/>
      <c r="S93" s="423"/>
      <c r="T93" s="421"/>
      <c r="U93" s="421"/>
      <c r="V93" s="431"/>
      <c r="W93" s="432"/>
      <c r="X93" s="431"/>
      <c r="Y93" s="124"/>
      <c r="Z93" s="416"/>
      <c r="AB93" s="417"/>
      <c r="AC93" s="417"/>
      <c r="AD93" s="111" t="str">
        <f>IF(B98=0," ","5-3")</f>
        <v>5-3</v>
      </c>
      <c r="AE93" s="112" t="str">
        <f>IF(B98=0," ",CONCATENATE(C98,"-",C94))</f>
        <v>КЫЗЫЛОРДИНСКАЯ обл.-КОСТАНАЙСКАЯ обл.</v>
      </c>
      <c r="AF93" s="113">
        <v>1</v>
      </c>
      <c r="AG93" s="114">
        <v>2</v>
      </c>
      <c r="AH93" s="113">
        <v>1</v>
      </c>
      <c r="AI93" s="114">
        <v>2</v>
      </c>
      <c r="AJ93" s="113">
        <v>1</v>
      </c>
      <c r="AK93" s="114">
        <v>2</v>
      </c>
      <c r="AL93" s="113"/>
      <c r="AM93" s="114"/>
      <c r="AN93" s="113"/>
      <c r="AO93" s="115"/>
      <c r="AP93" s="98"/>
      <c r="AQ93" s="99">
        <f t="shared" si="252"/>
        <v>0</v>
      </c>
      <c r="AR93" s="99">
        <f t="shared" si="253"/>
        <v>3</v>
      </c>
      <c r="AS93" s="100">
        <f t="shared" si="254"/>
        <v>0</v>
      </c>
      <c r="AT93" s="100">
        <f t="shared" si="255"/>
        <v>0</v>
      </c>
      <c r="AU93" s="100">
        <f t="shared" si="256"/>
        <v>0</v>
      </c>
      <c r="AV93" s="100">
        <f t="shared" si="257"/>
        <v>0</v>
      </c>
      <c r="AW93" s="100">
        <f t="shared" si="258"/>
        <v>0</v>
      </c>
      <c r="AX93" s="101"/>
      <c r="AY93" s="100">
        <f t="shared" si="259"/>
        <v>1</v>
      </c>
      <c r="AZ93" s="100">
        <f t="shared" si="260"/>
        <v>1</v>
      </c>
      <c r="BA93" s="100">
        <f t="shared" si="261"/>
        <v>1</v>
      </c>
      <c r="BB93" s="100">
        <f t="shared" si="262"/>
        <v>0</v>
      </c>
      <c r="BC93" s="100">
        <f t="shared" si="263"/>
        <v>0</v>
      </c>
      <c r="BD93" s="101"/>
      <c r="BE93" s="100">
        <f t="shared" si="264"/>
        <v>-1</v>
      </c>
      <c r="BF93" s="100" t="str">
        <f t="shared" si="265"/>
        <v>, -1</v>
      </c>
      <c r="BG93" s="100" t="str">
        <f t="shared" si="266"/>
        <v>, -1</v>
      </c>
      <c r="BH93" s="100" t="str">
        <f t="shared" si="267"/>
        <v/>
      </c>
      <c r="BI93" s="100" t="str">
        <f t="shared" si="268"/>
        <v/>
      </c>
      <c r="BJ93" s="101"/>
      <c r="BK93" s="100">
        <f t="shared" si="269"/>
        <v>1</v>
      </c>
      <c r="BL93" s="100" t="str">
        <f t="shared" si="270"/>
        <v>, 1</v>
      </c>
      <c r="BM93" s="100" t="str">
        <f t="shared" si="271"/>
        <v>, 1</v>
      </c>
      <c r="BN93" s="100" t="str">
        <f t="shared" si="272"/>
        <v/>
      </c>
      <c r="BO93" s="100" t="str">
        <f t="shared" si="273"/>
        <v/>
      </c>
      <c r="BP93" s="101"/>
      <c r="BQ93" s="102" t="str">
        <f t="shared" si="274"/>
        <v>-1, -1, -1</v>
      </c>
      <c r="BR93" s="102" t="str">
        <f t="shared" si="275"/>
        <v>1, 1, 1</v>
      </c>
      <c r="BS93" s="102" t="str">
        <f t="shared" si="276"/>
        <v>1, 1, 1</v>
      </c>
      <c r="BT93" s="1" t="str">
        <f t="shared" si="277"/>
        <v>0 : 3</v>
      </c>
      <c r="BU93" s="445"/>
      <c r="BW93" s="103">
        <v>3</v>
      </c>
      <c r="BX93" s="104" t="s">
        <v>208</v>
      </c>
      <c r="BY93" s="104" t="s">
        <v>206</v>
      </c>
      <c r="BZ93" s="104" t="s">
        <v>2</v>
      </c>
      <c r="CA93" s="104" t="s">
        <v>207</v>
      </c>
      <c r="CB93" s="104" t="s">
        <v>187</v>
      </c>
      <c r="CC93" s="104" t="s">
        <v>188</v>
      </c>
      <c r="CD93" s="104" t="s">
        <v>189</v>
      </c>
      <c r="CE93" s="104" t="s">
        <v>192</v>
      </c>
      <c r="CF93" s="104" t="s">
        <v>193</v>
      </c>
      <c r="CG93" s="104" t="s">
        <v>194</v>
      </c>
      <c r="CI93" s="103">
        <v>5</v>
      </c>
      <c r="CJ93" s="118">
        <f>IF(AR89&gt;AQ89,CQ97+0.1,CQ97-0.1)</f>
        <v>3.9</v>
      </c>
      <c r="CK93" s="118">
        <f>IF(AR95&gt;AQ95,CQ97+0.1,CQ97-0.1)</f>
        <v>3.9</v>
      </c>
      <c r="CL93" s="118">
        <f>IF(AQ93&gt;AR93,CQ97+0.1,CQ97-0.1)</f>
        <v>3.9</v>
      </c>
      <c r="CM93" s="118">
        <f>IF(AQ99&gt;AR99,CQ97+0.1,CQ97-0.1)</f>
        <v>3.9</v>
      </c>
      <c r="CN93" s="125"/>
      <c r="CO93" s="118">
        <f>IF(AQ102&gt;AR102,CQ97+0.1,CQ97-0.1)</f>
        <v>3.9</v>
      </c>
      <c r="CP93" s="105"/>
      <c r="CQ93" s="400">
        <f>V94</f>
        <v>6</v>
      </c>
      <c r="CR93" s="400">
        <f>IF(AND(CQ93=CQ89,CQ93=CQ91),BX94,(IF(AND(CQ93=CQ89,CQ93=CQ95),BY94,(IF(AND(CQ93=CQ89,CQ93=CQ97),BZ94,(IF(AND(CQ93=CQ89,CQ93=CQ99),CA94,(IF(AND(CQ93=CQ91,CQ93=CQ95),CB94,(IF(AND(CQ93=CQ91,CQ93=CQ97),CC94,(IF(AND(CQ93=CQ91,CQ93=CQ99),CD94,(IF(AND(CQ93=CQ95,CQ93=CQ97),CE94,(IF(AND(CQ93=CQ95,CQ93=CQ99),CF94,(IF(AND(CQ93=CQ97,CQ93=CQ99),CG94,999)))))))))))))))))))</f>
        <v>999</v>
      </c>
      <c r="CS93" s="400">
        <f t="shared" ref="CS93" si="285">IF(CX93=1,CQ93+CR93,CR93)</f>
        <v>999</v>
      </c>
      <c r="CU93" s="400">
        <f>CQ93</f>
        <v>6</v>
      </c>
      <c r="CV93" s="418">
        <f>IF(CU93=CU89,CJ91,(IF(CU93=CU91,CK91,(IF(CU93=CU95,CM91,(IF(CU93=CU97,CN91,(IF(CU93=CU99,CO91,999)))))))))</f>
        <v>999</v>
      </c>
      <c r="CX93" s="400">
        <f t="shared" ref="CX93" si="286">IF(CR93&lt;&gt;999,1,0)</f>
        <v>0</v>
      </c>
      <c r="CZ93" s="418">
        <f>IF(CX93=1,CS93,CV93)</f>
        <v>999</v>
      </c>
      <c r="DA93" s="400">
        <f t="shared" ref="DA93" si="287">IF(CZ93&lt;&gt;999,CZ93,CU93)</f>
        <v>6</v>
      </c>
      <c r="DD93" s="402">
        <v>3</v>
      </c>
      <c r="DE93" s="404">
        <f>[3]Лист3!$A$11</f>
        <v>50</v>
      </c>
      <c r="DF93" s="448"/>
      <c r="DG93" s="126"/>
      <c r="DH93" s="127">
        <f>IF(EU93&gt;ET93,2,$AF$4)</f>
        <v>1</v>
      </c>
      <c r="DI93" s="128"/>
      <c r="DJ93" s="129"/>
      <c r="DK93" s="127">
        <f>IF(ET96&gt;EU96,2,$AF$4)</f>
        <v>1</v>
      </c>
      <c r="DL93" s="128"/>
      <c r="DM93" s="408"/>
      <c r="DN93" s="409"/>
      <c r="DO93" s="427"/>
      <c r="DP93" s="129"/>
      <c r="DQ93" s="127">
        <f>IF(ET100&gt;EU100,2,$AF$4)</f>
        <v>1</v>
      </c>
      <c r="DR93" s="128"/>
      <c r="DS93" s="129"/>
      <c r="DT93" s="127">
        <f>IF(EU92&gt;ET92,2,$AF$4)</f>
        <v>1</v>
      </c>
      <c r="DU93" s="128"/>
      <c r="DV93" s="129"/>
      <c r="DW93" s="127">
        <f>IF(ET89&gt;EU89,2,$AF$4)</f>
        <v>1</v>
      </c>
      <c r="DX93" s="126"/>
      <c r="DY93" s="412">
        <f>SUM(DH93,DK93,DN93,DQ93,DT93,DW93)</f>
        <v>5</v>
      </c>
      <c r="DZ93" s="414">
        <f t="shared" ref="DZ93" si="288">IF(($AF$4=1),IF(HA92=1,GU92*10,0),0)</f>
        <v>0</v>
      </c>
      <c r="EA93" s="412">
        <f>IF(($AF$4=1),RANK(HD92,$DA$22:$DA$33,0),0)</f>
        <v>6</v>
      </c>
    </row>
    <row r="94" spans="1:131" ht="12.6" customHeight="1" x14ac:dyDescent="0.25">
      <c r="A94" s="402">
        <v>3</v>
      </c>
      <c r="B94" s="404">
        <f>[3]Лист3!$A$11</f>
        <v>50</v>
      </c>
      <c r="C94" s="433" t="s">
        <v>41</v>
      </c>
      <c r="D94" s="126"/>
      <c r="E94" s="127">
        <f>IF(AR94&gt;AQ94,2,$AF$4)</f>
        <v>1</v>
      </c>
      <c r="F94" s="128"/>
      <c r="G94" s="129"/>
      <c r="H94" s="127">
        <f>IF(AQ97&gt;AR97,2,$AF$4)</f>
        <v>1</v>
      </c>
      <c r="I94" s="128"/>
      <c r="J94" s="408"/>
      <c r="K94" s="409"/>
      <c r="L94" s="427"/>
      <c r="M94" s="129"/>
      <c r="N94" s="127">
        <f>IF(AQ101&gt;AR101,2,$AF$4)</f>
        <v>2</v>
      </c>
      <c r="O94" s="128"/>
      <c r="P94" s="129"/>
      <c r="Q94" s="127">
        <f>IF(AR93&gt;AQ93,2,$AF$4)</f>
        <v>2</v>
      </c>
      <c r="R94" s="128"/>
      <c r="S94" s="129"/>
      <c r="T94" s="127"/>
      <c r="U94" s="126"/>
      <c r="V94" s="412">
        <f>SUM(E94,H94,K94,N94,Q94,T94)</f>
        <v>6</v>
      </c>
      <c r="W94" s="414">
        <f t="shared" ref="W94" si="289">IF(($AF$4=1),IF(CX93=1,CR93*10,0),0)</f>
        <v>0</v>
      </c>
      <c r="X94" s="412">
        <f>IF(($AF$4=1),RANK(DA93,$DA$22:$DA$33,0),0)</f>
        <v>3</v>
      </c>
      <c r="Y94" s="124"/>
      <c r="Z94" s="416">
        <f>IF(B94="","",VLOOKUP(B94,'[4]Список участников'!A:L,8,FALSE))</f>
        <v>0</v>
      </c>
      <c r="AB94" s="417">
        <f>IF(B94&gt;0,1,0)</f>
        <v>1</v>
      </c>
      <c r="AC94" s="417"/>
      <c r="AD94" s="111" t="s">
        <v>205</v>
      </c>
      <c r="AE94" s="112" t="str">
        <f>IF(B94=0," ",CONCATENATE(C90,"-",C94))</f>
        <v>ВКО-КОСТАНАЙСКАЯ обл.</v>
      </c>
      <c r="AF94" s="113">
        <v>2</v>
      </c>
      <c r="AG94" s="114">
        <v>1</v>
      </c>
      <c r="AH94" s="113">
        <v>2</v>
      </c>
      <c r="AI94" s="114">
        <v>1</v>
      </c>
      <c r="AJ94" s="113">
        <v>1</v>
      </c>
      <c r="AK94" s="114">
        <v>2</v>
      </c>
      <c r="AL94" s="113">
        <v>2</v>
      </c>
      <c r="AM94" s="114">
        <v>1</v>
      </c>
      <c r="AN94" s="113"/>
      <c r="AO94" s="115"/>
      <c r="AP94" s="98"/>
      <c r="AQ94" s="99">
        <f t="shared" si="252"/>
        <v>3</v>
      </c>
      <c r="AR94" s="99">
        <f t="shared" si="253"/>
        <v>1</v>
      </c>
      <c r="AS94" s="100">
        <f t="shared" si="254"/>
        <v>1</v>
      </c>
      <c r="AT94" s="100">
        <f t="shared" si="255"/>
        <v>1</v>
      </c>
      <c r="AU94" s="100">
        <f t="shared" si="256"/>
        <v>0</v>
      </c>
      <c r="AV94" s="100">
        <f t="shared" si="257"/>
        <v>1</v>
      </c>
      <c r="AW94" s="100">
        <f t="shared" si="258"/>
        <v>0</v>
      </c>
      <c r="AX94" s="101"/>
      <c r="AY94" s="100">
        <f t="shared" si="259"/>
        <v>0</v>
      </c>
      <c r="AZ94" s="100">
        <f t="shared" si="260"/>
        <v>0</v>
      </c>
      <c r="BA94" s="100">
        <f t="shared" si="261"/>
        <v>1</v>
      </c>
      <c r="BB94" s="100">
        <f t="shared" si="262"/>
        <v>0</v>
      </c>
      <c r="BC94" s="100">
        <f t="shared" si="263"/>
        <v>0</v>
      </c>
      <c r="BD94" s="101"/>
      <c r="BE94" s="100">
        <f t="shared" si="264"/>
        <v>1</v>
      </c>
      <c r="BF94" s="100" t="str">
        <f t="shared" si="265"/>
        <v>, 1</v>
      </c>
      <c r="BG94" s="100" t="str">
        <f t="shared" si="266"/>
        <v>, -1</v>
      </c>
      <c r="BH94" s="100" t="str">
        <f t="shared" si="267"/>
        <v>, 1</v>
      </c>
      <c r="BI94" s="100" t="str">
        <f t="shared" si="268"/>
        <v/>
      </c>
      <c r="BJ94" s="101"/>
      <c r="BK94" s="100">
        <f t="shared" si="269"/>
        <v>-1</v>
      </c>
      <c r="BL94" s="100" t="str">
        <f t="shared" si="270"/>
        <v>, -1</v>
      </c>
      <c r="BM94" s="100" t="str">
        <f t="shared" si="271"/>
        <v>, 1</v>
      </c>
      <c r="BN94" s="100" t="str">
        <f t="shared" si="272"/>
        <v>, -1</v>
      </c>
      <c r="BO94" s="100" t="str">
        <f t="shared" si="273"/>
        <v/>
      </c>
      <c r="BP94" s="101"/>
      <c r="BQ94" s="102" t="str">
        <f t="shared" si="274"/>
        <v>1, 1, -1, 1</v>
      </c>
      <c r="BR94" s="102" t="str">
        <f t="shared" si="275"/>
        <v>-1, -1, 1, -1</v>
      </c>
      <c r="BS94" s="102" t="str">
        <f t="shared" si="276"/>
        <v>1, 1, -1, 1</v>
      </c>
      <c r="BT94" s="1" t="str">
        <f t="shared" si="277"/>
        <v>1 : 3</v>
      </c>
      <c r="BU94" s="445"/>
      <c r="BW94" s="103"/>
      <c r="BX94" s="116">
        <f>((AR94+AQ97)/(AQ94+AR97))/10</f>
        <v>3.3333333333333333E-2</v>
      </c>
      <c r="BY94" s="116">
        <f>((AR94+AQ101)/(AQ94+AR101))/10</f>
        <v>0.13333333333333333</v>
      </c>
      <c r="BZ94" s="116">
        <f>((AR94+AR93)/(AQ94+AQ93))/10</f>
        <v>0.13333333333333333</v>
      </c>
      <c r="CA94" s="116" t="e">
        <f>((AR94+AQ90)/(AQ94+AR90))/10</f>
        <v>#VALUE!</v>
      </c>
      <c r="CB94" s="116">
        <f>((AQ97+AQ101)/(AR97+AR101))/10</f>
        <v>0.13333333333333333</v>
      </c>
      <c r="CC94" s="116">
        <f>((AQ97+AR93)/(AR97+AQ93))/10</f>
        <v>0.13333333333333333</v>
      </c>
      <c r="CD94" s="116" t="e">
        <f>((AQ97+AQ90)/(AR97+AR90))/10</f>
        <v>#VALUE!</v>
      </c>
      <c r="CE94" s="116" t="e">
        <f>((AQ101+AR93)/(AR101+AQ93))/10</f>
        <v>#DIV/0!</v>
      </c>
      <c r="CF94" s="116" t="e">
        <f>((AQ101+AQ90)/(AR101+AR90))/10</f>
        <v>#VALUE!</v>
      </c>
      <c r="CG94" s="116" t="e">
        <f>((AR93+AQ90)/(AQ93+AR90))/10</f>
        <v>#VALUE!</v>
      </c>
      <c r="CI94" s="103">
        <v>6</v>
      </c>
      <c r="CJ94" s="118">
        <f>IF(AQ98&gt;AR98,CQ99+0.1,CQ99-0.1)</f>
        <v>-0.1</v>
      </c>
      <c r="CK94" s="118">
        <f>IF(AQ92&gt;AR92,CQ99+0.1,CQ99-0.1)</f>
        <v>-0.1</v>
      </c>
      <c r="CL94" s="118">
        <f>IF(AR90&gt;AQ90,CQ99+0.1,CQ99-0.1)</f>
        <v>-0.1</v>
      </c>
      <c r="CM94" s="118">
        <f>IF(AR96&gt;AQ96,CQ99+0.1,CQ99-0.1)</f>
        <v>-0.1</v>
      </c>
      <c r="CN94" s="118">
        <f>IF(AR102&gt;AQ102,CQ99+0.1,CQ99-0.1)</f>
        <v>-0.1</v>
      </c>
      <c r="CO94" s="117"/>
      <c r="CP94" s="119"/>
      <c r="CQ94" s="401"/>
      <c r="CR94" s="401"/>
      <c r="CS94" s="401"/>
      <c r="CU94" s="401"/>
      <c r="CV94" s="419"/>
      <c r="CX94" s="401"/>
      <c r="CZ94" s="419"/>
      <c r="DA94" s="401"/>
      <c r="DD94" s="424"/>
      <c r="DE94" s="425"/>
      <c r="DF94" s="450"/>
      <c r="DG94" s="420">
        <f>IF(EU93&gt;ET93,FV93,FW93)</f>
        <v>0</v>
      </c>
      <c r="DH94" s="421"/>
      <c r="DI94" s="422"/>
      <c r="DJ94" s="423">
        <f>IF(ET96&gt;EU96,FV96,FW96)</f>
        <v>0</v>
      </c>
      <c r="DK94" s="421"/>
      <c r="DL94" s="422"/>
      <c r="DM94" s="428"/>
      <c r="DN94" s="429"/>
      <c r="DO94" s="430"/>
      <c r="DP94" s="423">
        <f>IF(ET100&gt;EU100,FV100,FW100)</f>
        <v>0</v>
      </c>
      <c r="DQ94" s="421"/>
      <c r="DR94" s="422"/>
      <c r="DS94" s="423">
        <f>IF(EU92&gt;ET92,FV92,FW92)</f>
        <v>0</v>
      </c>
      <c r="DT94" s="421"/>
      <c r="DU94" s="422"/>
      <c r="DV94" s="423">
        <f>IF(ET89&gt;EU89,FV89,FW89)</f>
        <v>0</v>
      </c>
      <c r="DW94" s="421"/>
      <c r="DX94" s="421"/>
      <c r="DY94" s="431"/>
      <c r="DZ94" s="432"/>
      <c r="EA94" s="431"/>
    </row>
    <row r="95" spans="1:131" ht="12.6" customHeight="1" x14ac:dyDescent="0.25">
      <c r="A95" s="424"/>
      <c r="B95" s="425"/>
      <c r="C95" s="434"/>
      <c r="D95" s="420" t="str">
        <f>IF(AR94&gt;AQ94,BS94,BT94)</f>
        <v>1 : 3</v>
      </c>
      <c r="E95" s="421"/>
      <c r="F95" s="422"/>
      <c r="G95" s="423" t="str">
        <f>IF(AQ97&gt;AR97,BS97,BT97)</f>
        <v>1 : 3</v>
      </c>
      <c r="H95" s="421"/>
      <c r="I95" s="422"/>
      <c r="J95" s="428"/>
      <c r="K95" s="429"/>
      <c r="L95" s="430"/>
      <c r="M95" s="423" t="str">
        <f>IF(AQ101&gt;AR101,BS101,BT101)</f>
        <v>1, 1, 1</v>
      </c>
      <c r="N95" s="421"/>
      <c r="O95" s="422"/>
      <c r="P95" s="423" t="str">
        <f>IF(AR93&gt;AQ93,BS93,BT93)</f>
        <v>1, 1, 1</v>
      </c>
      <c r="Q95" s="421"/>
      <c r="R95" s="422"/>
      <c r="S95" s="423"/>
      <c r="T95" s="421"/>
      <c r="U95" s="421"/>
      <c r="V95" s="431"/>
      <c r="W95" s="432"/>
      <c r="X95" s="431"/>
      <c r="Y95" s="124"/>
      <c r="Z95" s="416"/>
      <c r="AB95" s="417"/>
      <c r="AC95" s="417"/>
      <c r="AD95" s="111" t="str">
        <f>IF(B98=0," ","2-5")</f>
        <v>2-5</v>
      </c>
      <c r="AE95" s="112" t="str">
        <f>IF(B98=0," ",CONCATENATE(C92,"-",C98))</f>
        <v>АКТЮБИНСКАЯ обл.-КЫЗЫЛОРДИНСКАЯ обл.</v>
      </c>
      <c r="AF95" s="113">
        <v>2</v>
      </c>
      <c r="AG95" s="114">
        <v>1</v>
      </c>
      <c r="AH95" s="113">
        <v>2</v>
      </c>
      <c r="AI95" s="114">
        <v>1</v>
      </c>
      <c r="AJ95" s="113">
        <v>2</v>
      </c>
      <c r="AK95" s="114">
        <v>1</v>
      </c>
      <c r="AL95" s="113"/>
      <c r="AM95" s="114"/>
      <c r="AN95" s="113"/>
      <c r="AO95" s="115"/>
      <c r="AP95" s="98"/>
      <c r="AQ95" s="99">
        <f t="shared" si="252"/>
        <v>3</v>
      </c>
      <c r="AR95" s="99">
        <f t="shared" si="253"/>
        <v>0</v>
      </c>
      <c r="AS95" s="100">
        <f t="shared" si="254"/>
        <v>1</v>
      </c>
      <c r="AT95" s="100">
        <f t="shared" si="255"/>
        <v>1</v>
      </c>
      <c r="AU95" s="100">
        <f t="shared" si="256"/>
        <v>1</v>
      </c>
      <c r="AV95" s="100">
        <f t="shared" si="257"/>
        <v>0</v>
      </c>
      <c r="AW95" s="100">
        <f t="shared" si="258"/>
        <v>0</v>
      </c>
      <c r="AX95" s="101"/>
      <c r="AY95" s="100">
        <f t="shared" si="259"/>
        <v>0</v>
      </c>
      <c r="AZ95" s="100">
        <f t="shared" si="260"/>
        <v>0</v>
      </c>
      <c r="BA95" s="100">
        <f t="shared" si="261"/>
        <v>0</v>
      </c>
      <c r="BB95" s="100">
        <f t="shared" si="262"/>
        <v>0</v>
      </c>
      <c r="BC95" s="100">
        <f t="shared" si="263"/>
        <v>0</v>
      </c>
      <c r="BD95" s="101"/>
      <c r="BE95" s="100">
        <f t="shared" si="264"/>
        <v>1</v>
      </c>
      <c r="BF95" s="100" t="str">
        <f t="shared" si="265"/>
        <v>, 1</v>
      </c>
      <c r="BG95" s="100" t="str">
        <f t="shared" si="266"/>
        <v>, 1</v>
      </c>
      <c r="BH95" s="100" t="str">
        <f t="shared" si="267"/>
        <v/>
      </c>
      <c r="BI95" s="100" t="str">
        <f t="shared" si="268"/>
        <v/>
      </c>
      <c r="BJ95" s="101"/>
      <c r="BK95" s="100">
        <f t="shared" si="269"/>
        <v>-1</v>
      </c>
      <c r="BL95" s="100" t="str">
        <f t="shared" si="270"/>
        <v>, -1</v>
      </c>
      <c r="BM95" s="100" t="str">
        <f t="shared" si="271"/>
        <v>, -1</v>
      </c>
      <c r="BN95" s="100" t="str">
        <f t="shared" si="272"/>
        <v/>
      </c>
      <c r="BO95" s="100" t="str">
        <f t="shared" si="273"/>
        <v/>
      </c>
      <c r="BP95" s="101"/>
      <c r="BQ95" s="102" t="str">
        <f t="shared" si="274"/>
        <v>1, 1, 1</v>
      </c>
      <c r="BR95" s="102" t="str">
        <f t="shared" si="275"/>
        <v>-1, -1, -1</v>
      </c>
      <c r="BS95" s="102" t="str">
        <f t="shared" si="276"/>
        <v>1, 1, 1</v>
      </c>
      <c r="BT95" s="1" t="str">
        <f t="shared" si="277"/>
        <v>0 : 3</v>
      </c>
      <c r="BU95" s="445"/>
      <c r="BW95" s="103">
        <v>4</v>
      </c>
      <c r="BX95" s="104" t="s">
        <v>208</v>
      </c>
      <c r="BY95" s="104" t="s">
        <v>205</v>
      </c>
      <c r="BZ95" s="104" t="s">
        <v>2</v>
      </c>
      <c r="CA95" s="104" t="s">
        <v>207</v>
      </c>
      <c r="CB95" s="104" t="s">
        <v>186</v>
      </c>
      <c r="CC95" s="104" t="s">
        <v>188</v>
      </c>
      <c r="CD95" s="104" t="s">
        <v>189</v>
      </c>
      <c r="CE95" s="104" t="s">
        <v>190</v>
      </c>
      <c r="CF95" s="104" t="s">
        <v>191</v>
      </c>
      <c r="CG95" s="104" t="s">
        <v>194</v>
      </c>
      <c r="CI95" s="119"/>
      <c r="CJ95" s="105"/>
      <c r="CK95" s="105"/>
      <c r="CL95" s="105"/>
      <c r="CM95" s="105"/>
      <c r="CN95" s="105"/>
      <c r="CO95" s="105"/>
      <c r="CP95" s="105"/>
      <c r="CQ95" s="400">
        <f>V96</f>
        <v>5</v>
      </c>
      <c r="CR95" s="400">
        <f>IF(AND(CQ95=CQ89,CQ95=CQ91),BX96,(IF(AND(CQ95=CQ89,CQ95=CQ93),BY96,(IF(AND(CQ95=CQ89,CQ95=CQ97),BZ96,(IF(AND(CQ95=CQ89,CQ95=CQ99),CA96,(IF(AND(CQ95=CQ91,CQ95=CQ93),CB96,(IF(AND(CQ95=CQ91,CQ95=CQ97),CC96,(IF(AND(CQ95=CQ91,CQ95=CQ99),CD96,(IF(AND(CQ95=CQ93,CQ95=CQ97),CE96,(IF(AND(CQ95=CQ93,CQ95=CQ99),CF96,(IF(AND(CQ95=CQ97,CQ95=CQ99),CG96,999)))))))))))))))))))</f>
        <v>999</v>
      </c>
      <c r="CS95" s="400">
        <f t="shared" ref="CS95" si="290">IF(CX95=1,CQ95+CR95,CR95)</f>
        <v>999</v>
      </c>
      <c r="CU95" s="400">
        <f>CQ95</f>
        <v>5</v>
      </c>
      <c r="CV95" s="418">
        <f>IF(CU95=CU89,CJ92,(IF(CU95=CU91,CK92,(IF(CU95=CU93,CL92,(IF(CU95=CU97,CN92,(IF(CU95=CU99,CO92,999)))))))))</f>
        <v>999</v>
      </c>
      <c r="CX95" s="400">
        <f t="shared" ref="CX95" si="291">IF(CR95&lt;&gt;999,1,0)</f>
        <v>0</v>
      </c>
      <c r="CZ95" s="418">
        <f>IF(CX95=1,CS95,CV95)</f>
        <v>999</v>
      </c>
      <c r="DA95" s="400">
        <f t="shared" ref="DA95" si="292">IF(CZ95&lt;&gt;999,CZ95,CU95)</f>
        <v>5</v>
      </c>
      <c r="DD95" s="402">
        <v>4</v>
      </c>
      <c r="DE95" s="404">
        <f>[3]Лист3!$A$12</f>
        <v>95</v>
      </c>
      <c r="DF95" s="448"/>
      <c r="DG95" s="126"/>
      <c r="DH95" s="127">
        <f>IF(ET90&gt;EU90,2,$AF$4)</f>
        <v>1</v>
      </c>
      <c r="DI95" s="128"/>
      <c r="DJ95" s="129"/>
      <c r="DK95" s="127">
        <f>IF(EU87&gt;ET87,2,$AF$4)</f>
        <v>1</v>
      </c>
      <c r="DL95" s="128"/>
      <c r="DM95" s="129"/>
      <c r="DN95" s="127">
        <f>IF(EU100&gt;ET100,2,$AF$4)</f>
        <v>1</v>
      </c>
      <c r="DO95" s="128"/>
      <c r="DP95" s="408"/>
      <c r="DQ95" s="409"/>
      <c r="DR95" s="427"/>
      <c r="DS95" s="129"/>
      <c r="DT95" s="127">
        <f>IF(EU98&gt;ET98,2,$AF$4)</f>
        <v>1</v>
      </c>
      <c r="DU95" s="128"/>
      <c r="DV95" s="129"/>
      <c r="DW95" s="127">
        <f>IF(ET95&gt;EU95,2,$AF$4)</f>
        <v>1</v>
      </c>
      <c r="DX95" s="126"/>
      <c r="DY95" s="412">
        <f>SUM(DH95,DK95,DN95,DQ95,DT95,DW95)</f>
        <v>5</v>
      </c>
      <c r="DZ95" s="414">
        <f t="shared" ref="DZ95" si="293">IF(($AF$4=1),IF(HA94=1,GU94*10,0),0)</f>
        <v>0</v>
      </c>
      <c r="EA95" s="412">
        <f>IF(($AF$4=1),RANK(HD94,$DA$22:$DA$33,0),0)</f>
        <v>6</v>
      </c>
    </row>
    <row r="96" spans="1:131" ht="12.6" customHeight="1" x14ac:dyDescent="0.25">
      <c r="A96" s="402">
        <v>4</v>
      </c>
      <c r="B96" s="404">
        <f>[3]Лист3!$A$12</f>
        <v>95</v>
      </c>
      <c r="C96" s="433" t="s">
        <v>72</v>
      </c>
      <c r="D96" s="126"/>
      <c r="E96" s="127">
        <f>IF(AQ91&gt;AR91,2,$AF$4)</f>
        <v>1</v>
      </c>
      <c r="F96" s="128"/>
      <c r="G96" s="129"/>
      <c r="H96" s="127">
        <f>IF(AR88&gt;AQ88,2,$AF$4)</f>
        <v>1</v>
      </c>
      <c r="I96" s="128"/>
      <c r="J96" s="129"/>
      <c r="K96" s="127">
        <f>IF(AR101&gt;AQ101,2,$AF$4)</f>
        <v>1</v>
      </c>
      <c r="L96" s="128"/>
      <c r="M96" s="408"/>
      <c r="N96" s="409"/>
      <c r="O96" s="427"/>
      <c r="P96" s="129"/>
      <c r="Q96" s="127">
        <f>IF(AR99&gt;AQ99,2,$AF$4)</f>
        <v>2</v>
      </c>
      <c r="R96" s="128"/>
      <c r="S96" s="129"/>
      <c r="T96" s="127"/>
      <c r="U96" s="126"/>
      <c r="V96" s="412">
        <f>SUM(E96,H96,K96,N96,Q96,T96)</f>
        <v>5</v>
      </c>
      <c r="W96" s="414">
        <f t="shared" ref="W96" si="294">IF(($AF$4=1),IF(CX95=1,CR95*10,0),0)</f>
        <v>0</v>
      </c>
      <c r="X96" s="412">
        <f>IF(($AF$4=1),RANK(DA95,$DA$22:$DA$33,0),0)</f>
        <v>4</v>
      </c>
      <c r="Y96" s="124"/>
      <c r="Z96" s="416">
        <f>IF(B96="","",VLOOKUP(B96,'[4]Список участников'!A:L,8,FALSE))</f>
        <v>0</v>
      </c>
      <c r="AB96" s="417">
        <f>IF(B96&gt;0,1,0)</f>
        <v>1</v>
      </c>
      <c r="AC96" s="417"/>
      <c r="AD96" s="111" t="str">
        <f>IF(B100=0," ","4-6")</f>
        <v>4-6</v>
      </c>
      <c r="AE96" s="112" t="str">
        <f>IF(B100=0," ",CONCATENATE(C96,"-",C100))</f>
        <v>АТЫРАУСКАЯ обл.-</v>
      </c>
      <c r="AF96" s="113"/>
      <c r="AG96" s="114"/>
      <c r="AH96" s="113"/>
      <c r="AI96" s="114"/>
      <c r="AJ96" s="113"/>
      <c r="AK96" s="114"/>
      <c r="AL96" s="113"/>
      <c r="AM96" s="114"/>
      <c r="AN96" s="113"/>
      <c r="AO96" s="115"/>
      <c r="AP96" s="98"/>
      <c r="AQ96" s="99" t="str">
        <f t="shared" si="252"/>
        <v/>
      </c>
      <c r="AR96" s="99" t="str">
        <f t="shared" si="253"/>
        <v/>
      </c>
      <c r="AS96" s="100">
        <f t="shared" si="254"/>
        <v>0</v>
      </c>
      <c r="AT96" s="100">
        <f t="shared" si="255"/>
        <v>0</v>
      </c>
      <c r="AU96" s="100">
        <f t="shared" si="256"/>
        <v>0</v>
      </c>
      <c r="AV96" s="100">
        <f t="shared" si="257"/>
        <v>0</v>
      </c>
      <c r="AW96" s="100">
        <f t="shared" si="258"/>
        <v>0</v>
      </c>
      <c r="AX96" s="101"/>
      <c r="AY96" s="100">
        <f t="shared" si="259"/>
        <v>0</v>
      </c>
      <c r="AZ96" s="100">
        <f t="shared" si="260"/>
        <v>0</v>
      </c>
      <c r="BA96" s="100">
        <f t="shared" si="261"/>
        <v>0</v>
      </c>
      <c r="BB96" s="100">
        <f t="shared" si="262"/>
        <v>0</v>
      </c>
      <c r="BC96" s="100">
        <f t="shared" si="263"/>
        <v>0</v>
      </c>
      <c r="BD96" s="101"/>
      <c r="BE96" s="100" t="str">
        <f t="shared" si="264"/>
        <v/>
      </c>
      <c r="BF96" s="100" t="str">
        <f t="shared" si="265"/>
        <v/>
      </c>
      <c r="BG96" s="100" t="str">
        <f t="shared" si="266"/>
        <v/>
      </c>
      <c r="BH96" s="100" t="str">
        <f t="shared" si="267"/>
        <v/>
      </c>
      <c r="BI96" s="100" t="str">
        <f t="shared" si="268"/>
        <v/>
      </c>
      <c r="BJ96" s="101"/>
      <c r="BK96" s="100" t="str">
        <f t="shared" si="269"/>
        <v/>
      </c>
      <c r="BL96" s="100" t="str">
        <f t="shared" si="270"/>
        <v/>
      </c>
      <c r="BM96" s="100" t="str">
        <f t="shared" si="271"/>
        <v/>
      </c>
      <c r="BN96" s="100" t="str">
        <f t="shared" si="272"/>
        <v/>
      </c>
      <c r="BO96" s="100" t="str">
        <f t="shared" si="273"/>
        <v/>
      </c>
      <c r="BP96" s="101"/>
      <c r="BQ96" s="102" t="str">
        <f t="shared" si="274"/>
        <v/>
      </c>
      <c r="BR96" s="102" t="str">
        <f t="shared" si="275"/>
        <v/>
      </c>
      <c r="BS96" s="102" t="str">
        <f t="shared" si="276"/>
        <v/>
      </c>
      <c r="BT96" s="1" t="str">
        <f t="shared" si="277"/>
        <v/>
      </c>
      <c r="BU96" s="445"/>
      <c r="BW96" s="103"/>
      <c r="BX96" s="116">
        <f>((AQ91+AR88)/(AR91+AQ88))/10</f>
        <v>0</v>
      </c>
      <c r="BY96" s="116">
        <f>((AQ91+AR101)/(AR91+AQ101))/10</f>
        <v>0</v>
      </c>
      <c r="BZ96" s="116">
        <f>((AQ91+AR99)/(AR91+AQ99))/10</f>
        <v>7.4999999999999997E-2</v>
      </c>
      <c r="CA96" s="116" t="e">
        <f>((AQ91+AQ96)/(AR91+AR96))/10</f>
        <v>#VALUE!</v>
      </c>
      <c r="CB96" s="116">
        <f>((AR88+AR101)/(AQ88+AQ101))/10</f>
        <v>0</v>
      </c>
      <c r="CC96" s="116">
        <f>((AR88+AR99)/(AQ88+AQ99))/10</f>
        <v>7.4999999999999997E-2</v>
      </c>
      <c r="CD96" s="116" t="e">
        <f>((AR88+AQ96)/(AQ88+AR96))/10</f>
        <v>#VALUE!</v>
      </c>
      <c r="CE96" s="116">
        <f>((AR101+AR99)/(AQ101+AQ99))/10</f>
        <v>7.4999999999999997E-2</v>
      </c>
      <c r="CF96" s="116" t="e">
        <f>((AR101+AQ96)/(AQ101+AR96))/10</f>
        <v>#VALUE!</v>
      </c>
      <c r="CG96" s="116" t="e">
        <f>((AR99+AQ96)/(AQ99+AR96))/10</f>
        <v>#VALUE!</v>
      </c>
      <c r="CI96" s="119"/>
      <c r="CJ96" s="119"/>
      <c r="CK96" s="119"/>
      <c r="CL96" s="119"/>
      <c r="CM96" s="119"/>
      <c r="CN96" s="119"/>
      <c r="CO96" s="119"/>
      <c r="CP96" s="119"/>
      <c r="CQ96" s="401"/>
      <c r="CR96" s="401"/>
      <c r="CS96" s="401"/>
      <c r="CU96" s="401"/>
      <c r="CV96" s="419"/>
      <c r="CX96" s="401"/>
      <c r="CZ96" s="419"/>
      <c r="DA96" s="401"/>
      <c r="DD96" s="424"/>
      <c r="DE96" s="425"/>
      <c r="DF96" s="450"/>
      <c r="DG96" s="420">
        <f>IF(ET90&gt;EU90,FV90,FW90)</f>
        <v>0</v>
      </c>
      <c r="DH96" s="421"/>
      <c r="DI96" s="422"/>
      <c r="DJ96" s="423">
        <f>IF(EU87&gt;ET87,FV87,FW87)</f>
        <v>0</v>
      </c>
      <c r="DK96" s="421"/>
      <c r="DL96" s="422"/>
      <c r="DM96" s="423">
        <f>IF(EU100&gt;ET100,FV100,FW100)</f>
        <v>0</v>
      </c>
      <c r="DN96" s="421"/>
      <c r="DO96" s="422"/>
      <c r="DP96" s="428"/>
      <c r="DQ96" s="429"/>
      <c r="DR96" s="430"/>
      <c r="DS96" s="423">
        <f>IF(EU98&gt;ET98,FV98,FW98)</f>
        <v>0</v>
      </c>
      <c r="DT96" s="421"/>
      <c r="DU96" s="422"/>
      <c r="DV96" s="423">
        <f>IF(ET95&gt;EU95,FV95,FW95)</f>
        <v>0</v>
      </c>
      <c r="DW96" s="421"/>
      <c r="DX96" s="421"/>
      <c r="DY96" s="431"/>
      <c r="DZ96" s="432"/>
      <c r="EA96" s="431"/>
    </row>
    <row r="97" spans="1:131" ht="12.6" customHeight="1" x14ac:dyDescent="0.25">
      <c r="A97" s="424"/>
      <c r="B97" s="425"/>
      <c r="C97" s="434"/>
      <c r="D97" s="420" t="str">
        <f>IF(AQ91&gt;AR91,BS91,BT91)</f>
        <v>0 : 3</v>
      </c>
      <c r="E97" s="421"/>
      <c r="F97" s="422"/>
      <c r="G97" s="423" t="str">
        <f>IF(AR88&gt;AQ88,BS88,BT88)</f>
        <v>0 : 3</v>
      </c>
      <c r="H97" s="421"/>
      <c r="I97" s="422"/>
      <c r="J97" s="423" t="str">
        <f>IF(AR101&gt;AQ101,BS101,BT101)</f>
        <v>0 : 3</v>
      </c>
      <c r="K97" s="421"/>
      <c r="L97" s="422"/>
      <c r="M97" s="428"/>
      <c r="N97" s="429"/>
      <c r="O97" s="430"/>
      <c r="P97" s="423" t="str">
        <f>IF(AR99&gt;AQ99,BS99,BT99)</f>
        <v>1, 1, -1, 1</v>
      </c>
      <c r="Q97" s="421"/>
      <c r="R97" s="422"/>
      <c r="S97" s="423"/>
      <c r="T97" s="421"/>
      <c r="U97" s="421"/>
      <c r="V97" s="431"/>
      <c r="W97" s="432"/>
      <c r="X97" s="431"/>
      <c r="Y97" s="124"/>
      <c r="Z97" s="416"/>
      <c r="AB97" s="417"/>
      <c r="AC97" s="417"/>
      <c r="AD97" s="111" t="s">
        <v>209</v>
      </c>
      <c r="AE97" s="112" t="str">
        <f>CONCATENATE(C94,"-",C92)</f>
        <v>КОСТАНАЙСКАЯ обл.-АКТЮБИНСКАЯ обл.</v>
      </c>
      <c r="AF97" s="113">
        <v>1</v>
      </c>
      <c r="AG97" s="114">
        <v>2</v>
      </c>
      <c r="AH97" s="113">
        <v>1</v>
      </c>
      <c r="AI97" s="114">
        <v>2</v>
      </c>
      <c r="AJ97" s="113">
        <v>2</v>
      </c>
      <c r="AK97" s="114">
        <v>1</v>
      </c>
      <c r="AL97" s="113">
        <v>1</v>
      </c>
      <c r="AM97" s="114">
        <v>2</v>
      </c>
      <c r="AN97" s="113"/>
      <c r="AO97" s="115"/>
      <c r="AP97" s="98"/>
      <c r="AQ97" s="99">
        <f t="shared" si="252"/>
        <v>1</v>
      </c>
      <c r="AR97" s="99">
        <f t="shared" si="253"/>
        <v>3</v>
      </c>
      <c r="AS97" s="100">
        <f t="shared" si="254"/>
        <v>0</v>
      </c>
      <c r="AT97" s="100">
        <f t="shared" si="255"/>
        <v>0</v>
      </c>
      <c r="AU97" s="100">
        <f t="shared" si="256"/>
        <v>1</v>
      </c>
      <c r="AV97" s="100">
        <f t="shared" si="257"/>
        <v>0</v>
      </c>
      <c r="AW97" s="100">
        <f t="shared" si="258"/>
        <v>0</v>
      </c>
      <c r="AX97" s="101"/>
      <c r="AY97" s="100">
        <f t="shared" si="259"/>
        <v>1</v>
      </c>
      <c r="AZ97" s="100">
        <f t="shared" si="260"/>
        <v>1</v>
      </c>
      <c r="BA97" s="100">
        <f t="shared" si="261"/>
        <v>0</v>
      </c>
      <c r="BB97" s="100">
        <f t="shared" si="262"/>
        <v>1</v>
      </c>
      <c r="BC97" s="100">
        <f t="shared" si="263"/>
        <v>0</v>
      </c>
      <c r="BD97" s="101"/>
      <c r="BE97" s="100">
        <f t="shared" si="264"/>
        <v>-1</v>
      </c>
      <c r="BF97" s="100" t="str">
        <f t="shared" si="265"/>
        <v>, -1</v>
      </c>
      <c r="BG97" s="100" t="str">
        <f t="shared" si="266"/>
        <v>, 1</v>
      </c>
      <c r="BH97" s="100" t="str">
        <f t="shared" si="267"/>
        <v>, -1</v>
      </c>
      <c r="BI97" s="100" t="str">
        <f t="shared" si="268"/>
        <v/>
      </c>
      <c r="BJ97" s="101"/>
      <c r="BK97" s="100">
        <f t="shared" si="269"/>
        <v>1</v>
      </c>
      <c r="BL97" s="100" t="str">
        <f t="shared" si="270"/>
        <v>, 1</v>
      </c>
      <c r="BM97" s="100" t="str">
        <f t="shared" si="271"/>
        <v>, -1</v>
      </c>
      <c r="BN97" s="100" t="str">
        <f t="shared" si="272"/>
        <v>, 1</v>
      </c>
      <c r="BO97" s="100" t="str">
        <f t="shared" si="273"/>
        <v/>
      </c>
      <c r="BP97" s="101"/>
      <c r="BQ97" s="102" t="str">
        <f t="shared" si="274"/>
        <v>-1, -1, 1, -1</v>
      </c>
      <c r="BR97" s="102" t="str">
        <f t="shared" si="275"/>
        <v>1, 1, -1, 1</v>
      </c>
      <c r="BS97" s="102" t="str">
        <f t="shared" si="276"/>
        <v>1, 1, -1, 1</v>
      </c>
      <c r="BT97" s="1" t="str">
        <f t="shared" si="277"/>
        <v>1 : 3</v>
      </c>
      <c r="BU97" s="445"/>
      <c r="BW97" s="103">
        <v>5</v>
      </c>
      <c r="BX97" s="104" t="s">
        <v>208</v>
      </c>
      <c r="BY97" s="104" t="s">
        <v>205</v>
      </c>
      <c r="BZ97" s="104" t="s">
        <v>206</v>
      </c>
      <c r="CA97" s="104" t="s">
        <v>207</v>
      </c>
      <c r="CB97" s="104" t="s">
        <v>186</v>
      </c>
      <c r="CC97" s="104" t="s">
        <v>187</v>
      </c>
      <c r="CD97" s="104" t="s">
        <v>189</v>
      </c>
      <c r="CE97" s="104" t="s">
        <v>1</v>
      </c>
      <c r="CF97" s="104" t="s">
        <v>191</v>
      </c>
      <c r="CG97" s="104" t="s">
        <v>193</v>
      </c>
      <c r="CI97" s="119"/>
      <c r="CJ97" s="105"/>
      <c r="CK97" s="105"/>
      <c r="CL97" s="105"/>
      <c r="CM97" s="105"/>
      <c r="CN97" s="105"/>
      <c r="CO97" s="105"/>
      <c r="CP97" s="105"/>
      <c r="CQ97" s="400">
        <f>V98</f>
        <v>4</v>
      </c>
      <c r="CR97" s="400">
        <f>IF(AND(CQ97=CQ89,CQ97=CQ91),BX98,(IF(AND(CQ97=CQ89,CQ97=CQ93),BY98,(IF(AND(CQ97=CQ89,CQ97=CQ95),BZ98,(IF(AND(CQ97=CQ89,CQ97=CQ99),CA98,(IF(AND(CQ97=CQ91,CQ97=CQ93),CB98,(IF(AND(CQ97=CQ91,CQ97=CQ95),CC98,(IF(AND(CQ97=CQ91,CQ97=CQ99),CD98,(IF(AND(CQ97=CQ93,CQ97=CQ95),CE98,(IF(AND(CQ97=CQ93,CQ97=CQ99),CF98,(IF(AND(CQ97=CQ95,CQ97=CQ99),CG98,999)))))))))))))))))))</f>
        <v>999</v>
      </c>
      <c r="CS97" s="400">
        <f t="shared" ref="CS97" si="295">IF(CX97=1,CQ97+CR97,CR97)</f>
        <v>999</v>
      </c>
      <c r="CU97" s="400">
        <f>CQ97</f>
        <v>4</v>
      </c>
      <c r="CV97" s="418">
        <f>IF(CU97=CU89,CJ93,(IF(CU97=CU91,CK93,(IF(CU97=CU93,CL93,(IF(CU97=CU95,CM93,(IF(CU97=CU99,CO93,999)))))))))</f>
        <v>999</v>
      </c>
      <c r="CX97" s="400">
        <f t="shared" ref="CX97" si="296">IF(CR97&lt;&gt;999,1,0)</f>
        <v>0</v>
      </c>
      <c r="CZ97" s="418">
        <f>IF(CX97=1,CS97,CV97)</f>
        <v>999</v>
      </c>
      <c r="DA97" s="400">
        <f t="shared" ref="DA97" si="297">IF(CZ97&lt;&gt;999,CZ97,CU97)</f>
        <v>4</v>
      </c>
      <c r="DD97" s="402">
        <v>5</v>
      </c>
      <c r="DE97" s="404">
        <f>[3]Лист3!$A$13</f>
        <v>97</v>
      </c>
      <c r="DF97" s="448"/>
      <c r="DG97" s="126"/>
      <c r="DH97" s="127">
        <f>IF(EU88&gt;ET88,2,$AF$4)</f>
        <v>1</v>
      </c>
      <c r="DI97" s="128"/>
      <c r="DJ97" s="129"/>
      <c r="DK97" s="127">
        <f>IF(EU94&gt;ET94,2,$AF$4)</f>
        <v>1</v>
      </c>
      <c r="DL97" s="128"/>
      <c r="DM97" s="129"/>
      <c r="DN97" s="127">
        <f>IF(ET92&gt;EU92,2,$AF$4)</f>
        <v>1</v>
      </c>
      <c r="DO97" s="128"/>
      <c r="DP97" s="129"/>
      <c r="DQ97" s="127">
        <f>IF(ET98&gt;EU98,2,$AF$4)</f>
        <v>1</v>
      </c>
      <c r="DR97" s="128"/>
      <c r="DS97" s="408"/>
      <c r="DT97" s="409"/>
      <c r="DU97" s="427"/>
      <c r="DV97" s="129"/>
      <c r="DW97" s="127">
        <f>IF(ET101&gt;EU101,2,$AF$4)</f>
        <v>1</v>
      </c>
      <c r="DX97" s="126"/>
      <c r="DY97" s="412">
        <f>SUM(DH97,DK97,DN97,DQ97,DT97,DW97)</f>
        <v>5</v>
      </c>
      <c r="DZ97" s="414">
        <f t="shared" ref="DZ97" si="298">IF(($AF$4=1),IF(HA96=1,GU96*10,0),0)</f>
        <v>0</v>
      </c>
      <c r="EA97" s="412">
        <f>IF(($AF$4=1),RANK(HD96,$DA$22:$DA$33,0),0)</f>
        <v>6</v>
      </c>
    </row>
    <row r="98" spans="1:131" ht="12.6" customHeight="1" x14ac:dyDescent="0.25">
      <c r="A98" s="402">
        <v>5</v>
      </c>
      <c r="B98" s="404">
        <f>[3]Лист3!$A$13</f>
        <v>97</v>
      </c>
      <c r="C98" s="433" t="s">
        <v>73</v>
      </c>
      <c r="D98" s="126"/>
      <c r="E98" s="127">
        <f>IF(AR89&gt;AQ89,2,$AF$4)</f>
        <v>1</v>
      </c>
      <c r="F98" s="128"/>
      <c r="G98" s="129"/>
      <c r="H98" s="127">
        <f>IF(AR95&gt;AQ95,2,$AF$4)</f>
        <v>1</v>
      </c>
      <c r="I98" s="128"/>
      <c r="J98" s="129"/>
      <c r="K98" s="127">
        <f>IF(AQ93&gt;AR93,2,$AF$4)</f>
        <v>1</v>
      </c>
      <c r="L98" s="128"/>
      <c r="M98" s="129"/>
      <c r="N98" s="127">
        <f>IF(AQ99&gt;AR99,2,$AF$4)</f>
        <v>1</v>
      </c>
      <c r="O98" s="128"/>
      <c r="P98" s="408"/>
      <c r="Q98" s="409"/>
      <c r="R98" s="427"/>
      <c r="S98" s="129"/>
      <c r="T98" s="127"/>
      <c r="U98" s="126"/>
      <c r="V98" s="412">
        <f>SUM(E98,H98,K98,N98,Q98,T98)</f>
        <v>4</v>
      </c>
      <c r="W98" s="414">
        <f t="shared" ref="W98" si="299">IF(($AF$4=1),IF(CX97=1,CR97*10,0),0)</f>
        <v>0</v>
      </c>
      <c r="X98" s="412">
        <f>IF(($AF$4=1),RANK(DA97,$DA$22:$DA$33,0),0)</f>
        <v>5</v>
      </c>
      <c r="Y98" s="124"/>
      <c r="Z98" s="416">
        <f>IF(B98="","",VLOOKUP(B98,'[4]Список участников'!A:L,8,FALSE))</f>
        <v>0</v>
      </c>
      <c r="AB98" s="417">
        <f>IF(B98&gt;0,1,0)</f>
        <v>1</v>
      </c>
      <c r="AC98" s="417"/>
      <c r="AD98" s="111" t="str">
        <f>IF(B100=0," ","6-1")</f>
        <v>6-1</v>
      </c>
      <c r="AE98" s="112" t="str">
        <f>IF(B100=0," ",CONCATENATE(C100,"-",C90))</f>
        <v>-ВКО</v>
      </c>
      <c r="AF98" s="113"/>
      <c r="AG98" s="114"/>
      <c r="AH98" s="113"/>
      <c r="AI98" s="114"/>
      <c r="AJ98" s="113"/>
      <c r="AK98" s="114"/>
      <c r="AL98" s="113"/>
      <c r="AM98" s="114"/>
      <c r="AN98" s="113"/>
      <c r="AO98" s="115"/>
      <c r="AP98" s="98"/>
      <c r="AQ98" s="99" t="str">
        <f t="shared" si="252"/>
        <v/>
      </c>
      <c r="AR98" s="99" t="str">
        <f t="shared" si="253"/>
        <v/>
      </c>
      <c r="AS98" s="100">
        <f t="shared" si="254"/>
        <v>0</v>
      </c>
      <c r="AT98" s="100">
        <f t="shared" si="255"/>
        <v>0</v>
      </c>
      <c r="AU98" s="100">
        <f t="shared" si="256"/>
        <v>0</v>
      </c>
      <c r="AV98" s="100">
        <f t="shared" si="257"/>
        <v>0</v>
      </c>
      <c r="AW98" s="100">
        <f t="shared" si="258"/>
        <v>0</v>
      </c>
      <c r="AX98" s="101"/>
      <c r="AY98" s="100">
        <f t="shared" si="259"/>
        <v>0</v>
      </c>
      <c r="AZ98" s="100">
        <f t="shared" si="260"/>
        <v>0</v>
      </c>
      <c r="BA98" s="100">
        <f t="shared" si="261"/>
        <v>0</v>
      </c>
      <c r="BB98" s="100">
        <f t="shared" si="262"/>
        <v>0</v>
      </c>
      <c r="BC98" s="100">
        <f t="shared" si="263"/>
        <v>0</v>
      </c>
      <c r="BD98" s="101"/>
      <c r="BE98" s="100" t="str">
        <f t="shared" si="264"/>
        <v/>
      </c>
      <c r="BF98" s="100" t="str">
        <f t="shared" si="265"/>
        <v/>
      </c>
      <c r="BG98" s="100" t="str">
        <f t="shared" si="266"/>
        <v/>
      </c>
      <c r="BH98" s="100" t="str">
        <f t="shared" si="267"/>
        <v/>
      </c>
      <c r="BI98" s="100" t="str">
        <f t="shared" si="268"/>
        <v/>
      </c>
      <c r="BJ98" s="101"/>
      <c r="BK98" s="100" t="str">
        <f t="shared" si="269"/>
        <v/>
      </c>
      <c r="BL98" s="100" t="str">
        <f t="shared" si="270"/>
        <v/>
      </c>
      <c r="BM98" s="100" t="str">
        <f t="shared" si="271"/>
        <v/>
      </c>
      <c r="BN98" s="100" t="str">
        <f t="shared" si="272"/>
        <v/>
      </c>
      <c r="BO98" s="100" t="str">
        <f t="shared" si="273"/>
        <v/>
      </c>
      <c r="BP98" s="101"/>
      <c r="BQ98" s="102" t="str">
        <f t="shared" si="274"/>
        <v/>
      </c>
      <c r="BR98" s="102" t="str">
        <f t="shared" si="275"/>
        <v/>
      </c>
      <c r="BS98" s="102" t="str">
        <f t="shared" si="276"/>
        <v/>
      </c>
      <c r="BT98" s="1" t="str">
        <f t="shared" si="277"/>
        <v/>
      </c>
      <c r="BU98" s="445"/>
      <c r="BW98" s="103"/>
      <c r="BX98" s="116">
        <f>((AR89+AR95)/(AQ89+AQ95))/10</f>
        <v>0</v>
      </c>
      <c r="BY98" s="116">
        <f>((AR89+AQ93)/(AQ89+AR93))/10</f>
        <v>0</v>
      </c>
      <c r="BZ98" s="116">
        <f>((AR89+AQ99)/(AQ89+AR99))/10</f>
        <v>1.6666666666666666E-2</v>
      </c>
      <c r="CA98" s="116" t="e">
        <f>((AR89+AQ102)/(AQ89+AR102))/10</f>
        <v>#VALUE!</v>
      </c>
      <c r="CB98" s="116">
        <f>((AR95+AQ93)/(AQ95+AR93))/10</f>
        <v>0</v>
      </c>
      <c r="CC98" s="116">
        <f>((AR95+AQ99)/(AQ95+AR99))/10</f>
        <v>1.6666666666666666E-2</v>
      </c>
      <c r="CD98" s="116" t="e">
        <f>((AR95+AQ102)/(AQ95+AR102))/10</f>
        <v>#VALUE!</v>
      </c>
      <c r="CE98" s="116">
        <f>((AQ93+AQ99)/(AR93+AR99))/10</f>
        <v>1.6666666666666666E-2</v>
      </c>
      <c r="CF98" s="116" t="e">
        <f>((AQ93+AQ102)/(AR93+AR102))/10</f>
        <v>#VALUE!</v>
      </c>
      <c r="CG98" s="116" t="e">
        <f>((AQ99+AQ102)/(AR99+AR102))/10</f>
        <v>#VALUE!</v>
      </c>
      <c r="CI98" s="119"/>
      <c r="CJ98" s="119"/>
      <c r="CK98" s="119"/>
      <c r="CL98" s="119"/>
      <c r="CM98" s="119"/>
      <c r="CN98" s="119"/>
      <c r="CO98" s="119"/>
      <c r="CP98" s="119"/>
      <c r="CQ98" s="401"/>
      <c r="CR98" s="401"/>
      <c r="CS98" s="401"/>
      <c r="CU98" s="401"/>
      <c r="CV98" s="419"/>
      <c r="CX98" s="401"/>
      <c r="CZ98" s="419"/>
      <c r="DA98" s="401"/>
      <c r="DD98" s="424"/>
      <c r="DE98" s="425"/>
      <c r="DF98" s="450"/>
      <c r="DG98" s="420">
        <f>IF(EU88&gt;ET88,FV88,FW88)</f>
        <v>0</v>
      </c>
      <c r="DH98" s="421"/>
      <c r="DI98" s="422"/>
      <c r="DJ98" s="423">
        <f>IF(EU94&gt;ET94,FV94,FW94)</f>
        <v>0</v>
      </c>
      <c r="DK98" s="421"/>
      <c r="DL98" s="422"/>
      <c r="DM98" s="423">
        <f>IF(ET92&gt;EU92,FV92,FW92)</f>
        <v>0</v>
      </c>
      <c r="DN98" s="421"/>
      <c r="DO98" s="422"/>
      <c r="DP98" s="423">
        <f>IF(ET98&gt;EU98,FV98,FW98)</f>
        <v>0</v>
      </c>
      <c r="DQ98" s="421"/>
      <c r="DR98" s="422"/>
      <c r="DS98" s="428"/>
      <c r="DT98" s="429"/>
      <c r="DU98" s="430"/>
      <c r="DV98" s="423">
        <f>IF(ET101&gt;EU101,FV101,FW101)</f>
        <v>0</v>
      </c>
      <c r="DW98" s="421"/>
      <c r="DX98" s="421"/>
      <c r="DY98" s="431"/>
      <c r="DZ98" s="432"/>
      <c r="EA98" s="431"/>
    </row>
    <row r="99" spans="1:131" ht="12.6" customHeight="1" x14ac:dyDescent="0.25">
      <c r="A99" s="424"/>
      <c r="B99" s="425"/>
      <c r="C99" s="434"/>
      <c r="D99" s="420" t="str">
        <f>IF(AR89&gt;AQ89,BS89,BT89)</f>
        <v>0 : 3</v>
      </c>
      <c r="E99" s="421"/>
      <c r="F99" s="422"/>
      <c r="G99" s="423" t="str">
        <f>IF(AR95&gt;AQ95,BS95,BT95)</f>
        <v>0 : 3</v>
      </c>
      <c r="H99" s="421"/>
      <c r="I99" s="422"/>
      <c r="J99" s="423" t="str">
        <f>IF(AQ93&gt;AR93,BS93,BT93)</f>
        <v>0 : 3</v>
      </c>
      <c r="K99" s="421"/>
      <c r="L99" s="422"/>
      <c r="M99" s="423" t="str">
        <f>IF(AQ99&gt;AR99,BS99,BT99)</f>
        <v>1 : 3</v>
      </c>
      <c r="N99" s="421"/>
      <c r="O99" s="422"/>
      <c r="P99" s="428"/>
      <c r="Q99" s="429"/>
      <c r="R99" s="430"/>
      <c r="S99" s="423"/>
      <c r="T99" s="421"/>
      <c r="U99" s="421"/>
      <c r="V99" s="431"/>
      <c r="W99" s="432"/>
      <c r="X99" s="431"/>
      <c r="Y99" s="124"/>
      <c r="Z99" s="416"/>
      <c r="AB99" s="417"/>
      <c r="AC99" s="417"/>
      <c r="AD99" s="111" t="str">
        <f>IF(B98=0," ","5-4")</f>
        <v>5-4</v>
      </c>
      <c r="AE99" s="112" t="str">
        <f>IF(B98=0," ",CONCATENATE(C98,"-",C96))</f>
        <v>КЫЗЫЛОРДИНСКАЯ обл.-АТЫРАУСКАЯ обл.</v>
      </c>
      <c r="AF99" s="113">
        <v>1</v>
      </c>
      <c r="AG99" s="114">
        <v>2</v>
      </c>
      <c r="AH99" s="113">
        <v>1</v>
      </c>
      <c r="AI99" s="114">
        <v>2</v>
      </c>
      <c r="AJ99" s="113">
        <v>2</v>
      </c>
      <c r="AK99" s="114">
        <v>1</v>
      </c>
      <c r="AL99" s="113">
        <v>1</v>
      </c>
      <c r="AM99" s="114">
        <v>2</v>
      </c>
      <c r="AN99" s="113"/>
      <c r="AO99" s="115"/>
      <c r="AP99" s="98"/>
      <c r="AQ99" s="99">
        <f t="shared" si="252"/>
        <v>1</v>
      </c>
      <c r="AR99" s="99">
        <f t="shared" si="253"/>
        <v>3</v>
      </c>
      <c r="AS99" s="100">
        <f t="shared" si="254"/>
        <v>0</v>
      </c>
      <c r="AT99" s="100">
        <f t="shared" si="255"/>
        <v>0</v>
      </c>
      <c r="AU99" s="100">
        <f t="shared" si="256"/>
        <v>1</v>
      </c>
      <c r="AV99" s="100">
        <f t="shared" si="257"/>
        <v>0</v>
      </c>
      <c r="AW99" s="100">
        <f t="shared" si="258"/>
        <v>0</v>
      </c>
      <c r="AX99" s="101"/>
      <c r="AY99" s="100">
        <f t="shared" si="259"/>
        <v>1</v>
      </c>
      <c r="AZ99" s="100">
        <f t="shared" si="260"/>
        <v>1</v>
      </c>
      <c r="BA99" s="100">
        <f t="shared" si="261"/>
        <v>0</v>
      </c>
      <c r="BB99" s="100">
        <f t="shared" si="262"/>
        <v>1</v>
      </c>
      <c r="BC99" s="100">
        <f t="shared" si="263"/>
        <v>0</v>
      </c>
      <c r="BD99" s="101"/>
      <c r="BE99" s="100">
        <f t="shared" si="264"/>
        <v>-1</v>
      </c>
      <c r="BF99" s="100" t="str">
        <f t="shared" si="265"/>
        <v>, -1</v>
      </c>
      <c r="BG99" s="100" t="str">
        <f t="shared" si="266"/>
        <v>, 1</v>
      </c>
      <c r="BH99" s="100" t="str">
        <f t="shared" si="267"/>
        <v>, -1</v>
      </c>
      <c r="BI99" s="100" t="str">
        <f t="shared" si="268"/>
        <v/>
      </c>
      <c r="BJ99" s="101"/>
      <c r="BK99" s="100">
        <f t="shared" si="269"/>
        <v>1</v>
      </c>
      <c r="BL99" s="100" t="str">
        <f t="shared" si="270"/>
        <v>, 1</v>
      </c>
      <c r="BM99" s="100" t="str">
        <f t="shared" si="271"/>
        <v>, -1</v>
      </c>
      <c r="BN99" s="100" t="str">
        <f t="shared" si="272"/>
        <v>, 1</v>
      </c>
      <c r="BO99" s="100" t="str">
        <f t="shared" si="273"/>
        <v/>
      </c>
      <c r="BP99" s="101"/>
      <c r="BQ99" s="102" t="str">
        <f t="shared" si="274"/>
        <v>-1, -1, 1, -1</v>
      </c>
      <c r="BR99" s="102" t="str">
        <f t="shared" si="275"/>
        <v>1, 1, -1, 1</v>
      </c>
      <c r="BS99" s="102" t="str">
        <f t="shared" si="276"/>
        <v>1, 1, -1, 1</v>
      </c>
      <c r="BT99" s="1" t="str">
        <f t="shared" si="277"/>
        <v>1 : 3</v>
      </c>
      <c r="BU99" s="445"/>
      <c r="BW99" s="103">
        <v>6</v>
      </c>
      <c r="BX99" s="104" t="s">
        <v>208</v>
      </c>
      <c r="BY99" s="104" t="s">
        <v>205</v>
      </c>
      <c r="BZ99" s="104" t="s">
        <v>206</v>
      </c>
      <c r="CA99" s="104" t="s">
        <v>2</v>
      </c>
      <c r="CB99" s="104" t="s">
        <v>186</v>
      </c>
      <c r="CC99" s="104" t="s">
        <v>187</v>
      </c>
      <c r="CD99" s="104" t="s">
        <v>188</v>
      </c>
      <c r="CE99" s="104" t="s">
        <v>1</v>
      </c>
      <c r="CF99" s="104" t="s">
        <v>190</v>
      </c>
      <c r="CG99" s="104" t="s">
        <v>192</v>
      </c>
      <c r="CI99" s="119"/>
      <c r="CJ99" s="105"/>
      <c r="CK99" s="105"/>
      <c r="CL99" s="105"/>
      <c r="CM99" s="105"/>
      <c r="CN99" s="105"/>
      <c r="CO99" s="105"/>
      <c r="CP99" s="105"/>
      <c r="CQ99" s="400">
        <f>V100</f>
        <v>0</v>
      </c>
      <c r="CR99" s="400">
        <f>IF(AND(CQ99=CQ89,CQ99=CQ91),BX100,(IF(AND(CQ99=CQ89,CQ99=CQ93),BY100,(IF(AND(CQ99=CQ89,CQ99=CQ95),BZ100,(IF(AND(CQ99=CQ89,CQ99=CQ97),CA100,(IF(AND(CQ99=CQ91,CQ99=CQ93),CB100,(IF(AND(CQ99=CQ91,CQ99=CQ95),CC100,(IF(AND(CQ99=CQ91,CQ99=CQ97),CD100,(IF(AND(CQ99=CQ93,CQ99=CQ95),CE100,(IF(AND(CQ99=CQ93,CQ99=CQ97),CF100,(IF(AND(CQ99=CQ95,CQ99=CQ97),CG100,999)))))))))))))))))))</f>
        <v>999</v>
      </c>
      <c r="CS99" s="400">
        <f t="shared" ref="CS99" si="300">IF(CX99=1,CQ99+CR99,CR99)</f>
        <v>999</v>
      </c>
      <c r="CU99" s="400">
        <f>CQ99</f>
        <v>0</v>
      </c>
      <c r="CV99" s="418">
        <f>IF(CU99=CU89,CJ94,(IF(CU99=CU91,CK94,(IF(CU99=CU93,CL94,(IF(CU99=CU95,CM94,(IF(CU99=CU97,CN94,999)))))))))</f>
        <v>999</v>
      </c>
      <c r="CX99" s="400">
        <f t="shared" ref="CX99" si="301">IF(CR99&lt;&gt;999,1,0)</f>
        <v>0</v>
      </c>
      <c r="CZ99" s="418">
        <f t="shared" ref="CZ99" si="302">IF(CX99=11,CS99,CV99)</f>
        <v>999</v>
      </c>
      <c r="DA99" s="400">
        <f t="shared" ref="DA99" si="303">IF(CZ99&lt;&gt;999,CZ99,CU99)</f>
        <v>0</v>
      </c>
      <c r="DD99" s="402" t="s">
        <v>200</v>
      </c>
      <c r="DE99" s="404">
        <f>[3]Лист3!$A$14</f>
        <v>129</v>
      </c>
      <c r="DF99" s="448"/>
      <c r="DG99" s="126"/>
      <c r="DH99" s="127">
        <f>IF(ET97&gt;EU97,2,$AF$4)</f>
        <v>1</v>
      </c>
      <c r="DI99" s="128"/>
      <c r="DJ99" s="129"/>
      <c r="DK99" s="127">
        <f>IF(ET91&gt;EU91,2,$AF$4)</f>
        <v>1</v>
      </c>
      <c r="DL99" s="128"/>
      <c r="DM99" s="129"/>
      <c r="DN99" s="127">
        <f>IF(EU89&gt;ET89,2,$AF$4)</f>
        <v>1</v>
      </c>
      <c r="DO99" s="128"/>
      <c r="DP99" s="129"/>
      <c r="DQ99" s="127">
        <f>IF(EU95&gt;ET95,2,$AF$4)</f>
        <v>1</v>
      </c>
      <c r="DR99" s="128"/>
      <c r="DS99" s="129"/>
      <c r="DT99" s="127">
        <f>IF(EU101&gt;ET101,2,$AF$4)</f>
        <v>1</v>
      </c>
      <c r="DU99" s="128"/>
      <c r="DV99" s="408"/>
      <c r="DW99" s="409"/>
      <c r="DX99" s="409"/>
      <c r="DY99" s="412">
        <f>SUM(DH99,DK99,DN99,DQ99,DT99,DW99)</f>
        <v>5</v>
      </c>
      <c r="DZ99" s="414">
        <f t="shared" ref="DZ99" si="304">IF(($AF$4=1),IF(HA98=1,GU98*10,0),0)</f>
        <v>0</v>
      </c>
      <c r="EA99" s="412">
        <f>IF(($AF$4=1),RANK(HD98,$DA$22:$DA$33,0),0)</f>
        <v>6</v>
      </c>
    </row>
    <row r="100" spans="1:131" ht="12.6" customHeight="1" thickBot="1" x14ac:dyDescent="0.3">
      <c r="A100" s="402" t="s">
        <v>200</v>
      </c>
      <c r="B100" s="404">
        <f>[3]Лист3!$A$14</f>
        <v>129</v>
      </c>
      <c r="C100" s="406"/>
      <c r="D100" s="126"/>
      <c r="E100" s="127"/>
      <c r="F100" s="128"/>
      <c r="G100" s="129"/>
      <c r="H100" s="127"/>
      <c r="I100" s="128"/>
      <c r="J100" s="129"/>
      <c r="K100" s="127"/>
      <c r="L100" s="128"/>
      <c r="M100" s="129"/>
      <c r="N100" s="127"/>
      <c r="O100" s="128"/>
      <c r="P100" s="129"/>
      <c r="Q100" s="127"/>
      <c r="R100" s="128"/>
      <c r="S100" s="408"/>
      <c r="T100" s="409"/>
      <c r="U100" s="409"/>
      <c r="V100" s="412"/>
      <c r="W100" s="414"/>
      <c r="X100" s="412"/>
      <c r="Y100" s="124"/>
      <c r="Z100" s="416">
        <f>IF(B100="","",VLOOKUP(B100,'[4]Список участников'!A:L,8,FALSE))</f>
        <v>0</v>
      </c>
      <c r="AB100" s="417">
        <f>IF(B100&gt;0,1,0)</f>
        <v>1</v>
      </c>
      <c r="AC100" s="417"/>
      <c r="AD100" s="111" t="s">
        <v>208</v>
      </c>
      <c r="AE100" s="112" t="str">
        <f>CONCATENATE(C90,"-",C92)</f>
        <v>ВКО-АКТЮБИНСКАЯ обл.</v>
      </c>
      <c r="AF100" s="113">
        <v>2</v>
      </c>
      <c r="AG100" s="114">
        <v>1</v>
      </c>
      <c r="AH100" s="113">
        <v>2</v>
      </c>
      <c r="AI100" s="114">
        <v>1</v>
      </c>
      <c r="AJ100" s="113">
        <v>2</v>
      </c>
      <c r="AK100" s="114">
        <v>1</v>
      </c>
      <c r="AL100" s="113"/>
      <c r="AM100" s="114"/>
      <c r="AN100" s="113"/>
      <c r="AO100" s="115"/>
      <c r="AP100" s="98"/>
      <c r="AQ100" s="99">
        <f t="shared" si="252"/>
        <v>3</v>
      </c>
      <c r="AR100" s="99">
        <f t="shared" si="253"/>
        <v>0</v>
      </c>
      <c r="AS100" s="100">
        <f t="shared" si="254"/>
        <v>1</v>
      </c>
      <c r="AT100" s="100">
        <f t="shared" si="255"/>
        <v>1</v>
      </c>
      <c r="AU100" s="100">
        <f t="shared" si="256"/>
        <v>1</v>
      </c>
      <c r="AV100" s="100">
        <f t="shared" si="257"/>
        <v>0</v>
      </c>
      <c r="AW100" s="100">
        <f t="shared" si="258"/>
        <v>0</v>
      </c>
      <c r="AX100" s="101"/>
      <c r="AY100" s="100">
        <f t="shared" si="259"/>
        <v>0</v>
      </c>
      <c r="AZ100" s="100">
        <f t="shared" si="260"/>
        <v>0</v>
      </c>
      <c r="BA100" s="100">
        <f t="shared" si="261"/>
        <v>0</v>
      </c>
      <c r="BB100" s="100">
        <f t="shared" si="262"/>
        <v>0</v>
      </c>
      <c r="BC100" s="100">
        <f t="shared" si="263"/>
        <v>0</v>
      </c>
      <c r="BD100" s="101"/>
      <c r="BE100" s="100">
        <f t="shared" si="264"/>
        <v>1</v>
      </c>
      <c r="BF100" s="100" t="str">
        <f t="shared" si="265"/>
        <v>, 1</v>
      </c>
      <c r="BG100" s="100" t="str">
        <f t="shared" si="266"/>
        <v>, 1</v>
      </c>
      <c r="BH100" s="100" t="str">
        <f t="shared" si="267"/>
        <v/>
      </c>
      <c r="BI100" s="100" t="str">
        <f t="shared" si="268"/>
        <v/>
      </c>
      <c r="BJ100" s="101"/>
      <c r="BK100" s="100">
        <f t="shared" si="269"/>
        <v>-1</v>
      </c>
      <c r="BL100" s="100" t="str">
        <f t="shared" si="270"/>
        <v>, -1</v>
      </c>
      <c r="BM100" s="100" t="str">
        <f t="shared" si="271"/>
        <v>, -1</v>
      </c>
      <c r="BN100" s="100" t="str">
        <f t="shared" si="272"/>
        <v/>
      </c>
      <c r="BO100" s="100" t="str">
        <f t="shared" si="273"/>
        <v/>
      </c>
      <c r="BP100" s="101"/>
      <c r="BQ100" s="102" t="str">
        <f t="shared" si="274"/>
        <v>1, 1, 1</v>
      </c>
      <c r="BR100" s="102" t="str">
        <f t="shared" si="275"/>
        <v>-1, -1, -1</v>
      </c>
      <c r="BS100" s="102" t="str">
        <f t="shared" si="276"/>
        <v>1, 1, 1</v>
      </c>
      <c r="BT100" s="1" t="str">
        <f t="shared" si="277"/>
        <v>0 : 3</v>
      </c>
      <c r="BU100" s="445"/>
      <c r="BW100" s="103"/>
      <c r="BX100" s="116" t="e">
        <f>((AQ98+AQ92)/(AR98+AR92))/10</f>
        <v>#VALUE!</v>
      </c>
      <c r="BY100" s="116" t="e">
        <f>((AQ98+AR90)/(AR98+AQ90))/10</f>
        <v>#VALUE!</v>
      </c>
      <c r="BZ100" s="116" t="e">
        <f>((AQ98+AR96)/(AR98+AQ96))/10</f>
        <v>#VALUE!</v>
      </c>
      <c r="CA100" s="116" t="e">
        <f>((AQ98+AR102)/(AR98+AQ102))/10</f>
        <v>#VALUE!</v>
      </c>
      <c r="CB100" s="116" t="e">
        <f>((AQ92+AR90)/(AR92+AQ90))/10</f>
        <v>#VALUE!</v>
      </c>
      <c r="CC100" s="116" t="e">
        <f>((AQ92+AR96)/(AR92+AQ96))/10</f>
        <v>#VALUE!</v>
      </c>
      <c r="CD100" s="116" t="e">
        <f>((AQ92+AR102)/(AR92+AQ102))/10</f>
        <v>#VALUE!</v>
      </c>
      <c r="CE100" s="116" t="e">
        <f>((AR90+AR96)/(AQ90+AQ96))/10</f>
        <v>#VALUE!</v>
      </c>
      <c r="CF100" s="116" t="e">
        <f>((AR90+AR102)/(AQ90+AQ102))/10</f>
        <v>#VALUE!</v>
      </c>
      <c r="CG100" s="116" t="e">
        <f>((AR96+AR102)/(AQ96+AQ102))/10</f>
        <v>#VALUE!</v>
      </c>
      <c r="CI100" s="119"/>
      <c r="CJ100" s="119"/>
      <c r="CK100" s="119"/>
      <c r="CL100" s="119"/>
      <c r="CM100" s="119"/>
      <c r="CN100" s="119"/>
      <c r="CO100" s="119"/>
      <c r="CP100" s="119"/>
      <c r="CQ100" s="401"/>
      <c r="CR100" s="401"/>
      <c r="CS100" s="401"/>
      <c r="CU100" s="401"/>
      <c r="CV100" s="419"/>
      <c r="CX100" s="401"/>
      <c r="CZ100" s="419"/>
      <c r="DA100" s="401"/>
      <c r="DD100" s="403"/>
      <c r="DE100" s="405"/>
      <c r="DF100" s="449"/>
      <c r="DG100" s="396">
        <f>IF(ET97&gt;EU97,FV97,FW97)</f>
        <v>0</v>
      </c>
      <c r="DH100" s="397"/>
      <c r="DI100" s="398"/>
      <c r="DJ100" s="399">
        <f>IF(ET91&gt;EU91,FV91,FW91)</f>
        <v>0</v>
      </c>
      <c r="DK100" s="397"/>
      <c r="DL100" s="398"/>
      <c r="DM100" s="399">
        <f>IF(EU89&gt;ET89,FV89,FW89)</f>
        <v>0</v>
      </c>
      <c r="DN100" s="397"/>
      <c r="DO100" s="398"/>
      <c r="DP100" s="399">
        <f>IF(EU95&gt;ET95,FV95,FW95)</f>
        <v>0</v>
      </c>
      <c r="DQ100" s="397"/>
      <c r="DR100" s="398"/>
      <c r="DS100" s="399">
        <f>IF(EU101&gt;ET101,FV101,FW101)</f>
        <v>0</v>
      </c>
      <c r="DT100" s="397"/>
      <c r="DU100" s="398"/>
      <c r="DV100" s="410"/>
      <c r="DW100" s="411"/>
      <c r="DX100" s="411"/>
      <c r="DY100" s="413"/>
      <c r="DZ100" s="415"/>
      <c r="EA100" s="413"/>
    </row>
    <row r="101" spans="1:131" ht="12.6" customHeight="1" thickTop="1" thickBot="1" x14ac:dyDescent="0.3">
      <c r="A101" s="403"/>
      <c r="B101" s="405"/>
      <c r="C101" s="407"/>
      <c r="D101" s="396"/>
      <c r="E101" s="397"/>
      <c r="F101" s="398"/>
      <c r="G101" s="399"/>
      <c r="H101" s="397"/>
      <c r="I101" s="398"/>
      <c r="J101" s="399"/>
      <c r="K101" s="397"/>
      <c r="L101" s="398"/>
      <c r="M101" s="399"/>
      <c r="N101" s="397"/>
      <c r="O101" s="398"/>
      <c r="P101" s="399"/>
      <c r="Q101" s="397"/>
      <c r="R101" s="398"/>
      <c r="S101" s="410"/>
      <c r="T101" s="411"/>
      <c r="U101" s="411"/>
      <c r="V101" s="413"/>
      <c r="W101" s="415"/>
      <c r="X101" s="413"/>
      <c r="Y101" s="124"/>
      <c r="Z101" s="416"/>
      <c r="AB101" s="417"/>
      <c r="AC101" s="417"/>
      <c r="AD101" s="111" t="str">
        <f>IF(B96=0," ","3-4")</f>
        <v>3-4</v>
      </c>
      <c r="AE101" s="112" t="str">
        <f>IF(B96=0," ",CONCATENATE(C94,"-",C96))</f>
        <v>КОСТАНАЙСКАЯ обл.-АТЫРАУСКАЯ обл.</v>
      </c>
      <c r="AF101" s="113">
        <v>2</v>
      </c>
      <c r="AG101" s="114">
        <v>1</v>
      </c>
      <c r="AH101" s="113">
        <v>2</v>
      </c>
      <c r="AI101" s="114">
        <v>1</v>
      </c>
      <c r="AJ101" s="113">
        <v>2</v>
      </c>
      <c r="AK101" s="114">
        <v>1</v>
      </c>
      <c r="AL101" s="113"/>
      <c r="AM101" s="114"/>
      <c r="AN101" s="113"/>
      <c r="AO101" s="115"/>
      <c r="AP101" s="98"/>
      <c r="AQ101" s="99">
        <f t="shared" si="252"/>
        <v>3</v>
      </c>
      <c r="AR101" s="99">
        <f t="shared" si="253"/>
        <v>0</v>
      </c>
      <c r="AS101" s="100">
        <f t="shared" si="254"/>
        <v>1</v>
      </c>
      <c r="AT101" s="100">
        <f t="shared" si="255"/>
        <v>1</v>
      </c>
      <c r="AU101" s="100">
        <f t="shared" si="256"/>
        <v>1</v>
      </c>
      <c r="AV101" s="100">
        <f t="shared" si="257"/>
        <v>0</v>
      </c>
      <c r="AW101" s="100">
        <f t="shared" si="258"/>
        <v>0</v>
      </c>
      <c r="AX101" s="101"/>
      <c r="AY101" s="100">
        <f t="shared" si="259"/>
        <v>0</v>
      </c>
      <c r="AZ101" s="100">
        <f t="shared" si="260"/>
        <v>0</v>
      </c>
      <c r="BA101" s="100">
        <f t="shared" si="261"/>
        <v>0</v>
      </c>
      <c r="BB101" s="100">
        <f t="shared" si="262"/>
        <v>0</v>
      </c>
      <c r="BC101" s="100">
        <f t="shared" si="263"/>
        <v>0</v>
      </c>
      <c r="BD101" s="101"/>
      <c r="BE101" s="100">
        <f t="shared" si="264"/>
        <v>1</v>
      </c>
      <c r="BF101" s="100" t="str">
        <f t="shared" si="265"/>
        <v>, 1</v>
      </c>
      <c r="BG101" s="100" t="str">
        <f t="shared" si="266"/>
        <v>, 1</v>
      </c>
      <c r="BH101" s="100" t="str">
        <f t="shared" si="267"/>
        <v/>
      </c>
      <c r="BI101" s="100" t="str">
        <f t="shared" si="268"/>
        <v/>
      </c>
      <c r="BJ101" s="101"/>
      <c r="BK101" s="100">
        <f t="shared" si="269"/>
        <v>-1</v>
      </c>
      <c r="BL101" s="100" t="str">
        <f t="shared" si="270"/>
        <v>, -1</v>
      </c>
      <c r="BM101" s="100" t="str">
        <f t="shared" si="271"/>
        <v>, -1</v>
      </c>
      <c r="BN101" s="100" t="str">
        <f t="shared" si="272"/>
        <v/>
      </c>
      <c r="BO101" s="100" t="str">
        <f t="shared" si="273"/>
        <v/>
      </c>
      <c r="BP101" s="101"/>
      <c r="BQ101" s="102" t="str">
        <f t="shared" si="274"/>
        <v>1, 1, 1</v>
      </c>
      <c r="BR101" s="102" t="str">
        <f t="shared" si="275"/>
        <v>-1, -1, -1</v>
      </c>
      <c r="BS101" s="102" t="str">
        <f t="shared" si="276"/>
        <v>1, 1, 1</v>
      </c>
      <c r="BT101" s="1" t="str">
        <f t="shared" si="277"/>
        <v>0 : 3</v>
      </c>
      <c r="BU101" s="445"/>
    </row>
    <row r="102" spans="1:131" ht="12.6" customHeight="1" thickTop="1" thickBot="1" x14ac:dyDescent="0.3">
      <c r="A102" s="130"/>
      <c r="B102" s="131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2"/>
      <c r="AD102" s="133" t="str">
        <f>IF(B100=0," ","5-6")</f>
        <v>5-6</v>
      </c>
      <c r="AE102" s="134" t="str">
        <f>IF(B100=0," ",CONCATENATE(C98,"-",C100))</f>
        <v>КЫЗЫЛОРДИНСКАЯ обл.-</v>
      </c>
      <c r="AF102" s="135"/>
      <c r="AG102" s="136"/>
      <c r="AH102" s="135"/>
      <c r="AI102" s="136"/>
      <c r="AJ102" s="135"/>
      <c r="AK102" s="136"/>
      <c r="AL102" s="135"/>
      <c r="AM102" s="136"/>
      <c r="AN102" s="135"/>
      <c r="AO102" s="137"/>
      <c r="AP102" s="98"/>
      <c r="AQ102" s="99" t="str">
        <f t="shared" si="252"/>
        <v/>
      </c>
      <c r="AR102" s="99" t="str">
        <f t="shared" si="253"/>
        <v/>
      </c>
      <c r="AS102" s="100">
        <f t="shared" si="254"/>
        <v>0</v>
      </c>
      <c r="AT102" s="100">
        <f t="shared" si="255"/>
        <v>0</v>
      </c>
      <c r="AU102" s="100">
        <f t="shared" si="256"/>
        <v>0</v>
      </c>
      <c r="AV102" s="100">
        <f t="shared" si="257"/>
        <v>0</v>
      </c>
      <c r="AW102" s="100">
        <f t="shared" si="258"/>
        <v>0</v>
      </c>
      <c r="AX102" s="101"/>
      <c r="AY102" s="100">
        <f t="shared" si="259"/>
        <v>0</v>
      </c>
      <c r="AZ102" s="100">
        <f t="shared" si="260"/>
        <v>0</v>
      </c>
      <c r="BA102" s="100">
        <f t="shared" si="261"/>
        <v>0</v>
      </c>
      <c r="BB102" s="100">
        <f t="shared" si="262"/>
        <v>0</v>
      </c>
      <c r="BC102" s="100">
        <f t="shared" si="263"/>
        <v>0</v>
      </c>
      <c r="BD102" s="101"/>
      <c r="BE102" s="100" t="str">
        <f t="shared" si="264"/>
        <v/>
      </c>
      <c r="BF102" s="100" t="str">
        <f t="shared" si="265"/>
        <v/>
      </c>
      <c r="BG102" s="100" t="str">
        <f t="shared" si="266"/>
        <v/>
      </c>
      <c r="BH102" s="100" t="str">
        <f t="shared" si="267"/>
        <v/>
      </c>
      <c r="BI102" s="100" t="str">
        <f t="shared" si="268"/>
        <v/>
      </c>
      <c r="BJ102" s="101"/>
      <c r="BK102" s="100" t="str">
        <f t="shared" si="269"/>
        <v/>
      </c>
      <c r="BL102" s="100" t="str">
        <f t="shared" si="270"/>
        <v/>
      </c>
      <c r="BM102" s="100" t="str">
        <f t="shared" si="271"/>
        <v/>
      </c>
      <c r="BN102" s="100" t="str">
        <f t="shared" si="272"/>
        <v/>
      </c>
      <c r="BO102" s="100" t="str">
        <f t="shared" si="273"/>
        <v/>
      </c>
      <c r="BP102" s="101"/>
      <c r="BQ102" s="102" t="str">
        <f t="shared" si="274"/>
        <v/>
      </c>
      <c r="BR102" s="102" t="str">
        <f t="shared" si="275"/>
        <v/>
      </c>
      <c r="BS102" s="102" t="str">
        <f t="shared" si="276"/>
        <v/>
      </c>
      <c r="BT102" s="1" t="str">
        <f t="shared" si="277"/>
        <v/>
      </c>
      <c r="BU102" s="446"/>
    </row>
    <row r="103" spans="1:131" ht="12.6" customHeight="1" thickBot="1" x14ac:dyDescent="0.3">
      <c r="A103" s="442" t="s">
        <v>55</v>
      </c>
      <c r="B103" s="443"/>
      <c r="C103" s="443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1" t="s">
        <v>211</v>
      </c>
      <c r="W103" s="90"/>
      <c r="X103" s="90"/>
      <c r="Y103" s="92"/>
      <c r="AD103" s="93" t="str">
        <f>IF(B111=0," ","2-4")</f>
        <v>2-4</v>
      </c>
      <c r="AE103" s="94" t="str">
        <f>IF(B111=0," ",CONCATENATE(C107,"-",C111))</f>
        <v>ЖАМБЫЛСКАЯ обл.-СКО</v>
      </c>
      <c r="AF103" s="95">
        <v>2</v>
      </c>
      <c r="AG103" s="96">
        <v>1</v>
      </c>
      <c r="AH103" s="95">
        <v>2</v>
      </c>
      <c r="AI103" s="96">
        <v>1</v>
      </c>
      <c r="AJ103" s="95">
        <v>2</v>
      </c>
      <c r="AK103" s="96">
        <v>1</v>
      </c>
      <c r="AL103" s="95"/>
      <c r="AM103" s="96"/>
      <c r="AN103" s="95"/>
      <c r="AO103" s="97"/>
      <c r="AP103" s="98"/>
      <c r="AQ103" s="99">
        <f>IF(AF103+AG103&lt;&gt;0,SUM(AS103:AW103),"")</f>
        <v>3</v>
      </c>
      <c r="AR103" s="99">
        <f>IF(AF103+AG103&lt;&gt;0,SUM(AY103:BC103),"")</f>
        <v>0</v>
      </c>
      <c r="AS103" s="100">
        <f>IF(AF103&gt;AG103,1,0)</f>
        <v>1</v>
      </c>
      <c r="AT103" s="100">
        <f>IF(AH103&gt;AI103,1,0)</f>
        <v>1</v>
      </c>
      <c r="AU103" s="100">
        <f>IF(AJ103&gt;AK103,1,0)</f>
        <v>1</v>
      </c>
      <c r="AV103" s="100">
        <f>IF(AL103&gt;AM103,1,0)</f>
        <v>0</v>
      </c>
      <c r="AW103" s="100">
        <f>IF(AN103&gt;AO103,1,0)</f>
        <v>0</v>
      </c>
      <c r="AX103" s="101"/>
      <c r="AY103" s="100">
        <f>IF(AG103&gt;AF103,1,0)</f>
        <v>0</v>
      </c>
      <c r="AZ103" s="100">
        <f>IF(AI103&gt;AH103,1,0)</f>
        <v>0</v>
      </c>
      <c r="BA103" s="100">
        <f>IF(AK103&gt;AJ103,1,0)</f>
        <v>0</v>
      </c>
      <c r="BB103" s="100">
        <f>IF(AM103&gt;AL103,1,0)</f>
        <v>0</v>
      </c>
      <c r="BC103" s="100">
        <f>IF(AO103&gt;AN103,1,0)</f>
        <v>0</v>
      </c>
      <c r="BD103" s="101"/>
      <c r="BE103" s="100">
        <f>IF(AF103&gt;AG103,AG103,IF(AG103&gt;AF103,-AF103,""))</f>
        <v>1</v>
      </c>
      <c r="BF103" s="100" t="str">
        <f>IF(AH103&gt;AI103,", "&amp;AI103,IF(AI103&gt;AH103,", "&amp;-AH103,""))</f>
        <v>, 1</v>
      </c>
      <c r="BG103" s="100" t="str">
        <f>IF(AJ103&gt;AK103,", "&amp;AK103,IF(AK103&gt;AJ103,", "&amp;-AJ103,""))</f>
        <v>, 1</v>
      </c>
      <c r="BH103" s="100" t="str">
        <f>IF(AL103&gt;AM103,", "&amp;AM103,IF(AM103&gt;AL103,", "&amp;-AL103,""))</f>
        <v/>
      </c>
      <c r="BI103" s="100" t="str">
        <f>IF(AN103&gt;AO103,", "&amp;AO103,IF(AO103&gt;AN103,", "&amp;-AN103,""))</f>
        <v/>
      </c>
      <c r="BJ103" s="101"/>
      <c r="BK103" s="100">
        <f>IF(AG103&gt;AF103,AF103,IF(AF103&gt;AG103,-AG103,""))</f>
        <v>-1</v>
      </c>
      <c r="BL103" s="100" t="str">
        <f>IF(AI103&gt;AH103,", "&amp;AH103,IF(AH103&gt;AI103,", "&amp;-AI103,""))</f>
        <v>, -1</v>
      </c>
      <c r="BM103" s="100" t="str">
        <f>IF(AK103&gt;AJ103,", "&amp;AJ103,IF(AJ103&gt;AK103,", "&amp;-AK103,""))</f>
        <v>, -1</v>
      </c>
      <c r="BN103" s="100" t="str">
        <f>IF(AM103&gt;AL103,", "&amp;AL103,IF(AL103&gt;AM103,", "&amp;-AM103,""))</f>
        <v/>
      </c>
      <c r="BO103" s="100" t="str">
        <f>IF(AO103&gt;AN103,", "&amp;AN103,IF(AN103&gt;AO103,", "&amp;-AO103,""))</f>
        <v/>
      </c>
      <c r="BP103" s="101"/>
      <c r="BQ103" s="102" t="str">
        <f>CONCATENATE(,BE103,BF103,BG103,BH103,BI103,)</f>
        <v>1, 1, 1</v>
      </c>
      <c r="BR103" s="102" t="str">
        <f>CONCATENATE(,BK103,BL103,BM103,BN103,BO103,)</f>
        <v>-1, -1, -1</v>
      </c>
      <c r="BS103" s="102" t="str">
        <f>IF(AQ103&gt;AR103,BQ103,IF(AR103&gt;AQ103,BR103,""))</f>
        <v>1, 1, 1</v>
      </c>
      <c r="BT103" s="1" t="str">
        <f>IF(AQ103&gt;AR103,AR103&amp;" : "&amp;AQ103,IF(AR103&gt;AQ103,AQ103&amp;" : "&amp;AR103,""))</f>
        <v>0 : 3</v>
      </c>
      <c r="BU103" s="444" t="str">
        <f>V103</f>
        <v>Группа № 3</v>
      </c>
      <c r="BW103" s="103"/>
      <c r="BX103" s="104" t="s">
        <v>186</v>
      </c>
      <c r="BY103" s="104" t="s">
        <v>187</v>
      </c>
      <c r="BZ103" s="104" t="s">
        <v>188</v>
      </c>
      <c r="CA103" s="104" t="s">
        <v>189</v>
      </c>
      <c r="CB103" s="104" t="s">
        <v>1</v>
      </c>
      <c r="CC103" s="104" t="s">
        <v>190</v>
      </c>
      <c r="CD103" s="104" t="s">
        <v>191</v>
      </c>
      <c r="CE103" s="104" t="s">
        <v>192</v>
      </c>
      <c r="CF103" s="104" t="s">
        <v>193</v>
      </c>
      <c r="CG103" s="104" t="s">
        <v>194</v>
      </c>
      <c r="CI103" s="103"/>
      <c r="CJ103" s="104" t="s">
        <v>195</v>
      </c>
      <c r="CK103" s="104" t="s">
        <v>196</v>
      </c>
      <c r="CL103" s="104" t="s">
        <v>197</v>
      </c>
      <c r="CM103" s="104" t="s">
        <v>198</v>
      </c>
      <c r="CN103" s="104" t="s">
        <v>199</v>
      </c>
      <c r="CO103" s="104" t="s">
        <v>200</v>
      </c>
      <c r="CP103" s="105"/>
      <c r="CQ103" s="106" t="s">
        <v>201</v>
      </c>
      <c r="CR103" s="106" t="s">
        <v>202</v>
      </c>
      <c r="CS103" s="106"/>
      <c r="CU103" s="106" t="s">
        <v>201</v>
      </c>
      <c r="CV103" s="106" t="s">
        <v>202</v>
      </c>
      <c r="CX103" s="107"/>
      <c r="CZ103" s="107"/>
      <c r="DA103" s="107"/>
    </row>
    <row r="104" spans="1:131" ht="12.6" customHeight="1" thickTop="1" thickBot="1" x14ac:dyDescent="0.3">
      <c r="A104" s="108" t="s">
        <v>0</v>
      </c>
      <c r="B104" s="109"/>
      <c r="C104" s="108" t="s">
        <v>203</v>
      </c>
      <c r="D104" s="447">
        <v>1</v>
      </c>
      <c r="E104" s="447"/>
      <c r="F104" s="447"/>
      <c r="G104" s="447">
        <v>2</v>
      </c>
      <c r="H104" s="447"/>
      <c r="I104" s="447"/>
      <c r="J104" s="447">
        <v>3</v>
      </c>
      <c r="K104" s="447"/>
      <c r="L104" s="447"/>
      <c r="M104" s="447">
        <v>4</v>
      </c>
      <c r="N104" s="447"/>
      <c r="O104" s="447"/>
      <c r="P104" s="447">
        <v>5</v>
      </c>
      <c r="Q104" s="447"/>
      <c r="R104" s="447"/>
      <c r="S104" s="447">
        <v>6</v>
      </c>
      <c r="T104" s="447"/>
      <c r="U104" s="447"/>
      <c r="V104" s="108" t="s">
        <v>201</v>
      </c>
      <c r="W104" s="108" t="s">
        <v>204</v>
      </c>
      <c r="X104" s="108" t="s">
        <v>202</v>
      </c>
      <c r="Y104" s="110"/>
      <c r="AD104" s="111" t="str">
        <f>IF(B113=0," ","1-5")</f>
        <v>1-5</v>
      </c>
      <c r="AE104" s="112" t="str">
        <f>IF(B113=0," ",CONCATENATE(C105,"-",C113))</f>
        <v>КАРАГАНДИНСКАЯ обл.-УЛЫТАУСКАЯ обл.</v>
      </c>
      <c r="AF104" s="113">
        <v>2</v>
      </c>
      <c r="AG104" s="114">
        <v>1</v>
      </c>
      <c r="AH104" s="113">
        <v>2</v>
      </c>
      <c r="AI104" s="114">
        <v>1</v>
      </c>
      <c r="AJ104" s="113">
        <v>2</v>
      </c>
      <c r="AK104" s="114">
        <v>1</v>
      </c>
      <c r="AL104" s="113"/>
      <c r="AM104" s="114"/>
      <c r="AN104" s="113"/>
      <c r="AO104" s="115"/>
      <c r="AP104" s="98"/>
      <c r="AQ104" s="99">
        <f t="shared" ref="AQ104:AQ117" si="305">IF(AF104+AG104&lt;&gt;0,SUM(AS104:AW104),"")</f>
        <v>3</v>
      </c>
      <c r="AR104" s="99">
        <f t="shared" ref="AR104:AR117" si="306">IF(AF104+AG104&lt;&gt;0,SUM(AY104:BC104),"")</f>
        <v>0</v>
      </c>
      <c r="AS104" s="100">
        <f t="shared" ref="AS104:AS117" si="307">IF(AF104&gt;AG104,1,0)</f>
        <v>1</v>
      </c>
      <c r="AT104" s="100">
        <f t="shared" ref="AT104:AT117" si="308">IF(AH104&gt;AI104,1,0)</f>
        <v>1</v>
      </c>
      <c r="AU104" s="100">
        <f t="shared" ref="AU104:AU117" si="309">IF(AJ104&gt;AK104,1,0)</f>
        <v>1</v>
      </c>
      <c r="AV104" s="100">
        <f t="shared" ref="AV104:AV117" si="310">IF(AL104&gt;AM104,1,0)</f>
        <v>0</v>
      </c>
      <c r="AW104" s="100">
        <f t="shared" ref="AW104:AW117" si="311">IF(AN104&gt;AO104,1,0)</f>
        <v>0</v>
      </c>
      <c r="AX104" s="101"/>
      <c r="AY104" s="100">
        <f t="shared" ref="AY104:AY117" si="312">IF(AG104&gt;AF104,1,0)</f>
        <v>0</v>
      </c>
      <c r="AZ104" s="100">
        <f t="shared" ref="AZ104:AZ117" si="313">IF(AI104&gt;AH104,1,0)</f>
        <v>0</v>
      </c>
      <c r="BA104" s="100">
        <f t="shared" ref="BA104:BA117" si="314">IF(AK104&gt;AJ104,1,0)</f>
        <v>0</v>
      </c>
      <c r="BB104" s="100">
        <f t="shared" ref="BB104:BB117" si="315">IF(AM104&gt;AL104,1,0)</f>
        <v>0</v>
      </c>
      <c r="BC104" s="100">
        <f t="shared" ref="BC104:BC117" si="316">IF(AO104&gt;AN104,1,0)</f>
        <v>0</v>
      </c>
      <c r="BD104" s="101"/>
      <c r="BE104" s="100">
        <f t="shared" ref="BE104:BE117" si="317">IF(AF104&gt;AG104,AG104,IF(AG104&gt;AF104,-AF104,""))</f>
        <v>1</v>
      </c>
      <c r="BF104" s="100" t="str">
        <f t="shared" ref="BF104:BF117" si="318">IF(AH104&gt;AI104,", "&amp;AI104,IF(AI104&gt;AH104,", "&amp;-AH104,""))</f>
        <v>, 1</v>
      </c>
      <c r="BG104" s="100" t="str">
        <f t="shared" ref="BG104:BG117" si="319">IF(AJ104&gt;AK104,", "&amp;AK104,IF(AK104&gt;AJ104,", "&amp;-AJ104,""))</f>
        <v>, 1</v>
      </c>
      <c r="BH104" s="100" t="str">
        <f t="shared" ref="BH104:BH117" si="320">IF(AL104&gt;AM104,", "&amp;AM104,IF(AM104&gt;AL104,", "&amp;-AL104,""))</f>
        <v/>
      </c>
      <c r="BI104" s="100" t="str">
        <f t="shared" ref="BI104:BI117" si="321">IF(AN104&gt;AO104,", "&amp;AO104,IF(AO104&gt;AN104,", "&amp;-AN104,""))</f>
        <v/>
      </c>
      <c r="BJ104" s="101"/>
      <c r="BK104" s="100">
        <f t="shared" ref="BK104:BK117" si="322">IF(AG104&gt;AF104,AF104,IF(AF104&gt;AG104,-AG104,""))</f>
        <v>-1</v>
      </c>
      <c r="BL104" s="100" t="str">
        <f t="shared" ref="BL104:BL117" si="323">IF(AI104&gt;AH104,", "&amp;AH104,IF(AH104&gt;AI104,", "&amp;-AI104,""))</f>
        <v>, -1</v>
      </c>
      <c r="BM104" s="100" t="str">
        <f t="shared" ref="BM104:BM117" si="324">IF(AK104&gt;AJ104,", "&amp;AJ104,IF(AJ104&gt;AK104,", "&amp;-AK104,""))</f>
        <v>, -1</v>
      </c>
      <c r="BN104" s="100" t="str">
        <f t="shared" ref="BN104:BN117" si="325">IF(AM104&gt;AL104,", "&amp;AL104,IF(AL104&gt;AM104,", "&amp;-AM104,""))</f>
        <v/>
      </c>
      <c r="BO104" s="100" t="str">
        <f t="shared" ref="BO104:BO117" si="326">IF(AO104&gt;AN104,", "&amp;AN104,IF(AN104&gt;AO104,", "&amp;-AO104,""))</f>
        <v/>
      </c>
      <c r="BP104" s="101"/>
      <c r="BQ104" s="102" t="str">
        <f t="shared" ref="BQ104:BQ117" si="327">CONCATENATE(,BE104,BF104,BG104,BH104,BI104,)</f>
        <v>1, 1, 1</v>
      </c>
      <c r="BR104" s="102" t="str">
        <f t="shared" ref="BR104:BR117" si="328">CONCATENATE(,BK104,BL104,BM104,BN104,BO104,)</f>
        <v>-1, -1, -1</v>
      </c>
      <c r="BS104" s="102" t="str">
        <f t="shared" ref="BS104:BS117" si="329">IF(AQ104&gt;AR104,BQ104,IF(AR104&gt;AQ104,BR104,""))</f>
        <v>1, 1, 1</v>
      </c>
      <c r="BT104" s="1" t="str">
        <f t="shared" ref="BT104:BT117" si="330">IF(AQ104&gt;AR104,AR104&amp;" : "&amp;AQ104,IF(AR104&gt;AQ104,AQ104&amp;" : "&amp;AR104,""))</f>
        <v>0 : 3</v>
      </c>
      <c r="BU104" s="445"/>
      <c r="BW104" s="103">
        <v>1</v>
      </c>
      <c r="BX104" s="116">
        <f>((AQ115+AQ109)/(AR115+AR109))/10</f>
        <v>0.3</v>
      </c>
      <c r="BY104" s="116">
        <f>((AQ115+AR106)/(AR115+AQ106))/10</f>
        <v>0.3</v>
      </c>
      <c r="BZ104" s="116">
        <f>((AQ115+AQ104)/(AR115+AR104))/10</f>
        <v>0.3</v>
      </c>
      <c r="CA104" s="116" t="e">
        <f>((AQ115+AR113)/(AR115+AQ113))/10</f>
        <v>#VALUE!</v>
      </c>
      <c r="CB104" s="116" t="e">
        <f>((AQ109+AR106)/(AR109+AQ106))/10</f>
        <v>#DIV/0!</v>
      </c>
      <c r="CC104" s="116" t="e">
        <f>((AQ109+AQ104)/(AR109+AR104))/10</f>
        <v>#DIV/0!</v>
      </c>
      <c r="CD104" s="116" t="e">
        <f>((AQ109+AR113)/(AQ113+AR109))/10</f>
        <v>#VALUE!</v>
      </c>
      <c r="CE104" s="116" t="e">
        <f>((AR106+AQ104)/(AQ106+AR104))/10</f>
        <v>#DIV/0!</v>
      </c>
      <c r="CF104" s="116" t="e">
        <f>((AR106+AR113)/(AQ106+AQ113))/10</f>
        <v>#VALUE!</v>
      </c>
      <c r="CG104" s="116" t="e">
        <f>((AQ104+AR113)/(AR104+AQ113))/10</f>
        <v>#VALUE!</v>
      </c>
      <c r="CI104" s="103">
        <v>1</v>
      </c>
      <c r="CJ104" s="117"/>
      <c r="CK104" s="118">
        <f>IF(AQ115&gt;AR115,CQ104+0.1,CQ104-0.1)</f>
        <v>8.1</v>
      </c>
      <c r="CL104" s="118">
        <f>IF(AQ109&gt;AR109,CQ104+0.1,CQ104-0.1)</f>
        <v>8.1</v>
      </c>
      <c r="CM104" s="118">
        <f>IF(AR106&gt;AQ106,CQ104+0.1,CQ104-0.1)</f>
        <v>8.1</v>
      </c>
      <c r="CN104" s="118">
        <f>IF(AQ104&gt;AR104,CQ104+0.1,CQ104-0.1)</f>
        <v>8.1</v>
      </c>
      <c r="CO104" s="118">
        <f>IF(AR113&gt;AQ113,CQ104+0.1,CQ104-0.1)</f>
        <v>7.9</v>
      </c>
      <c r="CP104" s="119"/>
      <c r="CQ104" s="400">
        <f>V105</f>
        <v>8</v>
      </c>
      <c r="CR104" s="400">
        <f>IF(AND(CQ104=CQ106,CQ104=CQ108),BX104,(IF(AND(CQ104=CQ106,CQ104=CQ110),BY104,(IF(AND(CQ104=CQ106,CQ104=CQ112),BZ104,(IF(AND(CQ104=CQ106,CQ104=CQ114),CA104,(IF(AND(CQ104=CQ108,CQ104=CQ110),CB104,(IF(AND(CQ104=CQ108,CQ104=CQ112),CC104,(IF(AND(CQ104=CQ108,CQ104=CQ114),CD104,(IF(AND(CQ104=CQ110,CQ104=CQ112),CE104,(IF(AND(CQ104=CQ110,CQ104=CQ114),CF104,(IF(AND(CQ104=CQ112,CQ104=CQ114),CG104,999)))))))))))))))))))</f>
        <v>999</v>
      </c>
      <c r="CS104" s="400">
        <f>IF(CX104=1,CQ104+CR104,CR104)</f>
        <v>999</v>
      </c>
      <c r="CU104" s="400">
        <f>CQ104</f>
        <v>8</v>
      </c>
      <c r="CV104" s="418">
        <f>IF(CU104=CU106,CK104,(IF(CU104=CU108,CL104,(IF(CU104=CU110,CM104,(IF(CU104=CU112,CN104,(IF(CU104=CU114,CO104,999)))))))))</f>
        <v>999</v>
      </c>
      <c r="CX104" s="400">
        <f>IF(CR104&lt;&gt;999,1,0)</f>
        <v>0</v>
      </c>
      <c r="CZ104" s="418">
        <f>IF(CX104=1,CS104,CV104)</f>
        <v>999</v>
      </c>
      <c r="DA104" s="400">
        <f>IF(CZ104&lt;&gt;999,CZ104,CU104)</f>
        <v>8</v>
      </c>
    </row>
    <row r="105" spans="1:131" ht="12.6" customHeight="1" thickTop="1" x14ac:dyDescent="0.25">
      <c r="A105" s="435">
        <v>1</v>
      </c>
      <c r="B105" s="436">
        <f>[3]Лист3!$A$16</f>
        <v>3</v>
      </c>
      <c r="C105" s="437" t="s">
        <v>66</v>
      </c>
      <c r="D105" s="438"/>
      <c r="E105" s="438"/>
      <c r="F105" s="439"/>
      <c r="G105" s="120"/>
      <c r="H105" s="121">
        <f>IF(AQ115&gt;AR115,2,$AF$4)</f>
        <v>2</v>
      </c>
      <c r="I105" s="122"/>
      <c r="J105" s="120"/>
      <c r="K105" s="121">
        <f>IF(AQ109&gt;AR109,2,$AF$4)</f>
        <v>2</v>
      </c>
      <c r="L105" s="122"/>
      <c r="M105" s="120"/>
      <c r="N105" s="121">
        <f>IF(AR106&gt;AQ106,2,$AF$4)</f>
        <v>2</v>
      </c>
      <c r="O105" s="122"/>
      <c r="P105" s="120"/>
      <c r="Q105" s="121">
        <f>IF(AQ104&gt;AR104,2,$AF$4)</f>
        <v>2</v>
      </c>
      <c r="R105" s="122"/>
      <c r="S105" s="120"/>
      <c r="T105" s="121"/>
      <c r="U105" s="123"/>
      <c r="V105" s="440">
        <f>SUM(E105,H105,K105,N105,Q105,T105)</f>
        <v>8</v>
      </c>
      <c r="W105" s="441">
        <f t="shared" ref="W105" si="331">IF(($AF$4=1),IF(CX104=1,CR104*10,0),0)</f>
        <v>0</v>
      </c>
      <c r="X105" s="440">
        <f>IF(($AF$4=1),RANK(DA104,$DA$37:$DA$48,0),0)</f>
        <v>1</v>
      </c>
      <c r="Y105" s="124"/>
      <c r="Z105" s="416">
        <f>IF(B105="","",VLOOKUP(B105,'[4]Список участников'!A:L,8,FALSE))</f>
        <v>0</v>
      </c>
      <c r="AB105" s="417">
        <f>IF(B105&gt;0,1,0)</f>
        <v>1</v>
      </c>
      <c r="AC105" s="417">
        <f>SUM(AB105:AB116)</f>
        <v>6</v>
      </c>
      <c r="AD105" s="111" t="str">
        <f>IF(B115=0," ","3-6")</f>
        <v>3-6</v>
      </c>
      <c r="AE105" s="112" t="str">
        <f>IF(B115=0," ",CONCATENATE(C109,"-",C115))</f>
        <v>ЖЕТЫСУСКАЯ обл.-</v>
      </c>
      <c r="AF105" s="113"/>
      <c r="AG105" s="114"/>
      <c r="AH105" s="113"/>
      <c r="AI105" s="114"/>
      <c r="AJ105" s="113"/>
      <c r="AK105" s="114"/>
      <c r="AL105" s="113"/>
      <c r="AM105" s="114"/>
      <c r="AN105" s="113"/>
      <c r="AO105" s="115"/>
      <c r="AP105" s="98"/>
      <c r="AQ105" s="99" t="str">
        <f t="shared" si="305"/>
        <v/>
      </c>
      <c r="AR105" s="99" t="str">
        <f t="shared" si="306"/>
        <v/>
      </c>
      <c r="AS105" s="100">
        <f t="shared" si="307"/>
        <v>0</v>
      </c>
      <c r="AT105" s="100">
        <f t="shared" si="308"/>
        <v>0</v>
      </c>
      <c r="AU105" s="100">
        <f t="shared" si="309"/>
        <v>0</v>
      </c>
      <c r="AV105" s="100">
        <f t="shared" si="310"/>
        <v>0</v>
      </c>
      <c r="AW105" s="100">
        <f t="shared" si="311"/>
        <v>0</v>
      </c>
      <c r="AX105" s="101"/>
      <c r="AY105" s="100">
        <f t="shared" si="312"/>
        <v>0</v>
      </c>
      <c r="AZ105" s="100">
        <f t="shared" si="313"/>
        <v>0</v>
      </c>
      <c r="BA105" s="100">
        <f t="shared" si="314"/>
        <v>0</v>
      </c>
      <c r="BB105" s="100">
        <f t="shared" si="315"/>
        <v>0</v>
      </c>
      <c r="BC105" s="100">
        <f t="shared" si="316"/>
        <v>0</v>
      </c>
      <c r="BD105" s="101"/>
      <c r="BE105" s="100" t="str">
        <f t="shared" si="317"/>
        <v/>
      </c>
      <c r="BF105" s="100" t="str">
        <f t="shared" si="318"/>
        <v/>
      </c>
      <c r="BG105" s="100" t="str">
        <f t="shared" si="319"/>
        <v/>
      </c>
      <c r="BH105" s="100" t="str">
        <f t="shared" si="320"/>
        <v/>
      </c>
      <c r="BI105" s="100" t="str">
        <f t="shared" si="321"/>
        <v/>
      </c>
      <c r="BJ105" s="101"/>
      <c r="BK105" s="100" t="str">
        <f t="shared" si="322"/>
        <v/>
      </c>
      <c r="BL105" s="100" t="str">
        <f t="shared" si="323"/>
        <v/>
      </c>
      <c r="BM105" s="100" t="str">
        <f t="shared" si="324"/>
        <v/>
      </c>
      <c r="BN105" s="100" t="str">
        <f t="shared" si="325"/>
        <v/>
      </c>
      <c r="BO105" s="100" t="str">
        <f t="shared" si="326"/>
        <v/>
      </c>
      <c r="BP105" s="101"/>
      <c r="BQ105" s="102" t="str">
        <f t="shared" si="327"/>
        <v/>
      </c>
      <c r="BR105" s="102" t="str">
        <f t="shared" si="328"/>
        <v/>
      </c>
      <c r="BS105" s="102" t="str">
        <f t="shared" si="329"/>
        <v/>
      </c>
      <c r="BT105" s="1" t="str">
        <f t="shared" si="330"/>
        <v/>
      </c>
      <c r="BU105" s="445"/>
      <c r="BW105" s="103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I105" s="103">
        <v>2</v>
      </c>
      <c r="CJ105" s="118">
        <f>IF(AR115&gt;AQ115,CQ106+0.1,CQ106-0.1)</f>
        <v>6.9</v>
      </c>
      <c r="CK105" s="117"/>
      <c r="CL105" s="118">
        <f>IF(AR112&gt;AQ112,CQ106+0.1,CQ106-0.1)</f>
        <v>7.1</v>
      </c>
      <c r="CM105" s="118">
        <f>IF(AQ103&gt;AR103,CQ106+0.1,CQ106-0.1)</f>
        <v>7.1</v>
      </c>
      <c r="CN105" s="118">
        <f>IF(AQ110&gt;AR110,CQ106+0.1,CQ106-0.1)</f>
        <v>7.1</v>
      </c>
      <c r="CO105" s="118">
        <f>IF(AR107&gt;AQ107,CQ106,CQ106-0.1)</f>
        <v>6.9</v>
      </c>
      <c r="CP105" s="119"/>
      <c r="CQ105" s="401"/>
      <c r="CR105" s="401"/>
      <c r="CS105" s="401"/>
      <c r="CU105" s="401"/>
      <c r="CV105" s="419"/>
      <c r="CX105" s="401"/>
      <c r="CZ105" s="419"/>
      <c r="DA105" s="401"/>
    </row>
    <row r="106" spans="1:131" ht="12.6" customHeight="1" x14ac:dyDescent="0.25">
      <c r="A106" s="424"/>
      <c r="B106" s="425"/>
      <c r="C106" s="434"/>
      <c r="D106" s="429"/>
      <c r="E106" s="429"/>
      <c r="F106" s="430"/>
      <c r="G106" s="423" t="str">
        <f>IF(AQ115&gt;AR115,BS115,BT115)</f>
        <v>1, -1, -1, 1, 1</v>
      </c>
      <c r="H106" s="421"/>
      <c r="I106" s="422"/>
      <c r="J106" s="423" t="str">
        <f>IF(AQ109&gt;AR109,BS109,BT109)</f>
        <v>1, 1, 1</v>
      </c>
      <c r="K106" s="421"/>
      <c r="L106" s="422"/>
      <c r="M106" s="423" t="str">
        <f>IF(AR106&gt;AQ106,BS106,BT106)</f>
        <v>1, 1, 1</v>
      </c>
      <c r="N106" s="421"/>
      <c r="O106" s="422"/>
      <c r="P106" s="423" t="str">
        <f>IF(AQ104&gt;AR104,BS104,BT104)</f>
        <v>1, 1, 1</v>
      </c>
      <c r="Q106" s="421"/>
      <c r="R106" s="422"/>
      <c r="S106" s="423"/>
      <c r="T106" s="421"/>
      <c r="U106" s="421"/>
      <c r="V106" s="431"/>
      <c r="W106" s="432"/>
      <c r="X106" s="431"/>
      <c r="Y106" s="124"/>
      <c r="Z106" s="416"/>
      <c r="AB106" s="417"/>
      <c r="AC106" s="417"/>
      <c r="AD106" s="111" t="str">
        <f>IF(B111=0," ","4-1")</f>
        <v>4-1</v>
      </c>
      <c r="AE106" s="112" t="str">
        <f>IF(B111=0," ",CONCATENATE(C111,"-",C105))</f>
        <v>СКО-КАРАГАНДИНСКАЯ обл.</v>
      </c>
      <c r="AF106" s="113">
        <v>1</v>
      </c>
      <c r="AG106" s="114">
        <v>2</v>
      </c>
      <c r="AH106" s="113">
        <v>1</v>
      </c>
      <c r="AI106" s="114">
        <v>2</v>
      </c>
      <c r="AJ106" s="113">
        <v>1</v>
      </c>
      <c r="AK106" s="114">
        <v>2</v>
      </c>
      <c r="AL106" s="113"/>
      <c r="AM106" s="114"/>
      <c r="AN106" s="113"/>
      <c r="AO106" s="115"/>
      <c r="AP106" s="98"/>
      <c r="AQ106" s="99">
        <f t="shared" si="305"/>
        <v>0</v>
      </c>
      <c r="AR106" s="99">
        <f t="shared" si="306"/>
        <v>3</v>
      </c>
      <c r="AS106" s="100">
        <f t="shared" si="307"/>
        <v>0</v>
      </c>
      <c r="AT106" s="100">
        <f t="shared" si="308"/>
        <v>0</v>
      </c>
      <c r="AU106" s="100">
        <f t="shared" si="309"/>
        <v>0</v>
      </c>
      <c r="AV106" s="100">
        <f t="shared" si="310"/>
        <v>0</v>
      </c>
      <c r="AW106" s="100">
        <f t="shared" si="311"/>
        <v>0</v>
      </c>
      <c r="AX106" s="101"/>
      <c r="AY106" s="100">
        <f t="shared" si="312"/>
        <v>1</v>
      </c>
      <c r="AZ106" s="100">
        <f t="shared" si="313"/>
        <v>1</v>
      </c>
      <c r="BA106" s="100">
        <f t="shared" si="314"/>
        <v>1</v>
      </c>
      <c r="BB106" s="100">
        <f t="shared" si="315"/>
        <v>0</v>
      </c>
      <c r="BC106" s="100">
        <f t="shared" si="316"/>
        <v>0</v>
      </c>
      <c r="BD106" s="101"/>
      <c r="BE106" s="100">
        <f t="shared" si="317"/>
        <v>-1</v>
      </c>
      <c r="BF106" s="100" t="str">
        <f t="shared" si="318"/>
        <v>, -1</v>
      </c>
      <c r="BG106" s="100" t="str">
        <f t="shared" si="319"/>
        <v>, -1</v>
      </c>
      <c r="BH106" s="100" t="str">
        <f t="shared" si="320"/>
        <v/>
      </c>
      <c r="BI106" s="100" t="str">
        <f t="shared" si="321"/>
        <v/>
      </c>
      <c r="BJ106" s="101"/>
      <c r="BK106" s="100">
        <f t="shared" si="322"/>
        <v>1</v>
      </c>
      <c r="BL106" s="100" t="str">
        <f t="shared" si="323"/>
        <v>, 1</v>
      </c>
      <c r="BM106" s="100" t="str">
        <f t="shared" si="324"/>
        <v>, 1</v>
      </c>
      <c r="BN106" s="100" t="str">
        <f t="shared" si="325"/>
        <v/>
      </c>
      <c r="BO106" s="100" t="str">
        <f t="shared" si="326"/>
        <v/>
      </c>
      <c r="BP106" s="101"/>
      <c r="BQ106" s="102" t="str">
        <f t="shared" si="327"/>
        <v>-1, -1, -1</v>
      </c>
      <c r="BR106" s="102" t="str">
        <f t="shared" si="328"/>
        <v>1, 1, 1</v>
      </c>
      <c r="BS106" s="102" t="str">
        <f t="shared" si="329"/>
        <v>1, 1, 1</v>
      </c>
      <c r="BT106" s="1" t="str">
        <f t="shared" si="330"/>
        <v>0 : 3</v>
      </c>
      <c r="BU106" s="445"/>
      <c r="BW106" s="103">
        <v>2</v>
      </c>
      <c r="BX106" s="104" t="s">
        <v>205</v>
      </c>
      <c r="BY106" s="104" t="s">
        <v>206</v>
      </c>
      <c r="BZ106" s="104" t="s">
        <v>2</v>
      </c>
      <c r="CA106" s="104" t="s">
        <v>207</v>
      </c>
      <c r="CB106" s="104" t="s">
        <v>1</v>
      </c>
      <c r="CC106" s="104" t="s">
        <v>190</v>
      </c>
      <c r="CD106" s="104" t="s">
        <v>191</v>
      </c>
      <c r="CE106" s="104" t="s">
        <v>192</v>
      </c>
      <c r="CF106" s="104" t="s">
        <v>193</v>
      </c>
      <c r="CG106" s="104" t="s">
        <v>194</v>
      </c>
      <c r="CI106" s="103">
        <v>3</v>
      </c>
      <c r="CJ106" s="118">
        <f>IF(AR109&gt;AQ109,CQ108+0.1,CQ108-0.1)</f>
        <v>5.9</v>
      </c>
      <c r="CK106" s="118">
        <f>IF(AQ112&gt;AR112,CQ108+0.1,CQ108-0.1)</f>
        <v>5.9</v>
      </c>
      <c r="CL106" s="125"/>
      <c r="CM106" s="118">
        <f>IF(AQ116&gt;AR116,CQ108+0.1,CQ108-0.1)</f>
        <v>6.1</v>
      </c>
      <c r="CN106" s="118">
        <f>IF(AR108&gt;AQ108,CQ108+0.1,CQ108-0.1)</f>
        <v>6.1</v>
      </c>
      <c r="CO106" s="118">
        <f>IF(AQ105&gt;AR105,CQ108+0.1,CQ108-0.1)</f>
        <v>5.9</v>
      </c>
      <c r="CP106" s="105"/>
      <c r="CQ106" s="400">
        <f>V107</f>
        <v>7</v>
      </c>
      <c r="CR106" s="400">
        <f>IF(AND(CQ106=CQ104,CQ106=CQ108),BX107,(IF(AND(CQ106=CQ104,CQ106=CQ110),BY107,(IF(AND(CQ106=CQ104,CQ106=CQ112),BZ107,(IF(AND(CQ106=CQ104,CQ106=CQ114),CA107,(IF(AND(CQ106=CQ108,CQ106=CQ110),CB107,(IF(AND(CQ106=CQ108,CQ106=CQ112),CC107,(IF(AND(CQ106=CQ108,CQ106=CQ114),CD107,(IF(AND(CQ106=CQ110,CQ106=CQ112),CE107,(IF(AND(CQ106=CQ110,CQ106=CQ114),CF107,(IF(AND(CQ106=CQ112,CQ106=CQ114),CG107,999)))))))))))))))))))</f>
        <v>999</v>
      </c>
      <c r="CS106" s="400">
        <f t="shared" ref="CS106" si="332">IF(CX106=1,CQ106+CR106,CR106)</f>
        <v>999</v>
      </c>
      <c r="CU106" s="400">
        <f>CQ106</f>
        <v>7</v>
      </c>
      <c r="CV106" s="418">
        <f>IF(CU106=CU104,CJ105,(IF(CU106=CU108,CL105,(IF(CU106=CU110,CM105,(IF(CU106=CU112,CN105,(IF(CU106=CU114,CO105,999)))))))))</f>
        <v>999</v>
      </c>
      <c r="CX106" s="400">
        <f t="shared" ref="CX106" si="333">IF(CR106&lt;&gt;999,1,0)</f>
        <v>0</v>
      </c>
      <c r="CZ106" s="418">
        <f>IF(CX106=1,CS106,CV106)</f>
        <v>999</v>
      </c>
      <c r="DA106" s="400">
        <f t="shared" ref="DA106" si="334">IF(CZ106&lt;&gt;999,CZ106,CU106)</f>
        <v>7</v>
      </c>
    </row>
    <row r="107" spans="1:131" ht="12.6" customHeight="1" x14ac:dyDescent="0.25">
      <c r="A107" s="402">
        <v>2</v>
      </c>
      <c r="B107" s="404">
        <f>[3]Лист3!$A$17</f>
        <v>47</v>
      </c>
      <c r="C107" s="433" t="s">
        <v>70</v>
      </c>
      <c r="D107" s="126"/>
      <c r="E107" s="127">
        <f>IF(AR115&gt;AQ115,2,$AF$4)</f>
        <v>1</v>
      </c>
      <c r="F107" s="128"/>
      <c r="G107" s="408"/>
      <c r="H107" s="409"/>
      <c r="I107" s="427"/>
      <c r="J107" s="129"/>
      <c r="K107" s="127">
        <f>IF(AR112&gt;AQ112,2,$AF$4)</f>
        <v>2</v>
      </c>
      <c r="L107" s="128"/>
      <c r="M107" s="129"/>
      <c r="N107" s="127">
        <f>IF(AQ103&gt;AR103,2,$AF$4)</f>
        <v>2</v>
      </c>
      <c r="O107" s="128"/>
      <c r="P107" s="129"/>
      <c r="Q107" s="127">
        <f>IF(AQ110&gt;AR110,2,$AF$4)</f>
        <v>2</v>
      </c>
      <c r="R107" s="128"/>
      <c r="S107" s="129"/>
      <c r="T107" s="127"/>
      <c r="U107" s="126"/>
      <c r="V107" s="412">
        <f>SUM(E107,H107,K107,N107,Q107,T107)</f>
        <v>7</v>
      </c>
      <c r="W107" s="414">
        <f t="shared" ref="W107" si="335">IF(($AF$4=1),IF(CX106=1,CR106*10,0),0)</f>
        <v>0</v>
      </c>
      <c r="X107" s="412">
        <f>IF(($AF$4=1),RANK(DA106,$DA$37:$DA$48,0),0)</f>
        <v>2</v>
      </c>
      <c r="Y107" s="124"/>
      <c r="Z107" s="416">
        <f>IF(B107="","",VLOOKUP(B107,'[4]Список участников'!A:L,8,FALSE))</f>
        <v>0</v>
      </c>
      <c r="AB107" s="417">
        <f>IF(B107&gt;0,1,0)</f>
        <v>1</v>
      </c>
      <c r="AC107" s="417"/>
      <c r="AD107" s="111" t="str">
        <f>IF(B115=0," ","6-2")</f>
        <v>6-2</v>
      </c>
      <c r="AE107" s="112" t="str">
        <f>IF(B115=0," ",CONCATENATE(C115,"-",C107))</f>
        <v>-ЖАМБЫЛСКАЯ обл.</v>
      </c>
      <c r="AF107" s="113"/>
      <c r="AG107" s="114"/>
      <c r="AH107" s="113"/>
      <c r="AI107" s="114"/>
      <c r="AJ107" s="113"/>
      <c r="AK107" s="114"/>
      <c r="AL107" s="113"/>
      <c r="AM107" s="114"/>
      <c r="AN107" s="113"/>
      <c r="AO107" s="115"/>
      <c r="AP107" s="98"/>
      <c r="AQ107" s="99" t="str">
        <f t="shared" si="305"/>
        <v/>
      </c>
      <c r="AR107" s="99" t="str">
        <f t="shared" si="306"/>
        <v/>
      </c>
      <c r="AS107" s="100">
        <f t="shared" si="307"/>
        <v>0</v>
      </c>
      <c r="AT107" s="100">
        <f t="shared" si="308"/>
        <v>0</v>
      </c>
      <c r="AU107" s="100">
        <f t="shared" si="309"/>
        <v>0</v>
      </c>
      <c r="AV107" s="100">
        <f t="shared" si="310"/>
        <v>0</v>
      </c>
      <c r="AW107" s="100">
        <f t="shared" si="311"/>
        <v>0</v>
      </c>
      <c r="AX107" s="101"/>
      <c r="AY107" s="100">
        <f t="shared" si="312"/>
        <v>0</v>
      </c>
      <c r="AZ107" s="100">
        <f t="shared" si="313"/>
        <v>0</v>
      </c>
      <c r="BA107" s="100">
        <f t="shared" si="314"/>
        <v>0</v>
      </c>
      <c r="BB107" s="100">
        <f t="shared" si="315"/>
        <v>0</v>
      </c>
      <c r="BC107" s="100">
        <f t="shared" si="316"/>
        <v>0</v>
      </c>
      <c r="BD107" s="101"/>
      <c r="BE107" s="100" t="str">
        <f t="shared" si="317"/>
        <v/>
      </c>
      <c r="BF107" s="100" t="str">
        <f t="shared" si="318"/>
        <v/>
      </c>
      <c r="BG107" s="100" t="str">
        <f t="shared" si="319"/>
        <v/>
      </c>
      <c r="BH107" s="100" t="str">
        <f t="shared" si="320"/>
        <v/>
      </c>
      <c r="BI107" s="100" t="str">
        <f t="shared" si="321"/>
        <v/>
      </c>
      <c r="BJ107" s="101"/>
      <c r="BK107" s="100" t="str">
        <f t="shared" si="322"/>
        <v/>
      </c>
      <c r="BL107" s="100" t="str">
        <f t="shared" si="323"/>
        <v/>
      </c>
      <c r="BM107" s="100" t="str">
        <f t="shared" si="324"/>
        <v/>
      </c>
      <c r="BN107" s="100" t="str">
        <f t="shared" si="325"/>
        <v/>
      </c>
      <c r="BO107" s="100" t="str">
        <f t="shared" si="326"/>
        <v/>
      </c>
      <c r="BP107" s="101"/>
      <c r="BQ107" s="102" t="str">
        <f t="shared" si="327"/>
        <v/>
      </c>
      <c r="BR107" s="102" t="str">
        <f t="shared" si="328"/>
        <v/>
      </c>
      <c r="BS107" s="102" t="str">
        <f t="shared" si="329"/>
        <v/>
      </c>
      <c r="BT107" s="1" t="str">
        <f t="shared" si="330"/>
        <v/>
      </c>
      <c r="BU107" s="445"/>
      <c r="BW107" s="103"/>
      <c r="BX107" s="116">
        <f>((AR115+AR112)/(AQ115+AQ112))/10</f>
        <v>0.16666666666666669</v>
      </c>
      <c r="BY107" s="116">
        <f>((AR115+AQ103)/(AQ115+AR103))/10</f>
        <v>0.16666666666666669</v>
      </c>
      <c r="BZ107" s="116">
        <f>((AR115+AQ110)/(AQ115+AR110))/10</f>
        <v>0.16666666666666669</v>
      </c>
      <c r="CA107" s="116" t="e">
        <f>((AR115+AR107)/(AQ115+AQ107))/10</f>
        <v>#VALUE!</v>
      </c>
      <c r="CB107" s="116" t="e">
        <f>((AR112+AQ103)/(AQ112+AR103))/10</f>
        <v>#DIV/0!</v>
      </c>
      <c r="CC107" s="116" t="e">
        <f>((AR112+AQ110)/(AQ112+AR110))/10</f>
        <v>#DIV/0!</v>
      </c>
      <c r="CD107" s="116" t="e">
        <f>((AR112+AR107)/(AQ112+AQ107))/10</f>
        <v>#VALUE!</v>
      </c>
      <c r="CE107" s="116" t="e">
        <f>((AQ103+AQ110)/(AR103+AR110))/10</f>
        <v>#DIV/0!</v>
      </c>
      <c r="CF107" s="116" t="e">
        <f>((AQ103+AR107)/(AR103+AQ107))/10</f>
        <v>#VALUE!</v>
      </c>
      <c r="CG107" s="116" t="e">
        <f>((AQ110+AR110)/(AR107+AQ107))/10</f>
        <v>#VALUE!</v>
      </c>
      <c r="CI107" s="103">
        <v>4</v>
      </c>
      <c r="CJ107" s="118">
        <f>IF(AQ106&gt;AR106,CQ110+0.1,CQ110-0.1)</f>
        <v>4.9000000000000004</v>
      </c>
      <c r="CK107" s="118">
        <f>IF(AR103&gt;AQ103,CQ110+0.1,CQ110-0.1)</f>
        <v>4.9000000000000004</v>
      </c>
      <c r="CL107" s="118">
        <f>IF(AR118&gt;AS118,CQ110+0.1,CQ110-0.1)</f>
        <v>4.9000000000000004</v>
      </c>
      <c r="CM107" s="117"/>
      <c r="CN107" s="118">
        <f>IF(AR114&gt;AQ114,CQ110+0.1,CQ110-0.1)</f>
        <v>5.0999999999999996</v>
      </c>
      <c r="CO107" s="118">
        <f>IF(AQ111&gt;AR111,CQ110+0.1,CQ110-0.1)</f>
        <v>4.9000000000000004</v>
      </c>
      <c r="CP107" s="119"/>
      <c r="CQ107" s="401"/>
      <c r="CR107" s="401"/>
      <c r="CS107" s="401"/>
      <c r="CU107" s="401"/>
      <c r="CV107" s="419"/>
      <c r="CX107" s="401"/>
      <c r="CZ107" s="419"/>
      <c r="DA107" s="401"/>
    </row>
    <row r="108" spans="1:131" ht="12.6" customHeight="1" x14ac:dyDescent="0.25">
      <c r="A108" s="424"/>
      <c r="B108" s="425"/>
      <c r="C108" s="434"/>
      <c r="D108" s="420" t="str">
        <f>IF(AR115&gt;AQ115,BS115,BT115)</f>
        <v>2 : 3</v>
      </c>
      <c r="E108" s="421"/>
      <c r="F108" s="422"/>
      <c r="G108" s="428"/>
      <c r="H108" s="429"/>
      <c r="I108" s="430"/>
      <c r="J108" s="423" t="str">
        <f>IF(AR112&gt;AQ112,BS112,BT112)</f>
        <v>1, 1, 1</v>
      </c>
      <c r="K108" s="421"/>
      <c r="L108" s="422"/>
      <c r="M108" s="423" t="str">
        <f>IF(AQ103&gt;AR103,BS103,BT103)</f>
        <v>1, 1, 1</v>
      </c>
      <c r="N108" s="421"/>
      <c r="O108" s="422"/>
      <c r="P108" s="423" t="str">
        <f>IF(AQ110&gt;AR110,BS110,BT110)</f>
        <v>1, 1, 1</v>
      </c>
      <c r="Q108" s="421"/>
      <c r="R108" s="422"/>
      <c r="S108" s="423"/>
      <c r="T108" s="421"/>
      <c r="U108" s="421"/>
      <c r="V108" s="431"/>
      <c r="W108" s="432"/>
      <c r="X108" s="431"/>
      <c r="Y108" s="124"/>
      <c r="Z108" s="416"/>
      <c r="AB108" s="417"/>
      <c r="AC108" s="417"/>
      <c r="AD108" s="111" t="str">
        <f>IF(B113=0," ","5-3")</f>
        <v>5-3</v>
      </c>
      <c r="AE108" s="112" t="str">
        <f>IF(B113=0," ",CONCATENATE(C113,"-",C109))</f>
        <v>УЛЫТАУСКАЯ обл.-ЖЕТЫСУСКАЯ обл.</v>
      </c>
      <c r="AF108" s="113">
        <v>1</v>
      </c>
      <c r="AG108" s="114">
        <v>2</v>
      </c>
      <c r="AH108" s="113">
        <v>1</v>
      </c>
      <c r="AI108" s="114">
        <v>2</v>
      </c>
      <c r="AJ108" s="113">
        <v>1</v>
      </c>
      <c r="AK108" s="114">
        <v>2</v>
      </c>
      <c r="AL108" s="113"/>
      <c r="AM108" s="114"/>
      <c r="AN108" s="113"/>
      <c r="AO108" s="115"/>
      <c r="AP108" s="98"/>
      <c r="AQ108" s="99">
        <f t="shared" si="305"/>
        <v>0</v>
      </c>
      <c r="AR108" s="99">
        <f t="shared" si="306"/>
        <v>3</v>
      </c>
      <c r="AS108" s="100">
        <f t="shared" si="307"/>
        <v>0</v>
      </c>
      <c r="AT108" s="100">
        <f t="shared" si="308"/>
        <v>0</v>
      </c>
      <c r="AU108" s="100">
        <f t="shared" si="309"/>
        <v>0</v>
      </c>
      <c r="AV108" s="100">
        <f t="shared" si="310"/>
        <v>0</v>
      </c>
      <c r="AW108" s="100">
        <f t="shared" si="311"/>
        <v>0</v>
      </c>
      <c r="AX108" s="101"/>
      <c r="AY108" s="100">
        <f t="shared" si="312"/>
        <v>1</v>
      </c>
      <c r="AZ108" s="100">
        <f t="shared" si="313"/>
        <v>1</v>
      </c>
      <c r="BA108" s="100">
        <f t="shared" si="314"/>
        <v>1</v>
      </c>
      <c r="BB108" s="100">
        <f t="shared" si="315"/>
        <v>0</v>
      </c>
      <c r="BC108" s="100">
        <f t="shared" si="316"/>
        <v>0</v>
      </c>
      <c r="BD108" s="101"/>
      <c r="BE108" s="100">
        <f t="shared" si="317"/>
        <v>-1</v>
      </c>
      <c r="BF108" s="100" t="str">
        <f t="shared" si="318"/>
        <v>, -1</v>
      </c>
      <c r="BG108" s="100" t="str">
        <f t="shared" si="319"/>
        <v>, -1</v>
      </c>
      <c r="BH108" s="100" t="str">
        <f t="shared" si="320"/>
        <v/>
      </c>
      <c r="BI108" s="100" t="str">
        <f t="shared" si="321"/>
        <v/>
      </c>
      <c r="BJ108" s="101"/>
      <c r="BK108" s="100">
        <f t="shared" si="322"/>
        <v>1</v>
      </c>
      <c r="BL108" s="100" t="str">
        <f t="shared" si="323"/>
        <v>, 1</v>
      </c>
      <c r="BM108" s="100" t="str">
        <f t="shared" si="324"/>
        <v>, 1</v>
      </c>
      <c r="BN108" s="100" t="str">
        <f t="shared" si="325"/>
        <v/>
      </c>
      <c r="BO108" s="100" t="str">
        <f t="shared" si="326"/>
        <v/>
      </c>
      <c r="BP108" s="101"/>
      <c r="BQ108" s="102" t="str">
        <f t="shared" si="327"/>
        <v>-1, -1, -1</v>
      </c>
      <c r="BR108" s="102" t="str">
        <f t="shared" si="328"/>
        <v>1, 1, 1</v>
      </c>
      <c r="BS108" s="102" t="str">
        <f t="shared" si="329"/>
        <v>1, 1, 1</v>
      </c>
      <c r="BT108" s="1" t="str">
        <f t="shared" si="330"/>
        <v>0 : 3</v>
      </c>
      <c r="BU108" s="445"/>
      <c r="BW108" s="103">
        <v>3</v>
      </c>
      <c r="BX108" s="104" t="s">
        <v>208</v>
      </c>
      <c r="BY108" s="104" t="s">
        <v>206</v>
      </c>
      <c r="BZ108" s="104" t="s">
        <v>2</v>
      </c>
      <c r="CA108" s="104" t="s">
        <v>207</v>
      </c>
      <c r="CB108" s="104" t="s">
        <v>187</v>
      </c>
      <c r="CC108" s="104" t="s">
        <v>188</v>
      </c>
      <c r="CD108" s="104" t="s">
        <v>189</v>
      </c>
      <c r="CE108" s="104" t="s">
        <v>192</v>
      </c>
      <c r="CF108" s="104" t="s">
        <v>193</v>
      </c>
      <c r="CG108" s="104" t="s">
        <v>194</v>
      </c>
      <c r="CI108" s="103">
        <v>5</v>
      </c>
      <c r="CJ108" s="118">
        <f>IF(AR104&gt;AQ104,CQ112+0.1,CQ112-0.1)</f>
        <v>3.9</v>
      </c>
      <c r="CK108" s="118">
        <f>IF(AR110&gt;AQ110,CQ112+0.1,CQ112-0.1)</f>
        <v>3.9</v>
      </c>
      <c r="CL108" s="118">
        <f>IF(AQ108&gt;AR108,CQ112+0.1,CQ112-0.1)</f>
        <v>3.9</v>
      </c>
      <c r="CM108" s="118">
        <f>IF(AQ114&gt;AR114,CQ112+0.1,CQ112-0.1)</f>
        <v>3.9</v>
      </c>
      <c r="CN108" s="125"/>
      <c r="CO108" s="118">
        <f>IF(AQ117&gt;AR117,CQ112+0.1,CQ112-0.1)</f>
        <v>3.9</v>
      </c>
      <c r="CP108" s="105"/>
      <c r="CQ108" s="400">
        <f>V109</f>
        <v>6</v>
      </c>
      <c r="CR108" s="400">
        <f>IF(AND(CQ108=CQ104,CQ108=CQ106),BX109,(IF(AND(CQ108=CQ104,CQ108=CQ110),BY109,(IF(AND(CQ108=CQ104,CQ108=CQ112),BZ109,(IF(AND(CQ108=CQ104,CQ108=CQ114),CA109,(IF(AND(CQ108=CQ106,CQ108=CQ110),CB109,(IF(AND(CQ108=CQ106,CQ108=CQ112),CC109,(IF(AND(CQ108=CQ106,CQ108=CQ114),CD109,(IF(AND(CQ108=CQ110,CQ108=CQ112),CE109,(IF(AND(CQ108=CQ110,CQ108=CQ114),CF109,(IF(AND(CQ108=CQ112,CQ108=CQ114),CG109,999)))))))))))))))))))</f>
        <v>999</v>
      </c>
      <c r="CS108" s="400">
        <f t="shared" ref="CS108" si="336">IF(CX108=1,CQ108+CR108,CR108)</f>
        <v>999</v>
      </c>
      <c r="CU108" s="400">
        <f>CQ108</f>
        <v>6</v>
      </c>
      <c r="CV108" s="418">
        <f>IF(CU108=CU104,CJ106,(IF(CU108=CU106,CK106,(IF(CU108=CU110,CM106,(IF(CU108=CU112,CN106,(IF(CU108=CU114,CO106,999)))))))))</f>
        <v>999</v>
      </c>
      <c r="CX108" s="400">
        <f t="shared" ref="CX108" si="337">IF(CR108&lt;&gt;999,1,0)</f>
        <v>0</v>
      </c>
      <c r="CZ108" s="418">
        <f>IF(CX108=1,CS108,CV108)</f>
        <v>999</v>
      </c>
      <c r="DA108" s="400">
        <f t="shared" ref="DA108" si="338">IF(CZ108&lt;&gt;999,CZ108,CU108)</f>
        <v>6</v>
      </c>
    </row>
    <row r="109" spans="1:131" ht="12.6" customHeight="1" x14ac:dyDescent="0.25">
      <c r="A109" s="402">
        <v>3</v>
      </c>
      <c r="B109" s="404">
        <f>[3]Лист3!$A$18</f>
        <v>51</v>
      </c>
      <c r="C109" s="433" t="s">
        <v>75</v>
      </c>
      <c r="D109" s="126"/>
      <c r="E109" s="127">
        <f>IF(AR109&gt;AQ109,2,$AF$4)</f>
        <v>1</v>
      </c>
      <c r="F109" s="128"/>
      <c r="G109" s="129"/>
      <c r="H109" s="127">
        <f>IF(AQ112&gt;AR112,2,$AF$4)</f>
        <v>1</v>
      </c>
      <c r="I109" s="128"/>
      <c r="J109" s="408"/>
      <c r="K109" s="409"/>
      <c r="L109" s="427"/>
      <c r="M109" s="129"/>
      <c r="N109" s="127">
        <f>IF(AQ116&gt;AR116,2,$AF$4)</f>
        <v>2</v>
      </c>
      <c r="O109" s="128"/>
      <c r="P109" s="129"/>
      <c r="Q109" s="127">
        <f>IF(AR108&gt;AQ108,2,$AF$4)</f>
        <v>2</v>
      </c>
      <c r="R109" s="128"/>
      <c r="S109" s="129"/>
      <c r="T109" s="127"/>
      <c r="U109" s="126"/>
      <c r="V109" s="412">
        <f>SUM(E109,H109,K109,N109,Q109,T109)</f>
        <v>6</v>
      </c>
      <c r="W109" s="414">
        <f t="shared" ref="W109" si="339">IF(($AF$4=1),IF(CX108=1,CR108*10,0),0)</f>
        <v>0</v>
      </c>
      <c r="X109" s="412">
        <f>IF(($AF$4=1),RANK(DA108,$DA$37:$DA$48,0),0)</f>
        <v>3</v>
      </c>
      <c r="Y109" s="124"/>
      <c r="Z109" s="416">
        <f>IF(B109="","",VLOOKUP(B109,'[4]Список участников'!A:L,8,FALSE))</f>
        <v>0</v>
      </c>
      <c r="AB109" s="417">
        <f>IF(B109&gt;0,1,0)</f>
        <v>1</v>
      </c>
      <c r="AC109" s="417"/>
      <c r="AD109" s="111" t="s">
        <v>205</v>
      </c>
      <c r="AE109" s="112" t="str">
        <f>IF(B109=0," ",CONCATENATE(C105,"-",C109))</f>
        <v>КАРАГАНДИНСКАЯ обл.-ЖЕТЫСУСКАЯ обл.</v>
      </c>
      <c r="AF109" s="113">
        <v>2</v>
      </c>
      <c r="AG109" s="114">
        <v>1</v>
      </c>
      <c r="AH109" s="113">
        <v>2</v>
      </c>
      <c r="AI109" s="114">
        <v>1</v>
      </c>
      <c r="AJ109" s="113">
        <v>2</v>
      </c>
      <c r="AK109" s="114">
        <v>1</v>
      </c>
      <c r="AL109" s="113"/>
      <c r="AM109" s="114"/>
      <c r="AN109" s="113"/>
      <c r="AO109" s="115"/>
      <c r="AP109" s="98"/>
      <c r="AQ109" s="99">
        <f t="shared" si="305"/>
        <v>3</v>
      </c>
      <c r="AR109" s="99">
        <f t="shared" si="306"/>
        <v>0</v>
      </c>
      <c r="AS109" s="100">
        <f t="shared" si="307"/>
        <v>1</v>
      </c>
      <c r="AT109" s="100">
        <f t="shared" si="308"/>
        <v>1</v>
      </c>
      <c r="AU109" s="100">
        <f t="shared" si="309"/>
        <v>1</v>
      </c>
      <c r="AV109" s="100">
        <f t="shared" si="310"/>
        <v>0</v>
      </c>
      <c r="AW109" s="100">
        <f t="shared" si="311"/>
        <v>0</v>
      </c>
      <c r="AX109" s="101"/>
      <c r="AY109" s="100">
        <f t="shared" si="312"/>
        <v>0</v>
      </c>
      <c r="AZ109" s="100">
        <f t="shared" si="313"/>
        <v>0</v>
      </c>
      <c r="BA109" s="100">
        <f t="shared" si="314"/>
        <v>0</v>
      </c>
      <c r="BB109" s="100">
        <f t="shared" si="315"/>
        <v>0</v>
      </c>
      <c r="BC109" s="100">
        <f t="shared" si="316"/>
        <v>0</v>
      </c>
      <c r="BD109" s="101"/>
      <c r="BE109" s="100">
        <f t="shared" si="317"/>
        <v>1</v>
      </c>
      <c r="BF109" s="100" t="str">
        <f t="shared" si="318"/>
        <v>, 1</v>
      </c>
      <c r="BG109" s="100" t="str">
        <f t="shared" si="319"/>
        <v>, 1</v>
      </c>
      <c r="BH109" s="100" t="str">
        <f t="shared" si="320"/>
        <v/>
      </c>
      <c r="BI109" s="100" t="str">
        <f t="shared" si="321"/>
        <v/>
      </c>
      <c r="BJ109" s="101"/>
      <c r="BK109" s="100">
        <f t="shared" si="322"/>
        <v>-1</v>
      </c>
      <c r="BL109" s="100" t="str">
        <f t="shared" si="323"/>
        <v>, -1</v>
      </c>
      <c r="BM109" s="100" t="str">
        <f t="shared" si="324"/>
        <v>, -1</v>
      </c>
      <c r="BN109" s="100" t="str">
        <f t="shared" si="325"/>
        <v/>
      </c>
      <c r="BO109" s="100" t="str">
        <f t="shared" si="326"/>
        <v/>
      </c>
      <c r="BP109" s="101"/>
      <c r="BQ109" s="102" t="str">
        <f t="shared" si="327"/>
        <v>1, 1, 1</v>
      </c>
      <c r="BR109" s="102" t="str">
        <f t="shared" si="328"/>
        <v>-1, -1, -1</v>
      </c>
      <c r="BS109" s="102" t="str">
        <f t="shared" si="329"/>
        <v>1, 1, 1</v>
      </c>
      <c r="BT109" s="1" t="str">
        <f t="shared" si="330"/>
        <v>0 : 3</v>
      </c>
      <c r="BU109" s="445"/>
      <c r="BW109" s="103"/>
      <c r="BX109" s="116">
        <f>((AR109+AQ112)/(AQ109+AR112))/10</f>
        <v>0</v>
      </c>
      <c r="BY109" s="116">
        <f>((AR109+AQ116)/(AQ109+AR116))/10</f>
        <v>7.4999999999999997E-2</v>
      </c>
      <c r="BZ109" s="116">
        <f>((AR109+AR108)/(AQ109+AQ108))/10</f>
        <v>0.1</v>
      </c>
      <c r="CA109" s="116" t="e">
        <f>((AR109+AQ105)/(AQ109+AR105))/10</f>
        <v>#VALUE!</v>
      </c>
      <c r="CB109" s="116">
        <f>((AQ112+AQ116)/(AR112+AR116))/10</f>
        <v>7.4999999999999997E-2</v>
      </c>
      <c r="CC109" s="116">
        <f>((AQ112+AR108)/(AR112+AQ108))/10</f>
        <v>0.1</v>
      </c>
      <c r="CD109" s="116" t="e">
        <f>((AQ112+AQ105)/(AR112+AR105))/10</f>
        <v>#VALUE!</v>
      </c>
      <c r="CE109" s="116">
        <f>((AQ116+AR108)/(AR116+AQ108))/10</f>
        <v>0.6</v>
      </c>
      <c r="CF109" s="116" t="e">
        <f>((AQ116+AQ105)/(AR116+AR105))/10</f>
        <v>#VALUE!</v>
      </c>
      <c r="CG109" s="116" t="e">
        <f>((AR108+AQ105)/(AQ108+AR105))/10</f>
        <v>#VALUE!</v>
      </c>
      <c r="CI109" s="103">
        <v>6</v>
      </c>
      <c r="CJ109" s="118">
        <f>IF(AQ113&gt;AR113,CQ114+0.1,CQ114-0.1)</f>
        <v>-0.1</v>
      </c>
      <c r="CK109" s="118">
        <f>IF(AQ107&gt;AR107,CQ114+0.1,CQ114-0.1)</f>
        <v>-0.1</v>
      </c>
      <c r="CL109" s="118">
        <f>IF(AR105&gt;AQ105,CQ114+0.1,CQ114-0.1)</f>
        <v>-0.1</v>
      </c>
      <c r="CM109" s="118">
        <f>IF(AR111&gt;AQ111,CQ114+0.1,CQ114-0.1)</f>
        <v>-0.1</v>
      </c>
      <c r="CN109" s="118">
        <f>IF(AR117&gt;AQ117,CQ114+0.1,CQ114-0.1)</f>
        <v>-0.1</v>
      </c>
      <c r="CO109" s="117"/>
      <c r="CP109" s="119"/>
      <c r="CQ109" s="401"/>
      <c r="CR109" s="401"/>
      <c r="CS109" s="401"/>
      <c r="CU109" s="401"/>
      <c r="CV109" s="419"/>
      <c r="CX109" s="401"/>
      <c r="CZ109" s="419"/>
      <c r="DA109" s="401"/>
    </row>
    <row r="110" spans="1:131" ht="12.6" customHeight="1" x14ac:dyDescent="0.25">
      <c r="A110" s="424"/>
      <c r="B110" s="425"/>
      <c r="C110" s="434"/>
      <c r="D110" s="420" t="str">
        <f>IF(AR109&gt;AQ109,BS109,BT109)</f>
        <v>0 : 3</v>
      </c>
      <c r="E110" s="421"/>
      <c r="F110" s="422"/>
      <c r="G110" s="423" t="str">
        <f>IF(AQ112&gt;AR112,BS112,BT112)</f>
        <v>0 : 3</v>
      </c>
      <c r="H110" s="421"/>
      <c r="I110" s="422"/>
      <c r="J110" s="428"/>
      <c r="K110" s="429"/>
      <c r="L110" s="430"/>
      <c r="M110" s="423" t="str">
        <f>IF(AQ116&gt;AR116,BS116,BT116)</f>
        <v>-1, 1, 1, 1</v>
      </c>
      <c r="N110" s="421"/>
      <c r="O110" s="422"/>
      <c r="P110" s="423" t="str">
        <f>IF(AR108&gt;AQ108,BS108,BT108)</f>
        <v>1, 1, 1</v>
      </c>
      <c r="Q110" s="421"/>
      <c r="R110" s="422"/>
      <c r="S110" s="423"/>
      <c r="T110" s="421"/>
      <c r="U110" s="421"/>
      <c r="V110" s="431"/>
      <c r="W110" s="432"/>
      <c r="X110" s="431"/>
      <c r="Y110" s="124"/>
      <c r="Z110" s="416"/>
      <c r="AB110" s="417"/>
      <c r="AC110" s="417"/>
      <c r="AD110" s="111" t="str">
        <f>IF(B113=0," ","2-5")</f>
        <v>2-5</v>
      </c>
      <c r="AE110" s="112" t="str">
        <f>IF(B113=0," ",CONCATENATE(C107,"-",C113))</f>
        <v>ЖАМБЫЛСКАЯ обл.-УЛЫТАУСКАЯ обл.</v>
      </c>
      <c r="AF110" s="113">
        <v>2</v>
      </c>
      <c r="AG110" s="114">
        <v>1</v>
      </c>
      <c r="AH110" s="113">
        <v>2</v>
      </c>
      <c r="AI110" s="114">
        <v>1</v>
      </c>
      <c r="AJ110" s="113">
        <v>2</v>
      </c>
      <c r="AK110" s="114">
        <v>1</v>
      </c>
      <c r="AL110" s="113"/>
      <c r="AM110" s="114"/>
      <c r="AN110" s="113"/>
      <c r="AO110" s="115"/>
      <c r="AP110" s="98"/>
      <c r="AQ110" s="99">
        <f t="shared" si="305"/>
        <v>3</v>
      </c>
      <c r="AR110" s="99">
        <f t="shared" si="306"/>
        <v>0</v>
      </c>
      <c r="AS110" s="100">
        <f t="shared" si="307"/>
        <v>1</v>
      </c>
      <c r="AT110" s="100">
        <f t="shared" si="308"/>
        <v>1</v>
      </c>
      <c r="AU110" s="100">
        <f t="shared" si="309"/>
        <v>1</v>
      </c>
      <c r="AV110" s="100">
        <f t="shared" si="310"/>
        <v>0</v>
      </c>
      <c r="AW110" s="100">
        <f t="shared" si="311"/>
        <v>0</v>
      </c>
      <c r="AX110" s="101"/>
      <c r="AY110" s="100">
        <f t="shared" si="312"/>
        <v>0</v>
      </c>
      <c r="AZ110" s="100">
        <f t="shared" si="313"/>
        <v>0</v>
      </c>
      <c r="BA110" s="100">
        <f t="shared" si="314"/>
        <v>0</v>
      </c>
      <c r="BB110" s="100">
        <f t="shared" si="315"/>
        <v>0</v>
      </c>
      <c r="BC110" s="100">
        <f t="shared" si="316"/>
        <v>0</v>
      </c>
      <c r="BD110" s="101"/>
      <c r="BE110" s="100">
        <f t="shared" si="317"/>
        <v>1</v>
      </c>
      <c r="BF110" s="100" t="str">
        <f t="shared" si="318"/>
        <v>, 1</v>
      </c>
      <c r="BG110" s="100" t="str">
        <f t="shared" si="319"/>
        <v>, 1</v>
      </c>
      <c r="BH110" s="100" t="str">
        <f t="shared" si="320"/>
        <v/>
      </c>
      <c r="BI110" s="100" t="str">
        <f t="shared" si="321"/>
        <v/>
      </c>
      <c r="BJ110" s="101"/>
      <c r="BK110" s="100">
        <f t="shared" si="322"/>
        <v>-1</v>
      </c>
      <c r="BL110" s="100" t="str">
        <f t="shared" si="323"/>
        <v>, -1</v>
      </c>
      <c r="BM110" s="100" t="str">
        <f t="shared" si="324"/>
        <v>, -1</v>
      </c>
      <c r="BN110" s="100" t="str">
        <f t="shared" si="325"/>
        <v/>
      </c>
      <c r="BO110" s="100" t="str">
        <f t="shared" si="326"/>
        <v/>
      </c>
      <c r="BP110" s="101"/>
      <c r="BQ110" s="102" t="str">
        <f t="shared" si="327"/>
        <v>1, 1, 1</v>
      </c>
      <c r="BR110" s="102" t="str">
        <f t="shared" si="328"/>
        <v>-1, -1, -1</v>
      </c>
      <c r="BS110" s="102" t="str">
        <f t="shared" si="329"/>
        <v>1, 1, 1</v>
      </c>
      <c r="BT110" s="1" t="str">
        <f t="shared" si="330"/>
        <v>0 : 3</v>
      </c>
      <c r="BU110" s="445"/>
      <c r="BW110" s="103">
        <v>4</v>
      </c>
      <c r="BX110" s="104" t="s">
        <v>208</v>
      </c>
      <c r="BY110" s="104" t="s">
        <v>205</v>
      </c>
      <c r="BZ110" s="104" t="s">
        <v>2</v>
      </c>
      <c r="CA110" s="104" t="s">
        <v>207</v>
      </c>
      <c r="CB110" s="104" t="s">
        <v>186</v>
      </c>
      <c r="CC110" s="104" t="s">
        <v>188</v>
      </c>
      <c r="CD110" s="104" t="s">
        <v>189</v>
      </c>
      <c r="CE110" s="104" t="s">
        <v>190</v>
      </c>
      <c r="CF110" s="104" t="s">
        <v>191</v>
      </c>
      <c r="CG110" s="104" t="s">
        <v>194</v>
      </c>
      <c r="CI110" s="119"/>
      <c r="CJ110" s="105"/>
      <c r="CK110" s="105"/>
      <c r="CL110" s="105"/>
      <c r="CM110" s="105"/>
      <c r="CN110" s="105"/>
      <c r="CO110" s="105"/>
      <c r="CP110" s="105"/>
      <c r="CQ110" s="400">
        <f>V111</f>
        <v>5</v>
      </c>
      <c r="CR110" s="400">
        <f>IF(AND(CQ110=CQ104,CQ110=CQ106),BX111,(IF(AND(CQ110=CQ104,CQ110=CQ108),BY111,(IF(AND(CQ110=CQ104,CQ110=CQ112),BZ111,(IF(AND(CQ110=CQ104,CQ110=CQ114),CA111,(IF(AND(CQ110=CQ106,CQ110=CQ108),CB111,(IF(AND(CQ110=CQ106,CQ110=CQ112),CC111,(IF(AND(CQ110=CQ106,CQ110=CQ114),CD111,(IF(AND(CQ110=CQ108,CQ110=CQ112),CE111,(IF(AND(CQ110=CQ108,CQ110=CQ114),CF111,(IF(AND(CQ110=CQ112,CQ110=CQ114),CG111,999)))))))))))))))))))</f>
        <v>999</v>
      </c>
      <c r="CS110" s="400">
        <f t="shared" ref="CS110" si="340">IF(CX110=1,CQ110+CR110,CR110)</f>
        <v>999</v>
      </c>
      <c r="CU110" s="400">
        <f>CQ110</f>
        <v>5</v>
      </c>
      <c r="CV110" s="418">
        <f>IF(CU110=CU104,CJ107,(IF(CU110=CU106,CK107,(IF(CU110=CU108,CL107,(IF(CU110=CU112,CN107,(IF(CU110=CU114,CO107,999)))))))))</f>
        <v>999</v>
      </c>
      <c r="CX110" s="400">
        <f t="shared" ref="CX110" si="341">IF(CR110&lt;&gt;999,1,0)</f>
        <v>0</v>
      </c>
      <c r="CZ110" s="418">
        <f>IF(CX110=1,CS110,CV110)</f>
        <v>999</v>
      </c>
      <c r="DA110" s="400">
        <f t="shared" ref="DA110" si="342">IF(CZ110&lt;&gt;999,CZ110,CU110)</f>
        <v>5</v>
      </c>
    </row>
    <row r="111" spans="1:131" ht="12.6" customHeight="1" x14ac:dyDescent="0.25">
      <c r="A111" s="402">
        <v>4</v>
      </c>
      <c r="B111" s="404">
        <f>[3]Лист3!$A$19</f>
        <v>94</v>
      </c>
      <c r="C111" s="433" t="s">
        <v>5</v>
      </c>
      <c r="D111" s="126"/>
      <c r="E111" s="127">
        <f>IF(AQ106&gt;AR106,2,$AF$4)</f>
        <v>1</v>
      </c>
      <c r="F111" s="128"/>
      <c r="G111" s="129"/>
      <c r="H111" s="127">
        <f>IF(AR103&gt;AQ103,2,$AF$4)</f>
        <v>1</v>
      </c>
      <c r="I111" s="128"/>
      <c r="J111" s="129"/>
      <c r="K111" s="127">
        <f>IF(AR116&gt;AQ116,2,$AF$4)</f>
        <v>1</v>
      </c>
      <c r="L111" s="128"/>
      <c r="M111" s="408"/>
      <c r="N111" s="409"/>
      <c r="O111" s="427"/>
      <c r="P111" s="129"/>
      <c r="Q111" s="127">
        <f>IF(AR114&gt;AQ114,2,$AF$4)</f>
        <v>2</v>
      </c>
      <c r="R111" s="128"/>
      <c r="S111" s="129"/>
      <c r="T111" s="127"/>
      <c r="U111" s="126"/>
      <c r="V111" s="412">
        <f>SUM(E111,H111,K111,N111,Q111,T111)</f>
        <v>5</v>
      </c>
      <c r="W111" s="414">
        <f t="shared" ref="W111" si="343">IF(($AF$4=1),IF(CX110=1,CR110*10,0),0)</f>
        <v>0</v>
      </c>
      <c r="X111" s="412">
        <f>IF(($AF$4=1),RANK(DA110,$DA$37:$DA$48,0),0)</f>
        <v>4</v>
      </c>
      <c r="Y111" s="124"/>
      <c r="Z111" s="416">
        <f>IF(B111="","",VLOOKUP(B111,'[4]Список участников'!A:L,8,FALSE))</f>
        <v>0</v>
      </c>
      <c r="AB111" s="417">
        <f>IF(B111&gt;0,1,0)</f>
        <v>1</v>
      </c>
      <c r="AC111" s="417"/>
      <c r="AD111" s="111" t="str">
        <f>IF(B115=0," ","4-6")</f>
        <v>4-6</v>
      </c>
      <c r="AE111" s="112" t="str">
        <f>IF(B115=0," ",CONCATENATE(C111,"-",C115))</f>
        <v>СКО-</v>
      </c>
      <c r="AF111" s="113"/>
      <c r="AG111" s="114"/>
      <c r="AH111" s="113"/>
      <c r="AI111" s="114"/>
      <c r="AJ111" s="113"/>
      <c r="AK111" s="114"/>
      <c r="AL111" s="113"/>
      <c r="AM111" s="114"/>
      <c r="AN111" s="113"/>
      <c r="AO111" s="115"/>
      <c r="AP111" s="98"/>
      <c r="AQ111" s="99" t="str">
        <f t="shared" si="305"/>
        <v/>
      </c>
      <c r="AR111" s="99" t="str">
        <f t="shared" si="306"/>
        <v/>
      </c>
      <c r="AS111" s="100">
        <f t="shared" si="307"/>
        <v>0</v>
      </c>
      <c r="AT111" s="100">
        <f t="shared" si="308"/>
        <v>0</v>
      </c>
      <c r="AU111" s="100">
        <f t="shared" si="309"/>
        <v>0</v>
      </c>
      <c r="AV111" s="100">
        <f t="shared" si="310"/>
        <v>0</v>
      </c>
      <c r="AW111" s="100">
        <f t="shared" si="311"/>
        <v>0</v>
      </c>
      <c r="AX111" s="101"/>
      <c r="AY111" s="100">
        <f t="shared" si="312"/>
        <v>0</v>
      </c>
      <c r="AZ111" s="100">
        <f t="shared" si="313"/>
        <v>0</v>
      </c>
      <c r="BA111" s="100">
        <f t="shared" si="314"/>
        <v>0</v>
      </c>
      <c r="BB111" s="100">
        <f t="shared" si="315"/>
        <v>0</v>
      </c>
      <c r="BC111" s="100">
        <f t="shared" si="316"/>
        <v>0</v>
      </c>
      <c r="BD111" s="101"/>
      <c r="BE111" s="100" t="str">
        <f t="shared" si="317"/>
        <v/>
      </c>
      <c r="BF111" s="100" t="str">
        <f t="shared" si="318"/>
        <v/>
      </c>
      <c r="BG111" s="100" t="str">
        <f t="shared" si="319"/>
        <v/>
      </c>
      <c r="BH111" s="100" t="str">
        <f t="shared" si="320"/>
        <v/>
      </c>
      <c r="BI111" s="100" t="str">
        <f t="shared" si="321"/>
        <v/>
      </c>
      <c r="BJ111" s="101"/>
      <c r="BK111" s="100" t="str">
        <f t="shared" si="322"/>
        <v/>
      </c>
      <c r="BL111" s="100" t="str">
        <f t="shared" si="323"/>
        <v/>
      </c>
      <c r="BM111" s="100" t="str">
        <f t="shared" si="324"/>
        <v/>
      </c>
      <c r="BN111" s="100" t="str">
        <f t="shared" si="325"/>
        <v/>
      </c>
      <c r="BO111" s="100" t="str">
        <f t="shared" si="326"/>
        <v/>
      </c>
      <c r="BP111" s="101"/>
      <c r="BQ111" s="102" t="str">
        <f t="shared" si="327"/>
        <v/>
      </c>
      <c r="BR111" s="102" t="str">
        <f t="shared" si="328"/>
        <v/>
      </c>
      <c r="BS111" s="102" t="str">
        <f t="shared" si="329"/>
        <v/>
      </c>
      <c r="BT111" s="1" t="str">
        <f t="shared" si="330"/>
        <v/>
      </c>
      <c r="BU111" s="445"/>
      <c r="BW111" s="103"/>
      <c r="BX111" s="116">
        <f>((AQ106+AR103)/(AR106+AQ103))/10</f>
        <v>0</v>
      </c>
      <c r="BY111" s="116">
        <f>((AQ106+AR116)/(AR106+AQ116))/10</f>
        <v>1.6666666666666666E-2</v>
      </c>
      <c r="BZ111" s="116">
        <f>((AQ106+AR114)/(AR106+AQ114))/10</f>
        <v>0.1</v>
      </c>
      <c r="CA111" s="116" t="e">
        <f>((AQ106+AQ111)/(AR106+AR111))/10</f>
        <v>#VALUE!</v>
      </c>
      <c r="CB111" s="116">
        <f>((AR103+AR116)/(AQ103+AQ116))/10</f>
        <v>1.6666666666666666E-2</v>
      </c>
      <c r="CC111" s="116">
        <f>((AR103+AR114)/(AQ103+AQ114))/10</f>
        <v>0.1</v>
      </c>
      <c r="CD111" s="116" t="e">
        <f>((AR103+AQ111)/(AQ103+AR111))/10</f>
        <v>#VALUE!</v>
      </c>
      <c r="CE111" s="116">
        <f>((AR116+AR114)/(AQ116+AQ114))/10</f>
        <v>0.13333333333333333</v>
      </c>
      <c r="CF111" s="116" t="e">
        <f>((AR116+AQ111)/(AQ116+AR111))/10</f>
        <v>#VALUE!</v>
      </c>
      <c r="CG111" s="116" t="e">
        <f>((AR114+AQ111)/(AQ114+AR111))/10</f>
        <v>#VALUE!</v>
      </c>
      <c r="CI111" s="119"/>
      <c r="CJ111" s="119"/>
      <c r="CK111" s="119"/>
      <c r="CL111" s="119"/>
      <c r="CM111" s="119"/>
      <c r="CN111" s="119"/>
      <c r="CO111" s="119"/>
      <c r="CP111" s="119"/>
      <c r="CQ111" s="401"/>
      <c r="CR111" s="401"/>
      <c r="CS111" s="401"/>
      <c r="CU111" s="401"/>
      <c r="CV111" s="419"/>
      <c r="CX111" s="401"/>
      <c r="CZ111" s="419"/>
      <c r="DA111" s="401"/>
    </row>
    <row r="112" spans="1:131" ht="12.6" customHeight="1" x14ac:dyDescent="0.25">
      <c r="A112" s="424"/>
      <c r="B112" s="425"/>
      <c r="C112" s="434"/>
      <c r="D112" s="420" t="str">
        <f>IF(AQ106&gt;AR106,BS106,BT106)</f>
        <v>0 : 3</v>
      </c>
      <c r="E112" s="421"/>
      <c r="F112" s="422"/>
      <c r="G112" s="423" t="str">
        <f>IF(AR103&gt;AQ103,BS103,BT103)</f>
        <v>0 : 3</v>
      </c>
      <c r="H112" s="421"/>
      <c r="I112" s="422"/>
      <c r="J112" s="423" t="str">
        <f>IF(AR116&gt;AQ116,BS116,BT116)</f>
        <v>1 : 3</v>
      </c>
      <c r="K112" s="421"/>
      <c r="L112" s="422"/>
      <c r="M112" s="428"/>
      <c r="N112" s="429"/>
      <c r="O112" s="430"/>
      <c r="P112" s="423" t="str">
        <f>IF(AR114&gt;AQ114,BS114,BT114)</f>
        <v>1, 1, 1</v>
      </c>
      <c r="Q112" s="421"/>
      <c r="R112" s="422"/>
      <c r="S112" s="423"/>
      <c r="T112" s="421"/>
      <c r="U112" s="421"/>
      <c r="V112" s="431"/>
      <c r="W112" s="432"/>
      <c r="X112" s="431"/>
      <c r="Y112" s="124"/>
      <c r="Z112" s="416"/>
      <c r="AB112" s="417"/>
      <c r="AC112" s="417"/>
      <c r="AD112" s="111" t="s">
        <v>209</v>
      </c>
      <c r="AE112" s="112" t="str">
        <f>CONCATENATE(C109,"-",C107)</f>
        <v>ЖЕТЫСУСКАЯ обл.-ЖАМБЫЛСКАЯ обл.</v>
      </c>
      <c r="AF112" s="113">
        <v>1</v>
      </c>
      <c r="AG112" s="114">
        <v>2</v>
      </c>
      <c r="AH112" s="113">
        <v>1</v>
      </c>
      <c r="AI112" s="114">
        <v>2</v>
      </c>
      <c r="AJ112" s="113">
        <v>1</v>
      </c>
      <c r="AK112" s="114">
        <v>2</v>
      </c>
      <c r="AL112" s="113"/>
      <c r="AM112" s="114"/>
      <c r="AN112" s="113"/>
      <c r="AO112" s="115"/>
      <c r="AP112" s="98"/>
      <c r="AQ112" s="99">
        <f t="shared" si="305"/>
        <v>0</v>
      </c>
      <c r="AR112" s="99">
        <f t="shared" si="306"/>
        <v>3</v>
      </c>
      <c r="AS112" s="100">
        <f t="shared" si="307"/>
        <v>0</v>
      </c>
      <c r="AT112" s="100">
        <f t="shared" si="308"/>
        <v>0</v>
      </c>
      <c r="AU112" s="100">
        <f t="shared" si="309"/>
        <v>0</v>
      </c>
      <c r="AV112" s="100">
        <f t="shared" si="310"/>
        <v>0</v>
      </c>
      <c r="AW112" s="100">
        <f t="shared" si="311"/>
        <v>0</v>
      </c>
      <c r="AX112" s="101"/>
      <c r="AY112" s="100">
        <f t="shared" si="312"/>
        <v>1</v>
      </c>
      <c r="AZ112" s="100">
        <f t="shared" si="313"/>
        <v>1</v>
      </c>
      <c r="BA112" s="100">
        <f t="shared" si="314"/>
        <v>1</v>
      </c>
      <c r="BB112" s="100">
        <f t="shared" si="315"/>
        <v>0</v>
      </c>
      <c r="BC112" s="100">
        <f t="shared" si="316"/>
        <v>0</v>
      </c>
      <c r="BD112" s="101"/>
      <c r="BE112" s="100">
        <f t="shared" si="317"/>
        <v>-1</v>
      </c>
      <c r="BF112" s="100" t="str">
        <f t="shared" si="318"/>
        <v>, -1</v>
      </c>
      <c r="BG112" s="100" t="str">
        <f t="shared" si="319"/>
        <v>, -1</v>
      </c>
      <c r="BH112" s="100" t="str">
        <f t="shared" si="320"/>
        <v/>
      </c>
      <c r="BI112" s="100" t="str">
        <f t="shared" si="321"/>
        <v/>
      </c>
      <c r="BJ112" s="101"/>
      <c r="BK112" s="100">
        <f t="shared" si="322"/>
        <v>1</v>
      </c>
      <c r="BL112" s="100" t="str">
        <f t="shared" si="323"/>
        <v>, 1</v>
      </c>
      <c r="BM112" s="100" t="str">
        <f t="shared" si="324"/>
        <v>, 1</v>
      </c>
      <c r="BN112" s="100" t="str">
        <f t="shared" si="325"/>
        <v/>
      </c>
      <c r="BO112" s="100" t="str">
        <f t="shared" si="326"/>
        <v/>
      </c>
      <c r="BP112" s="101"/>
      <c r="BQ112" s="102" t="str">
        <f t="shared" si="327"/>
        <v>-1, -1, -1</v>
      </c>
      <c r="BR112" s="102" t="str">
        <f t="shared" si="328"/>
        <v>1, 1, 1</v>
      </c>
      <c r="BS112" s="102" t="str">
        <f t="shared" si="329"/>
        <v>1, 1, 1</v>
      </c>
      <c r="BT112" s="1" t="str">
        <f t="shared" si="330"/>
        <v>0 : 3</v>
      </c>
      <c r="BU112" s="445"/>
      <c r="BW112" s="103">
        <v>5</v>
      </c>
      <c r="BX112" s="104" t="s">
        <v>208</v>
      </c>
      <c r="BY112" s="104" t="s">
        <v>205</v>
      </c>
      <c r="BZ112" s="104" t="s">
        <v>206</v>
      </c>
      <c r="CA112" s="104" t="s">
        <v>207</v>
      </c>
      <c r="CB112" s="104" t="s">
        <v>186</v>
      </c>
      <c r="CC112" s="104" t="s">
        <v>187</v>
      </c>
      <c r="CD112" s="104" t="s">
        <v>189</v>
      </c>
      <c r="CE112" s="104" t="s">
        <v>1</v>
      </c>
      <c r="CF112" s="104" t="s">
        <v>191</v>
      </c>
      <c r="CG112" s="104" t="s">
        <v>193</v>
      </c>
      <c r="CI112" s="119"/>
      <c r="CJ112" s="105"/>
      <c r="CK112" s="105"/>
      <c r="CL112" s="105"/>
      <c r="CM112" s="105"/>
      <c r="CN112" s="105"/>
      <c r="CO112" s="105"/>
      <c r="CP112" s="105"/>
      <c r="CQ112" s="400">
        <f>V113</f>
        <v>4</v>
      </c>
      <c r="CR112" s="400">
        <f>IF(AND(CQ112=CQ104,CQ112=CQ106),BX113,(IF(AND(CQ112=CQ104,CQ112=CQ108),BY113,(IF(AND(CQ112=CQ104,CQ112=CQ110),BZ113,(IF(AND(CQ112=CQ104,CQ112=CQ114),CA113,(IF(AND(CQ112=CQ106,CQ112=CQ108),CB113,(IF(AND(CQ112=CQ106,CQ112=CQ110),CC113,(IF(AND(CQ112=CQ106,CQ112=CQ114),CD113,(IF(AND(CQ112=CQ108,CQ112=CQ110),CE113,(IF(AND(CQ112=CQ108,CQ112=CQ114),CF113,(IF(AND(CQ112=CQ110,CQ112=CQ114),CG113,999)))))))))))))))))))</f>
        <v>999</v>
      </c>
      <c r="CS112" s="400">
        <f t="shared" ref="CS112" si="344">IF(CX112=1,CQ112+CR112,CR112)</f>
        <v>999</v>
      </c>
      <c r="CU112" s="400">
        <f>CQ112</f>
        <v>4</v>
      </c>
      <c r="CV112" s="418">
        <f>IF(CU112=CU104,CJ108,(IF(CU112=CU106,CK108,(IF(CU112=CU108,CL108,(IF(CU112=CU110,CM108,(IF(CU112=CU114,CO108,999)))))))))</f>
        <v>999</v>
      </c>
      <c r="CX112" s="400">
        <f t="shared" ref="CX112" si="345">IF(CR112&lt;&gt;999,1,0)</f>
        <v>0</v>
      </c>
      <c r="CZ112" s="418">
        <f>IF(CX112=1,CS112,CV112)</f>
        <v>999</v>
      </c>
      <c r="DA112" s="400">
        <f t="shared" ref="DA112" si="346">IF(CZ112&lt;&gt;999,CZ112,CU112)</f>
        <v>4</v>
      </c>
    </row>
    <row r="113" spans="1:105" ht="12.6" customHeight="1" x14ac:dyDescent="0.25">
      <c r="A113" s="402">
        <v>5</v>
      </c>
      <c r="B113" s="404">
        <f>[3]Лист3!$A$20</f>
        <v>99</v>
      </c>
      <c r="C113" s="433" t="s">
        <v>76</v>
      </c>
      <c r="D113" s="126"/>
      <c r="E113" s="127">
        <f>IF(AR104&gt;AQ104,2,$AF$4)</f>
        <v>1</v>
      </c>
      <c r="F113" s="128"/>
      <c r="G113" s="129"/>
      <c r="H113" s="127">
        <f>IF(AR110&gt;AQ110,2,$AF$4)</f>
        <v>1</v>
      </c>
      <c r="I113" s="128"/>
      <c r="J113" s="129"/>
      <c r="K113" s="127">
        <f>IF(AQ108&gt;AR108,2,$AF$4)</f>
        <v>1</v>
      </c>
      <c r="L113" s="128"/>
      <c r="M113" s="129"/>
      <c r="N113" s="127">
        <f>IF(AQ114&gt;AR114,2,$AF$4)</f>
        <v>1</v>
      </c>
      <c r="O113" s="128"/>
      <c r="P113" s="408"/>
      <c r="Q113" s="409"/>
      <c r="R113" s="427"/>
      <c r="S113" s="129"/>
      <c r="T113" s="127"/>
      <c r="U113" s="126"/>
      <c r="V113" s="412">
        <f>SUM(E113,H113,K113,N113,Q113,T113)</f>
        <v>4</v>
      </c>
      <c r="W113" s="414">
        <f t="shared" ref="W113" si="347">IF(($AF$4=1),IF(CX112=1,CR112*10,0),0)</f>
        <v>0</v>
      </c>
      <c r="X113" s="412">
        <f>IF(($AF$4=1),RANK(DA112,$DA$37:$DA$48,0),0)</f>
        <v>5</v>
      </c>
      <c r="Y113" s="124"/>
      <c r="Z113" s="416">
        <f>IF(B113="","",VLOOKUP(B113,'[4]Список участников'!A:L,8,FALSE))</f>
        <v>0</v>
      </c>
      <c r="AB113" s="417">
        <f>IF(B113&gt;0,1,0)</f>
        <v>1</v>
      </c>
      <c r="AC113" s="417"/>
      <c r="AD113" s="111" t="str">
        <f>IF(B115=0," ","6-1")</f>
        <v>6-1</v>
      </c>
      <c r="AE113" s="112" t="str">
        <f>IF(B115=0," ",CONCATENATE(C115,"-",C105))</f>
        <v>-КАРАГАНДИНСКАЯ обл.</v>
      </c>
      <c r="AF113" s="113"/>
      <c r="AG113" s="114"/>
      <c r="AH113" s="113"/>
      <c r="AI113" s="114"/>
      <c r="AJ113" s="113"/>
      <c r="AK113" s="114"/>
      <c r="AL113" s="113"/>
      <c r="AM113" s="114"/>
      <c r="AN113" s="113"/>
      <c r="AO113" s="115"/>
      <c r="AP113" s="98"/>
      <c r="AQ113" s="99" t="str">
        <f t="shared" si="305"/>
        <v/>
      </c>
      <c r="AR113" s="99" t="str">
        <f t="shared" si="306"/>
        <v/>
      </c>
      <c r="AS113" s="100">
        <f t="shared" si="307"/>
        <v>0</v>
      </c>
      <c r="AT113" s="100">
        <f t="shared" si="308"/>
        <v>0</v>
      </c>
      <c r="AU113" s="100">
        <f t="shared" si="309"/>
        <v>0</v>
      </c>
      <c r="AV113" s="100">
        <f t="shared" si="310"/>
        <v>0</v>
      </c>
      <c r="AW113" s="100">
        <f t="shared" si="311"/>
        <v>0</v>
      </c>
      <c r="AX113" s="101"/>
      <c r="AY113" s="100">
        <f t="shared" si="312"/>
        <v>0</v>
      </c>
      <c r="AZ113" s="100">
        <f t="shared" si="313"/>
        <v>0</v>
      </c>
      <c r="BA113" s="100">
        <f t="shared" si="314"/>
        <v>0</v>
      </c>
      <c r="BB113" s="100">
        <f t="shared" si="315"/>
        <v>0</v>
      </c>
      <c r="BC113" s="100">
        <f t="shared" si="316"/>
        <v>0</v>
      </c>
      <c r="BD113" s="101"/>
      <c r="BE113" s="100" t="str">
        <f t="shared" si="317"/>
        <v/>
      </c>
      <c r="BF113" s="100" t="str">
        <f t="shared" si="318"/>
        <v/>
      </c>
      <c r="BG113" s="100" t="str">
        <f t="shared" si="319"/>
        <v/>
      </c>
      <c r="BH113" s="100" t="str">
        <f t="shared" si="320"/>
        <v/>
      </c>
      <c r="BI113" s="100" t="str">
        <f t="shared" si="321"/>
        <v/>
      </c>
      <c r="BJ113" s="101"/>
      <c r="BK113" s="100" t="str">
        <f t="shared" si="322"/>
        <v/>
      </c>
      <c r="BL113" s="100" t="str">
        <f t="shared" si="323"/>
        <v/>
      </c>
      <c r="BM113" s="100" t="str">
        <f t="shared" si="324"/>
        <v/>
      </c>
      <c r="BN113" s="100" t="str">
        <f t="shared" si="325"/>
        <v/>
      </c>
      <c r="BO113" s="100" t="str">
        <f t="shared" si="326"/>
        <v/>
      </c>
      <c r="BP113" s="101"/>
      <c r="BQ113" s="102" t="str">
        <f t="shared" si="327"/>
        <v/>
      </c>
      <c r="BR113" s="102" t="str">
        <f t="shared" si="328"/>
        <v/>
      </c>
      <c r="BS113" s="102" t="str">
        <f t="shared" si="329"/>
        <v/>
      </c>
      <c r="BT113" s="1" t="str">
        <f t="shared" si="330"/>
        <v/>
      </c>
      <c r="BU113" s="445"/>
      <c r="BW113" s="103"/>
      <c r="BX113" s="116">
        <f>((AR104+AR110)/(AQ104+AQ110))/10</f>
        <v>0</v>
      </c>
      <c r="BY113" s="116">
        <f>((AR104+AQ108)/(AQ104+AR108))/10</f>
        <v>0</v>
      </c>
      <c r="BZ113" s="116">
        <f>((AR104+AQ114)/(AQ104+AR114))/10</f>
        <v>0</v>
      </c>
      <c r="CA113" s="116" t="e">
        <f>((AR104+AQ117)/(AQ104+AR117))/10</f>
        <v>#VALUE!</v>
      </c>
      <c r="CB113" s="116">
        <f>((AR110+AQ108)/(AQ110+AR108))/10</f>
        <v>0</v>
      </c>
      <c r="CC113" s="116">
        <f>((AR110+AQ114)/(AQ110+AR114))/10</f>
        <v>0</v>
      </c>
      <c r="CD113" s="116" t="e">
        <f>((AR110+AQ117)/(AQ110+AR117))/10</f>
        <v>#VALUE!</v>
      </c>
      <c r="CE113" s="116">
        <f>((AQ108+AQ114)/(AR108+AR114))/10</f>
        <v>0</v>
      </c>
      <c r="CF113" s="116" t="e">
        <f>((AQ108+AQ117)/(AR108+AR117))/10</f>
        <v>#VALUE!</v>
      </c>
      <c r="CG113" s="116" t="e">
        <f>((AQ114+AQ117)/(AR114+AR117))/10</f>
        <v>#VALUE!</v>
      </c>
      <c r="CI113" s="119"/>
      <c r="CJ113" s="119"/>
      <c r="CK113" s="119"/>
      <c r="CL113" s="119"/>
      <c r="CM113" s="119"/>
      <c r="CN113" s="119"/>
      <c r="CO113" s="119"/>
      <c r="CP113" s="119"/>
      <c r="CQ113" s="401"/>
      <c r="CR113" s="401"/>
      <c r="CS113" s="401"/>
      <c r="CU113" s="401"/>
      <c r="CV113" s="419"/>
      <c r="CX113" s="401"/>
      <c r="CZ113" s="419"/>
      <c r="DA113" s="401"/>
    </row>
    <row r="114" spans="1:105" ht="12.6" customHeight="1" x14ac:dyDescent="0.25">
      <c r="A114" s="424"/>
      <c r="B114" s="425"/>
      <c r="C114" s="434"/>
      <c r="D114" s="420" t="str">
        <f>IF(AR104&gt;AQ104,BS104,BT104)</f>
        <v>0 : 3</v>
      </c>
      <c r="E114" s="421"/>
      <c r="F114" s="422"/>
      <c r="G114" s="423" t="str">
        <f>IF(AR110&gt;AQ110,BS110,BT110)</f>
        <v>0 : 3</v>
      </c>
      <c r="H114" s="421"/>
      <c r="I114" s="422"/>
      <c r="J114" s="423" t="str">
        <f>IF(AQ108&gt;AR108,BS108,BT108)</f>
        <v>0 : 3</v>
      </c>
      <c r="K114" s="421"/>
      <c r="L114" s="422"/>
      <c r="M114" s="423" t="str">
        <f>IF(AQ114&gt;AR114,BS114,BT114)</f>
        <v>0 : 3</v>
      </c>
      <c r="N114" s="421"/>
      <c r="O114" s="422"/>
      <c r="P114" s="428"/>
      <c r="Q114" s="429"/>
      <c r="R114" s="430"/>
      <c r="S114" s="423"/>
      <c r="T114" s="421"/>
      <c r="U114" s="421"/>
      <c r="V114" s="431"/>
      <c r="W114" s="432"/>
      <c r="X114" s="431"/>
      <c r="Y114" s="124"/>
      <c r="Z114" s="416"/>
      <c r="AB114" s="417"/>
      <c r="AC114" s="417"/>
      <c r="AD114" s="111" t="str">
        <f>IF(B113=0," ","5-4")</f>
        <v>5-4</v>
      </c>
      <c r="AE114" s="112" t="str">
        <f>IF(B113=0," ",CONCATENATE(C113,"-",C111))</f>
        <v>УЛЫТАУСКАЯ обл.-СКО</v>
      </c>
      <c r="AF114" s="113">
        <v>1</v>
      </c>
      <c r="AG114" s="114">
        <v>2</v>
      </c>
      <c r="AH114" s="113">
        <v>1</v>
      </c>
      <c r="AI114" s="114">
        <v>2</v>
      </c>
      <c r="AJ114" s="113">
        <v>1</v>
      </c>
      <c r="AK114" s="114">
        <v>2</v>
      </c>
      <c r="AL114" s="113"/>
      <c r="AM114" s="114"/>
      <c r="AN114" s="113"/>
      <c r="AO114" s="115"/>
      <c r="AP114" s="98"/>
      <c r="AQ114" s="99">
        <f t="shared" si="305"/>
        <v>0</v>
      </c>
      <c r="AR114" s="99">
        <f t="shared" si="306"/>
        <v>3</v>
      </c>
      <c r="AS114" s="100">
        <f t="shared" si="307"/>
        <v>0</v>
      </c>
      <c r="AT114" s="100">
        <f t="shared" si="308"/>
        <v>0</v>
      </c>
      <c r="AU114" s="100">
        <f t="shared" si="309"/>
        <v>0</v>
      </c>
      <c r="AV114" s="100">
        <f t="shared" si="310"/>
        <v>0</v>
      </c>
      <c r="AW114" s="100">
        <f t="shared" si="311"/>
        <v>0</v>
      </c>
      <c r="AX114" s="101"/>
      <c r="AY114" s="100">
        <f t="shared" si="312"/>
        <v>1</v>
      </c>
      <c r="AZ114" s="100">
        <f t="shared" si="313"/>
        <v>1</v>
      </c>
      <c r="BA114" s="100">
        <f t="shared" si="314"/>
        <v>1</v>
      </c>
      <c r="BB114" s="100">
        <f t="shared" si="315"/>
        <v>0</v>
      </c>
      <c r="BC114" s="100">
        <f t="shared" si="316"/>
        <v>0</v>
      </c>
      <c r="BD114" s="101"/>
      <c r="BE114" s="100">
        <f t="shared" si="317"/>
        <v>-1</v>
      </c>
      <c r="BF114" s="100" t="str">
        <f t="shared" si="318"/>
        <v>, -1</v>
      </c>
      <c r="BG114" s="100" t="str">
        <f t="shared" si="319"/>
        <v>, -1</v>
      </c>
      <c r="BH114" s="100" t="str">
        <f t="shared" si="320"/>
        <v/>
      </c>
      <c r="BI114" s="100" t="str">
        <f t="shared" si="321"/>
        <v/>
      </c>
      <c r="BJ114" s="101"/>
      <c r="BK114" s="100">
        <f t="shared" si="322"/>
        <v>1</v>
      </c>
      <c r="BL114" s="100" t="str">
        <f t="shared" si="323"/>
        <v>, 1</v>
      </c>
      <c r="BM114" s="100" t="str">
        <f t="shared" si="324"/>
        <v>, 1</v>
      </c>
      <c r="BN114" s="100" t="str">
        <f t="shared" si="325"/>
        <v/>
      </c>
      <c r="BO114" s="100" t="str">
        <f t="shared" si="326"/>
        <v/>
      </c>
      <c r="BP114" s="101"/>
      <c r="BQ114" s="102" t="str">
        <f t="shared" si="327"/>
        <v>-1, -1, -1</v>
      </c>
      <c r="BR114" s="102" t="str">
        <f t="shared" si="328"/>
        <v>1, 1, 1</v>
      </c>
      <c r="BS114" s="102" t="str">
        <f t="shared" si="329"/>
        <v>1, 1, 1</v>
      </c>
      <c r="BT114" s="1" t="str">
        <f t="shared" si="330"/>
        <v>0 : 3</v>
      </c>
      <c r="BU114" s="445"/>
      <c r="BW114" s="103">
        <v>6</v>
      </c>
      <c r="BX114" s="104" t="s">
        <v>208</v>
      </c>
      <c r="BY114" s="104" t="s">
        <v>205</v>
      </c>
      <c r="BZ114" s="104" t="s">
        <v>206</v>
      </c>
      <c r="CA114" s="104" t="s">
        <v>2</v>
      </c>
      <c r="CB114" s="104" t="s">
        <v>186</v>
      </c>
      <c r="CC114" s="104" t="s">
        <v>187</v>
      </c>
      <c r="CD114" s="104" t="s">
        <v>188</v>
      </c>
      <c r="CE114" s="104" t="s">
        <v>1</v>
      </c>
      <c r="CF114" s="104" t="s">
        <v>190</v>
      </c>
      <c r="CG114" s="104" t="s">
        <v>192</v>
      </c>
      <c r="CI114" s="119"/>
      <c r="CJ114" s="105"/>
      <c r="CK114" s="105"/>
      <c r="CL114" s="105"/>
      <c r="CM114" s="105"/>
      <c r="CN114" s="105"/>
      <c r="CO114" s="105"/>
      <c r="CP114" s="105"/>
      <c r="CQ114" s="400">
        <f>V115</f>
        <v>0</v>
      </c>
      <c r="CR114" s="400">
        <f>IF(AND(CQ114=CQ104,CQ114=CQ106),BX115,(IF(AND(CQ114=CQ104,CQ114=CQ108),BY115,(IF(AND(CQ114=CQ104,CQ114=CQ110),BZ115,(IF(AND(CQ114=CQ104,CQ114=CQ112),CA115,(IF(AND(CQ114=CQ106,CQ114=CQ108),CB115,(IF(AND(CQ114=CQ106,CQ114=CQ110),CC115,(IF(AND(CQ114=CQ106,CQ114=CQ112),CD115,(IF(AND(CQ114=CQ108,CQ114=CQ110),CE115,(IF(AND(CQ114=CQ108,CQ114=CQ112),CF115,(IF(AND(CQ114=CQ110,CQ114=CQ112),CG115,999)))))))))))))))))))</f>
        <v>999</v>
      </c>
      <c r="CS114" s="400">
        <f t="shared" ref="CS114" si="348">IF(CX114=1,CQ114+CR114,CR114)</f>
        <v>999</v>
      </c>
      <c r="CU114" s="400">
        <f>CQ114</f>
        <v>0</v>
      </c>
      <c r="CV114" s="418">
        <f>IF(CU114=CU104,CJ109,(IF(CU114=CU106,CK109,(IF(CU114=CU108,CL109,(IF(CU114=CU110,CM109,(IF(CU114=CU112,CN109,999)))))))))</f>
        <v>999</v>
      </c>
      <c r="CX114" s="400">
        <f t="shared" ref="CX114" si="349">IF(CR114&lt;&gt;999,1,0)</f>
        <v>0</v>
      </c>
      <c r="CZ114" s="418">
        <f t="shared" ref="CZ114" si="350">IF(CX114=11,CS114,CV114)</f>
        <v>999</v>
      </c>
      <c r="DA114" s="400">
        <f t="shared" ref="DA114" si="351">IF(CZ114&lt;&gt;999,CZ114,CU114)</f>
        <v>0</v>
      </c>
    </row>
    <row r="115" spans="1:105" ht="12.6" customHeight="1" x14ac:dyDescent="0.25">
      <c r="A115" s="402" t="s">
        <v>200</v>
      </c>
      <c r="B115" s="404">
        <f>[3]Лист3!$A$21</f>
        <v>142</v>
      </c>
      <c r="C115" s="406"/>
      <c r="D115" s="126"/>
      <c r="E115" s="127"/>
      <c r="F115" s="128"/>
      <c r="G115" s="129"/>
      <c r="H115" s="127"/>
      <c r="I115" s="128"/>
      <c r="J115" s="129"/>
      <c r="K115" s="127"/>
      <c r="L115" s="128"/>
      <c r="M115" s="129"/>
      <c r="N115" s="127"/>
      <c r="O115" s="128"/>
      <c r="P115" s="129"/>
      <c r="Q115" s="127"/>
      <c r="R115" s="128"/>
      <c r="S115" s="408"/>
      <c r="T115" s="409"/>
      <c r="U115" s="409"/>
      <c r="V115" s="412"/>
      <c r="W115" s="414"/>
      <c r="X115" s="412"/>
      <c r="Y115" s="124"/>
      <c r="Z115" s="416">
        <f>IF(B115="","",VLOOKUP(B115,'[4]Список участников'!A:L,8,FALSE))</f>
        <v>0</v>
      </c>
      <c r="AB115" s="417">
        <f>IF(B115&gt;0,1,0)</f>
        <v>1</v>
      </c>
      <c r="AC115" s="417"/>
      <c r="AD115" s="111" t="s">
        <v>208</v>
      </c>
      <c r="AE115" s="112" t="str">
        <f>CONCATENATE(C105,"-",C107)</f>
        <v>КАРАГАНДИНСКАЯ обл.-ЖАМБЫЛСКАЯ обл.</v>
      </c>
      <c r="AF115" s="113">
        <v>2</v>
      </c>
      <c r="AG115" s="114">
        <v>1</v>
      </c>
      <c r="AH115" s="113">
        <v>1</v>
      </c>
      <c r="AI115" s="114">
        <v>2</v>
      </c>
      <c r="AJ115" s="113">
        <v>1</v>
      </c>
      <c r="AK115" s="114">
        <v>2</v>
      </c>
      <c r="AL115" s="113">
        <v>2</v>
      </c>
      <c r="AM115" s="114">
        <v>1</v>
      </c>
      <c r="AN115" s="113">
        <v>2</v>
      </c>
      <c r="AO115" s="115">
        <v>1</v>
      </c>
      <c r="AP115" s="98"/>
      <c r="AQ115" s="99">
        <f t="shared" si="305"/>
        <v>3</v>
      </c>
      <c r="AR115" s="99">
        <f t="shared" si="306"/>
        <v>2</v>
      </c>
      <c r="AS115" s="100">
        <f t="shared" si="307"/>
        <v>1</v>
      </c>
      <c r="AT115" s="100">
        <f t="shared" si="308"/>
        <v>0</v>
      </c>
      <c r="AU115" s="100">
        <f t="shared" si="309"/>
        <v>0</v>
      </c>
      <c r="AV115" s="100">
        <f t="shared" si="310"/>
        <v>1</v>
      </c>
      <c r="AW115" s="100">
        <f t="shared" si="311"/>
        <v>1</v>
      </c>
      <c r="AX115" s="101"/>
      <c r="AY115" s="100">
        <f t="shared" si="312"/>
        <v>0</v>
      </c>
      <c r="AZ115" s="100">
        <f t="shared" si="313"/>
        <v>1</v>
      </c>
      <c r="BA115" s="100">
        <f t="shared" si="314"/>
        <v>1</v>
      </c>
      <c r="BB115" s="100">
        <f t="shared" si="315"/>
        <v>0</v>
      </c>
      <c r="BC115" s="100">
        <f t="shared" si="316"/>
        <v>0</v>
      </c>
      <c r="BD115" s="101"/>
      <c r="BE115" s="100">
        <f t="shared" si="317"/>
        <v>1</v>
      </c>
      <c r="BF115" s="100" t="str">
        <f t="shared" si="318"/>
        <v>, -1</v>
      </c>
      <c r="BG115" s="100" t="str">
        <f t="shared" si="319"/>
        <v>, -1</v>
      </c>
      <c r="BH115" s="100" t="str">
        <f t="shared" si="320"/>
        <v>, 1</v>
      </c>
      <c r="BI115" s="100" t="str">
        <f t="shared" si="321"/>
        <v>, 1</v>
      </c>
      <c r="BJ115" s="101"/>
      <c r="BK115" s="100">
        <f t="shared" si="322"/>
        <v>-1</v>
      </c>
      <c r="BL115" s="100" t="str">
        <f t="shared" si="323"/>
        <v>, 1</v>
      </c>
      <c r="BM115" s="100" t="str">
        <f t="shared" si="324"/>
        <v>, 1</v>
      </c>
      <c r="BN115" s="100" t="str">
        <f t="shared" si="325"/>
        <v>, -1</v>
      </c>
      <c r="BO115" s="100" t="str">
        <f t="shared" si="326"/>
        <v>, -1</v>
      </c>
      <c r="BP115" s="101"/>
      <c r="BQ115" s="102" t="str">
        <f t="shared" si="327"/>
        <v>1, -1, -1, 1, 1</v>
      </c>
      <c r="BR115" s="102" t="str">
        <f t="shared" si="328"/>
        <v>-1, 1, 1, -1, -1</v>
      </c>
      <c r="BS115" s="102" t="str">
        <f t="shared" si="329"/>
        <v>1, -1, -1, 1, 1</v>
      </c>
      <c r="BT115" s="1" t="str">
        <f t="shared" si="330"/>
        <v>2 : 3</v>
      </c>
      <c r="BU115" s="445"/>
      <c r="BW115" s="103"/>
      <c r="BX115" s="116" t="e">
        <f>((AQ113+AQ107)/(AR113+AR107))/10</f>
        <v>#VALUE!</v>
      </c>
      <c r="BY115" s="116" t="e">
        <f>((AQ113+AR105)/(AR113+AQ105))/10</f>
        <v>#VALUE!</v>
      </c>
      <c r="BZ115" s="116" t="e">
        <f>((AQ113+AR111)/(AR113+AQ111))/10</f>
        <v>#VALUE!</v>
      </c>
      <c r="CA115" s="116" t="e">
        <f>((AQ113+AR117)/(AR113+AQ117))/10</f>
        <v>#VALUE!</v>
      </c>
      <c r="CB115" s="116" t="e">
        <f>((AQ107+AR105)/(AR107+AQ105))/10</f>
        <v>#VALUE!</v>
      </c>
      <c r="CC115" s="116" t="e">
        <f>((AQ107+AR111)/(AR107+AQ111))/10</f>
        <v>#VALUE!</v>
      </c>
      <c r="CD115" s="116" t="e">
        <f>((AQ107+AR117)/(AR107+AQ117))/10</f>
        <v>#VALUE!</v>
      </c>
      <c r="CE115" s="116" t="e">
        <f>((AR105+AR111)/(AQ105+AQ111))/10</f>
        <v>#VALUE!</v>
      </c>
      <c r="CF115" s="116" t="e">
        <f>((AR105+AR117)/(AQ105+AQ117))/10</f>
        <v>#VALUE!</v>
      </c>
      <c r="CG115" s="116" t="e">
        <f>((AR111+AR117)/(AQ111+AQ117))/10</f>
        <v>#VALUE!</v>
      </c>
      <c r="CI115" s="119"/>
      <c r="CJ115" s="119"/>
      <c r="CK115" s="119"/>
      <c r="CL115" s="119"/>
      <c r="CM115" s="119"/>
      <c r="CN115" s="119"/>
      <c r="CO115" s="119"/>
      <c r="CP115" s="119"/>
      <c r="CQ115" s="401"/>
      <c r="CR115" s="401"/>
      <c r="CS115" s="401"/>
      <c r="CU115" s="401"/>
      <c r="CV115" s="419"/>
      <c r="CX115" s="401"/>
      <c r="CZ115" s="419"/>
      <c r="DA115" s="401"/>
    </row>
    <row r="116" spans="1:105" ht="12.6" customHeight="1" thickBot="1" x14ac:dyDescent="0.3">
      <c r="A116" s="403"/>
      <c r="B116" s="405"/>
      <c r="C116" s="407"/>
      <c r="D116" s="396"/>
      <c r="E116" s="397"/>
      <c r="F116" s="398"/>
      <c r="G116" s="399"/>
      <c r="H116" s="397"/>
      <c r="I116" s="398"/>
      <c r="J116" s="399"/>
      <c r="K116" s="397"/>
      <c r="L116" s="398"/>
      <c r="M116" s="399"/>
      <c r="N116" s="397"/>
      <c r="O116" s="398"/>
      <c r="P116" s="399"/>
      <c r="Q116" s="397"/>
      <c r="R116" s="398"/>
      <c r="S116" s="410"/>
      <c r="T116" s="411"/>
      <c r="U116" s="411"/>
      <c r="V116" s="413"/>
      <c r="W116" s="415"/>
      <c r="X116" s="413"/>
      <c r="Y116" s="124"/>
      <c r="Z116" s="416"/>
      <c r="AB116" s="417"/>
      <c r="AC116" s="417"/>
      <c r="AD116" s="111" t="str">
        <f>IF(B111=0," ","3-4")</f>
        <v>3-4</v>
      </c>
      <c r="AE116" s="112" t="str">
        <f>IF(B111=0," ",CONCATENATE(C109,"-",C111))</f>
        <v>ЖЕТЫСУСКАЯ обл.-СКО</v>
      </c>
      <c r="AF116" s="113">
        <v>1</v>
      </c>
      <c r="AG116" s="114">
        <v>2</v>
      </c>
      <c r="AH116" s="113">
        <v>2</v>
      </c>
      <c r="AI116" s="114">
        <v>1</v>
      </c>
      <c r="AJ116" s="113">
        <v>2</v>
      </c>
      <c r="AK116" s="114">
        <v>1</v>
      </c>
      <c r="AL116" s="113">
        <v>2</v>
      </c>
      <c r="AM116" s="114">
        <v>1</v>
      </c>
      <c r="AN116" s="113"/>
      <c r="AO116" s="115"/>
      <c r="AP116" s="98"/>
      <c r="AQ116" s="99">
        <f t="shared" si="305"/>
        <v>3</v>
      </c>
      <c r="AR116" s="99">
        <f t="shared" si="306"/>
        <v>1</v>
      </c>
      <c r="AS116" s="100">
        <f t="shared" si="307"/>
        <v>0</v>
      </c>
      <c r="AT116" s="100">
        <f t="shared" si="308"/>
        <v>1</v>
      </c>
      <c r="AU116" s="100">
        <f t="shared" si="309"/>
        <v>1</v>
      </c>
      <c r="AV116" s="100">
        <f t="shared" si="310"/>
        <v>1</v>
      </c>
      <c r="AW116" s="100">
        <f t="shared" si="311"/>
        <v>0</v>
      </c>
      <c r="AX116" s="101"/>
      <c r="AY116" s="100">
        <f t="shared" si="312"/>
        <v>1</v>
      </c>
      <c r="AZ116" s="100">
        <f t="shared" si="313"/>
        <v>0</v>
      </c>
      <c r="BA116" s="100">
        <f t="shared" si="314"/>
        <v>0</v>
      </c>
      <c r="BB116" s="100">
        <f t="shared" si="315"/>
        <v>0</v>
      </c>
      <c r="BC116" s="100">
        <f t="shared" si="316"/>
        <v>0</v>
      </c>
      <c r="BD116" s="101"/>
      <c r="BE116" s="100">
        <f t="shared" si="317"/>
        <v>-1</v>
      </c>
      <c r="BF116" s="100" t="str">
        <f t="shared" si="318"/>
        <v>, 1</v>
      </c>
      <c r="BG116" s="100" t="str">
        <f t="shared" si="319"/>
        <v>, 1</v>
      </c>
      <c r="BH116" s="100" t="str">
        <f t="shared" si="320"/>
        <v>, 1</v>
      </c>
      <c r="BI116" s="100" t="str">
        <f t="shared" si="321"/>
        <v/>
      </c>
      <c r="BJ116" s="101"/>
      <c r="BK116" s="100">
        <f t="shared" si="322"/>
        <v>1</v>
      </c>
      <c r="BL116" s="100" t="str">
        <f t="shared" si="323"/>
        <v>, -1</v>
      </c>
      <c r="BM116" s="100" t="str">
        <f t="shared" si="324"/>
        <v>, -1</v>
      </c>
      <c r="BN116" s="100" t="str">
        <f t="shared" si="325"/>
        <v>, -1</v>
      </c>
      <c r="BO116" s="100" t="str">
        <f t="shared" si="326"/>
        <v/>
      </c>
      <c r="BP116" s="101"/>
      <c r="BQ116" s="102" t="str">
        <f t="shared" si="327"/>
        <v>-1, 1, 1, 1</v>
      </c>
      <c r="BR116" s="102" t="str">
        <f t="shared" si="328"/>
        <v>1, -1, -1, -1</v>
      </c>
      <c r="BS116" s="102" t="str">
        <f t="shared" si="329"/>
        <v>-1, 1, 1, 1</v>
      </c>
      <c r="BT116" s="1" t="str">
        <f t="shared" si="330"/>
        <v>1 : 3</v>
      </c>
      <c r="BU116" s="445"/>
    </row>
    <row r="117" spans="1:105" ht="12.6" customHeight="1" thickTop="1" thickBot="1" x14ac:dyDescent="0.3">
      <c r="A117" s="130"/>
      <c r="B117" s="131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2"/>
      <c r="AD117" s="133" t="str">
        <f>IF(B115=0," ","5-6")</f>
        <v>5-6</v>
      </c>
      <c r="AE117" s="134" t="str">
        <f>IF(B115=0," ",CONCATENATE(C113,"-",C115))</f>
        <v>УЛЫТАУСКАЯ обл.-</v>
      </c>
      <c r="AF117" s="135"/>
      <c r="AG117" s="136"/>
      <c r="AH117" s="135"/>
      <c r="AI117" s="136"/>
      <c r="AJ117" s="135"/>
      <c r="AK117" s="136"/>
      <c r="AL117" s="135"/>
      <c r="AM117" s="136"/>
      <c r="AN117" s="135"/>
      <c r="AO117" s="137"/>
      <c r="AP117" s="98"/>
      <c r="AQ117" s="99" t="str">
        <f t="shared" si="305"/>
        <v/>
      </c>
      <c r="AR117" s="99" t="str">
        <f t="shared" si="306"/>
        <v/>
      </c>
      <c r="AS117" s="100">
        <f t="shared" si="307"/>
        <v>0</v>
      </c>
      <c r="AT117" s="100">
        <f t="shared" si="308"/>
        <v>0</v>
      </c>
      <c r="AU117" s="100">
        <f t="shared" si="309"/>
        <v>0</v>
      </c>
      <c r="AV117" s="100">
        <f t="shared" si="310"/>
        <v>0</v>
      </c>
      <c r="AW117" s="100">
        <f t="shared" si="311"/>
        <v>0</v>
      </c>
      <c r="AX117" s="101"/>
      <c r="AY117" s="100">
        <f t="shared" si="312"/>
        <v>0</v>
      </c>
      <c r="AZ117" s="100">
        <f t="shared" si="313"/>
        <v>0</v>
      </c>
      <c r="BA117" s="100">
        <f t="shared" si="314"/>
        <v>0</v>
      </c>
      <c r="BB117" s="100">
        <f t="shared" si="315"/>
        <v>0</v>
      </c>
      <c r="BC117" s="100">
        <f t="shared" si="316"/>
        <v>0</v>
      </c>
      <c r="BD117" s="101"/>
      <c r="BE117" s="100" t="str">
        <f t="shared" si="317"/>
        <v/>
      </c>
      <c r="BF117" s="100" t="str">
        <f t="shared" si="318"/>
        <v/>
      </c>
      <c r="BG117" s="100" t="str">
        <f t="shared" si="319"/>
        <v/>
      </c>
      <c r="BH117" s="100" t="str">
        <f t="shared" si="320"/>
        <v/>
      </c>
      <c r="BI117" s="100" t="str">
        <f t="shared" si="321"/>
        <v/>
      </c>
      <c r="BJ117" s="101"/>
      <c r="BK117" s="100" t="str">
        <f t="shared" si="322"/>
        <v/>
      </c>
      <c r="BL117" s="100" t="str">
        <f t="shared" si="323"/>
        <v/>
      </c>
      <c r="BM117" s="100" t="str">
        <f t="shared" si="324"/>
        <v/>
      </c>
      <c r="BN117" s="100" t="str">
        <f t="shared" si="325"/>
        <v/>
      </c>
      <c r="BO117" s="100" t="str">
        <f t="shared" si="326"/>
        <v/>
      </c>
      <c r="BP117" s="101"/>
      <c r="BQ117" s="102" t="str">
        <f t="shared" si="327"/>
        <v/>
      </c>
      <c r="BR117" s="102" t="str">
        <f t="shared" si="328"/>
        <v/>
      </c>
      <c r="BS117" s="102" t="str">
        <f t="shared" si="329"/>
        <v/>
      </c>
      <c r="BT117" s="1" t="str">
        <f t="shared" si="330"/>
        <v/>
      </c>
      <c r="BU117" s="446"/>
    </row>
    <row r="118" spans="1:105" ht="12.6" customHeight="1" thickBot="1" x14ac:dyDescent="0.3">
      <c r="A118" s="442" t="s">
        <v>55</v>
      </c>
      <c r="B118" s="443"/>
      <c r="C118" s="443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1" t="s">
        <v>213</v>
      </c>
      <c r="W118" s="90"/>
      <c r="X118" s="90"/>
      <c r="Y118" s="92"/>
      <c r="AD118" s="93" t="str">
        <f>IF(B126=0," ","2-4")</f>
        <v>2-4</v>
      </c>
      <c r="AE118" s="94" t="str">
        <f>IF(B126=0," ",CONCATENATE(C122,"-",C126))</f>
        <v>г.АЛМАТЫ-АБАЙСКАЯ обл.</v>
      </c>
      <c r="AF118" s="95">
        <v>2</v>
      </c>
      <c r="AG118" s="96">
        <v>1</v>
      </c>
      <c r="AH118" s="95">
        <v>2</v>
      </c>
      <c r="AI118" s="96">
        <v>1</v>
      </c>
      <c r="AJ118" s="95">
        <v>2</v>
      </c>
      <c r="AK118" s="96">
        <v>1</v>
      </c>
      <c r="AL118" s="95"/>
      <c r="AM118" s="96"/>
      <c r="AN118" s="95"/>
      <c r="AO118" s="97"/>
      <c r="AP118" s="98"/>
      <c r="AQ118" s="99">
        <f>IF(AF118+AG118&lt;&gt;0,SUM(AS118:AW118),"")</f>
        <v>3</v>
      </c>
      <c r="AR118" s="99">
        <f>IF(AF118+AG118&lt;&gt;0,SUM(AY118:BC118),"")</f>
        <v>0</v>
      </c>
      <c r="AS118" s="100">
        <f>IF(AF118&gt;AG118,1,0)</f>
        <v>1</v>
      </c>
      <c r="AT118" s="100">
        <f>IF(AH118&gt;AI118,1,0)</f>
        <v>1</v>
      </c>
      <c r="AU118" s="100">
        <f>IF(AJ118&gt;AK118,1,0)</f>
        <v>1</v>
      </c>
      <c r="AV118" s="100">
        <f>IF(AL118&gt;AM118,1,0)</f>
        <v>0</v>
      </c>
      <c r="AW118" s="100">
        <f>IF(AN118&gt;AO118,1,0)</f>
        <v>0</v>
      </c>
      <c r="AX118" s="101"/>
      <c r="AY118" s="100">
        <f>IF(AG118&gt;AF118,1,0)</f>
        <v>0</v>
      </c>
      <c r="AZ118" s="100">
        <f>IF(AI118&gt;AH118,1,0)</f>
        <v>0</v>
      </c>
      <c r="BA118" s="100">
        <f>IF(AK118&gt;AJ118,1,0)</f>
        <v>0</v>
      </c>
      <c r="BB118" s="100">
        <f>IF(AM118&gt;AL118,1,0)</f>
        <v>0</v>
      </c>
      <c r="BC118" s="100">
        <f>IF(AO118&gt;AN118,1,0)</f>
        <v>0</v>
      </c>
      <c r="BD118" s="101"/>
      <c r="BE118" s="100">
        <f>IF(AF118&gt;AG118,AG118,IF(AG118&gt;AF118,-AF118,""))</f>
        <v>1</v>
      </c>
      <c r="BF118" s="100" t="str">
        <f>IF(AH118&gt;AI118,", "&amp;AI118,IF(AI118&gt;AH118,", "&amp;-AH118,""))</f>
        <v>, 1</v>
      </c>
      <c r="BG118" s="100" t="str">
        <f>IF(AJ118&gt;AK118,", "&amp;AK118,IF(AK118&gt;AJ118,", "&amp;-AJ118,""))</f>
        <v>, 1</v>
      </c>
      <c r="BH118" s="100" t="str">
        <f>IF(AL118&gt;AM118,", "&amp;AM118,IF(AM118&gt;AL118,", "&amp;-AL118,""))</f>
        <v/>
      </c>
      <c r="BI118" s="100" t="str">
        <f>IF(AN118&gt;AO118,", "&amp;AO118,IF(AO118&gt;AN118,", "&amp;-AN118,""))</f>
        <v/>
      </c>
      <c r="BJ118" s="101"/>
      <c r="BK118" s="100">
        <f>IF(AG118&gt;AF118,AF118,IF(AF118&gt;AG118,-AG118,""))</f>
        <v>-1</v>
      </c>
      <c r="BL118" s="100" t="str">
        <f>IF(AI118&gt;AH118,", "&amp;AH118,IF(AH118&gt;AI118,", "&amp;-AI118,""))</f>
        <v>, -1</v>
      </c>
      <c r="BM118" s="100" t="str">
        <f>IF(AK118&gt;AJ118,", "&amp;AJ118,IF(AJ118&gt;AK118,", "&amp;-AK118,""))</f>
        <v>, -1</v>
      </c>
      <c r="BN118" s="100" t="str">
        <f>IF(AM118&gt;AL118,", "&amp;AL118,IF(AL118&gt;AM118,", "&amp;-AM118,""))</f>
        <v/>
      </c>
      <c r="BO118" s="100" t="str">
        <f>IF(AO118&gt;AN118,", "&amp;AN118,IF(AN118&gt;AO118,", "&amp;-AO118,""))</f>
        <v/>
      </c>
      <c r="BP118" s="101"/>
      <c r="BQ118" s="102" t="str">
        <f>CONCATENATE(,BE118,BF118,BG118,BH118,BI118,)</f>
        <v>1, 1, 1</v>
      </c>
      <c r="BR118" s="102" t="str">
        <f>CONCATENATE(,BK118,BL118,BM118,BN118,BO118,)</f>
        <v>-1, -1, -1</v>
      </c>
      <c r="BS118" s="102" t="str">
        <f>IF(AQ118&gt;AR118,BQ118,IF(AR118&gt;AQ118,BR118,""))</f>
        <v>1, 1, 1</v>
      </c>
      <c r="BT118" s="1" t="str">
        <f>IF(AQ118&gt;AR118,AR118&amp;" : "&amp;AQ118,IF(AR118&gt;AQ118,AQ118&amp;" : "&amp;AR118,""))</f>
        <v>0 : 3</v>
      </c>
      <c r="BU118" s="444" t="str">
        <f>V118</f>
        <v>Группа № 4</v>
      </c>
      <c r="BW118" s="103"/>
      <c r="BX118" s="104" t="s">
        <v>186</v>
      </c>
      <c r="BY118" s="104" t="s">
        <v>187</v>
      </c>
      <c r="BZ118" s="104" t="s">
        <v>188</v>
      </c>
      <c r="CA118" s="104" t="s">
        <v>189</v>
      </c>
      <c r="CB118" s="104" t="s">
        <v>1</v>
      </c>
      <c r="CC118" s="104" t="s">
        <v>190</v>
      </c>
      <c r="CD118" s="104" t="s">
        <v>191</v>
      </c>
      <c r="CE118" s="104" t="s">
        <v>192</v>
      </c>
      <c r="CF118" s="104" t="s">
        <v>193</v>
      </c>
      <c r="CG118" s="104" t="s">
        <v>194</v>
      </c>
      <c r="CI118" s="103"/>
      <c r="CJ118" s="104" t="s">
        <v>195</v>
      </c>
      <c r="CK118" s="104" t="s">
        <v>196</v>
      </c>
      <c r="CL118" s="104" t="s">
        <v>197</v>
      </c>
      <c r="CM118" s="104" t="s">
        <v>198</v>
      </c>
      <c r="CN118" s="104" t="s">
        <v>199</v>
      </c>
      <c r="CO118" s="104" t="s">
        <v>200</v>
      </c>
      <c r="CP118" s="105"/>
      <c r="CQ118" s="106" t="s">
        <v>201</v>
      </c>
      <c r="CR118" s="106" t="s">
        <v>202</v>
      </c>
      <c r="CS118" s="106"/>
      <c r="CU118" s="106" t="s">
        <v>201</v>
      </c>
      <c r="CV118" s="106" t="s">
        <v>202</v>
      </c>
      <c r="CX118" s="107"/>
      <c r="CZ118" s="107"/>
      <c r="DA118" s="107"/>
    </row>
    <row r="119" spans="1:105" ht="12.6" customHeight="1" thickTop="1" thickBot="1" x14ac:dyDescent="0.3">
      <c r="A119" s="108" t="s">
        <v>0</v>
      </c>
      <c r="B119" s="109"/>
      <c r="C119" s="108" t="s">
        <v>203</v>
      </c>
      <c r="D119" s="447">
        <v>1</v>
      </c>
      <c r="E119" s="447"/>
      <c r="F119" s="447"/>
      <c r="G119" s="447">
        <v>2</v>
      </c>
      <c r="H119" s="447"/>
      <c r="I119" s="447"/>
      <c r="J119" s="447">
        <v>3</v>
      </c>
      <c r="K119" s="447"/>
      <c r="L119" s="447"/>
      <c r="M119" s="447">
        <v>4</v>
      </c>
      <c r="N119" s="447"/>
      <c r="O119" s="447"/>
      <c r="P119" s="447">
        <v>5</v>
      </c>
      <c r="Q119" s="447"/>
      <c r="R119" s="447"/>
      <c r="S119" s="447">
        <v>6</v>
      </c>
      <c r="T119" s="447"/>
      <c r="U119" s="447"/>
      <c r="V119" s="108" t="s">
        <v>201</v>
      </c>
      <c r="W119" s="108" t="s">
        <v>204</v>
      </c>
      <c r="X119" s="108" t="s">
        <v>202</v>
      </c>
      <c r="Y119" s="110"/>
      <c r="AD119" s="111" t="str">
        <f>IF(B128=0," ","1-5")</f>
        <v>1-5</v>
      </c>
      <c r="AE119" s="112" t="str">
        <f>IF(B128=0," ",CONCATENATE(C120,"-",C128))</f>
        <v>г.ШЫМКЕНТ-</v>
      </c>
      <c r="AF119" s="113"/>
      <c r="AG119" s="114"/>
      <c r="AH119" s="113"/>
      <c r="AI119" s="114"/>
      <c r="AJ119" s="113"/>
      <c r="AK119" s="114"/>
      <c r="AL119" s="113"/>
      <c r="AM119" s="114"/>
      <c r="AN119" s="113"/>
      <c r="AO119" s="115"/>
      <c r="AP119" s="98"/>
      <c r="AQ119" s="99" t="str">
        <f t="shared" ref="AQ119:AQ132" si="352">IF(AF119+AG119&lt;&gt;0,SUM(AS119:AW119),"")</f>
        <v/>
      </c>
      <c r="AR119" s="99" t="str">
        <f t="shared" ref="AR119:AR132" si="353">IF(AF119+AG119&lt;&gt;0,SUM(AY119:BC119),"")</f>
        <v/>
      </c>
      <c r="AS119" s="100">
        <f t="shared" ref="AS119:AS132" si="354">IF(AF119&gt;AG119,1,0)</f>
        <v>0</v>
      </c>
      <c r="AT119" s="100">
        <f t="shared" ref="AT119:AT132" si="355">IF(AH119&gt;AI119,1,0)</f>
        <v>0</v>
      </c>
      <c r="AU119" s="100">
        <f t="shared" ref="AU119:AU132" si="356">IF(AJ119&gt;AK119,1,0)</f>
        <v>0</v>
      </c>
      <c r="AV119" s="100">
        <f t="shared" ref="AV119:AV132" si="357">IF(AL119&gt;AM119,1,0)</f>
        <v>0</v>
      </c>
      <c r="AW119" s="100">
        <f t="shared" ref="AW119:AW132" si="358">IF(AN119&gt;AO119,1,0)</f>
        <v>0</v>
      </c>
      <c r="AX119" s="101"/>
      <c r="AY119" s="100">
        <f t="shared" ref="AY119:AY132" si="359">IF(AG119&gt;AF119,1,0)</f>
        <v>0</v>
      </c>
      <c r="AZ119" s="100">
        <f t="shared" ref="AZ119:AZ132" si="360">IF(AI119&gt;AH119,1,0)</f>
        <v>0</v>
      </c>
      <c r="BA119" s="100">
        <f t="shared" ref="BA119:BA132" si="361">IF(AK119&gt;AJ119,1,0)</f>
        <v>0</v>
      </c>
      <c r="BB119" s="100">
        <f t="shared" ref="BB119:BB132" si="362">IF(AM119&gt;AL119,1,0)</f>
        <v>0</v>
      </c>
      <c r="BC119" s="100">
        <f t="shared" ref="BC119:BC132" si="363">IF(AO119&gt;AN119,1,0)</f>
        <v>0</v>
      </c>
      <c r="BD119" s="101"/>
      <c r="BE119" s="100" t="str">
        <f t="shared" ref="BE119:BE132" si="364">IF(AF119&gt;AG119,AG119,IF(AG119&gt;AF119,-AF119,""))</f>
        <v/>
      </c>
      <c r="BF119" s="100" t="str">
        <f t="shared" ref="BF119:BF132" si="365">IF(AH119&gt;AI119,", "&amp;AI119,IF(AI119&gt;AH119,", "&amp;-AH119,""))</f>
        <v/>
      </c>
      <c r="BG119" s="100" t="str">
        <f t="shared" ref="BG119:BG132" si="366">IF(AJ119&gt;AK119,", "&amp;AK119,IF(AK119&gt;AJ119,", "&amp;-AJ119,""))</f>
        <v/>
      </c>
      <c r="BH119" s="100" t="str">
        <f t="shared" ref="BH119:BH132" si="367">IF(AL119&gt;AM119,", "&amp;AM119,IF(AM119&gt;AL119,", "&amp;-AL119,""))</f>
        <v/>
      </c>
      <c r="BI119" s="100" t="str">
        <f t="shared" ref="BI119:BI132" si="368">IF(AN119&gt;AO119,", "&amp;AO119,IF(AO119&gt;AN119,", "&amp;-AN119,""))</f>
        <v/>
      </c>
      <c r="BJ119" s="101"/>
      <c r="BK119" s="100" t="str">
        <f t="shared" ref="BK119:BK132" si="369">IF(AG119&gt;AF119,AF119,IF(AF119&gt;AG119,-AG119,""))</f>
        <v/>
      </c>
      <c r="BL119" s="100" t="str">
        <f t="shared" ref="BL119:BL132" si="370">IF(AI119&gt;AH119,", "&amp;AH119,IF(AH119&gt;AI119,", "&amp;-AI119,""))</f>
        <v/>
      </c>
      <c r="BM119" s="100" t="str">
        <f t="shared" ref="BM119:BM132" si="371">IF(AK119&gt;AJ119,", "&amp;AJ119,IF(AJ119&gt;AK119,", "&amp;-AK119,""))</f>
        <v/>
      </c>
      <c r="BN119" s="100" t="str">
        <f t="shared" ref="BN119:BN132" si="372">IF(AM119&gt;AL119,", "&amp;AL119,IF(AL119&gt;AM119,", "&amp;-AM119,""))</f>
        <v/>
      </c>
      <c r="BO119" s="100" t="str">
        <f t="shared" ref="BO119:BO132" si="373">IF(AO119&gt;AN119,", "&amp;AN119,IF(AN119&gt;AO119,", "&amp;-AO119,""))</f>
        <v/>
      </c>
      <c r="BP119" s="101"/>
      <c r="BQ119" s="102" t="str">
        <f t="shared" ref="BQ119:BQ132" si="374">CONCATENATE(,BE119,BF119,BG119,BH119,BI119,)</f>
        <v/>
      </c>
      <c r="BR119" s="102" t="str">
        <f t="shared" ref="BR119:BR132" si="375">CONCATENATE(,BK119,BL119,BM119,BN119,BO119,)</f>
        <v/>
      </c>
      <c r="BS119" s="102" t="str">
        <f t="shared" ref="BS119:BS132" si="376">IF(AQ119&gt;AR119,BQ119,IF(AR119&gt;AQ119,BR119,""))</f>
        <v/>
      </c>
      <c r="BT119" s="1" t="str">
        <f t="shared" ref="BT119:BT132" si="377">IF(AQ119&gt;AR119,AR119&amp;" : "&amp;AQ119,IF(AR119&gt;AQ119,AQ119&amp;" : "&amp;AR119,""))</f>
        <v/>
      </c>
      <c r="BU119" s="445"/>
      <c r="BW119" s="103">
        <v>1</v>
      </c>
      <c r="BX119" s="116">
        <f>((AQ130+AQ124)/(AR130+AR124))/10</f>
        <v>0.6</v>
      </c>
      <c r="BY119" s="116">
        <f>((AQ130+AR121)/(AR130+AQ121))/10</f>
        <v>0.6</v>
      </c>
      <c r="BZ119" s="116" t="e">
        <f>((AQ130+AQ119)/(AR130+AR119))/10</f>
        <v>#VALUE!</v>
      </c>
      <c r="CA119" s="116" t="e">
        <f>((AQ130+AR128)/(AR130+AQ128))/10</f>
        <v>#VALUE!</v>
      </c>
      <c r="CB119" s="116" t="e">
        <f>((AQ124+AR121)/(AR124+AQ121))/10</f>
        <v>#DIV/0!</v>
      </c>
      <c r="CC119" s="116" t="e">
        <f>((AQ124+AQ119)/(AR124+AR119))/10</f>
        <v>#VALUE!</v>
      </c>
      <c r="CD119" s="116" t="e">
        <f>((AQ124+AR128)/(AQ128+AR124))/10</f>
        <v>#VALUE!</v>
      </c>
      <c r="CE119" s="116" t="e">
        <f>((AR121+AQ119)/(AQ121+AR119))/10</f>
        <v>#VALUE!</v>
      </c>
      <c r="CF119" s="116" t="e">
        <f>((AR121+AR128)/(AQ121+AQ128))/10</f>
        <v>#VALUE!</v>
      </c>
      <c r="CG119" s="116" t="e">
        <f>((AQ119+AR128)/(AR119+AQ128))/10</f>
        <v>#VALUE!</v>
      </c>
      <c r="CI119" s="103">
        <v>1</v>
      </c>
      <c r="CJ119" s="117"/>
      <c r="CK119" s="118">
        <f>IF(AQ130&gt;AR130,CQ119+0.1,CQ119-0.1)</f>
        <v>6.1</v>
      </c>
      <c r="CL119" s="118">
        <f>IF(AQ124&gt;AR124,CQ119+0.1,CQ119-0.1)</f>
        <v>6.1</v>
      </c>
      <c r="CM119" s="118">
        <f>IF(AR121&gt;AQ121,CQ119+0.1,CQ119-0.1)</f>
        <v>6.1</v>
      </c>
      <c r="CN119" s="118">
        <f>IF(AQ119&gt;AR119,CQ119+0.1,CQ119-0.1)</f>
        <v>5.9</v>
      </c>
      <c r="CO119" s="118">
        <f>IF(AR128&gt;AQ128,CQ119+0.1,CQ119-0.1)</f>
        <v>5.9</v>
      </c>
      <c r="CP119" s="119"/>
      <c r="CQ119" s="400">
        <f>V120</f>
        <v>6</v>
      </c>
      <c r="CR119" s="400">
        <f>IF(AND(CQ119=CQ121,CQ119=CQ123),BX119,(IF(AND(CQ119=CQ121,CQ119=CQ125),BY119,(IF(AND(CQ119=CQ121,CQ119=CQ127),BZ119,(IF(AND(CQ119=CQ121,CQ119=CQ129),CA119,(IF(AND(CQ119=CQ123,CQ119=CQ125),CB119,(IF(AND(CQ119=CQ123,CQ119=CQ127),CC119,(IF(AND(CQ119=CQ123,CQ119=CQ129),CD119,(IF(AND(CQ119=CQ125,CQ119=CQ127),CE119,(IF(AND(CQ119=CQ125,CQ119=CQ129),CF119,(IF(AND(CQ119=CQ127,CQ119=CQ129),CG119,999)))))))))))))))))))</f>
        <v>999</v>
      </c>
      <c r="CS119" s="400">
        <f>IF(CX119=1,CQ119+CR119,CR119)</f>
        <v>999</v>
      </c>
      <c r="CU119" s="400">
        <f>CQ119</f>
        <v>6</v>
      </c>
      <c r="CV119" s="418">
        <f>IF(CU119=CU121,CK119,(IF(CU119=CU123,CL119,(IF(CU119=CU125,CM119,(IF(CU119=CU127,CN119,(IF(CU119=CU129,CO119,999)))))))))</f>
        <v>999</v>
      </c>
      <c r="CX119" s="400">
        <f>IF(CR119&lt;&gt;999,1,0)</f>
        <v>0</v>
      </c>
      <c r="CZ119" s="418">
        <f>IF(CX119=1,CS119,CV119)</f>
        <v>999</v>
      </c>
      <c r="DA119" s="400">
        <f>IF(CZ119&lt;&gt;999,CZ119,CU119)</f>
        <v>6</v>
      </c>
    </row>
    <row r="120" spans="1:105" ht="12.6" customHeight="1" thickTop="1" x14ac:dyDescent="0.25">
      <c r="A120" s="435">
        <v>1</v>
      </c>
      <c r="B120" s="436">
        <f>[3]Лист3!$A$23</f>
        <v>4</v>
      </c>
      <c r="C120" s="437" t="s">
        <v>25</v>
      </c>
      <c r="D120" s="438"/>
      <c r="E120" s="438"/>
      <c r="F120" s="439"/>
      <c r="G120" s="120"/>
      <c r="H120" s="121">
        <f>IF(AQ130&gt;AR130,2,$AF$4)</f>
        <v>2</v>
      </c>
      <c r="I120" s="122"/>
      <c r="J120" s="120"/>
      <c r="K120" s="121">
        <f>IF(AQ124&gt;AR124,2,$AF$4)</f>
        <v>2</v>
      </c>
      <c r="L120" s="122"/>
      <c r="M120" s="120"/>
      <c r="N120" s="121">
        <f>IF(AR121&gt;AQ121,2,$AF$4)</f>
        <v>2</v>
      </c>
      <c r="O120" s="122"/>
      <c r="P120" s="120"/>
      <c r="Q120" s="121"/>
      <c r="R120" s="122"/>
      <c r="S120" s="120"/>
      <c r="T120" s="121"/>
      <c r="U120" s="123"/>
      <c r="V120" s="440">
        <f>SUM(E120,H120,K120,N120,Q120,T120)</f>
        <v>6</v>
      </c>
      <c r="W120" s="441">
        <f t="shared" ref="W120" si="378">IF(($AF$4=1),IF(CX119=1,CR119*10,0),0)</f>
        <v>0</v>
      </c>
      <c r="X120" s="440">
        <v>1</v>
      </c>
      <c r="Y120" s="124"/>
      <c r="Z120" s="416">
        <f>IF(B120="","",VLOOKUP(B120,'[4]Список участников'!A:L,8,FALSE))</f>
        <v>0</v>
      </c>
      <c r="AB120" s="417">
        <f>IF(B120&gt;0,1,0)</f>
        <v>1</v>
      </c>
      <c r="AC120" s="417">
        <f>SUM(AB120:AB131)</f>
        <v>6</v>
      </c>
      <c r="AD120" s="111" t="str">
        <f>IF(B130=0," ","3-6")</f>
        <v>3-6</v>
      </c>
      <c r="AE120" s="112" t="str">
        <f>IF(B130=0," ",CONCATENATE(C124,"-",C130))</f>
        <v>ТУРКЕСТАНСКАЯ обл.-</v>
      </c>
      <c r="AF120" s="113"/>
      <c r="AG120" s="114"/>
      <c r="AH120" s="113"/>
      <c r="AI120" s="114"/>
      <c r="AJ120" s="113"/>
      <c r="AK120" s="114"/>
      <c r="AL120" s="113"/>
      <c r="AM120" s="114"/>
      <c r="AN120" s="113"/>
      <c r="AO120" s="115"/>
      <c r="AP120" s="98"/>
      <c r="AQ120" s="99" t="str">
        <f t="shared" si="352"/>
        <v/>
      </c>
      <c r="AR120" s="99" t="str">
        <f t="shared" si="353"/>
        <v/>
      </c>
      <c r="AS120" s="100">
        <f t="shared" si="354"/>
        <v>0</v>
      </c>
      <c r="AT120" s="100">
        <f t="shared" si="355"/>
        <v>0</v>
      </c>
      <c r="AU120" s="100">
        <f t="shared" si="356"/>
        <v>0</v>
      </c>
      <c r="AV120" s="100">
        <f t="shared" si="357"/>
        <v>0</v>
      </c>
      <c r="AW120" s="100">
        <f t="shared" si="358"/>
        <v>0</v>
      </c>
      <c r="AX120" s="101"/>
      <c r="AY120" s="100">
        <f t="shared" si="359"/>
        <v>0</v>
      </c>
      <c r="AZ120" s="100">
        <f t="shared" si="360"/>
        <v>0</v>
      </c>
      <c r="BA120" s="100">
        <f t="shared" si="361"/>
        <v>0</v>
      </c>
      <c r="BB120" s="100">
        <f t="shared" si="362"/>
        <v>0</v>
      </c>
      <c r="BC120" s="100">
        <f t="shared" si="363"/>
        <v>0</v>
      </c>
      <c r="BD120" s="101"/>
      <c r="BE120" s="100" t="str">
        <f t="shared" si="364"/>
        <v/>
      </c>
      <c r="BF120" s="100" t="str">
        <f t="shared" si="365"/>
        <v/>
      </c>
      <c r="BG120" s="100" t="str">
        <f t="shared" si="366"/>
        <v/>
      </c>
      <c r="BH120" s="100" t="str">
        <f t="shared" si="367"/>
        <v/>
      </c>
      <c r="BI120" s="100" t="str">
        <f t="shared" si="368"/>
        <v/>
      </c>
      <c r="BJ120" s="101"/>
      <c r="BK120" s="100" t="str">
        <f t="shared" si="369"/>
        <v/>
      </c>
      <c r="BL120" s="100" t="str">
        <f t="shared" si="370"/>
        <v/>
      </c>
      <c r="BM120" s="100" t="str">
        <f t="shared" si="371"/>
        <v/>
      </c>
      <c r="BN120" s="100" t="str">
        <f t="shared" si="372"/>
        <v/>
      </c>
      <c r="BO120" s="100" t="str">
        <f t="shared" si="373"/>
        <v/>
      </c>
      <c r="BP120" s="101"/>
      <c r="BQ120" s="102" t="str">
        <f t="shared" si="374"/>
        <v/>
      </c>
      <c r="BR120" s="102" t="str">
        <f t="shared" si="375"/>
        <v/>
      </c>
      <c r="BS120" s="102" t="str">
        <f t="shared" si="376"/>
        <v/>
      </c>
      <c r="BT120" s="1" t="str">
        <f t="shared" si="377"/>
        <v/>
      </c>
      <c r="BU120" s="445"/>
      <c r="BW120" s="103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I120" s="103">
        <v>2</v>
      </c>
      <c r="CJ120" s="118">
        <f>IF(AR130&gt;AQ130,CQ121+0.1,CQ121-0.1)</f>
        <v>4.9000000000000004</v>
      </c>
      <c r="CK120" s="117"/>
      <c r="CL120" s="118">
        <f>IF(AR127&gt;AQ127,CQ121+0.1,CQ121-0.1)</f>
        <v>5.0999999999999996</v>
      </c>
      <c r="CM120" s="118">
        <f>IF(AQ118&gt;AR118,CQ121+0.1,CQ121-0.1)</f>
        <v>5.0999999999999996</v>
      </c>
      <c r="CN120" s="118">
        <f>IF(AQ125&gt;AR125,CQ121+0.1,CQ121-0.1)</f>
        <v>4.9000000000000004</v>
      </c>
      <c r="CO120" s="118">
        <f>IF(AR122&gt;AQ122,CQ121,CQ121-0.1)</f>
        <v>4.9000000000000004</v>
      </c>
      <c r="CP120" s="119"/>
      <c r="CQ120" s="401"/>
      <c r="CR120" s="401"/>
      <c r="CS120" s="401"/>
      <c r="CU120" s="401"/>
      <c r="CV120" s="419"/>
      <c r="CX120" s="401"/>
      <c r="CZ120" s="419"/>
      <c r="DA120" s="401"/>
    </row>
    <row r="121" spans="1:105" ht="12.6" customHeight="1" x14ac:dyDescent="0.25">
      <c r="A121" s="424"/>
      <c r="B121" s="425"/>
      <c r="C121" s="434"/>
      <c r="D121" s="429"/>
      <c r="E121" s="429"/>
      <c r="F121" s="430"/>
      <c r="G121" s="423" t="str">
        <f>IF(AQ130&gt;AR130,BS130,BT130)</f>
        <v>1, 1, -1, 1</v>
      </c>
      <c r="H121" s="421"/>
      <c r="I121" s="422"/>
      <c r="J121" s="423" t="str">
        <f>IF(AQ124&gt;AR124,BS124,BT124)</f>
        <v>1, 1, 1</v>
      </c>
      <c r="K121" s="421"/>
      <c r="L121" s="422"/>
      <c r="M121" s="423" t="str">
        <f>IF(AR121&gt;AQ121,BS121,BT121)</f>
        <v>1, 1, 1</v>
      </c>
      <c r="N121" s="421"/>
      <c r="O121" s="422"/>
      <c r="P121" s="423"/>
      <c r="Q121" s="421"/>
      <c r="R121" s="422"/>
      <c r="S121" s="423"/>
      <c r="T121" s="421"/>
      <c r="U121" s="421"/>
      <c r="V121" s="431"/>
      <c r="W121" s="432"/>
      <c r="X121" s="431"/>
      <c r="Y121" s="124"/>
      <c r="Z121" s="416"/>
      <c r="AB121" s="417"/>
      <c r="AC121" s="417"/>
      <c r="AD121" s="111" t="str">
        <f>IF(B126=0," ","4-1")</f>
        <v>4-1</v>
      </c>
      <c r="AE121" s="112" t="str">
        <f>IF(B126=0," ",CONCATENATE(C126,"-",C120))</f>
        <v>АБАЙСКАЯ обл.-г.ШЫМКЕНТ</v>
      </c>
      <c r="AF121" s="113">
        <v>1</v>
      </c>
      <c r="AG121" s="114">
        <v>2</v>
      </c>
      <c r="AH121" s="113">
        <v>1</v>
      </c>
      <c r="AI121" s="114">
        <v>2</v>
      </c>
      <c r="AJ121" s="113">
        <v>1</v>
      </c>
      <c r="AK121" s="114">
        <v>2</v>
      </c>
      <c r="AL121" s="113"/>
      <c r="AM121" s="114"/>
      <c r="AN121" s="113"/>
      <c r="AO121" s="115"/>
      <c r="AP121" s="98"/>
      <c r="AQ121" s="99">
        <f t="shared" si="352"/>
        <v>0</v>
      </c>
      <c r="AR121" s="99">
        <f t="shared" si="353"/>
        <v>3</v>
      </c>
      <c r="AS121" s="100">
        <f t="shared" si="354"/>
        <v>0</v>
      </c>
      <c r="AT121" s="100">
        <f t="shared" si="355"/>
        <v>0</v>
      </c>
      <c r="AU121" s="100">
        <f t="shared" si="356"/>
        <v>0</v>
      </c>
      <c r="AV121" s="100">
        <f t="shared" si="357"/>
        <v>0</v>
      </c>
      <c r="AW121" s="100">
        <f t="shared" si="358"/>
        <v>0</v>
      </c>
      <c r="AX121" s="101"/>
      <c r="AY121" s="100">
        <f t="shared" si="359"/>
        <v>1</v>
      </c>
      <c r="AZ121" s="100">
        <f t="shared" si="360"/>
        <v>1</v>
      </c>
      <c r="BA121" s="100">
        <f t="shared" si="361"/>
        <v>1</v>
      </c>
      <c r="BB121" s="100">
        <f t="shared" si="362"/>
        <v>0</v>
      </c>
      <c r="BC121" s="100">
        <f t="shared" si="363"/>
        <v>0</v>
      </c>
      <c r="BD121" s="101"/>
      <c r="BE121" s="100">
        <f t="shared" si="364"/>
        <v>-1</v>
      </c>
      <c r="BF121" s="100" t="str">
        <f t="shared" si="365"/>
        <v>, -1</v>
      </c>
      <c r="BG121" s="100" t="str">
        <f t="shared" si="366"/>
        <v>, -1</v>
      </c>
      <c r="BH121" s="100" t="str">
        <f t="shared" si="367"/>
        <v/>
      </c>
      <c r="BI121" s="100" t="str">
        <f t="shared" si="368"/>
        <v/>
      </c>
      <c r="BJ121" s="101"/>
      <c r="BK121" s="100">
        <f t="shared" si="369"/>
        <v>1</v>
      </c>
      <c r="BL121" s="100" t="str">
        <f t="shared" si="370"/>
        <v>, 1</v>
      </c>
      <c r="BM121" s="100" t="str">
        <f t="shared" si="371"/>
        <v>, 1</v>
      </c>
      <c r="BN121" s="100" t="str">
        <f t="shared" si="372"/>
        <v/>
      </c>
      <c r="BO121" s="100" t="str">
        <f t="shared" si="373"/>
        <v/>
      </c>
      <c r="BP121" s="101"/>
      <c r="BQ121" s="102" t="str">
        <f t="shared" si="374"/>
        <v>-1, -1, -1</v>
      </c>
      <c r="BR121" s="102" t="str">
        <f t="shared" si="375"/>
        <v>1, 1, 1</v>
      </c>
      <c r="BS121" s="102" t="str">
        <f t="shared" si="376"/>
        <v>1, 1, 1</v>
      </c>
      <c r="BT121" s="1" t="str">
        <f t="shared" si="377"/>
        <v>0 : 3</v>
      </c>
      <c r="BU121" s="445"/>
      <c r="BW121" s="103">
        <v>2</v>
      </c>
      <c r="BX121" s="104" t="s">
        <v>205</v>
      </c>
      <c r="BY121" s="104" t="s">
        <v>206</v>
      </c>
      <c r="BZ121" s="104" t="s">
        <v>2</v>
      </c>
      <c r="CA121" s="104" t="s">
        <v>207</v>
      </c>
      <c r="CB121" s="104" t="s">
        <v>1</v>
      </c>
      <c r="CC121" s="104" t="s">
        <v>190</v>
      </c>
      <c r="CD121" s="104" t="s">
        <v>191</v>
      </c>
      <c r="CE121" s="104" t="s">
        <v>192</v>
      </c>
      <c r="CF121" s="104" t="s">
        <v>193</v>
      </c>
      <c r="CG121" s="104" t="s">
        <v>194</v>
      </c>
      <c r="CI121" s="103">
        <v>3</v>
      </c>
      <c r="CJ121" s="118">
        <f>IF(AR124&gt;AQ124,CQ123+0.1,CQ123-0.1)</f>
        <v>3.9</v>
      </c>
      <c r="CK121" s="118">
        <f>IF(AQ127&gt;AR127,CQ123+0.1,CQ123-0.1)</f>
        <v>3.9</v>
      </c>
      <c r="CL121" s="125"/>
      <c r="CM121" s="118">
        <f>IF(AQ131&gt;AR131,CQ123+0.1,CQ123-0.1)</f>
        <v>4.0999999999999996</v>
      </c>
      <c r="CN121" s="118">
        <f>IF(AR123&gt;AQ123,CQ123+0.1,CQ123-0.1)</f>
        <v>3.9</v>
      </c>
      <c r="CO121" s="118">
        <f>IF(AQ120&gt;AR120,CQ123+0.1,CQ123-0.1)</f>
        <v>3.9</v>
      </c>
      <c r="CP121" s="105"/>
      <c r="CQ121" s="400">
        <f>V122</f>
        <v>5</v>
      </c>
      <c r="CR121" s="400">
        <f>IF(AND(CQ121=CQ119,CQ121=CQ123),BX122,(IF(AND(CQ121=CQ119,CQ121=CQ125),BY122,(IF(AND(CQ121=CQ119,CQ121=CQ127),BZ122,(IF(AND(CQ121=CQ119,CQ121=CQ129),CA122,(IF(AND(CQ121=CQ123,CQ121=CQ125),CB122,(IF(AND(CQ121=CQ123,CQ121=CQ127),CC122,(IF(AND(CQ121=CQ123,CQ121=CQ129),CD122,(IF(AND(CQ121=CQ125,CQ121=CQ127),CE122,(IF(AND(CQ121=CQ125,CQ121=CQ129),CF122,(IF(AND(CQ121=CQ127,CQ121=CQ129),CG122,999)))))))))))))))))))</f>
        <v>999</v>
      </c>
      <c r="CS121" s="400">
        <f t="shared" ref="CS121" si="379">IF(CX121=1,CQ121+CR121,CR121)</f>
        <v>999</v>
      </c>
      <c r="CU121" s="400">
        <f>CQ121</f>
        <v>5</v>
      </c>
      <c r="CV121" s="418">
        <f>IF(CU121=CU119,CJ120,(IF(CU121=CU123,CL120,(IF(CU121=CU125,CM120,(IF(CU121=CU127,CN120,(IF(CU121=CU129,CO120,999)))))))))</f>
        <v>999</v>
      </c>
      <c r="CX121" s="400">
        <f t="shared" ref="CX121" si="380">IF(CR121&lt;&gt;999,1,0)</f>
        <v>0</v>
      </c>
      <c r="CZ121" s="418">
        <f>IF(CX121=1,CS121,CV121)</f>
        <v>999</v>
      </c>
      <c r="DA121" s="400">
        <f t="shared" ref="DA121" si="381">IF(CZ121&lt;&gt;999,CZ121,CU121)</f>
        <v>5</v>
      </c>
    </row>
    <row r="122" spans="1:105" ht="12.6" customHeight="1" x14ac:dyDescent="0.25">
      <c r="A122" s="402">
        <v>2</v>
      </c>
      <c r="B122" s="404">
        <f>[3]Лист3!$A$24</f>
        <v>46</v>
      </c>
      <c r="C122" s="433" t="s">
        <v>68</v>
      </c>
      <c r="D122" s="126"/>
      <c r="E122" s="127">
        <f>IF(AR130&gt;AQ130,2,$AF$4)</f>
        <v>1</v>
      </c>
      <c r="F122" s="128"/>
      <c r="G122" s="408"/>
      <c r="H122" s="409"/>
      <c r="I122" s="427"/>
      <c r="J122" s="129"/>
      <c r="K122" s="127">
        <f>IF(AR127&gt;AQ127,2,$AF$4)</f>
        <v>2</v>
      </c>
      <c r="L122" s="128"/>
      <c r="M122" s="129"/>
      <c r="N122" s="127">
        <f>IF(AQ118&gt;AR118,2,$AF$4)</f>
        <v>2</v>
      </c>
      <c r="O122" s="128"/>
      <c r="P122" s="129"/>
      <c r="Q122" s="127"/>
      <c r="R122" s="128"/>
      <c r="S122" s="129"/>
      <c r="T122" s="127"/>
      <c r="U122" s="126"/>
      <c r="V122" s="412">
        <f>SUM(E122,H122,K122,N122,Q122,T122)</f>
        <v>5</v>
      </c>
      <c r="W122" s="414">
        <f t="shared" ref="W122" si="382">IF(($AF$4=1),IF(CX121=1,CR121*10,0),0)</f>
        <v>0</v>
      </c>
      <c r="X122" s="412">
        <v>2</v>
      </c>
      <c r="Y122" s="124"/>
      <c r="Z122" s="416">
        <f>IF(B122="","",VLOOKUP(B122,'[4]Список участников'!A:L,8,FALSE))</f>
        <v>0</v>
      </c>
      <c r="AB122" s="417">
        <f>IF(B122&gt;0,1,0)</f>
        <v>1</v>
      </c>
      <c r="AC122" s="417"/>
      <c r="AD122" s="111" t="str">
        <f>IF(B130=0," ","6-2")</f>
        <v>6-2</v>
      </c>
      <c r="AE122" s="112" t="str">
        <f>IF(B130=0," ",CONCATENATE(C130,"-",C122))</f>
        <v>-г.АЛМАТЫ</v>
      </c>
      <c r="AF122" s="113"/>
      <c r="AG122" s="114"/>
      <c r="AH122" s="113"/>
      <c r="AI122" s="114"/>
      <c r="AJ122" s="113"/>
      <c r="AK122" s="114"/>
      <c r="AL122" s="113"/>
      <c r="AM122" s="114"/>
      <c r="AN122" s="113"/>
      <c r="AO122" s="115"/>
      <c r="AP122" s="98"/>
      <c r="AQ122" s="99" t="str">
        <f t="shared" si="352"/>
        <v/>
      </c>
      <c r="AR122" s="99" t="str">
        <f t="shared" si="353"/>
        <v/>
      </c>
      <c r="AS122" s="100">
        <f t="shared" si="354"/>
        <v>0</v>
      </c>
      <c r="AT122" s="100">
        <f t="shared" si="355"/>
        <v>0</v>
      </c>
      <c r="AU122" s="100">
        <f t="shared" si="356"/>
        <v>0</v>
      </c>
      <c r="AV122" s="100">
        <f t="shared" si="357"/>
        <v>0</v>
      </c>
      <c r="AW122" s="100">
        <f t="shared" si="358"/>
        <v>0</v>
      </c>
      <c r="AX122" s="101"/>
      <c r="AY122" s="100">
        <f t="shared" si="359"/>
        <v>0</v>
      </c>
      <c r="AZ122" s="100">
        <f t="shared" si="360"/>
        <v>0</v>
      </c>
      <c r="BA122" s="100">
        <f t="shared" si="361"/>
        <v>0</v>
      </c>
      <c r="BB122" s="100">
        <f t="shared" si="362"/>
        <v>0</v>
      </c>
      <c r="BC122" s="100">
        <f t="shared" si="363"/>
        <v>0</v>
      </c>
      <c r="BD122" s="101"/>
      <c r="BE122" s="100" t="str">
        <f t="shared" si="364"/>
        <v/>
      </c>
      <c r="BF122" s="100" t="str">
        <f t="shared" si="365"/>
        <v/>
      </c>
      <c r="BG122" s="100" t="str">
        <f t="shared" si="366"/>
        <v/>
      </c>
      <c r="BH122" s="100" t="str">
        <f t="shared" si="367"/>
        <v/>
      </c>
      <c r="BI122" s="100" t="str">
        <f t="shared" si="368"/>
        <v/>
      </c>
      <c r="BJ122" s="101"/>
      <c r="BK122" s="100" t="str">
        <f t="shared" si="369"/>
        <v/>
      </c>
      <c r="BL122" s="100" t="str">
        <f t="shared" si="370"/>
        <v/>
      </c>
      <c r="BM122" s="100" t="str">
        <f t="shared" si="371"/>
        <v/>
      </c>
      <c r="BN122" s="100" t="str">
        <f t="shared" si="372"/>
        <v/>
      </c>
      <c r="BO122" s="100" t="str">
        <f t="shared" si="373"/>
        <v/>
      </c>
      <c r="BP122" s="101"/>
      <c r="BQ122" s="102" t="str">
        <f t="shared" si="374"/>
        <v/>
      </c>
      <c r="BR122" s="102" t="str">
        <f t="shared" si="375"/>
        <v/>
      </c>
      <c r="BS122" s="102" t="str">
        <f t="shared" si="376"/>
        <v/>
      </c>
      <c r="BT122" s="1" t="str">
        <f t="shared" si="377"/>
        <v/>
      </c>
      <c r="BU122" s="445"/>
      <c r="BW122" s="103"/>
      <c r="BX122" s="116">
        <f>((AR130+AR127)/(AQ130+AQ127))/10</f>
        <v>0.08</v>
      </c>
      <c r="BY122" s="116">
        <f>((AR130+AQ118)/(AQ130+AR118))/10</f>
        <v>0.13333333333333333</v>
      </c>
      <c r="BZ122" s="116" t="e">
        <f>((AR130+AQ125)/(AQ130+AR125))/10</f>
        <v>#VALUE!</v>
      </c>
      <c r="CA122" s="116" t="e">
        <f>((AR130+AR122)/(AQ130+AQ122))/10</f>
        <v>#VALUE!</v>
      </c>
      <c r="CB122" s="116">
        <f>((AR127+AQ118)/(AQ127+AR118))/10</f>
        <v>0.3</v>
      </c>
      <c r="CC122" s="116" t="e">
        <f>((AR127+AQ125)/(AQ127+AR125))/10</f>
        <v>#VALUE!</v>
      </c>
      <c r="CD122" s="116" t="e">
        <f>((AR127+AR122)/(AQ127+AQ122))/10</f>
        <v>#VALUE!</v>
      </c>
      <c r="CE122" s="116" t="e">
        <f>((AQ118+AQ125)/(AR118+AR125))/10</f>
        <v>#VALUE!</v>
      </c>
      <c r="CF122" s="116" t="e">
        <f>((AQ118+AR122)/(AR118+AQ122))/10</f>
        <v>#VALUE!</v>
      </c>
      <c r="CG122" s="116" t="e">
        <f>((AQ125+AR125)/(AR122+AQ122))/10</f>
        <v>#VALUE!</v>
      </c>
      <c r="CI122" s="103">
        <v>4</v>
      </c>
      <c r="CJ122" s="118">
        <f>IF(AQ121&gt;AR121,CQ125+0.1,CQ125-0.1)</f>
        <v>2.9</v>
      </c>
      <c r="CK122" s="118">
        <f>IF(AR118&gt;AQ118,CQ125+0.1,CQ125-0.1)</f>
        <v>2.9</v>
      </c>
      <c r="CL122" s="118">
        <f>IF(AR133&gt;AS133,CQ125+0.1,CQ125-0.1)</f>
        <v>2.9</v>
      </c>
      <c r="CM122" s="117"/>
      <c r="CN122" s="118">
        <f>IF(AR129&gt;AQ129,CQ125+0.1,CQ125-0.1)</f>
        <v>2.9</v>
      </c>
      <c r="CO122" s="118">
        <f>IF(AQ126&gt;AR126,CQ125+0.1,CQ125-0.1)</f>
        <v>2.9</v>
      </c>
      <c r="CP122" s="119"/>
      <c r="CQ122" s="401"/>
      <c r="CR122" s="401"/>
      <c r="CS122" s="401"/>
      <c r="CU122" s="401"/>
      <c r="CV122" s="419"/>
      <c r="CX122" s="401"/>
      <c r="CZ122" s="419"/>
      <c r="DA122" s="401"/>
    </row>
    <row r="123" spans="1:105" ht="12.6" customHeight="1" x14ac:dyDescent="0.25">
      <c r="A123" s="424"/>
      <c r="B123" s="425"/>
      <c r="C123" s="434"/>
      <c r="D123" s="420" t="str">
        <f>IF(AR130&gt;AQ130,BS130,BT130)</f>
        <v>1 : 3</v>
      </c>
      <c r="E123" s="421"/>
      <c r="F123" s="422"/>
      <c r="G123" s="428"/>
      <c r="H123" s="429"/>
      <c r="I123" s="430"/>
      <c r="J123" s="423" t="str">
        <f>IF(AR127&gt;AQ127,BS127,BT127)</f>
        <v>1, -1, 1, -1, 1</v>
      </c>
      <c r="K123" s="421"/>
      <c r="L123" s="422"/>
      <c r="M123" s="423" t="str">
        <f>IF(AQ118&gt;AR118,BS118,BT118)</f>
        <v>1, 1, 1</v>
      </c>
      <c r="N123" s="421"/>
      <c r="O123" s="422"/>
      <c r="P123" s="423"/>
      <c r="Q123" s="421"/>
      <c r="R123" s="422"/>
      <c r="S123" s="423"/>
      <c r="T123" s="421"/>
      <c r="U123" s="421"/>
      <c r="V123" s="431"/>
      <c r="W123" s="432"/>
      <c r="X123" s="431"/>
      <c r="Y123" s="124"/>
      <c r="Z123" s="416"/>
      <c r="AB123" s="417"/>
      <c r="AC123" s="417"/>
      <c r="AD123" s="111" t="str">
        <f>IF(B128=0," ","5-3")</f>
        <v>5-3</v>
      </c>
      <c r="AE123" s="112" t="str">
        <f>IF(B128=0," ",CONCATENATE(C128,"-",C124))</f>
        <v>-ТУРКЕСТАНСКАЯ обл.</v>
      </c>
      <c r="AF123" s="113"/>
      <c r="AG123" s="114"/>
      <c r="AH123" s="113"/>
      <c r="AI123" s="114"/>
      <c r="AJ123" s="113"/>
      <c r="AK123" s="114"/>
      <c r="AL123" s="113"/>
      <c r="AM123" s="114"/>
      <c r="AN123" s="113"/>
      <c r="AO123" s="115"/>
      <c r="AP123" s="98"/>
      <c r="AQ123" s="99" t="str">
        <f t="shared" si="352"/>
        <v/>
      </c>
      <c r="AR123" s="99" t="str">
        <f t="shared" si="353"/>
        <v/>
      </c>
      <c r="AS123" s="100">
        <f t="shared" si="354"/>
        <v>0</v>
      </c>
      <c r="AT123" s="100">
        <f t="shared" si="355"/>
        <v>0</v>
      </c>
      <c r="AU123" s="100">
        <f t="shared" si="356"/>
        <v>0</v>
      </c>
      <c r="AV123" s="100">
        <f t="shared" si="357"/>
        <v>0</v>
      </c>
      <c r="AW123" s="100">
        <f t="shared" si="358"/>
        <v>0</v>
      </c>
      <c r="AX123" s="101"/>
      <c r="AY123" s="100">
        <f t="shared" si="359"/>
        <v>0</v>
      </c>
      <c r="AZ123" s="100">
        <f t="shared" si="360"/>
        <v>0</v>
      </c>
      <c r="BA123" s="100">
        <f t="shared" si="361"/>
        <v>0</v>
      </c>
      <c r="BB123" s="100">
        <f t="shared" si="362"/>
        <v>0</v>
      </c>
      <c r="BC123" s="100">
        <f t="shared" si="363"/>
        <v>0</v>
      </c>
      <c r="BD123" s="101"/>
      <c r="BE123" s="100" t="str">
        <f t="shared" si="364"/>
        <v/>
      </c>
      <c r="BF123" s="100" t="str">
        <f t="shared" si="365"/>
        <v/>
      </c>
      <c r="BG123" s="100" t="str">
        <f t="shared" si="366"/>
        <v/>
      </c>
      <c r="BH123" s="100" t="str">
        <f t="shared" si="367"/>
        <v/>
      </c>
      <c r="BI123" s="100" t="str">
        <f t="shared" si="368"/>
        <v/>
      </c>
      <c r="BJ123" s="101"/>
      <c r="BK123" s="100" t="str">
        <f t="shared" si="369"/>
        <v/>
      </c>
      <c r="BL123" s="100" t="str">
        <f t="shared" si="370"/>
        <v/>
      </c>
      <c r="BM123" s="100" t="str">
        <f t="shared" si="371"/>
        <v/>
      </c>
      <c r="BN123" s="100" t="str">
        <f t="shared" si="372"/>
        <v/>
      </c>
      <c r="BO123" s="100" t="str">
        <f t="shared" si="373"/>
        <v/>
      </c>
      <c r="BP123" s="101"/>
      <c r="BQ123" s="102" t="str">
        <f t="shared" si="374"/>
        <v/>
      </c>
      <c r="BR123" s="102" t="str">
        <f t="shared" si="375"/>
        <v/>
      </c>
      <c r="BS123" s="102" t="str">
        <f t="shared" si="376"/>
        <v/>
      </c>
      <c r="BT123" s="1" t="str">
        <f t="shared" si="377"/>
        <v/>
      </c>
      <c r="BU123" s="445"/>
      <c r="BW123" s="103">
        <v>3</v>
      </c>
      <c r="BX123" s="104" t="s">
        <v>208</v>
      </c>
      <c r="BY123" s="104" t="s">
        <v>206</v>
      </c>
      <c r="BZ123" s="104" t="s">
        <v>2</v>
      </c>
      <c r="CA123" s="104" t="s">
        <v>207</v>
      </c>
      <c r="CB123" s="104" t="s">
        <v>187</v>
      </c>
      <c r="CC123" s="104" t="s">
        <v>188</v>
      </c>
      <c r="CD123" s="104" t="s">
        <v>189</v>
      </c>
      <c r="CE123" s="104" t="s">
        <v>192</v>
      </c>
      <c r="CF123" s="104" t="s">
        <v>193</v>
      </c>
      <c r="CG123" s="104" t="s">
        <v>194</v>
      </c>
      <c r="CI123" s="103">
        <v>5</v>
      </c>
      <c r="CJ123" s="118">
        <f>IF(AR119&gt;AQ119,CQ127+0.1,CQ127-0.1)</f>
        <v>-0.1</v>
      </c>
      <c r="CK123" s="118">
        <f>IF(AR125&gt;AQ125,CQ127+0.1,CQ127-0.1)</f>
        <v>-0.1</v>
      </c>
      <c r="CL123" s="118">
        <f>IF(AQ123&gt;AR123,CQ127+0.1,CQ127-0.1)</f>
        <v>-0.1</v>
      </c>
      <c r="CM123" s="118">
        <f>IF(AQ129&gt;AR129,CQ127+0.1,CQ127-0.1)</f>
        <v>-0.1</v>
      </c>
      <c r="CN123" s="125"/>
      <c r="CO123" s="118">
        <f>IF(AQ132&gt;AR132,CQ127+0.1,CQ127-0.1)</f>
        <v>-0.1</v>
      </c>
      <c r="CP123" s="105"/>
      <c r="CQ123" s="400">
        <f>V124</f>
        <v>4</v>
      </c>
      <c r="CR123" s="400">
        <f>IF(AND(CQ123=CQ119,CQ123=CQ121),BX124,(IF(AND(CQ123=CQ119,CQ123=CQ125),BY124,(IF(AND(CQ123=CQ119,CQ123=CQ127),BZ124,(IF(AND(CQ123=CQ119,CQ123=CQ129),CA124,(IF(AND(CQ123=CQ121,CQ123=CQ125),CB124,(IF(AND(CQ123=CQ121,CQ123=CQ127),CC124,(IF(AND(CQ123=CQ121,CQ123=CQ129),CD124,(IF(AND(CQ123=CQ125,CQ123=CQ127),CE124,(IF(AND(CQ123=CQ125,CQ123=CQ129),CF124,(IF(AND(CQ123=CQ127,CQ123=CQ129),CG124,999)))))))))))))))))))</f>
        <v>999</v>
      </c>
      <c r="CS123" s="400">
        <f t="shared" ref="CS123" si="383">IF(CX123=1,CQ123+CR123,CR123)</f>
        <v>999</v>
      </c>
      <c r="CU123" s="400">
        <f>CQ123</f>
        <v>4</v>
      </c>
      <c r="CV123" s="418">
        <f>IF(CU123=CU119,CJ121,(IF(CU123=CU121,CK121,(IF(CU123=CU125,CM121,(IF(CU123=CU127,CN121,(IF(CU123=CU129,CO121,999)))))))))</f>
        <v>999</v>
      </c>
      <c r="CX123" s="400">
        <f t="shared" ref="CX123" si="384">IF(CR123&lt;&gt;999,1,0)</f>
        <v>0</v>
      </c>
      <c r="CZ123" s="418">
        <f>IF(CX123=1,CS123,CV123)</f>
        <v>999</v>
      </c>
      <c r="DA123" s="400">
        <f t="shared" ref="DA123" si="385">IF(CZ123&lt;&gt;999,CZ123,CU123)</f>
        <v>4</v>
      </c>
    </row>
    <row r="124" spans="1:105" ht="12.6" customHeight="1" x14ac:dyDescent="0.25">
      <c r="A124" s="402">
        <v>3</v>
      </c>
      <c r="B124" s="404">
        <f>[3]Лист3!$A$25</f>
        <v>52</v>
      </c>
      <c r="C124" s="433" t="s">
        <v>37</v>
      </c>
      <c r="D124" s="126"/>
      <c r="E124" s="127">
        <f>IF(AR124&gt;AQ124,2,$AF$4)</f>
        <v>1</v>
      </c>
      <c r="F124" s="128"/>
      <c r="G124" s="129"/>
      <c r="H124" s="127">
        <f>IF(AQ127&gt;AR127,2,$AF$4)</f>
        <v>1</v>
      </c>
      <c r="I124" s="128"/>
      <c r="J124" s="408"/>
      <c r="K124" s="409"/>
      <c r="L124" s="427"/>
      <c r="M124" s="129"/>
      <c r="N124" s="127">
        <f>IF(AQ131&gt;AR131,2,$AF$4)</f>
        <v>2</v>
      </c>
      <c r="O124" s="128"/>
      <c r="P124" s="129"/>
      <c r="Q124" s="127"/>
      <c r="R124" s="128"/>
      <c r="S124" s="129"/>
      <c r="T124" s="127"/>
      <c r="U124" s="126"/>
      <c r="V124" s="412">
        <f>SUM(E124,H124,K124,N124,Q124,T124)</f>
        <v>4</v>
      </c>
      <c r="W124" s="414">
        <f t="shared" ref="W124" si="386">IF(($AF$4=1),IF(CX123=1,CR123*10,0),0)</f>
        <v>0</v>
      </c>
      <c r="X124" s="412">
        <v>3</v>
      </c>
      <c r="Y124" s="124"/>
      <c r="Z124" s="416">
        <f>IF(B124="","",VLOOKUP(B124,'[4]Список участников'!A:L,8,FALSE))</f>
        <v>0</v>
      </c>
      <c r="AB124" s="417">
        <f>IF(B124&gt;0,1,0)</f>
        <v>1</v>
      </c>
      <c r="AC124" s="417"/>
      <c r="AD124" s="111" t="s">
        <v>205</v>
      </c>
      <c r="AE124" s="112" t="str">
        <f>IF(B124=0," ",CONCATENATE(C120,"-",C124))</f>
        <v>г.ШЫМКЕНТ-ТУРКЕСТАНСКАЯ обл.</v>
      </c>
      <c r="AF124" s="113">
        <v>2</v>
      </c>
      <c r="AG124" s="114">
        <v>1</v>
      </c>
      <c r="AH124" s="113">
        <v>2</v>
      </c>
      <c r="AI124" s="114">
        <v>1</v>
      </c>
      <c r="AJ124" s="113">
        <v>2</v>
      </c>
      <c r="AK124" s="114">
        <v>1</v>
      </c>
      <c r="AL124" s="113"/>
      <c r="AM124" s="114"/>
      <c r="AN124" s="113"/>
      <c r="AO124" s="115"/>
      <c r="AP124" s="98"/>
      <c r="AQ124" s="99">
        <f t="shared" si="352"/>
        <v>3</v>
      </c>
      <c r="AR124" s="99">
        <f t="shared" si="353"/>
        <v>0</v>
      </c>
      <c r="AS124" s="100">
        <f t="shared" si="354"/>
        <v>1</v>
      </c>
      <c r="AT124" s="100">
        <f t="shared" si="355"/>
        <v>1</v>
      </c>
      <c r="AU124" s="100">
        <f t="shared" si="356"/>
        <v>1</v>
      </c>
      <c r="AV124" s="100">
        <f t="shared" si="357"/>
        <v>0</v>
      </c>
      <c r="AW124" s="100">
        <f t="shared" si="358"/>
        <v>0</v>
      </c>
      <c r="AX124" s="101"/>
      <c r="AY124" s="100">
        <f t="shared" si="359"/>
        <v>0</v>
      </c>
      <c r="AZ124" s="100">
        <f t="shared" si="360"/>
        <v>0</v>
      </c>
      <c r="BA124" s="100">
        <f t="shared" si="361"/>
        <v>0</v>
      </c>
      <c r="BB124" s="100">
        <f t="shared" si="362"/>
        <v>0</v>
      </c>
      <c r="BC124" s="100">
        <f t="shared" si="363"/>
        <v>0</v>
      </c>
      <c r="BD124" s="101"/>
      <c r="BE124" s="100">
        <f t="shared" si="364"/>
        <v>1</v>
      </c>
      <c r="BF124" s="100" t="str">
        <f t="shared" si="365"/>
        <v>, 1</v>
      </c>
      <c r="BG124" s="100" t="str">
        <f t="shared" si="366"/>
        <v>, 1</v>
      </c>
      <c r="BH124" s="100" t="str">
        <f t="shared" si="367"/>
        <v/>
      </c>
      <c r="BI124" s="100" t="str">
        <f t="shared" si="368"/>
        <v/>
      </c>
      <c r="BJ124" s="101"/>
      <c r="BK124" s="100">
        <f t="shared" si="369"/>
        <v>-1</v>
      </c>
      <c r="BL124" s="100" t="str">
        <f t="shared" si="370"/>
        <v>, -1</v>
      </c>
      <c r="BM124" s="100" t="str">
        <f t="shared" si="371"/>
        <v>, -1</v>
      </c>
      <c r="BN124" s="100" t="str">
        <f t="shared" si="372"/>
        <v/>
      </c>
      <c r="BO124" s="100" t="str">
        <f t="shared" si="373"/>
        <v/>
      </c>
      <c r="BP124" s="101"/>
      <c r="BQ124" s="102" t="str">
        <f t="shared" si="374"/>
        <v>1, 1, 1</v>
      </c>
      <c r="BR124" s="102" t="str">
        <f t="shared" si="375"/>
        <v>-1, -1, -1</v>
      </c>
      <c r="BS124" s="102" t="str">
        <f t="shared" si="376"/>
        <v>1, 1, 1</v>
      </c>
      <c r="BT124" s="1" t="str">
        <f t="shared" si="377"/>
        <v>0 : 3</v>
      </c>
      <c r="BU124" s="445"/>
      <c r="BW124" s="103"/>
      <c r="BX124" s="116">
        <f>((AR124+AQ127)/(AQ124+AR127))/10</f>
        <v>3.3333333333333333E-2</v>
      </c>
      <c r="BY124" s="116">
        <f>((AR124+AQ131)/(AQ124+AR131))/10</f>
        <v>7.4999999999999997E-2</v>
      </c>
      <c r="BZ124" s="116" t="e">
        <f>((AR124+AR123)/(AQ124+AQ123))/10</f>
        <v>#VALUE!</v>
      </c>
      <c r="CA124" s="116" t="e">
        <f>((AR124+AQ120)/(AQ124+AR120))/10</f>
        <v>#VALUE!</v>
      </c>
      <c r="CB124" s="116">
        <f>((AQ127+AQ131)/(AR127+AR131))/10</f>
        <v>0.125</v>
      </c>
      <c r="CC124" s="116" t="e">
        <f>((AQ127+AR123)/(AR127+AQ123))/10</f>
        <v>#VALUE!</v>
      </c>
      <c r="CD124" s="116" t="e">
        <f>((AQ127+AQ120)/(AR127+AR120))/10</f>
        <v>#VALUE!</v>
      </c>
      <c r="CE124" s="116" t="e">
        <f>((AQ131+AR123)/(AR131+AQ123))/10</f>
        <v>#VALUE!</v>
      </c>
      <c r="CF124" s="116" t="e">
        <f>((AQ131+AQ120)/(AR131+AR120))/10</f>
        <v>#VALUE!</v>
      </c>
      <c r="CG124" s="116" t="e">
        <f>((AR123+AQ120)/(AQ123+AR120))/10</f>
        <v>#VALUE!</v>
      </c>
      <c r="CI124" s="103">
        <v>6</v>
      </c>
      <c r="CJ124" s="118">
        <f>IF(AQ128&gt;AR128,CQ129+0.1,CQ129-0.1)</f>
        <v>-0.1</v>
      </c>
      <c r="CK124" s="118">
        <f>IF(AQ122&gt;AR122,CQ129+0.1,CQ129-0.1)</f>
        <v>-0.1</v>
      </c>
      <c r="CL124" s="118">
        <f>IF(AR120&gt;AQ120,CQ129+0.1,CQ129-0.1)</f>
        <v>-0.1</v>
      </c>
      <c r="CM124" s="118">
        <f>IF(AR126&gt;AQ126,CQ129+0.1,CQ129-0.1)</f>
        <v>-0.1</v>
      </c>
      <c r="CN124" s="118">
        <f>IF(AR132&gt;AQ132,CQ129+0.1,CQ129-0.1)</f>
        <v>-0.1</v>
      </c>
      <c r="CO124" s="117"/>
      <c r="CP124" s="119"/>
      <c r="CQ124" s="401"/>
      <c r="CR124" s="401"/>
      <c r="CS124" s="401"/>
      <c r="CU124" s="401"/>
      <c r="CV124" s="419"/>
      <c r="CX124" s="401"/>
      <c r="CZ124" s="419"/>
      <c r="DA124" s="401"/>
    </row>
    <row r="125" spans="1:105" ht="12.6" customHeight="1" x14ac:dyDescent="0.25">
      <c r="A125" s="424"/>
      <c r="B125" s="425"/>
      <c r="C125" s="434"/>
      <c r="D125" s="420" t="str">
        <f>IF(AR124&gt;AQ124,BS124,BT124)</f>
        <v>0 : 3</v>
      </c>
      <c r="E125" s="421"/>
      <c r="F125" s="422"/>
      <c r="G125" s="423" t="str">
        <f>IF(AQ127&gt;AR127,BS127,BT127)</f>
        <v>2 : 3</v>
      </c>
      <c r="H125" s="421"/>
      <c r="I125" s="422"/>
      <c r="J125" s="428"/>
      <c r="K125" s="429"/>
      <c r="L125" s="430"/>
      <c r="M125" s="423" t="str">
        <f>IF(AQ131&gt;AR131,BS131,BT131)</f>
        <v>1, -1, 1, 1</v>
      </c>
      <c r="N125" s="421"/>
      <c r="O125" s="422"/>
      <c r="P125" s="423"/>
      <c r="Q125" s="421"/>
      <c r="R125" s="422"/>
      <c r="S125" s="423"/>
      <c r="T125" s="421"/>
      <c r="U125" s="421"/>
      <c r="V125" s="431"/>
      <c r="W125" s="432"/>
      <c r="X125" s="431"/>
      <c r="Y125" s="124"/>
      <c r="Z125" s="416"/>
      <c r="AB125" s="417"/>
      <c r="AC125" s="417"/>
      <c r="AD125" s="111" t="str">
        <f>IF(B128=0," ","2-5")</f>
        <v>2-5</v>
      </c>
      <c r="AE125" s="112" t="str">
        <f>IF(B128=0," ",CONCATENATE(C122,"-",C128))</f>
        <v>г.АЛМАТЫ-</v>
      </c>
      <c r="AF125" s="113"/>
      <c r="AG125" s="114"/>
      <c r="AH125" s="113"/>
      <c r="AI125" s="114"/>
      <c r="AJ125" s="113"/>
      <c r="AK125" s="114"/>
      <c r="AL125" s="113"/>
      <c r="AM125" s="114"/>
      <c r="AN125" s="113"/>
      <c r="AO125" s="115"/>
      <c r="AP125" s="98"/>
      <c r="AQ125" s="99" t="str">
        <f t="shared" si="352"/>
        <v/>
      </c>
      <c r="AR125" s="99" t="str">
        <f t="shared" si="353"/>
        <v/>
      </c>
      <c r="AS125" s="100">
        <f t="shared" si="354"/>
        <v>0</v>
      </c>
      <c r="AT125" s="100">
        <f t="shared" si="355"/>
        <v>0</v>
      </c>
      <c r="AU125" s="100">
        <f t="shared" si="356"/>
        <v>0</v>
      </c>
      <c r="AV125" s="100">
        <f t="shared" si="357"/>
        <v>0</v>
      </c>
      <c r="AW125" s="100">
        <f t="shared" si="358"/>
        <v>0</v>
      </c>
      <c r="AX125" s="101"/>
      <c r="AY125" s="100">
        <f t="shared" si="359"/>
        <v>0</v>
      </c>
      <c r="AZ125" s="100">
        <f t="shared" si="360"/>
        <v>0</v>
      </c>
      <c r="BA125" s="100">
        <f t="shared" si="361"/>
        <v>0</v>
      </c>
      <c r="BB125" s="100">
        <f t="shared" si="362"/>
        <v>0</v>
      </c>
      <c r="BC125" s="100">
        <f t="shared" si="363"/>
        <v>0</v>
      </c>
      <c r="BD125" s="101"/>
      <c r="BE125" s="100" t="str">
        <f t="shared" si="364"/>
        <v/>
      </c>
      <c r="BF125" s="100" t="str">
        <f t="shared" si="365"/>
        <v/>
      </c>
      <c r="BG125" s="100" t="str">
        <f t="shared" si="366"/>
        <v/>
      </c>
      <c r="BH125" s="100" t="str">
        <f t="shared" si="367"/>
        <v/>
      </c>
      <c r="BI125" s="100" t="str">
        <f t="shared" si="368"/>
        <v/>
      </c>
      <c r="BJ125" s="101"/>
      <c r="BK125" s="100" t="str">
        <f t="shared" si="369"/>
        <v/>
      </c>
      <c r="BL125" s="100" t="str">
        <f t="shared" si="370"/>
        <v/>
      </c>
      <c r="BM125" s="100" t="str">
        <f t="shared" si="371"/>
        <v/>
      </c>
      <c r="BN125" s="100" t="str">
        <f t="shared" si="372"/>
        <v/>
      </c>
      <c r="BO125" s="100" t="str">
        <f t="shared" si="373"/>
        <v/>
      </c>
      <c r="BP125" s="101"/>
      <c r="BQ125" s="102" t="str">
        <f t="shared" si="374"/>
        <v/>
      </c>
      <c r="BR125" s="102" t="str">
        <f t="shared" si="375"/>
        <v/>
      </c>
      <c r="BS125" s="102" t="str">
        <f t="shared" si="376"/>
        <v/>
      </c>
      <c r="BT125" s="1" t="str">
        <f t="shared" si="377"/>
        <v/>
      </c>
      <c r="BU125" s="445"/>
      <c r="BW125" s="103">
        <v>4</v>
      </c>
      <c r="BX125" s="104" t="s">
        <v>208</v>
      </c>
      <c r="BY125" s="104" t="s">
        <v>205</v>
      </c>
      <c r="BZ125" s="104" t="s">
        <v>2</v>
      </c>
      <c r="CA125" s="104" t="s">
        <v>207</v>
      </c>
      <c r="CB125" s="104" t="s">
        <v>186</v>
      </c>
      <c r="CC125" s="104" t="s">
        <v>188</v>
      </c>
      <c r="CD125" s="104" t="s">
        <v>189</v>
      </c>
      <c r="CE125" s="104" t="s">
        <v>190</v>
      </c>
      <c r="CF125" s="104" t="s">
        <v>191</v>
      </c>
      <c r="CG125" s="104" t="s">
        <v>194</v>
      </c>
      <c r="CI125" s="119"/>
      <c r="CJ125" s="105"/>
      <c r="CK125" s="105"/>
      <c r="CL125" s="105"/>
      <c r="CM125" s="105"/>
      <c r="CN125" s="105"/>
      <c r="CO125" s="105"/>
      <c r="CP125" s="105"/>
      <c r="CQ125" s="400">
        <f>V126</f>
        <v>3</v>
      </c>
      <c r="CR125" s="400">
        <f>IF(AND(CQ125=CQ119,CQ125=CQ121),BX126,(IF(AND(CQ125=CQ119,CQ125=CQ123),BY126,(IF(AND(CQ125=CQ119,CQ125=CQ127),BZ126,(IF(AND(CQ125=CQ119,CQ125=CQ129),CA126,(IF(AND(CQ125=CQ121,CQ125=CQ123),CB126,(IF(AND(CQ125=CQ121,CQ125=CQ127),CC126,(IF(AND(CQ125=CQ121,CQ125=CQ129),CD126,(IF(AND(CQ125=CQ123,CQ125=CQ127),CE126,(IF(AND(CQ125=CQ123,CQ125=CQ129),CF126,(IF(AND(CQ125=CQ127,CQ125=CQ129),CG126,999)))))))))))))))))))</f>
        <v>999</v>
      </c>
      <c r="CS125" s="400">
        <f t="shared" ref="CS125" si="387">IF(CX125=1,CQ125+CR125,CR125)</f>
        <v>999</v>
      </c>
      <c r="CU125" s="400">
        <f>CQ125</f>
        <v>3</v>
      </c>
      <c r="CV125" s="418">
        <f>IF(CU125=CU119,CJ122,(IF(CU125=CU121,CK122,(IF(CU125=CU123,CL122,(IF(CU125=CU127,CN122,(IF(CU125=CU129,CO122,999)))))))))</f>
        <v>999</v>
      </c>
      <c r="CX125" s="400">
        <f t="shared" ref="CX125" si="388">IF(CR125&lt;&gt;999,1,0)</f>
        <v>0</v>
      </c>
      <c r="CZ125" s="418">
        <f>IF(CX125=1,CS125,CV125)</f>
        <v>999</v>
      </c>
      <c r="DA125" s="400">
        <f t="shared" ref="DA125" si="389">IF(CZ125&lt;&gt;999,CZ125,CU125)</f>
        <v>3</v>
      </c>
    </row>
    <row r="126" spans="1:105" ht="12.6" customHeight="1" x14ac:dyDescent="0.25">
      <c r="A126" s="402">
        <v>4</v>
      </c>
      <c r="B126" s="404">
        <f>[3]Лист3!$A$26</f>
        <v>93</v>
      </c>
      <c r="C126" s="433" t="s">
        <v>74</v>
      </c>
      <c r="D126" s="126"/>
      <c r="E126" s="127">
        <f>IF(AQ121&gt;AR121,2,$AF$4)</f>
        <v>1</v>
      </c>
      <c r="F126" s="128"/>
      <c r="G126" s="129"/>
      <c r="H126" s="127">
        <f>IF(AR118&gt;AQ118,2,$AF$4)</f>
        <v>1</v>
      </c>
      <c r="I126" s="128"/>
      <c r="J126" s="129"/>
      <c r="K126" s="127">
        <f>IF(AR131&gt;AQ131,2,$AF$4)</f>
        <v>1</v>
      </c>
      <c r="L126" s="128"/>
      <c r="M126" s="408"/>
      <c r="N126" s="409"/>
      <c r="O126" s="427"/>
      <c r="P126" s="129"/>
      <c r="Q126" s="127"/>
      <c r="R126" s="128"/>
      <c r="S126" s="129"/>
      <c r="T126" s="127"/>
      <c r="U126" s="126"/>
      <c r="V126" s="412">
        <f>SUM(E126,H126,K126,N126,Q126,T126)</f>
        <v>3</v>
      </c>
      <c r="W126" s="414">
        <f t="shared" ref="W126" si="390">IF(($AF$4=1),IF(CX125=1,CR125*10,0),0)</f>
        <v>0</v>
      </c>
      <c r="X126" s="412">
        <v>4</v>
      </c>
      <c r="Y126" s="124"/>
      <c r="Z126" s="416">
        <f>IF(B126="","",VLOOKUP(B126,'[4]Список участников'!A:L,8,FALSE))</f>
        <v>0</v>
      </c>
      <c r="AB126" s="417">
        <f>IF(B126&gt;0,1,0)</f>
        <v>1</v>
      </c>
      <c r="AC126" s="417"/>
      <c r="AD126" s="111" t="str">
        <f>IF(B130=0," ","4-6")</f>
        <v>4-6</v>
      </c>
      <c r="AE126" s="112" t="str">
        <f>IF(B130=0," ",CONCATENATE(C126,"-",C130))</f>
        <v>АБАЙСКАЯ обл.-</v>
      </c>
      <c r="AF126" s="113"/>
      <c r="AG126" s="114"/>
      <c r="AH126" s="113"/>
      <c r="AI126" s="114"/>
      <c r="AJ126" s="113"/>
      <c r="AK126" s="114"/>
      <c r="AL126" s="113"/>
      <c r="AM126" s="114"/>
      <c r="AN126" s="113"/>
      <c r="AO126" s="115"/>
      <c r="AP126" s="98"/>
      <c r="AQ126" s="99" t="str">
        <f t="shared" si="352"/>
        <v/>
      </c>
      <c r="AR126" s="99" t="str">
        <f t="shared" si="353"/>
        <v/>
      </c>
      <c r="AS126" s="100">
        <f t="shared" si="354"/>
        <v>0</v>
      </c>
      <c r="AT126" s="100">
        <f t="shared" si="355"/>
        <v>0</v>
      </c>
      <c r="AU126" s="100">
        <f t="shared" si="356"/>
        <v>0</v>
      </c>
      <c r="AV126" s="100">
        <f t="shared" si="357"/>
        <v>0</v>
      </c>
      <c r="AW126" s="100">
        <f t="shared" si="358"/>
        <v>0</v>
      </c>
      <c r="AX126" s="101"/>
      <c r="AY126" s="100">
        <f t="shared" si="359"/>
        <v>0</v>
      </c>
      <c r="AZ126" s="100">
        <f t="shared" si="360"/>
        <v>0</v>
      </c>
      <c r="BA126" s="100">
        <f t="shared" si="361"/>
        <v>0</v>
      </c>
      <c r="BB126" s="100">
        <f t="shared" si="362"/>
        <v>0</v>
      </c>
      <c r="BC126" s="100">
        <f t="shared" si="363"/>
        <v>0</v>
      </c>
      <c r="BD126" s="101"/>
      <c r="BE126" s="100" t="str">
        <f t="shared" si="364"/>
        <v/>
      </c>
      <c r="BF126" s="100" t="str">
        <f t="shared" si="365"/>
        <v/>
      </c>
      <c r="BG126" s="100" t="str">
        <f t="shared" si="366"/>
        <v/>
      </c>
      <c r="BH126" s="100" t="str">
        <f t="shared" si="367"/>
        <v/>
      </c>
      <c r="BI126" s="100" t="str">
        <f t="shared" si="368"/>
        <v/>
      </c>
      <c r="BJ126" s="101"/>
      <c r="BK126" s="100" t="str">
        <f t="shared" si="369"/>
        <v/>
      </c>
      <c r="BL126" s="100" t="str">
        <f t="shared" si="370"/>
        <v/>
      </c>
      <c r="BM126" s="100" t="str">
        <f t="shared" si="371"/>
        <v/>
      </c>
      <c r="BN126" s="100" t="str">
        <f t="shared" si="372"/>
        <v/>
      </c>
      <c r="BO126" s="100" t="str">
        <f t="shared" si="373"/>
        <v/>
      </c>
      <c r="BP126" s="101"/>
      <c r="BQ126" s="102" t="str">
        <f t="shared" si="374"/>
        <v/>
      </c>
      <c r="BR126" s="102" t="str">
        <f t="shared" si="375"/>
        <v/>
      </c>
      <c r="BS126" s="102" t="str">
        <f t="shared" si="376"/>
        <v/>
      </c>
      <c r="BT126" s="1" t="str">
        <f t="shared" si="377"/>
        <v/>
      </c>
      <c r="BU126" s="445"/>
      <c r="BW126" s="103"/>
      <c r="BX126" s="116">
        <f>((AQ121+AR118)/(AR121+AQ118))/10</f>
        <v>0</v>
      </c>
      <c r="BY126" s="116">
        <f>((AQ121+AR131)/(AR121+AQ131))/10</f>
        <v>1.6666666666666666E-2</v>
      </c>
      <c r="BZ126" s="116" t="e">
        <f>((AQ121+AR129)/(AR121+AQ129))/10</f>
        <v>#VALUE!</v>
      </c>
      <c r="CA126" s="116" t="e">
        <f>((AQ121+AQ126)/(AR121+AR126))/10</f>
        <v>#VALUE!</v>
      </c>
      <c r="CB126" s="116">
        <f>((AR118+AR131)/(AQ118+AQ131))/10</f>
        <v>1.6666666666666666E-2</v>
      </c>
      <c r="CC126" s="116" t="e">
        <f>((AR118+AR129)/(AQ118+AQ129))/10</f>
        <v>#VALUE!</v>
      </c>
      <c r="CD126" s="116" t="e">
        <f>((AR118+AQ126)/(AQ118+AR126))/10</f>
        <v>#VALUE!</v>
      </c>
      <c r="CE126" s="116" t="e">
        <f>((AR131+AR129)/(AQ131+AQ129))/10</f>
        <v>#VALUE!</v>
      </c>
      <c r="CF126" s="116" t="e">
        <f>((AR131+AQ126)/(AQ131+AR126))/10</f>
        <v>#VALUE!</v>
      </c>
      <c r="CG126" s="116" t="e">
        <f>((AR129+AQ126)/(AQ129+AR126))/10</f>
        <v>#VALUE!</v>
      </c>
      <c r="CI126" s="119"/>
      <c r="CJ126" s="119"/>
      <c r="CK126" s="119"/>
      <c r="CL126" s="119"/>
      <c r="CM126" s="119"/>
      <c r="CN126" s="119"/>
      <c r="CO126" s="119"/>
      <c r="CP126" s="119"/>
      <c r="CQ126" s="401"/>
      <c r="CR126" s="401"/>
      <c r="CS126" s="401"/>
      <c r="CU126" s="401"/>
      <c r="CV126" s="419"/>
      <c r="CX126" s="401"/>
      <c r="CZ126" s="419"/>
      <c r="DA126" s="401"/>
    </row>
    <row r="127" spans="1:105" ht="12.6" customHeight="1" x14ac:dyDescent="0.25">
      <c r="A127" s="424"/>
      <c r="B127" s="425"/>
      <c r="C127" s="434"/>
      <c r="D127" s="420" t="str">
        <f>IF(AQ121&gt;AR121,BS121,BT121)</f>
        <v>0 : 3</v>
      </c>
      <c r="E127" s="421"/>
      <c r="F127" s="422"/>
      <c r="G127" s="423" t="str">
        <f>IF(AR118&gt;AQ118,BS118,BT118)</f>
        <v>0 : 3</v>
      </c>
      <c r="H127" s="421"/>
      <c r="I127" s="422"/>
      <c r="J127" s="423" t="str">
        <f>IF(AR131&gt;AQ131,BS131,BT131)</f>
        <v>1 : 3</v>
      </c>
      <c r="K127" s="421"/>
      <c r="L127" s="422"/>
      <c r="M127" s="428"/>
      <c r="N127" s="429"/>
      <c r="O127" s="430"/>
      <c r="P127" s="423"/>
      <c r="Q127" s="421"/>
      <c r="R127" s="422"/>
      <c r="S127" s="423"/>
      <c r="T127" s="421"/>
      <c r="U127" s="421"/>
      <c r="V127" s="431"/>
      <c r="W127" s="432"/>
      <c r="X127" s="431"/>
      <c r="Y127" s="124"/>
      <c r="Z127" s="416"/>
      <c r="AB127" s="417"/>
      <c r="AC127" s="417"/>
      <c r="AD127" s="111" t="s">
        <v>209</v>
      </c>
      <c r="AE127" s="112" t="str">
        <f>CONCATENATE(C124,"-",C122)</f>
        <v>ТУРКЕСТАНСКАЯ обл.-г.АЛМАТЫ</v>
      </c>
      <c r="AF127" s="113">
        <v>1</v>
      </c>
      <c r="AG127" s="114">
        <v>2</v>
      </c>
      <c r="AH127" s="113">
        <v>2</v>
      </c>
      <c r="AI127" s="114">
        <v>1</v>
      </c>
      <c r="AJ127" s="113">
        <v>1</v>
      </c>
      <c r="AK127" s="114">
        <v>2</v>
      </c>
      <c r="AL127" s="113">
        <v>2</v>
      </c>
      <c r="AM127" s="114">
        <v>1</v>
      </c>
      <c r="AN127" s="113">
        <v>1</v>
      </c>
      <c r="AO127" s="115">
        <v>2</v>
      </c>
      <c r="AP127" s="98"/>
      <c r="AQ127" s="99">
        <f t="shared" si="352"/>
        <v>2</v>
      </c>
      <c r="AR127" s="99">
        <f t="shared" si="353"/>
        <v>3</v>
      </c>
      <c r="AS127" s="100">
        <f t="shared" si="354"/>
        <v>0</v>
      </c>
      <c r="AT127" s="100">
        <f t="shared" si="355"/>
        <v>1</v>
      </c>
      <c r="AU127" s="100">
        <f t="shared" si="356"/>
        <v>0</v>
      </c>
      <c r="AV127" s="100">
        <f t="shared" si="357"/>
        <v>1</v>
      </c>
      <c r="AW127" s="100">
        <f t="shared" si="358"/>
        <v>0</v>
      </c>
      <c r="AX127" s="101"/>
      <c r="AY127" s="100">
        <f t="shared" si="359"/>
        <v>1</v>
      </c>
      <c r="AZ127" s="100">
        <f t="shared" si="360"/>
        <v>0</v>
      </c>
      <c r="BA127" s="100">
        <f t="shared" si="361"/>
        <v>1</v>
      </c>
      <c r="BB127" s="100">
        <f t="shared" si="362"/>
        <v>0</v>
      </c>
      <c r="BC127" s="100">
        <f t="shared" si="363"/>
        <v>1</v>
      </c>
      <c r="BD127" s="101"/>
      <c r="BE127" s="100">
        <f t="shared" si="364"/>
        <v>-1</v>
      </c>
      <c r="BF127" s="100" t="str">
        <f t="shared" si="365"/>
        <v>, 1</v>
      </c>
      <c r="BG127" s="100" t="str">
        <f t="shared" si="366"/>
        <v>, -1</v>
      </c>
      <c r="BH127" s="100" t="str">
        <f t="shared" si="367"/>
        <v>, 1</v>
      </c>
      <c r="BI127" s="100" t="str">
        <f t="shared" si="368"/>
        <v>, -1</v>
      </c>
      <c r="BJ127" s="101"/>
      <c r="BK127" s="100">
        <f t="shared" si="369"/>
        <v>1</v>
      </c>
      <c r="BL127" s="100" t="str">
        <f t="shared" si="370"/>
        <v>, -1</v>
      </c>
      <c r="BM127" s="100" t="str">
        <f t="shared" si="371"/>
        <v>, 1</v>
      </c>
      <c r="BN127" s="100" t="str">
        <f t="shared" si="372"/>
        <v>, -1</v>
      </c>
      <c r="BO127" s="100" t="str">
        <f t="shared" si="373"/>
        <v>, 1</v>
      </c>
      <c r="BP127" s="101"/>
      <c r="BQ127" s="102" t="str">
        <f t="shared" si="374"/>
        <v>-1, 1, -1, 1, -1</v>
      </c>
      <c r="BR127" s="102" t="str">
        <f t="shared" si="375"/>
        <v>1, -1, 1, -1, 1</v>
      </c>
      <c r="BS127" s="102" t="str">
        <f t="shared" si="376"/>
        <v>1, -1, 1, -1, 1</v>
      </c>
      <c r="BT127" s="1" t="str">
        <f t="shared" si="377"/>
        <v>2 : 3</v>
      </c>
      <c r="BU127" s="445"/>
      <c r="BW127" s="103">
        <v>5</v>
      </c>
      <c r="BX127" s="104" t="s">
        <v>208</v>
      </c>
      <c r="BY127" s="104" t="s">
        <v>205</v>
      </c>
      <c r="BZ127" s="104" t="s">
        <v>206</v>
      </c>
      <c r="CA127" s="104" t="s">
        <v>207</v>
      </c>
      <c r="CB127" s="104" t="s">
        <v>186</v>
      </c>
      <c r="CC127" s="104" t="s">
        <v>187</v>
      </c>
      <c r="CD127" s="104" t="s">
        <v>189</v>
      </c>
      <c r="CE127" s="104" t="s">
        <v>1</v>
      </c>
      <c r="CF127" s="104" t="s">
        <v>191</v>
      </c>
      <c r="CG127" s="104" t="s">
        <v>193</v>
      </c>
      <c r="CI127" s="119"/>
      <c r="CJ127" s="105"/>
      <c r="CK127" s="105"/>
      <c r="CL127" s="105"/>
      <c r="CM127" s="105"/>
      <c r="CN127" s="105"/>
      <c r="CO127" s="105"/>
      <c r="CP127" s="105"/>
      <c r="CQ127" s="400">
        <f>V128</f>
        <v>0</v>
      </c>
      <c r="CR127" s="400">
        <f>IF(AND(CQ127=CQ119,CQ127=CQ121),BX128,(IF(AND(CQ127=CQ119,CQ127=CQ123),BY128,(IF(AND(CQ127=CQ119,CQ127=CQ125),BZ128,(IF(AND(CQ127=CQ119,CQ127=CQ129),CA128,(IF(AND(CQ127=CQ121,CQ127=CQ123),CB128,(IF(AND(CQ127=CQ121,CQ127=CQ125),CC128,(IF(AND(CQ127=CQ121,CQ127=CQ129),CD128,(IF(AND(CQ127=CQ123,CQ127=CQ125),CE128,(IF(AND(CQ127=CQ123,CQ127=CQ129),CF128,(IF(AND(CQ127=CQ125,CQ127=CQ129),CG128,999)))))))))))))))))))</f>
        <v>999</v>
      </c>
      <c r="CS127" s="400">
        <f t="shared" ref="CS127" si="391">IF(CX127=1,CQ127+CR127,CR127)</f>
        <v>999</v>
      </c>
      <c r="CU127" s="400">
        <f>CQ127</f>
        <v>0</v>
      </c>
      <c r="CV127" s="418">
        <f>IF(CU127=CU119,CJ123,(IF(CU127=CU121,CK123,(IF(CU127=CU123,CL123,(IF(CU127=CU125,CM123,(IF(CU127=CU129,CO123,999)))))))))</f>
        <v>-0.1</v>
      </c>
      <c r="CX127" s="400">
        <f t="shared" ref="CX127" si="392">IF(CR127&lt;&gt;999,1,0)</f>
        <v>0</v>
      </c>
      <c r="CZ127" s="418">
        <f>IF(CX127=1,CS127,CV127)</f>
        <v>-0.1</v>
      </c>
      <c r="DA127" s="400">
        <f t="shared" ref="DA127" si="393">IF(CZ127&lt;&gt;999,CZ127,CU127)</f>
        <v>-0.1</v>
      </c>
    </row>
    <row r="128" spans="1:105" ht="12.6" customHeight="1" x14ac:dyDescent="0.25">
      <c r="A128" s="402">
        <v>5</v>
      </c>
      <c r="B128" s="404">
        <f>[3]Лист3!$A$27</f>
        <v>100</v>
      </c>
      <c r="C128" s="406"/>
      <c r="D128" s="126"/>
      <c r="E128" s="127"/>
      <c r="F128" s="128"/>
      <c r="G128" s="129"/>
      <c r="H128" s="127"/>
      <c r="I128" s="128"/>
      <c r="J128" s="129"/>
      <c r="K128" s="127"/>
      <c r="L128" s="128"/>
      <c r="M128" s="129"/>
      <c r="N128" s="127"/>
      <c r="O128" s="128"/>
      <c r="P128" s="408"/>
      <c r="Q128" s="409"/>
      <c r="R128" s="427"/>
      <c r="S128" s="129"/>
      <c r="T128" s="127"/>
      <c r="U128" s="126"/>
      <c r="V128" s="412"/>
      <c r="W128" s="414"/>
      <c r="X128" s="412"/>
      <c r="Y128" s="124"/>
      <c r="Z128" s="416">
        <f>IF(B128="","",VLOOKUP(B128,'[4]Список участников'!A:L,8,FALSE))</f>
        <v>0</v>
      </c>
      <c r="AB128" s="417">
        <f>IF(B128&gt;0,1,0)</f>
        <v>1</v>
      </c>
      <c r="AC128" s="417"/>
      <c r="AD128" s="111" t="str">
        <f>IF(B130=0," ","6-1")</f>
        <v>6-1</v>
      </c>
      <c r="AE128" s="112" t="str">
        <f>IF(B130=0," ",CONCATENATE(C130,"-",C120))</f>
        <v>-г.ШЫМКЕНТ</v>
      </c>
      <c r="AF128" s="113"/>
      <c r="AG128" s="114"/>
      <c r="AH128" s="113"/>
      <c r="AI128" s="114"/>
      <c r="AJ128" s="113"/>
      <c r="AK128" s="114"/>
      <c r="AL128" s="113"/>
      <c r="AM128" s="114"/>
      <c r="AN128" s="113"/>
      <c r="AO128" s="115"/>
      <c r="AP128" s="98"/>
      <c r="AQ128" s="99" t="str">
        <f t="shared" si="352"/>
        <v/>
      </c>
      <c r="AR128" s="99" t="str">
        <f t="shared" si="353"/>
        <v/>
      </c>
      <c r="AS128" s="100">
        <f t="shared" si="354"/>
        <v>0</v>
      </c>
      <c r="AT128" s="100">
        <f t="shared" si="355"/>
        <v>0</v>
      </c>
      <c r="AU128" s="100">
        <f t="shared" si="356"/>
        <v>0</v>
      </c>
      <c r="AV128" s="100">
        <f t="shared" si="357"/>
        <v>0</v>
      </c>
      <c r="AW128" s="100">
        <f t="shared" si="358"/>
        <v>0</v>
      </c>
      <c r="AX128" s="101"/>
      <c r="AY128" s="100">
        <f t="shared" si="359"/>
        <v>0</v>
      </c>
      <c r="AZ128" s="100">
        <f t="shared" si="360"/>
        <v>0</v>
      </c>
      <c r="BA128" s="100">
        <f t="shared" si="361"/>
        <v>0</v>
      </c>
      <c r="BB128" s="100">
        <f t="shared" si="362"/>
        <v>0</v>
      </c>
      <c r="BC128" s="100">
        <f t="shared" si="363"/>
        <v>0</v>
      </c>
      <c r="BD128" s="101"/>
      <c r="BE128" s="100" t="str">
        <f t="shared" si="364"/>
        <v/>
      </c>
      <c r="BF128" s="100" t="str">
        <f t="shared" si="365"/>
        <v/>
      </c>
      <c r="BG128" s="100" t="str">
        <f t="shared" si="366"/>
        <v/>
      </c>
      <c r="BH128" s="100" t="str">
        <f t="shared" si="367"/>
        <v/>
      </c>
      <c r="BI128" s="100" t="str">
        <f t="shared" si="368"/>
        <v/>
      </c>
      <c r="BJ128" s="101"/>
      <c r="BK128" s="100" t="str">
        <f t="shared" si="369"/>
        <v/>
      </c>
      <c r="BL128" s="100" t="str">
        <f t="shared" si="370"/>
        <v/>
      </c>
      <c r="BM128" s="100" t="str">
        <f t="shared" si="371"/>
        <v/>
      </c>
      <c r="BN128" s="100" t="str">
        <f t="shared" si="372"/>
        <v/>
      </c>
      <c r="BO128" s="100" t="str">
        <f t="shared" si="373"/>
        <v/>
      </c>
      <c r="BP128" s="101"/>
      <c r="BQ128" s="102" t="str">
        <f t="shared" si="374"/>
        <v/>
      </c>
      <c r="BR128" s="102" t="str">
        <f t="shared" si="375"/>
        <v/>
      </c>
      <c r="BS128" s="102" t="str">
        <f t="shared" si="376"/>
        <v/>
      </c>
      <c r="BT128" s="1" t="str">
        <f t="shared" si="377"/>
        <v/>
      </c>
      <c r="BU128" s="445"/>
      <c r="BW128" s="103"/>
      <c r="BX128" s="116" t="e">
        <f>((AR119+AR125)/(AQ119+AQ125))/10</f>
        <v>#VALUE!</v>
      </c>
      <c r="BY128" s="116" t="e">
        <f>((AR119+AQ123)/(AQ119+AR123))/10</f>
        <v>#VALUE!</v>
      </c>
      <c r="BZ128" s="116" t="e">
        <f>((AR119+AQ129)/(AQ119+AR129))/10</f>
        <v>#VALUE!</v>
      </c>
      <c r="CA128" s="116" t="e">
        <f>((AR119+AQ132)/(AQ119+AR132))/10</f>
        <v>#VALUE!</v>
      </c>
      <c r="CB128" s="116" t="e">
        <f>((AR125+AQ123)/(AQ125+AR123))/10</f>
        <v>#VALUE!</v>
      </c>
      <c r="CC128" s="116" t="e">
        <f>((AR125+AQ129)/(AQ125+AR129))/10</f>
        <v>#VALUE!</v>
      </c>
      <c r="CD128" s="116" t="e">
        <f>((AR125+AQ132)/(AQ125+AR132))/10</f>
        <v>#VALUE!</v>
      </c>
      <c r="CE128" s="116" t="e">
        <f>((AQ123+AQ129)/(AR123+AR129))/10</f>
        <v>#VALUE!</v>
      </c>
      <c r="CF128" s="116" t="e">
        <f>((AQ123+AQ132)/(AR123+AR132))/10</f>
        <v>#VALUE!</v>
      </c>
      <c r="CG128" s="116" t="e">
        <f>((AQ129+AQ132)/(AR129+AR132))/10</f>
        <v>#VALUE!</v>
      </c>
      <c r="CI128" s="119"/>
      <c r="CJ128" s="119"/>
      <c r="CK128" s="119"/>
      <c r="CL128" s="119"/>
      <c r="CM128" s="119"/>
      <c r="CN128" s="119"/>
      <c r="CO128" s="119"/>
      <c r="CP128" s="119"/>
      <c r="CQ128" s="401"/>
      <c r="CR128" s="401"/>
      <c r="CS128" s="401"/>
      <c r="CU128" s="401"/>
      <c r="CV128" s="419"/>
      <c r="CX128" s="401"/>
      <c r="CZ128" s="419"/>
      <c r="DA128" s="401"/>
    </row>
    <row r="129" spans="1:105" ht="12.6" customHeight="1" x14ac:dyDescent="0.25">
      <c r="A129" s="424"/>
      <c r="B129" s="425"/>
      <c r="C129" s="426"/>
      <c r="D129" s="420"/>
      <c r="E129" s="421"/>
      <c r="F129" s="422"/>
      <c r="G129" s="423"/>
      <c r="H129" s="421"/>
      <c r="I129" s="422"/>
      <c r="J129" s="423"/>
      <c r="K129" s="421"/>
      <c r="L129" s="422"/>
      <c r="M129" s="423"/>
      <c r="N129" s="421"/>
      <c r="O129" s="422"/>
      <c r="P129" s="428"/>
      <c r="Q129" s="429"/>
      <c r="R129" s="430"/>
      <c r="S129" s="423"/>
      <c r="T129" s="421"/>
      <c r="U129" s="421"/>
      <c r="V129" s="431"/>
      <c r="W129" s="432"/>
      <c r="X129" s="431"/>
      <c r="Y129" s="124"/>
      <c r="Z129" s="416"/>
      <c r="AB129" s="417"/>
      <c r="AC129" s="417"/>
      <c r="AD129" s="111" t="str">
        <f>IF(B128=0," ","5-4")</f>
        <v>5-4</v>
      </c>
      <c r="AE129" s="112" t="str">
        <f>IF(B128=0," ",CONCATENATE(C128,"-",C126))</f>
        <v>-АБАЙСКАЯ обл.</v>
      </c>
      <c r="AF129" s="113"/>
      <c r="AG129" s="114"/>
      <c r="AH129" s="113"/>
      <c r="AI129" s="114"/>
      <c r="AJ129" s="113"/>
      <c r="AK129" s="114"/>
      <c r="AL129" s="113"/>
      <c r="AM129" s="114"/>
      <c r="AN129" s="113"/>
      <c r="AO129" s="115"/>
      <c r="AP129" s="98"/>
      <c r="AQ129" s="99" t="str">
        <f t="shared" si="352"/>
        <v/>
      </c>
      <c r="AR129" s="99" t="str">
        <f t="shared" si="353"/>
        <v/>
      </c>
      <c r="AS129" s="100">
        <f t="shared" si="354"/>
        <v>0</v>
      </c>
      <c r="AT129" s="100">
        <f t="shared" si="355"/>
        <v>0</v>
      </c>
      <c r="AU129" s="100">
        <f t="shared" si="356"/>
        <v>0</v>
      </c>
      <c r="AV129" s="100">
        <f t="shared" si="357"/>
        <v>0</v>
      </c>
      <c r="AW129" s="100">
        <f t="shared" si="358"/>
        <v>0</v>
      </c>
      <c r="AX129" s="101"/>
      <c r="AY129" s="100">
        <f t="shared" si="359"/>
        <v>0</v>
      </c>
      <c r="AZ129" s="100">
        <f t="shared" si="360"/>
        <v>0</v>
      </c>
      <c r="BA129" s="100">
        <f t="shared" si="361"/>
        <v>0</v>
      </c>
      <c r="BB129" s="100">
        <f t="shared" si="362"/>
        <v>0</v>
      </c>
      <c r="BC129" s="100">
        <f t="shared" si="363"/>
        <v>0</v>
      </c>
      <c r="BD129" s="101"/>
      <c r="BE129" s="100" t="str">
        <f t="shared" si="364"/>
        <v/>
      </c>
      <c r="BF129" s="100" t="str">
        <f t="shared" si="365"/>
        <v/>
      </c>
      <c r="BG129" s="100" t="str">
        <f t="shared" si="366"/>
        <v/>
      </c>
      <c r="BH129" s="100" t="str">
        <f t="shared" si="367"/>
        <v/>
      </c>
      <c r="BI129" s="100" t="str">
        <f t="shared" si="368"/>
        <v/>
      </c>
      <c r="BJ129" s="101"/>
      <c r="BK129" s="100" t="str">
        <f t="shared" si="369"/>
        <v/>
      </c>
      <c r="BL129" s="100" t="str">
        <f t="shared" si="370"/>
        <v/>
      </c>
      <c r="BM129" s="100" t="str">
        <f t="shared" si="371"/>
        <v/>
      </c>
      <c r="BN129" s="100" t="str">
        <f t="shared" si="372"/>
        <v/>
      </c>
      <c r="BO129" s="100" t="str">
        <f t="shared" si="373"/>
        <v/>
      </c>
      <c r="BP129" s="101"/>
      <c r="BQ129" s="102" t="str">
        <f t="shared" si="374"/>
        <v/>
      </c>
      <c r="BR129" s="102" t="str">
        <f t="shared" si="375"/>
        <v/>
      </c>
      <c r="BS129" s="102" t="str">
        <f t="shared" si="376"/>
        <v/>
      </c>
      <c r="BT129" s="1" t="str">
        <f t="shared" si="377"/>
        <v/>
      </c>
      <c r="BU129" s="445"/>
      <c r="BW129" s="103">
        <v>6</v>
      </c>
      <c r="BX129" s="104" t="s">
        <v>208</v>
      </c>
      <c r="BY129" s="104" t="s">
        <v>205</v>
      </c>
      <c r="BZ129" s="104" t="s">
        <v>206</v>
      </c>
      <c r="CA129" s="104" t="s">
        <v>2</v>
      </c>
      <c r="CB129" s="104" t="s">
        <v>186</v>
      </c>
      <c r="CC129" s="104" t="s">
        <v>187</v>
      </c>
      <c r="CD129" s="104" t="s">
        <v>188</v>
      </c>
      <c r="CE129" s="104" t="s">
        <v>1</v>
      </c>
      <c r="CF129" s="104" t="s">
        <v>190</v>
      </c>
      <c r="CG129" s="104" t="s">
        <v>192</v>
      </c>
      <c r="CI129" s="119"/>
      <c r="CJ129" s="105"/>
      <c r="CK129" s="105"/>
      <c r="CL129" s="105"/>
      <c r="CM129" s="105"/>
      <c r="CN129" s="105"/>
      <c r="CO129" s="105"/>
      <c r="CP129" s="105"/>
      <c r="CQ129" s="400">
        <f>V130</f>
        <v>0</v>
      </c>
      <c r="CR129" s="400">
        <f>IF(AND(CQ129=CQ119,CQ129=CQ121),BX130,(IF(AND(CQ129=CQ119,CQ129=CQ123),BY130,(IF(AND(CQ129=CQ119,CQ129=CQ125),BZ130,(IF(AND(CQ129=CQ119,CQ129=CQ127),CA130,(IF(AND(CQ129=CQ121,CQ129=CQ123),CB130,(IF(AND(CQ129=CQ121,CQ129=CQ125),CC130,(IF(AND(CQ129=CQ121,CQ129=CQ127),CD130,(IF(AND(CQ129=CQ123,CQ129=CQ125),CE130,(IF(AND(CQ129=CQ123,CQ129=CQ127),CF130,(IF(AND(CQ129=CQ125,CQ129=CQ127),CG130,999)))))))))))))))))))</f>
        <v>999</v>
      </c>
      <c r="CS129" s="400">
        <f t="shared" ref="CS129" si="394">IF(CX129=1,CQ129+CR129,CR129)</f>
        <v>999</v>
      </c>
      <c r="CU129" s="400">
        <f>CQ129</f>
        <v>0</v>
      </c>
      <c r="CV129" s="418">
        <f>IF(CU129=CU119,CJ124,(IF(CU129=CU121,CK124,(IF(CU129=CU123,CL124,(IF(CU129=CU125,CM124,(IF(CU129=CU127,CN124,999)))))))))</f>
        <v>-0.1</v>
      </c>
      <c r="CX129" s="400">
        <f t="shared" ref="CX129" si="395">IF(CR129&lt;&gt;999,1,0)</f>
        <v>0</v>
      </c>
      <c r="CZ129" s="418">
        <f t="shared" ref="CZ129" si="396">IF(CX129=11,CS129,CV129)</f>
        <v>-0.1</v>
      </c>
      <c r="DA129" s="400">
        <f t="shared" ref="DA129" si="397">IF(CZ129&lt;&gt;999,CZ129,CU129)</f>
        <v>-0.1</v>
      </c>
    </row>
    <row r="130" spans="1:105" ht="12.6" customHeight="1" x14ac:dyDescent="0.25">
      <c r="A130" s="402" t="s">
        <v>200</v>
      </c>
      <c r="B130" s="404">
        <f>[3]Лист3!$A$28</f>
        <v>141</v>
      </c>
      <c r="C130" s="406"/>
      <c r="D130" s="126"/>
      <c r="E130" s="127"/>
      <c r="F130" s="128"/>
      <c r="G130" s="129"/>
      <c r="H130" s="127"/>
      <c r="I130" s="128"/>
      <c r="J130" s="129"/>
      <c r="K130" s="127"/>
      <c r="L130" s="128"/>
      <c r="M130" s="129"/>
      <c r="N130" s="127"/>
      <c r="O130" s="128"/>
      <c r="P130" s="129"/>
      <c r="Q130" s="127"/>
      <c r="R130" s="128"/>
      <c r="S130" s="408"/>
      <c r="T130" s="409"/>
      <c r="U130" s="409"/>
      <c r="V130" s="412"/>
      <c r="W130" s="414"/>
      <c r="X130" s="412"/>
      <c r="Y130" s="124"/>
      <c r="Z130" s="416">
        <f>IF(B130="","",VLOOKUP(B130,'[4]Список участников'!A:L,8,FALSE))</f>
        <v>0</v>
      </c>
      <c r="AB130" s="417">
        <f>IF(B130&gt;0,1,0)</f>
        <v>1</v>
      </c>
      <c r="AC130" s="417"/>
      <c r="AD130" s="111" t="s">
        <v>208</v>
      </c>
      <c r="AE130" s="112" t="str">
        <f>CONCATENATE(C120,"-",C122)</f>
        <v>г.ШЫМКЕНТ-г.АЛМАТЫ</v>
      </c>
      <c r="AF130" s="113">
        <v>2</v>
      </c>
      <c r="AG130" s="114">
        <v>1</v>
      </c>
      <c r="AH130" s="113">
        <v>2</v>
      </c>
      <c r="AI130" s="114">
        <v>1</v>
      </c>
      <c r="AJ130" s="113">
        <v>1</v>
      </c>
      <c r="AK130" s="114">
        <v>2</v>
      </c>
      <c r="AL130" s="113">
        <v>2</v>
      </c>
      <c r="AM130" s="114">
        <v>1</v>
      </c>
      <c r="AN130" s="113"/>
      <c r="AO130" s="115"/>
      <c r="AP130" s="98"/>
      <c r="AQ130" s="99">
        <f t="shared" si="352"/>
        <v>3</v>
      </c>
      <c r="AR130" s="99">
        <f t="shared" si="353"/>
        <v>1</v>
      </c>
      <c r="AS130" s="100">
        <f t="shared" si="354"/>
        <v>1</v>
      </c>
      <c r="AT130" s="100">
        <f t="shared" si="355"/>
        <v>1</v>
      </c>
      <c r="AU130" s="100">
        <f t="shared" si="356"/>
        <v>0</v>
      </c>
      <c r="AV130" s="100">
        <f t="shared" si="357"/>
        <v>1</v>
      </c>
      <c r="AW130" s="100">
        <f t="shared" si="358"/>
        <v>0</v>
      </c>
      <c r="AX130" s="101"/>
      <c r="AY130" s="100">
        <f t="shared" si="359"/>
        <v>0</v>
      </c>
      <c r="AZ130" s="100">
        <f t="shared" si="360"/>
        <v>0</v>
      </c>
      <c r="BA130" s="100">
        <f t="shared" si="361"/>
        <v>1</v>
      </c>
      <c r="BB130" s="100">
        <f t="shared" si="362"/>
        <v>0</v>
      </c>
      <c r="BC130" s="100">
        <f t="shared" si="363"/>
        <v>0</v>
      </c>
      <c r="BD130" s="101"/>
      <c r="BE130" s="100">
        <f t="shared" si="364"/>
        <v>1</v>
      </c>
      <c r="BF130" s="100" t="str">
        <f t="shared" si="365"/>
        <v>, 1</v>
      </c>
      <c r="BG130" s="100" t="str">
        <f t="shared" si="366"/>
        <v>, -1</v>
      </c>
      <c r="BH130" s="100" t="str">
        <f t="shared" si="367"/>
        <v>, 1</v>
      </c>
      <c r="BI130" s="100" t="str">
        <f t="shared" si="368"/>
        <v/>
      </c>
      <c r="BJ130" s="101"/>
      <c r="BK130" s="100">
        <f t="shared" si="369"/>
        <v>-1</v>
      </c>
      <c r="BL130" s="100" t="str">
        <f t="shared" si="370"/>
        <v>, -1</v>
      </c>
      <c r="BM130" s="100" t="str">
        <f t="shared" si="371"/>
        <v>, 1</v>
      </c>
      <c r="BN130" s="100" t="str">
        <f t="shared" si="372"/>
        <v>, -1</v>
      </c>
      <c r="BO130" s="100" t="str">
        <f t="shared" si="373"/>
        <v/>
      </c>
      <c r="BP130" s="101"/>
      <c r="BQ130" s="102" t="str">
        <f t="shared" si="374"/>
        <v>1, 1, -1, 1</v>
      </c>
      <c r="BR130" s="102" t="str">
        <f t="shared" si="375"/>
        <v>-1, -1, 1, -1</v>
      </c>
      <c r="BS130" s="102" t="str">
        <f t="shared" si="376"/>
        <v>1, 1, -1, 1</v>
      </c>
      <c r="BT130" s="1" t="str">
        <f t="shared" si="377"/>
        <v>1 : 3</v>
      </c>
      <c r="BU130" s="445"/>
      <c r="BW130" s="103"/>
      <c r="BX130" s="116" t="e">
        <f>((AQ128+AQ122)/(AR128+AR122))/10</f>
        <v>#VALUE!</v>
      </c>
      <c r="BY130" s="116" t="e">
        <f>((AQ128+AR120)/(AR128+AQ120))/10</f>
        <v>#VALUE!</v>
      </c>
      <c r="BZ130" s="116" t="e">
        <f>((AQ128+AR126)/(AR128+AQ126))/10</f>
        <v>#VALUE!</v>
      </c>
      <c r="CA130" s="116" t="e">
        <f>((AQ128+AR132)/(AR128+AQ132))/10</f>
        <v>#VALUE!</v>
      </c>
      <c r="CB130" s="116" t="e">
        <f>((AQ122+AR120)/(AR122+AQ120))/10</f>
        <v>#VALUE!</v>
      </c>
      <c r="CC130" s="116" t="e">
        <f>((AQ122+AR126)/(AR122+AQ126))/10</f>
        <v>#VALUE!</v>
      </c>
      <c r="CD130" s="116" t="e">
        <f>((AQ122+AR132)/(AR122+AQ132))/10</f>
        <v>#VALUE!</v>
      </c>
      <c r="CE130" s="116" t="e">
        <f>((AR120+AR126)/(AQ120+AQ126))/10</f>
        <v>#VALUE!</v>
      </c>
      <c r="CF130" s="116" t="e">
        <f>((AR120+AR132)/(AQ120+AQ132))/10</f>
        <v>#VALUE!</v>
      </c>
      <c r="CG130" s="116" t="e">
        <f>((AR126+AR132)/(AQ126+AQ132))/10</f>
        <v>#VALUE!</v>
      </c>
      <c r="CI130" s="119"/>
      <c r="CJ130" s="119"/>
      <c r="CK130" s="119"/>
      <c r="CL130" s="119"/>
      <c r="CM130" s="119"/>
      <c r="CN130" s="119"/>
      <c r="CO130" s="119"/>
      <c r="CP130" s="119"/>
      <c r="CQ130" s="401"/>
      <c r="CR130" s="401"/>
      <c r="CS130" s="401"/>
      <c r="CU130" s="401"/>
      <c r="CV130" s="419"/>
      <c r="CX130" s="401"/>
      <c r="CZ130" s="419"/>
      <c r="DA130" s="401"/>
    </row>
    <row r="131" spans="1:105" ht="12.6" customHeight="1" thickBot="1" x14ac:dyDescent="0.3">
      <c r="A131" s="403"/>
      <c r="B131" s="405"/>
      <c r="C131" s="407"/>
      <c r="D131" s="396"/>
      <c r="E131" s="397"/>
      <c r="F131" s="398"/>
      <c r="G131" s="399"/>
      <c r="H131" s="397"/>
      <c r="I131" s="398"/>
      <c r="J131" s="399"/>
      <c r="K131" s="397"/>
      <c r="L131" s="398"/>
      <c r="M131" s="399"/>
      <c r="N131" s="397"/>
      <c r="O131" s="398"/>
      <c r="P131" s="399"/>
      <c r="Q131" s="397"/>
      <c r="R131" s="398"/>
      <c r="S131" s="410"/>
      <c r="T131" s="411"/>
      <c r="U131" s="411"/>
      <c r="V131" s="413"/>
      <c r="W131" s="415"/>
      <c r="X131" s="413"/>
      <c r="Y131" s="124"/>
      <c r="Z131" s="416"/>
      <c r="AB131" s="417"/>
      <c r="AC131" s="417"/>
      <c r="AD131" s="111" t="str">
        <f>IF(B126=0," ","3-4")</f>
        <v>3-4</v>
      </c>
      <c r="AE131" s="112" t="str">
        <f>IF(B126=0," ",CONCATENATE(C124,"-",C126))</f>
        <v>ТУРКЕСТАНСКАЯ обл.-АБАЙСКАЯ обл.</v>
      </c>
      <c r="AF131" s="113">
        <v>2</v>
      </c>
      <c r="AG131" s="114">
        <v>1</v>
      </c>
      <c r="AH131" s="113">
        <v>1</v>
      </c>
      <c r="AI131" s="114">
        <v>2</v>
      </c>
      <c r="AJ131" s="113">
        <v>2</v>
      </c>
      <c r="AK131" s="114">
        <v>1</v>
      </c>
      <c r="AL131" s="113">
        <v>2</v>
      </c>
      <c r="AM131" s="114">
        <v>1</v>
      </c>
      <c r="AN131" s="113"/>
      <c r="AO131" s="115"/>
      <c r="AP131" s="98"/>
      <c r="AQ131" s="99">
        <f t="shared" si="352"/>
        <v>3</v>
      </c>
      <c r="AR131" s="99">
        <f t="shared" si="353"/>
        <v>1</v>
      </c>
      <c r="AS131" s="100">
        <f t="shared" si="354"/>
        <v>1</v>
      </c>
      <c r="AT131" s="100">
        <f t="shared" si="355"/>
        <v>0</v>
      </c>
      <c r="AU131" s="100">
        <f t="shared" si="356"/>
        <v>1</v>
      </c>
      <c r="AV131" s="100">
        <f t="shared" si="357"/>
        <v>1</v>
      </c>
      <c r="AW131" s="100">
        <f t="shared" si="358"/>
        <v>0</v>
      </c>
      <c r="AX131" s="101"/>
      <c r="AY131" s="100">
        <f t="shared" si="359"/>
        <v>0</v>
      </c>
      <c r="AZ131" s="100">
        <f t="shared" si="360"/>
        <v>1</v>
      </c>
      <c r="BA131" s="100">
        <f t="shared" si="361"/>
        <v>0</v>
      </c>
      <c r="BB131" s="100">
        <f t="shared" si="362"/>
        <v>0</v>
      </c>
      <c r="BC131" s="100">
        <f t="shared" si="363"/>
        <v>0</v>
      </c>
      <c r="BD131" s="101"/>
      <c r="BE131" s="100">
        <f t="shared" si="364"/>
        <v>1</v>
      </c>
      <c r="BF131" s="100" t="str">
        <f t="shared" si="365"/>
        <v>, -1</v>
      </c>
      <c r="BG131" s="100" t="str">
        <f t="shared" si="366"/>
        <v>, 1</v>
      </c>
      <c r="BH131" s="100" t="str">
        <f t="shared" si="367"/>
        <v>, 1</v>
      </c>
      <c r="BI131" s="100" t="str">
        <f t="shared" si="368"/>
        <v/>
      </c>
      <c r="BJ131" s="101"/>
      <c r="BK131" s="100">
        <f t="shared" si="369"/>
        <v>-1</v>
      </c>
      <c r="BL131" s="100" t="str">
        <f t="shared" si="370"/>
        <v>, 1</v>
      </c>
      <c r="BM131" s="100" t="str">
        <f t="shared" si="371"/>
        <v>, -1</v>
      </c>
      <c r="BN131" s="100" t="str">
        <f t="shared" si="372"/>
        <v>, -1</v>
      </c>
      <c r="BO131" s="100" t="str">
        <f t="shared" si="373"/>
        <v/>
      </c>
      <c r="BP131" s="101"/>
      <c r="BQ131" s="102" t="str">
        <f t="shared" si="374"/>
        <v>1, -1, 1, 1</v>
      </c>
      <c r="BR131" s="102" t="str">
        <f t="shared" si="375"/>
        <v>-1, 1, -1, -1</v>
      </c>
      <c r="BS131" s="102" t="str">
        <f t="shared" si="376"/>
        <v>1, -1, 1, 1</v>
      </c>
      <c r="BT131" s="1" t="str">
        <f t="shared" si="377"/>
        <v>1 : 3</v>
      </c>
      <c r="BU131" s="445"/>
    </row>
    <row r="132" spans="1:105" ht="12.6" customHeight="1" thickTop="1" thickBot="1" x14ac:dyDescent="0.3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32"/>
      <c r="AD132" s="133" t="str">
        <f>IF(B130=0," ","5-6")</f>
        <v>5-6</v>
      </c>
      <c r="AE132" s="134" t="str">
        <f>IF(B130=0," ",CONCATENATE(C128,"-",C130))</f>
        <v>-</v>
      </c>
      <c r="AF132" s="135"/>
      <c r="AG132" s="136"/>
      <c r="AH132" s="135"/>
      <c r="AI132" s="136"/>
      <c r="AJ132" s="135"/>
      <c r="AK132" s="136"/>
      <c r="AL132" s="135"/>
      <c r="AM132" s="136"/>
      <c r="AN132" s="135"/>
      <c r="AO132" s="137"/>
      <c r="AP132" s="98"/>
      <c r="AQ132" s="99" t="str">
        <f t="shared" si="352"/>
        <v/>
      </c>
      <c r="AR132" s="99" t="str">
        <f t="shared" si="353"/>
        <v/>
      </c>
      <c r="AS132" s="100">
        <f t="shared" si="354"/>
        <v>0</v>
      </c>
      <c r="AT132" s="100">
        <f t="shared" si="355"/>
        <v>0</v>
      </c>
      <c r="AU132" s="100">
        <f t="shared" si="356"/>
        <v>0</v>
      </c>
      <c r="AV132" s="100">
        <f t="shared" si="357"/>
        <v>0</v>
      </c>
      <c r="AW132" s="100">
        <f t="shared" si="358"/>
        <v>0</v>
      </c>
      <c r="AX132" s="101"/>
      <c r="AY132" s="100">
        <f t="shared" si="359"/>
        <v>0</v>
      </c>
      <c r="AZ132" s="100">
        <f t="shared" si="360"/>
        <v>0</v>
      </c>
      <c r="BA132" s="100">
        <f t="shared" si="361"/>
        <v>0</v>
      </c>
      <c r="BB132" s="100">
        <f t="shared" si="362"/>
        <v>0</v>
      </c>
      <c r="BC132" s="100">
        <f t="shared" si="363"/>
        <v>0</v>
      </c>
      <c r="BD132" s="101"/>
      <c r="BE132" s="100" t="str">
        <f t="shared" si="364"/>
        <v/>
      </c>
      <c r="BF132" s="100" t="str">
        <f t="shared" si="365"/>
        <v/>
      </c>
      <c r="BG132" s="100" t="str">
        <f t="shared" si="366"/>
        <v/>
      </c>
      <c r="BH132" s="100" t="str">
        <f t="shared" si="367"/>
        <v/>
      </c>
      <c r="BI132" s="100" t="str">
        <f t="shared" si="368"/>
        <v/>
      </c>
      <c r="BJ132" s="101"/>
      <c r="BK132" s="100" t="str">
        <f t="shared" si="369"/>
        <v/>
      </c>
      <c r="BL132" s="100" t="str">
        <f t="shared" si="370"/>
        <v/>
      </c>
      <c r="BM132" s="100" t="str">
        <f t="shared" si="371"/>
        <v/>
      </c>
      <c r="BN132" s="100" t="str">
        <f t="shared" si="372"/>
        <v/>
      </c>
      <c r="BO132" s="100" t="str">
        <f t="shared" si="373"/>
        <v/>
      </c>
      <c r="BP132" s="101"/>
      <c r="BQ132" s="102" t="str">
        <f t="shared" si="374"/>
        <v/>
      </c>
      <c r="BR132" s="102" t="str">
        <f t="shared" si="375"/>
        <v/>
      </c>
      <c r="BS132" s="102" t="str">
        <f t="shared" si="376"/>
        <v/>
      </c>
      <c r="BT132" s="1" t="str">
        <f t="shared" si="377"/>
        <v/>
      </c>
      <c r="BU132" s="446"/>
    </row>
    <row r="133" spans="1:105" ht="12.6" customHeight="1" x14ac:dyDescent="0.25">
      <c r="A133" s="130"/>
      <c r="B133" s="131"/>
      <c r="C133" s="360" t="s">
        <v>77</v>
      </c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V133" s="360"/>
      <c r="W133" s="360"/>
      <c r="X133" s="130"/>
      <c r="Y133" s="132"/>
    </row>
    <row r="134" spans="1:105" ht="12.6" customHeight="1" x14ac:dyDescent="0.25">
      <c r="A134" s="130"/>
      <c r="B134" s="131"/>
      <c r="C134" s="361" t="s">
        <v>214</v>
      </c>
      <c r="D134" s="361"/>
      <c r="E134" s="361"/>
      <c r="F134" s="361"/>
      <c r="G134" s="361"/>
      <c r="H134" s="361"/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61"/>
      <c r="T134" s="361"/>
      <c r="U134" s="361"/>
      <c r="V134" s="361"/>
      <c r="W134" s="361"/>
      <c r="X134" s="130"/>
      <c r="Y134" s="132"/>
    </row>
    <row r="135" spans="1:105" ht="12.6" customHeight="1" x14ac:dyDescent="0.2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32"/>
      <c r="AB135" s="1"/>
      <c r="AC135" s="1"/>
      <c r="AG135" s="1"/>
      <c r="AI135" s="1"/>
      <c r="AK135" s="1"/>
      <c r="AM135" s="1"/>
      <c r="AO135" s="1"/>
      <c r="AQ135" s="1"/>
      <c r="AR135" s="1"/>
    </row>
    <row r="136" spans="1:105" ht="12.6" customHeight="1" x14ac:dyDescent="0.2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</row>
    <row r="137" spans="1:105" ht="12.6" customHeight="1" x14ac:dyDescent="0.25"/>
    <row r="138" spans="1:105" ht="12.6" customHeight="1" x14ac:dyDescent="0.25"/>
    <row r="139" spans="1:105" ht="12.6" customHeight="1" x14ac:dyDescent="0.25">
      <c r="A139" s="395" t="s">
        <v>215</v>
      </c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5"/>
      <c r="M139" s="395"/>
      <c r="N139" s="395"/>
      <c r="O139" s="395"/>
      <c r="P139" s="395"/>
      <c r="Q139" s="395"/>
      <c r="R139" s="395"/>
      <c r="S139" s="395"/>
      <c r="T139" s="395"/>
      <c r="U139" s="395"/>
      <c r="V139" s="395"/>
      <c r="W139" s="395"/>
      <c r="X139" s="395"/>
      <c r="Y139" s="395"/>
    </row>
    <row r="140" spans="1:105" ht="12.6" customHeight="1" x14ac:dyDescent="0.3">
      <c r="A140" s="147"/>
      <c r="B140" s="148"/>
      <c r="C140" s="149" t="str">
        <f>IF(B140=0,"",VLOOKUP(B140,'[2]Список участников'!#REF!,3,FALSE))</f>
        <v/>
      </c>
      <c r="D140" s="150" t="str">
        <f>IF(B140=0,"",VLOOKUP(B140,'[2]Список участников'!#REF!,5,FALSE))</f>
        <v/>
      </c>
      <c r="E140" s="151"/>
      <c r="F140" s="152" t="str">
        <f>IF(AG143=0," ",IF(AR143&gt;AS143,2,$AK$2))</f>
        <v xml:space="preserve"> </v>
      </c>
      <c r="G140" s="151"/>
      <c r="H140" s="151"/>
      <c r="I140" s="152" t="str">
        <f>IF(AG137=0," ",IF(AR137&gt;AS137,2,$AK$2))</f>
        <v xml:space="preserve"> </v>
      </c>
      <c r="J140" s="151"/>
      <c r="K140" s="151"/>
      <c r="L140" s="152" t="str">
        <f>IF(AG135=0," ",IF(AS135&gt;AR135,2,$AK$2))</f>
        <v xml:space="preserve"> </v>
      </c>
      <c r="M140" s="151"/>
      <c r="N140" s="151"/>
      <c r="O140" s="152" t="str">
        <f>IF(AG141=0," ",IF(AS141&gt;AR141,2,$AK$2))</f>
        <v xml:space="preserve"> </v>
      </c>
      <c r="P140" s="151"/>
      <c r="Q140" s="151"/>
      <c r="R140" s="152" t="str">
        <f>IF(AG147=0," ",IF(AS147&gt;AR147,2,$AK$2))</f>
        <v xml:space="preserve"> </v>
      </c>
      <c r="S140" s="151"/>
      <c r="T140" s="153"/>
      <c r="U140" s="153"/>
      <c r="V140" s="153"/>
      <c r="W140" s="154"/>
      <c r="X140" s="155"/>
      <c r="Y140" s="154"/>
    </row>
    <row r="141" spans="1:105" ht="12.6" customHeight="1" x14ac:dyDescent="0.25">
      <c r="A141" s="395" t="s">
        <v>216</v>
      </c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  <c r="L141" s="395"/>
      <c r="M141" s="395"/>
      <c r="N141" s="395"/>
      <c r="O141" s="395"/>
      <c r="P141" s="395"/>
      <c r="Q141" s="395"/>
      <c r="R141" s="395"/>
      <c r="S141" s="395"/>
      <c r="T141" s="395"/>
      <c r="U141" s="395"/>
      <c r="V141" s="395"/>
      <c r="W141" s="395"/>
      <c r="X141" s="395"/>
      <c r="Y141" s="395"/>
    </row>
    <row r="142" spans="1:105" ht="12.6" customHeight="1" x14ac:dyDescent="0.25"/>
    <row r="143" spans="1:105" ht="12.6" customHeight="1" x14ac:dyDescent="0.25"/>
    <row r="144" spans="1:105" ht="12.6" customHeight="1" x14ac:dyDescent="0.25"/>
    <row r="145" s="1" customFormat="1" ht="12.6" customHeight="1" x14ac:dyDescent="0.25"/>
    <row r="146" s="1" customFormat="1" ht="12.6" customHeight="1" x14ac:dyDescent="0.25"/>
    <row r="147" s="1" customFormat="1" ht="12.6" customHeight="1" x14ac:dyDescent="0.25"/>
    <row r="148" s="1" customFormat="1" ht="12.6" customHeight="1" x14ac:dyDescent="0.25"/>
    <row r="149" s="1" customFormat="1" ht="12.6" customHeight="1" x14ac:dyDescent="0.25"/>
    <row r="150" s="1" customFormat="1" ht="12.6" customHeight="1" x14ac:dyDescent="0.25"/>
    <row r="151" s="1" customFormat="1" ht="12.6" customHeight="1" x14ac:dyDescent="0.25"/>
    <row r="152" s="1" customFormat="1" ht="12.6" customHeight="1" x14ac:dyDescent="0.25"/>
    <row r="153" s="1" customFormat="1" ht="12.6" customHeight="1" x14ac:dyDescent="0.25"/>
    <row r="154" s="1" customFormat="1" ht="12.6" customHeight="1" x14ac:dyDescent="0.25"/>
    <row r="155" s="1" customFormat="1" ht="12.6" customHeight="1" x14ac:dyDescent="0.25"/>
    <row r="156" s="1" customFormat="1" ht="12.6" customHeight="1" x14ac:dyDescent="0.25"/>
    <row r="157" s="1" customFormat="1" ht="12.6" customHeight="1" x14ac:dyDescent="0.25"/>
    <row r="158" s="1" customFormat="1" ht="12.6" customHeight="1" x14ac:dyDescent="0.25"/>
    <row r="159" s="1" customFormat="1" ht="12.6" customHeight="1" x14ac:dyDescent="0.25"/>
    <row r="160" s="1" customFormat="1" ht="12.6" customHeight="1" x14ac:dyDescent="0.25"/>
    <row r="161" s="1" customFormat="1" ht="12.6" customHeight="1" x14ac:dyDescent="0.25"/>
    <row r="162" s="1" customFormat="1" ht="12.6" customHeight="1" x14ac:dyDescent="0.25"/>
    <row r="163" s="1" customFormat="1" ht="12.6" customHeight="1" x14ac:dyDescent="0.25"/>
    <row r="164" s="1" customFormat="1" ht="12.6" customHeight="1" x14ac:dyDescent="0.25"/>
    <row r="165" s="1" customFormat="1" ht="12.6" customHeight="1" x14ac:dyDescent="0.25"/>
    <row r="166" s="1" customFormat="1" ht="12.6" customHeight="1" x14ac:dyDescent="0.25"/>
    <row r="167" s="1" customFormat="1" ht="12.6" customHeight="1" x14ac:dyDescent="0.25"/>
    <row r="168" s="1" customFormat="1" ht="12.6" customHeight="1" x14ac:dyDescent="0.25"/>
    <row r="169" s="1" customFormat="1" ht="12.6" customHeight="1" x14ac:dyDescent="0.25"/>
    <row r="170" s="1" customFormat="1" ht="12.6" customHeight="1" x14ac:dyDescent="0.25"/>
    <row r="171" s="1" customFormat="1" ht="12.6" customHeight="1" x14ac:dyDescent="0.25"/>
    <row r="172" s="1" customFormat="1" ht="12.6" customHeight="1" x14ac:dyDescent="0.25"/>
    <row r="173" s="1" customFormat="1" ht="12.6" customHeight="1" x14ac:dyDescent="0.25"/>
    <row r="174" s="1" customFormat="1" ht="12.6" customHeight="1" x14ac:dyDescent="0.25"/>
    <row r="175" s="1" customFormat="1" ht="12.6" customHeight="1" x14ac:dyDescent="0.25"/>
    <row r="176" s="1" customFormat="1" ht="12.6" customHeight="1" x14ac:dyDescent="0.25"/>
    <row r="177" s="1" customFormat="1" ht="12.6" customHeight="1" x14ac:dyDescent="0.25"/>
    <row r="178" s="1" customFormat="1" ht="12.6" customHeight="1" x14ac:dyDescent="0.25"/>
    <row r="179" s="1" customFormat="1" ht="12.6" customHeight="1" x14ac:dyDescent="0.25"/>
    <row r="180" s="1" customFormat="1" ht="12.6" customHeight="1" x14ac:dyDescent="0.25"/>
    <row r="181" s="1" customFormat="1" ht="12.6" customHeight="1" x14ac:dyDescent="0.25"/>
    <row r="182" s="1" customFormat="1" ht="12.6" customHeight="1" x14ac:dyDescent="0.25"/>
    <row r="183" s="1" customFormat="1" ht="12.6" customHeight="1" x14ac:dyDescent="0.25"/>
    <row r="184" s="1" customFormat="1" ht="12.6" customHeight="1" x14ac:dyDescent="0.25"/>
    <row r="185" s="1" customFormat="1" ht="12.6" customHeight="1" x14ac:dyDescent="0.25"/>
    <row r="186" s="1" customFormat="1" ht="12.6" customHeight="1" x14ac:dyDescent="0.25"/>
    <row r="187" s="1" customFormat="1" ht="12.6" customHeight="1" x14ac:dyDescent="0.25"/>
    <row r="188" s="1" customFormat="1" ht="12.6" customHeight="1" x14ac:dyDescent="0.25"/>
    <row r="189" s="1" customFormat="1" ht="12.6" customHeight="1" x14ac:dyDescent="0.25"/>
    <row r="190" s="1" customFormat="1" ht="12.6" customHeight="1" x14ac:dyDescent="0.25"/>
    <row r="191" s="1" customFormat="1" ht="12.6" customHeight="1" x14ac:dyDescent="0.25"/>
    <row r="192" s="1" customFormat="1" ht="12.6" customHeight="1" x14ac:dyDescent="0.25"/>
    <row r="193" s="1" customFormat="1" ht="12.6" customHeight="1" x14ac:dyDescent="0.25"/>
    <row r="194" s="1" customFormat="1" ht="12.6" customHeight="1" x14ac:dyDescent="0.25"/>
    <row r="195" s="1" customFormat="1" ht="12.6" customHeight="1" x14ac:dyDescent="0.25"/>
    <row r="196" s="1" customFormat="1" ht="12.6" customHeight="1" x14ac:dyDescent="0.25"/>
    <row r="197" s="1" customFormat="1" ht="12.6" customHeight="1" x14ac:dyDescent="0.25"/>
    <row r="198" s="1" customFormat="1" ht="12.6" customHeight="1" x14ac:dyDescent="0.25"/>
    <row r="199" s="1" customFormat="1" ht="12.6" customHeight="1" x14ac:dyDescent="0.25"/>
    <row r="200" s="1" customFormat="1" ht="12.6" customHeight="1" x14ac:dyDescent="0.25"/>
    <row r="201" s="1" customFormat="1" ht="12.6" customHeight="1" x14ac:dyDescent="0.25"/>
    <row r="202" s="1" customFormat="1" ht="12.6" customHeight="1" x14ac:dyDescent="0.25"/>
    <row r="203" s="1" customFormat="1" ht="12.6" customHeight="1" x14ac:dyDescent="0.25"/>
    <row r="204" s="1" customFormat="1" ht="12.6" customHeight="1" x14ac:dyDescent="0.25"/>
    <row r="205" s="1" customFormat="1" ht="12.6" customHeight="1" x14ac:dyDescent="0.25"/>
    <row r="206" s="1" customFormat="1" ht="12.6" customHeight="1" x14ac:dyDescent="0.25"/>
    <row r="207" s="1" customFormat="1" ht="12.6" customHeight="1" x14ac:dyDescent="0.25"/>
    <row r="208" s="1" customFormat="1" ht="12.6" customHeight="1" x14ac:dyDescent="0.25"/>
    <row r="209" s="1" customFormat="1" ht="12.6" customHeight="1" x14ac:dyDescent="0.25"/>
    <row r="210" s="1" customFormat="1" ht="12.6" customHeight="1" x14ac:dyDescent="0.25"/>
    <row r="211" s="1" customFormat="1" ht="12.6" customHeight="1" x14ac:dyDescent="0.25"/>
    <row r="212" s="1" customFormat="1" ht="12.6" customHeight="1" x14ac:dyDescent="0.25"/>
    <row r="213" s="1" customFormat="1" ht="12.6" customHeight="1" x14ac:dyDescent="0.25"/>
    <row r="214" s="1" customFormat="1" ht="12.6" customHeight="1" x14ac:dyDescent="0.25"/>
  </sheetData>
  <mergeCells count="1460">
    <mergeCell ref="DG6:DI6"/>
    <mergeCell ref="DJ6:DL6"/>
    <mergeCell ref="DM6:DO6"/>
    <mergeCell ref="DP6:DR6"/>
    <mergeCell ref="DS6:DU6"/>
    <mergeCell ref="DV6:DX6"/>
    <mergeCell ref="C2:U2"/>
    <mergeCell ref="C3:V3"/>
    <mergeCell ref="C4:U4"/>
    <mergeCell ref="C5:W5"/>
    <mergeCell ref="A6:C6"/>
    <mergeCell ref="BU6:BU20"/>
    <mergeCell ref="D7:F7"/>
    <mergeCell ref="G7:I7"/>
    <mergeCell ref="J7:L7"/>
    <mergeCell ref="M7:O7"/>
    <mergeCell ref="EA7:EA8"/>
    <mergeCell ref="A8:A9"/>
    <mergeCell ref="B8:B9"/>
    <mergeCell ref="C8:C9"/>
    <mergeCell ref="D8:F9"/>
    <mergeCell ref="V8:V9"/>
    <mergeCell ref="CV7:CV8"/>
    <mergeCell ref="CX7:CX8"/>
    <mergeCell ref="CZ7:CZ8"/>
    <mergeCell ref="DA7:DA8"/>
    <mergeCell ref="DD7:DD8"/>
    <mergeCell ref="DE7:DE8"/>
    <mergeCell ref="P7:R7"/>
    <mergeCell ref="S7:U7"/>
    <mergeCell ref="CQ7:CQ8"/>
    <mergeCell ref="CR7:CR8"/>
    <mergeCell ref="CS7:CS8"/>
    <mergeCell ref="CU7:CU8"/>
    <mergeCell ref="W8:W9"/>
    <mergeCell ref="X8:X9"/>
    <mergeCell ref="Z8:Z9"/>
    <mergeCell ref="AB8:AB9"/>
    <mergeCell ref="Z10:Z11"/>
    <mergeCell ref="AB10:AB11"/>
    <mergeCell ref="CQ11:CQ12"/>
    <mergeCell ref="AC8:AC19"/>
    <mergeCell ref="DJ8:DL8"/>
    <mergeCell ref="DM8:DO8"/>
    <mergeCell ref="DP8:DR8"/>
    <mergeCell ref="DS8:DU8"/>
    <mergeCell ref="DV8:DX8"/>
    <mergeCell ref="CR9:CR10"/>
    <mergeCell ref="CS9:CS10"/>
    <mergeCell ref="CU9:CU10"/>
    <mergeCell ref="CV9:CV10"/>
    <mergeCell ref="DF7:DF8"/>
    <mergeCell ref="DG7:DI8"/>
    <mergeCell ref="DY7:DY8"/>
    <mergeCell ref="DZ7:DZ8"/>
    <mergeCell ref="DG10:DI10"/>
    <mergeCell ref="DM10:DO10"/>
    <mergeCell ref="DP10:DR10"/>
    <mergeCell ref="DS10:DU10"/>
    <mergeCell ref="DV10:DX10"/>
    <mergeCell ref="D11:F11"/>
    <mergeCell ref="J11:L11"/>
    <mergeCell ref="M11:O11"/>
    <mergeCell ref="P11:R11"/>
    <mergeCell ref="S11:U11"/>
    <mergeCell ref="DJ9:DL10"/>
    <mergeCell ref="DY9:DY10"/>
    <mergeCell ref="DZ9:DZ10"/>
    <mergeCell ref="EA9:EA10"/>
    <mergeCell ref="A10:A11"/>
    <mergeCell ref="B10:B11"/>
    <mergeCell ref="C10:C11"/>
    <mergeCell ref="G10:I11"/>
    <mergeCell ref="V10:V11"/>
    <mergeCell ref="W10:W11"/>
    <mergeCell ref="CX9:CX10"/>
    <mergeCell ref="CZ9:CZ10"/>
    <mergeCell ref="DA9:DA10"/>
    <mergeCell ref="DD9:DD10"/>
    <mergeCell ref="DE9:DE10"/>
    <mergeCell ref="DF9:DF10"/>
    <mergeCell ref="G9:I9"/>
    <mergeCell ref="J9:L9"/>
    <mergeCell ref="M9:O9"/>
    <mergeCell ref="P9:R9"/>
    <mergeCell ref="S9:U9"/>
    <mergeCell ref="CQ9:CQ10"/>
    <mergeCell ref="DG12:DI12"/>
    <mergeCell ref="DJ12:DL12"/>
    <mergeCell ref="DP12:DR12"/>
    <mergeCell ref="DS12:DU12"/>
    <mergeCell ref="DV12:DX12"/>
    <mergeCell ref="CR13:CR14"/>
    <mergeCell ref="CS13:CS14"/>
    <mergeCell ref="CU13:CU14"/>
    <mergeCell ref="CV13:CV14"/>
    <mergeCell ref="DZ11:DZ12"/>
    <mergeCell ref="EA11:EA12"/>
    <mergeCell ref="A12:A13"/>
    <mergeCell ref="B12:B13"/>
    <mergeCell ref="C12:C13"/>
    <mergeCell ref="J12:L13"/>
    <mergeCell ref="V12:V13"/>
    <mergeCell ref="W12:W13"/>
    <mergeCell ref="X12:X13"/>
    <mergeCell ref="Z12:Z13"/>
    <mergeCell ref="DA11:DA12"/>
    <mergeCell ref="DD11:DD12"/>
    <mergeCell ref="DE11:DE12"/>
    <mergeCell ref="DF11:DF12"/>
    <mergeCell ref="DM11:DO12"/>
    <mergeCell ref="DY11:DY12"/>
    <mergeCell ref="CR11:CR12"/>
    <mergeCell ref="CS11:CS12"/>
    <mergeCell ref="CU11:CU12"/>
    <mergeCell ref="CV11:CV12"/>
    <mergeCell ref="CX11:CX12"/>
    <mergeCell ref="CZ11:CZ12"/>
    <mergeCell ref="X10:X11"/>
    <mergeCell ref="A14:A15"/>
    <mergeCell ref="B14:B15"/>
    <mergeCell ref="C14:C15"/>
    <mergeCell ref="M14:O15"/>
    <mergeCell ref="V14:V15"/>
    <mergeCell ref="W14:W15"/>
    <mergeCell ref="CX13:CX14"/>
    <mergeCell ref="CZ13:CZ14"/>
    <mergeCell ref="DA13:DA14"/>
    <mergeCell ref="DD13:DD14"/>
    <mergeCell ref="DE13:DE14"/>
    <mergeCell ref="DF13:DF14"/>
    <mergeCell ref="D13:F13"/>
    <mergeCell ref="G13:I13"/>
    <mergeCell ref="M13:O13"/>
    <mergeCell ref="P13:R13"/>
    <mergeCell ref="S13:U13"/>
    <mergeCell ref="CQ13:CQ14"/>
    <mergeCell ref="X14:X15"/>
    <mergeCell ref="Z14:Z15"/>
    <mergeCell ref="AB14:AB15"/>
    <mergeCell ref="CQ15:CQ16"/>
    <mergeCell ref="AB12:AB13"/>
    <mergeCell ref="CV15:CV16"/>
    <mergeCell ref="CX15:CX16"/>
    <mergeCell ref="CZ15:CZ16"/>
    <mergeCell ref="DG14:DI14"/>
    <mergeCell ref="DJ14:DL14"/>
    <mergeCell ref="DM14:DO14"/>
    <mergeCell ref="DS14:DU14"/>
    <mergeCell ref="DV14:DX14"/>
    <mergeCell ref="D15:F15"/>
    <mergeCell ref="G15:I15"/>
    <mergeCell ref="J15:L15"/>
    <mergeCell ref="P15:R15"/>
    <mergeCell ref="S15:U15"/>
    <mergeCell ref="DP13:DR14"/>
    <mergeCell ref="DY13:DY14"/>
    <mergeCell ref="DZ13:DZ14"/>
    <mergeCell ref="EA13:EA14"/>
    <mergeCell ref="X18:X19"/>
    <mergeCell ref="Z18:Z19"/>
    <mergeCell ref="AB18:AB19"/>
    <mergeCell ref="AB16:AB17"/>
    <mergeCell ref="DG16:DI16"/>
    <mergeCell ref="DJ16:DL16"/>
    <mergeCell ref="DM16:DO16"/>
    <mergeCell ref="DP16:DR16"/>
    <mergeCell ref="DV16:DX16"/>
    <mergeCell ref="CR17:CR18"/>
    <mergeCell ref="CS17:CS18"/>
    <mergeCell ref="CU17:CU18"/>
    <mergeCell ref="CV17:CV18"/>
    <mergeCell ref="DZ15:DZ16"/>
    <mergeCell ref="EA15:EA16"/>
    <mergeCell ref="A16:A17"/>
    <mergeCell ref="B16:B17"/>
    <mergeCell ref="C16:C17"/>
    <mergeCell ref="P16:R17"/>
    <mergeCell ref="V16:V17"/>
    <mergeCell ref="W16:W17"/>
    <mergeCell ref="X16:X17"/>
    <mergeCell ref="Z16:Z17"/>
    <mergeCell ref="DA15:DA16"/>
    <mergeCell ref="DD15:DD16"/>
    <mergeCell ref="DE15:DE16"/>
    <mergeCell ref="DF15:DF16"/>
    <mergeCell ref="DS15:DU16"/>
    <mergeCell ref="DY15:DY16"/>
    <mergeCell ref="CR15:CR16"/>
    <mergeCell ref="CS15:CS16"/>
    <mergeCell ref="CU15:CU16"/>
    <mergeCell ref="DG18:DI18"/>
    <mergeCell ref="DJ18:DL18"/>
    <mergeCell ref="DM18:DO18"/>
    <mergeCell ref="DP18:DR18"/>
    <mergeCell ref="DS18:DU18"/>
    <mergeCell ref="D19:F19"/>
    <mergeCell ref="G19:I19"/>
    <mergeCell ref="J19:L19"/>
    <mergeCell ref="M19:O19"/>
    <mergeCell ref="P19:R19"/>
    <mergeCell ref="DV17:DX18"/>
    <mergeCell ref="DY17:DY18"/>
    <mergeCell ref="DZ17:DZ18"/>
    <mergeCell ref="EA17:EA18"/>
    <mergeCell ref="A18:A19"/>
    <mergeCell ref="B18:B19"/>
    <mergeCell ref="C18:C19"/>
    <mergeCell ref="S18:U19"/>
    <mergeCell ref="V18:V19"/>
    <mergeCell ref="W18:W19"/>
    <mergeCell ref="CX17:CX18"/>
    <mergeCell ref="CZ17:CZ18"/>
    <mergeCell ref="DA17:DA18"/>
    <mergeCell ref="DD17:DD18"/>
    <mergeCell ref="DE17:DE18"/>
    <mergeCell ref="DF17:DF18"/>
    <mergeCell ref="D17:F17"/>
    <mergeCell ref="G17:I17"/>
    <mergeCell ref="J17:L17"/>
    <mergeCell ref="M17:O17"/>
    <mergeCell ref="S17:U17"/>
    <mergeCell ref="CQ17:CQ18"/>
    <mergeCell ref="DY22:DY23"/>
    <mergeCell ref="DZ22:DZ23"/>
    <mergeCell ref="EA22:EA23"/>
    <mergeCell ref="A23:A24"/>
    <mergeCell ref="B23:B24"/>
    <mergeCell ref="C23:C24"/>
    <mergeCell ref="D23:F24"/>
    <mergeCell ref="V23:V24"/>
    <mergeCell ref="W23:W24"/>
    <mergeCell ref="X23:X24"/>
    <mergeCell ref="CZ22:CZ23"/>
    <mergeCell ref="DA22:DA23"/>
    <mergeCell ref="DD22:DD23"/>
    <mergeCell ref="DE22:DE23"/>
    <mergeCell ref="DF22:DF23"/>
    <mergeCell ref="DG22:DI23"/>
    <mergeCell ref="DS21:DU21"/>
    <mergeCell ref="DV21:DX21"/>
    <mergeCell ref="D22:F22"/>
    <mergeCell ref="G22:I22"/>
    <mergeCell ref="J22:L22"/>
    <mergeCell ref="M22:O22"/>
    <mergeCell ref="P22:R22"/>
    <mergeCell ref="S22:U22"/>
    <mergeCell ref="CQ22:CQ23"/>
    <mergeCell ref="CR22:CR23"/>
    <mergeCell ref="A21:C21"/>
    <mergeCell ref="BU21:BU35"/>
    <mergeCell ref="DG21:DI21"/>
    <mergeCell ref="DJ21:DL21"/>
    <mergeCell ref="DM21:DO21"/>
    <mergeCell ref="DP21:DR21"/>
    <mergeCell ref="DS23:DU23"/>
    <mergeCell ref="DV23:DX23"/>
    <mergeCell ref="G24:I24"/>
    <mergeCell ref="J24:L24"/>
    <mergeCell ref="M24:O24"/>
    <mergeCell ref="P24:R24"/>
    <mergeCell ref="S24:U24"/>
    <mergeCell ref="CQ24:CQ25"/>
    <mergeCell ref="CR24:CR25"/>
    <mergeCell ref="CS24:CS25"/>
    <mergeCell ref="Z23:Z24"/>
    <mergeCell ref="AB23:AB24"/>
    <mergeCell ref="AC23:AC34"/>
    <mergeCell ref="DJ23:DL23"/>
    <mergeCell ref="DM23:DO23"/>
    <mergeCell ref="DP23:DR23"/>
    <mergeCell ref="CU24:CU25"/>
    <mergeCell ref="CV24:CV25"/>
    <mergeCell ref="CX24:CX25"/>
    <mergeCell ref="CZ24:CZ25"/>
    <mergeCell ref="CS22:CS23"/>
    <mergeCell ref="CU22:CU23"/>
    <mergeCell ref="CV22:CV23"/>
    <mergeCell ref="CX22:CX23"/>
    <mergeCell ref="AB25:AB26"/>
    <mergeCell ref="DG25:DI25"/>
    <mergeCell ref="DM25:DO25"/>
    <mergeCell ref="DP25:DR25"/>
    <mergeCell ref="DS25:DU25"/>
    <mergeCell ref="DV25:DX25"/>
    <mergeCell ref="CR26:CR27"/>
    <mergeCell ref="CS26:CS27"/>
    <mergeCell ref="CU26:CU27"/>
    <mergeCell ref="CV26:CV27"/>
    <mergeCell ref="DZ24:DZ25"/>
    <mergeCell ref="EA24:EA25"/>
    <mergeCell ref="A25:A26"/>
    <mergeCell ref="B25:B26"/>
    <mergeCell ref="C25:C26"/>
    <mergeCell ref="G25:I26"/>
    <mergeCell ref="V25:V26"/>
    <mergeCell ref="W25:W26"/>
    <mergeCell ref="X25:X26"/>
    <mergeCell ref="Z25:Z26"/>
    <mergeCell ref="DA24:DA25"/>
    <mergeCell ref="DD24:DD25"/>
    <mergeCell ref="DE24:DE25"/>
    <mergeCell ref="DF24:DF25"/>
    <mergeCell ref="DJ24:DL25"/>
    <mergeCell ref="DY24:DY25"/>
    <mergeCell ref="DG27:DI27"/>
    <mergeCell ref="DJ27:DL27"/>
    <mergeCell ref="DP27:DR27"/>
    <mergeCell ref="DS27:DU27"/>
    <mergeCell ref="DV27:DX27"/>
    <mergeCell ref="D28:F28"/>
    <mergeCell ref="G28:I28"/>
    <mergeCell ref="M28:O28"/>
    <mergeCell ref="P28:R28"/>
    <mergeCell ref="S28:U28"/>
    <mergeCell ref="DM26:DO27"/>
    <mergeCell ref="DY26:DY27"/>
    <mergeCell ref="DZ26:DZ27"/>
    <mergeCell ref="EA26:EA27"/>
    <mergeCell ref="A27:A28"/>
    <mergeCell ref="B27:B28"/>
    <mergeCell ref="C27:C28"/>
    <mergeCell ref="J27:L28"/>
    <mergeCell ref="V27:V28"/>
    <mergeCell ref="W27:W28"/>
    <mergeCell ref="CX26:CX27"/>
    <mergeCell ref="CZ26:CZ27"/>
    <mergeCell ref="DA26:DA27"/>
    <mergeCell ref="DD26:DD27"/>
    <mergeCell ref="DE26:DE27"/>
    <mergeCell ref="DF26:DF27"/>
    <mergeCell ref="D26:F26"/>
    <mergeCell ref="J26:L26"/>
    <mergeCell ref="M26:O26"/>
    <mergeCell ref="P26:R26"/>
    <mergeCell ref="S26:U26"/>
    <mergeCell ref="CQ26:CQ27"/>
    <mergeCell ref="EA28:EA29"/>
    <mergeCell ref="A29:A30"/>
    <mergeCell ref="B29:B30"/>
    <mergeCell ref="C29:C30"/>
    <mergeCell ref="M29:O30"/>
    <mergeCell ref="V29:V30"/>
    <mergeCell ref="W29:W30"/>
    <mergeCell ref="X29:X30"/>
    <mergeCell ref="Z29:Z30"/>
    <mergeCell ref="DA28:DA29"/>
    <mergeCell ref="DD28:DD29"/>
    <mergeCell ref="DE28:DE29"/>
    <mergeCell ref="DF28:DF29"/>
    <mergeCell ref="DP28:DR29"/>
    <mergeCell ref="DY28:DY29"/>
    <mergeCell ref="CR28:CR29"/>
    <mergeCell ref="CS28:CS29"/>
    <mergeCell ref="CU28:CU29"/>
    <mergeCell ref="CV28:CV29"/>
    <mergeCell ref="CX28:CX29"/>
    <mergeCell ref="CZ28:CZ29"/>
    <mergeCell ref="X27:X28"/>
    <mergeCell ref="Z27:Z28"/>
    <mergeCell ref="AB27:AB28"/>
    <mergeCell ref="CQ28:CQ29"/>
    <mergeCell ref="S30:U30"/>
    <mergeCell ref="CQ30:CQ31"/>
    <mergeCell ref="X31:X32"/>
    <mergeCell ref="Z31:Z32"/>
    <mergeCell ref="AB31:AB32"/>
    <mergeCell ref="CQ32:CQ33"/>
    <mergeCell ref="AB29:AB30"/>
    <mergeCell ref="DG29:DI29"/>
    <mergeCell ref="DJ29:DL29"/>
    <mergeCell ref="DM29:DO29"/>
    <mergeCell ref="DS29:DU29"/>
    <mergeCell ref="DV29:DX29"/>
    <mergeCell ref="CR30:CR31"/>
    <mergeCell ref="CS30:CS31"/>
    <mergeCell ref="CU30:CU31"/>
    <mergeCell ref="CV30:CV31"/>
    <mergeCell ref="DZ28:DZ29"/>
    <mergeCell ref="CX32:CX33"/>
    <mergeCell ref="CZ32:CZ33"/>
    <mergeCell ref="DG31:DI31"/>
    <mergeCell ref="DJ31:DL31"/>
    <mergeCell ref="DM31:DO31"/>
    <mergeCell ref="DP31:DR31"/>
    <mergeCell ref="DV31:DX31"/>
    <mergeCell ref="D32:F32"/>
    <mergeCell ref="G32:I32"/>
    <mergeCell ref="J32:L32"/>
    <mergeCell ref="M32:O32"/>
    <mergeCell ref="S32:U32"/>
    <mergeCell ref="DS30:DU31"/>
    <mergeCell ref="DY30:DY31"/>
    <mergeCell ref="DZ30:DZ31"/>
    <mergeCell ref="EA30:EA31"/>
    <mergeCell ref="A31:A32"/>
    <mergeCell ref="B31:B32"/>
    <mergeCell ref="C31:C32"/>
    <mergeCell ref="P31:R32"/>
    <mergeCell ref="V31:V32"/>
    <mergeCell ref="W31:W32"/>
    <mergeCell ref="CX30:CX31"/>
    <mergeCell ref="CZ30:CZ31"/>
    <mergeCell ref="DA30:DA31"/>
    <mergeCell ref="DD30:DD31"/>
    <mergeCell ref="DE30:DE31"/>
    <mergeCell ref="DF30:DF31"/>
    <mergeCell ref="D30:F30"/>
    <mergeCell ref="G30:I30"/>
    <mergeCell ref="J30:L30"/>
    <mergeCell ref="P30:R30"/>
    <mergeCell ref="D34:F34"/>
    <mergeCell ref="G34:I34"/>
    <mergeCell ref="J34:L34"/>
    <mergeCell ref="M34:O34"/>
    <mergeCell ref="P34:R34"/>
    <mergeCell ref="A36:C36"/>
    <mergeCell ref="AB33:AB34"/>
    <mergeCell ref="DG33:DI33"/>
    <mergeCell ref="DJ33:DL33"/>
    <mergeCell ref="DM33:DO33"/>
    <mergeCell ref="DP33:DR33"/>
    <mergeCell ref="DS33:DU33"/>
    <mergeCell ref="DZ32:DZ33"/>
    <mergeCell ref="EA32:EA33"/>
    <mergeCell ref="A33:A34"/>
    <mergeCell ref="B33:B34"/>
    <mergeCell ref="C33:C34"/>
    <mergeCell ref="S33:U34"/>
    <mergeCell ref="V33:V34"/>
    <mergeCell ref="W33:W34"/>
    <mergeCell ref="X33:X34"/>
    <mergeCell ref="Z33:Z34"/>
    <mergeCell ref="DA32:DA33"/>
    <mergeCell ref="DD32:DD33"/>
    <mergeCell ref="DE32:DE33"/>
    <mergeCell ref="DF32:DF33"/>
    <mergeCell ref="DV32:DX33"/>
    <mergeCell ref="DY32:DY33"/>
    <mergeCell ref="CR32:CR33"/>
    <mergeCell ref="CS32:CS33"/>
    <mergeCell ref="CU32:CU33"/>
    <mergeCell ref="CV32:CV33"/>
    <mergeCell ref="Z38:Z39"/>
    <mergeCell ref="AB38:AB39"/>
    <mergeCell ref="AC38:AC49"/>
    <mergeCell ref="EC38:EC39"/>
    <mergeCell ref="G39:I39"/>
    <mergeCell ref="J39:L39"/>
    <mergeCell ref="M39:O39"/>
    <mergeCell ref="P39:R39"/>
    <mergeCell ref="S39:U39"/>
    <mergeCell ref="A38:A39"/>
    <mergeCell ref="B38:B39"/>
    <mergeCell ref="C38:C39"/>
    <mergeCell ref="D38:F39"/>
    <mergeCell ref="V38:V39"/>
    <mergeCell ref="W38:W39"/>
    <mergeCell ref="CS37:CS38"/>
    <mergeCell ref="CU37:CU38"/>
    <mergeCell ref="CV37:CV38"/>
    <mergeCell ref="CX37:CX38"/>
    <mergeCell ref="CZ37:CZ38"/>
    <mergeCell ref="DA37:DA38"/>
    <mergeCell ref="BU36:BU50"/>
    <mergeCell ref="EC36:EC37"/>
    <mergeCell ref="D37:F37"/>
    <mergeCell ref="G37:I37"/>
    <mergeCell ref="J37:L37"/>
    <mergeCell ref="M37:O37"/>
    <mergeCell ref="P37:R37"/>
    <mergeCell ref="S37:U37"/>
    <mergeCell ref="CQ37:CQ38"/>
    <mergeCell ref="CR37:CR38"/>
    <mergeCell ref="A42:A43"/>
    <mergeCell ref="B42:B43"/>
    <mergeCell ref="C42:C43"/>
    <mergeCell ref="J42:L43"/>
    <mergeCell ref="V42:V43"/>
    <mergeCell ref="AB40:AB41"/>
    <mergeCell ref="EC40:EC41"/>
    <mergeCell ref="D41:F41"/>
    <mergeCell ref="J41:L41"/>
    <mergeCell ref="M41:O41"/>
    <mergeCell ref="P41:R41"/>
    <mergeCell ref="S41:U41"/>
    <mergeCell ref="CQ41:CQ42"/>
    <mergeCell ref="CR41:CR42"/>
    <mergeCell ref="CS41:CS42"/>
    <mergeCell ref="CZ39:CZ40"/>
    <mergeCell ref="DA39:DA40"/>
    <mergeCell ref="A40:A41"/>
    <mergeCell ref="B40:B41"/>
    <mergeCell ref="C40:C41"/>
    <mergeCell ref="G40:I41"/>
    <mergeCell ref="V40:V41"/>
    <mergeCell ref="W40:W41"/>
    <mergeCell ref="X40:X41"/>
    <mergeCell ref="Z40:Z41"/>
    <mergeCell ref="CQ39:CQ40"/>
    <mergeCell ref="CR39:CR40"/>
    <mergeCell ref="CS39:CS40"/>
    <mergeCell ref="CU39:CU40"/>
    <mergeCell ref="CV39:CV40"/>
    <mergeCell ref="CX39:CX40"/>
    <mergeCell ref="X38:X39"/>
    <mergeCell ref="V44:V45"/>
    <mergeCell ref="W44:W45"/>
    <mergeCell ref="X44:X45"/>
    <mergeCell ref="Z44:Z45"/>
    <mergeCell ref="CQ43:CQ44"/>
    <mergeCell ref="CR43:CR44"/>
    <mergeCell ref="CS43:CS44"/>
    <mergeCell ref="CU43:CU44"/>
    <mergeCell ref="CV43:CV44"/>
    <mergeCell ref="CX43:CX44"/>
    <mergeCell ref="W42:W43"/>
    <mergeCell ref="X42:X43"/>
    <mergeCell ref="Z42:Z43"/>
    <mergeCell ref="AB42:AB43"/>
    <mergeCell ref="EC42:EC43"/>
    <mergeCell ref="D43:F43"/>
    <mergeCell ref="G43:I43"/>
    <mergeCell ref="M43:O43"/>
    <mergeCell ref="P43:R43"/>
    <mergeCell ref="S43:U43"/>
    <mergeCell ref="CU41:CU42"/>
    <mergeCell ref="CV41:CV42"/>
    <mergeCell ref="CX41:CX42"/>
    <mergeCell ref="CZ41:CZ42"/>
    <mergeCell ref="DA41:DA42"/>
    <mergeCell ref="EC46:EC47"/>
    <mergeCell ref="D47:F47"/>
    <mergeCell ref="G47:I47"/>
    <mergeCell ref="J47:L47"/>
    <mergeCell ref="M47:O47"/>
    <mergeCell ref="S47:U47"/>
    <mergeCell ref="CU45:CU46"/>
    <mergeCell ref="CV45:CV46"/>
    <mergeCell ref="CX45:CX46"/>
    <mergeCell ref="CZ45:CZ46"/>
    <mergeCell ref="DA45:DA46"/>
    <mergeCell ref="A46:A47"/>
    <mergeCell ref="B46:B47"/>
    <mergeCell ref="C46:C47"/>
    <mergeCell ref="P46:R47"/>
    <mergeCell ref="V46:V47"/>
    <mergeCell ref="AB44:AB45"/>
    <mergeCell ref="EC44:EC45"/>
    <mergeCell ref="D45:F45"/>
    <mergeCell ref="G45:I45"/>
    <mergeCell ref="J45:L45"/>
    <mergeCell ref="P45:R45"/>
    <mergeCell ref="S45:U45"/>
    <mergeCell ref="CQ45:CQ46"/>
    <mergeCell ref="CR45:CR46"/>
    <mergeCell ref="CS45:CS46"/>
    <mergeCell ref="CZ43:CZ44"/>
    <mergeCell ref="DA43:DA44"/>
    <mergeCell ref="A44:A45"/>
    <mergeCell ref="B44:B45"/>
    <mergeCell ref="C44:C45"/>
    <mergeCell ref="M44:O45"/>
    <mergeCell ref="AB48:AB49"/>
    <mergeCell ref="D49:F49"/>
    <mergeCell ref="G49:I49"/>
    <mergeCell ref="J49:L49"/>
    <mergeCell ref="M49:O49"/>
    <mergeCell ref="P49:R49"/>
    <mergeCell ref="CZ47:CZ48"/>
    <mergeCell ref="DA47:DA48"/>
    <mergeCell ref="A48:A49"/>
    <mergeCell ref="B48:B49"/>
    <mergeCell ref="C48:C49"/>
    <mergeCell ref="S48:U49"/>
    <mergeCell ref="V48:V49"/>
    <mergeCell ref="W48:W49"/>
    <mergeCell ref="X48:X49"/>
    <mergeCell ref="Z48:Z49"/>
    <mergeCell ref="CQ47:CQ48"/>
    <mergeCell ref="CR47:CR48"/>
    <mergeCell ref="CS47:CS48"/>
    <mergeCell ref="CU47:CU48"/>
    <mergeCell ref="CV47:CV48"/>
    <mergeCell ref="CX47:CX48"/>
    <mergeCell ref="W46:W47"/>
    <mergeCell ref="X46:X47"/>
    <mergeCell ref="Z46:Z47"/>
    <mergeCell ref="AB46:AB47"/>
    <mergeCell ref="CZ52:CZ53"/>
    <mergeCell ref="DA52:DA53"/>
    <mergeCell ref="A53:A54"/>
    <mergeCell ref="B53:B54"/>
    <mergeCell ref="C53:C54"/>
    <mergeCell ref="D53:F54"/>
    <mergeCell ref="V53:V54"/>
    <mergeCell ref="W53:W54"/>
    <mergeCell ref="X53:X54"/>
    <mergeCell ref="Z53:Z54"/>
    <mergeCell ref="CQ52:CQ53"/>
    <mergeCell ref="CR52:CR53"/>
    <mergeCell ref="CS52:CS53"/>
    <mergeCell ref="CU52:CU53"/>
    <mergeCell ref="CV52:CV53"/>
    <mergeCell ref="CX52:CX53"/>
    <mergeCell ref="A51:C51"/>
    <mergeCell ref="BU51:BU65"/>
    <mergeCell ref="D52:F52"/>
    <mergeCell ref="G52:I52"/>
    <mergeCell ref="J52:L52"/>
    <mergeCell ref="M52:O52"/>
    <mergeCell ref="P52:R52"/>
    <mergeCell ref="S52:U52"/>
    <mergeCell ref="AB53:AB54"/>
    <mergeCell ref="AC53:AC64"/>
    <mergeCell ref="DA54:DA55"/>
    <mergeCell ref="A55:A56"/>
    <mergeCell ref="B55:B56"/>
    <mergeCell ref="C55:C56"/>
    <mergeCell ref="G55:I56"/>
    <mergeCell ref="V55:V56"/>
    <mergeCell ref="W55:W56"/>
    <mergeCell ref="X55:X56"/>
    <mergeCell ref="Z55:Z56"/>
    <mergeCell ref="AB55:AB56"/>
    <mergeCell ref="CR54:CR55"/>
    <mergeCell ref="CS54:CS55"/>
    <mergeCell ref="CU54:CU55"/>
    <mergeCell ref="CV54:CV55"/>
    <mergeCell ref="CX54:CX55"/>
    <mergeCell ref="CZ54:CZ55"/>
    <mergeCell ref="G54:I54"/>
    <mergeCell ref="J54:L54"/>
    <mergeCell ref="M54:O54"/>
    <mergeCell ref="P54:R54"/>
    <mergeCell ref="S54:U54"/>
    <mergeCell ref="CQ54:CQ55"/>
    <mergeCell ref="DA56:DA57"/>
    <mergeCell ref="A57:A58"/>
    <mergeCell ref="B57:B58"/>
    <mergeCell ref="C57:C58"/>
    <mergeCell ref="J57:L58"/>
    <mergeCell ref="V57:V58"/>
    <mergeCell ref="W57:W58"/>
    <mergeCell ref="X57:X58"/>
    <mergeCell ref="Z57:Z58"/>
    <mergeCell ref="AB57:AB58"/>
    <mergeCell ref="CR56:CR57"/>
    <mergeCell ref="CS56:CS57"/>
    <mergeCell ref="CU56:CU57"/>
    <mergeCell ref="CV56:CV57"/>
    <mergeCell ref="CX56:CX57"/>
    <mergeCell ref="CZ56:CZ57"/>
    <mergeCell ref="D56:F56"/>
    <mergeCell ref="J56:L56"/>
    <mergeCell ref="M56:O56"/>
    <mergeCell ref="P56:R56"/>
    <mergeCell ref="S56:U56"/>
    <mergeCell ref="CQ56:CQ57"/>
    <mergeCell ref="DA58:DA59"/>
    <mergeCell ref="A59:A60"/>
    <mergeCell ref="B59:B60"/>
    <mergeCell ref="C59:C60"/>
    <mergeCell ref="M59:O60"/>
    <mergeCell ref="V59:V60"/>
    <mergeCell ref="W59:W60"/>
    <mergeCell ref="X59:X60"/>
    <mergeCell ref="Z59:Z60"/>
    <mergeCell ref="AB59:AB60"/>
    <mergeCell ref="CR58:CR59"/>
    <mergeCell ref="CS58:CS59"/>
    <mergeCell ref="CU58:CU59"/>
    <mergeCell ref="CV58:CV59"/>
    <mergeCell ref="CX58:CX59"/>
    <mergeCell ref="CZ58:CZ59"/>
    <mergeCell ref="D58:F58"/>
    <mergeCell ref="G58:I58"/>
    <mergeCell ref="M58:O58"/>
    <mergeCell ref="P58:R58"/>
    <mergeCell ref="S58:U58"/>
    <mergeCell ref="CQ58:CQ59"/>
    <mergeCell ref="S62:U62"/>
    <mergeCell ref="CQ62:CQ63"/>
    <mergeCell ref="DA60:DA61"/>
    <mergeCell ref="A61:A62"/>
    <mergeCell ref="B61:B62"/>
    <mergeCell ref="C61:C62"/>
    <mergeCell ref="P61:R62"/>
    <mergeCell ref="V61:V62"/>
    <mergeCell ref="W61:W62"/>
    <mergeCell ref="X61:X62"/>
    <mergeCell ref="Z61:Z62"/>
    <mergeCell ref="AB61:AB62"/>
    <mergeCell ref="CR60:CR61"/>
    <mergeCell ref="CS60:CS61"/>
    <mergeCell ref="CU60:CU61"/>
    <mergeCell ref="CV60:CV61"/>
    <mergeCell ref="CX60:CX61"/>
    <mergeCell ref="CZ60:CZ61"/>
    <mergeCell ref="D60:F60"/>
    <mergeCell ref="G60:I60"/>
    <mergeCell ref="J60:L60"/>
    <mergeCell ref="P60:R60"/>
    <mergeCell ref="S60:U60"/>
    <mergeCell ref="CQ60:CQ61"/>
    <mergeCell ref="C67:W67"/>
    <mergeCell ref="C69:U69"/>
    <mergeCell ref="C70:V70"/>
    <mergeCell ref="C71:U71"/>
    <mergeCell ref="C72:W72"/>
    <mergeCell ref="A73:C73"/>
    <mergeCell ref="D64:F64"/>
    <mergeCell ref="G64:I64"/>
    <mergeCell ref="J64:L64"/>
    <mergeCell ref="M64:O64"/>
    <mergeCell ref="P64:R64"/>
    <mergeCell ref="C66:W66"/>
    <mergeCell ref="DA62:DA63"/>
    <mergeCell ref="A63:A64"/>
    <mergeCell ref="B63:B64"/>
    <mergeCell ref="C63:C64"/>
    <mergeCell ref="S63:U64"/>
    <mergeCell ref="V63:V64"/>
    <mergeCell ref="W63:W64"/>
    <mergeCell ref="X63:X64"/>
    <mergeCell ref="Z63:Z64"/>
    <mergeCell ref="AB63:AB64"/>
    <mergeCell ref="CR62:CR63"/>
    <mergeCell ref="CS62:CS63"/>
    <mergeCell ref="CU62:CU63"/>
    <mergeCell ref="CV62:CV63"/>
    <mergeCell ref="CX62:CX63"/>
    <mergeCell ref="CZ62:CZ63"/>
    <mergeCell ref="D62:F62"/>
    <mergeCell ref="G62:I62"/>
    <mergeCell ref="J62:L62"/>
    <mergeCell ref="M62:O62"/>
    <mergeCell ref="DV73:DX73"/>
    <mergeCell ref="D74:F74"/>
    <mergeCell ref="G74:I74"/>
    <mergeCell ref="J74:L74"/>
    <mergeCell ref="M74:O74"/>
    <mergeCell ref="P74:R74"/>
    <mergeCell ref="S74:U74"/>
    <mergeCell ref="CQ74:CQ75"/>
    <mergeCell ref="CR74:CR75"/>
    <mergeCell ref="CS74:CS75"/>
    <mergeCell ref="BU73:BU87"/>
    <mergeCell ref="DG73:DI73"/>
    <mergeCell ref="DJ73:DL73"/>
    <mergeCell ref="DM73:DO73"/>
    <mergeCell ref="DP73:DR73"/>
    <mergeCell ref="DS73:DU73"/>
    <mergeCell ref="CU74:CU75"/>
    <mergeCell ref="CV74:CV75"/>
    <mergeCell ref="CX74:CX75"/>
    <mergeCell ref="CZ74:CZ75"/>
    <mergeCell ref="Z77:Z78"/>
    <mergeCell ref="AB77:AB78"/>
    <mergeCell ref="CQ78:CQ79"/>
    <mergeCell ref="AB75:AB76"/>
    <mergeCell ref="AC75:AC86"/>
    <mergeCell ref="DJ75:DL75"/>
    <mergeCell ref="DM75:DO75"/>
    <mergeCell ref="DP75:DR75"/>
    <mergeCell ref="DS75:DU75"/>
    <mergeCell ref="CR76:CR77"/>
    <mergeCell ref="CS76:CS77"/>
    <mergeCell ref="CU76:CU77"/>
    <mergeCell ref="CV76:CV77"/>
    <mergeCell ref="DZ74:DZ75"/>
    <mergeCell ref="EA74:EA75"/>
    <mergeCell ref="A75:A76"/>
    <mergeCell ref="B75:B76"/>
    <mergeCell ref="C75:C76"/>
    <mergeCell ref="D75:F76"/>
    <mergeCell ref="V75:V76"/>
    <mergeCell ref="W75:W76"/>
    <mergeCell ref="X75:X76"/>
    <mergeCell ref="Z75:Z76"/>
    <mergeCell ref="DA74:DA75"/>
    <mergeCell ref="DD74:DD75"/>
    <mergeCell ref="DE74:DE75"/>
    <mergeCell ref="DF74:DF75"/>
    <mergeCell ref="DG74:DI75"/>
    <mergeCell ref="DY74:DY75"/>
    <mergeCell ref="DV75:DX75"/>
    <mergeCell ref="DG77:DI77"/>
    <mergeCell ref="DM77:DO77"/>
    <mergeCell ref="DP77:DR77"/>
    <mergeCell ref="DS77:DU77"/>
    <mergeCell ref="DV77:DX77"/>
    <mergeCell ref="D78:F78"/>
    <mergeCell ref="J78:L78"/>
    <mergeCell ref="M78:O78"/>
    <mergeCell ref="P78:R78"/>
    <mergeCell ref="S78:U78"/>
    <mergeCell ref="DJ76:DL77"/>
    <mergeCell ref="DY76:DY77"/>
    <mergeCell ref="DZ76:DZ77"/>
    <mergeCell ref="EA76:EA77"/>
    <mergeCell ref="A77:A78"/>
    <mergeCell ref="B77:B78"/>
    <mergeCell ref="C77:C78"/>
    <mergeCell ref="G77:I78"/>
    <mergeCell ref="V77:V78"/>
    <mergeCell ref="W77:W78"/>
    <mergeCell ref="CX76:CX77"/>
    <mergeCell ref="CZ76:CZ77"/>
    <mergeCell ref="DA76:DA77"/>
    <mergeCell ref="DD76:DD77"/>
    <mergeCell ref="DE76:DE77"/>
    <mergeCell ref="DF76:DF77"/>
    <mergeCell ref="G76:I76"/>
    <mergeCell ref="J76:L76"/>
    <mergeCell ref="M76:O76"/>
    <mergeCell ref="P76:R76"/>
    <mergeCell ref="S76:U76"/>
    <mergeCell ref="CQ76:CQ77"/>
    <mergeCell ref="DG79:DI79"/>
    <mergeCell ref="DJ79:DL79"/>
    <mergeCell ref="DP79:DR79"/>
    <mergeCell ref="DS79:DU79"/>
    <mergeCell ref="DV79:DX79"/>
    <mergeCell ref="CR80:CR81"/>
    <mergeCell ref="CS80:CS81"/>
    <mergeCell ref="CU80:CU81"/>
    <mergeCell ref="CV80:CV81"/>
    <mergeCell ref="DZ78:DZ79"/>
    <mergeCell ref="EA78:EA79"/>
    <mergeCell ref="A79:A80"/>
    <mergeCell ref="B79:B80"/>
    <mergeCell ref="C79:C80"/>
    <mergeCell ref="J79:L80"/>
    <mergeCell ref="V79:V80"/>
    <mergeCell ref="W79:W80"/>
    <mergeCell ref="X79:X80"/>
    <mergeCell ref="Z79:Z80"/>
    <mergeCell ref="DA78:DA79"/>
    <mergeCell ref="DD78:DD79"/>
    <mergeCell ref="DE78:DE79"/>
    <mergeCell ref="DF78:DF79"/>
    <mergeCell ref="DM78:DO79"/>
    <mergeCell ref="DY78:DY79"/>
    <mergeCell ref="CR78:CR79"/>
    <mergeCell ref="CS78:CS79"/>
    <mergeCell ref="CU78:CU79"/>
    <mergeCell ref="CV78:CV79"/>
    <mergeCell ref="CX78:CX79"/>
    <mergeCell ref="CZ78:CZ79"/>
    <mergeCell ref="X77:X78"/>
    <mergeCell ref="A81:A82"/>
    <mergeCell ref="B81:B82"/>
    <mergeCell ref="C81:C82"/>
    <mergeCell ref="M81:O82"/>
    <mergeCell ref="V81:V82"/>
    <mergeCell ref="W81:W82"/>
    <mergeCell ref="CX80:CX81"/>
    <mergeCell ref="CZ80:CZ81"/>
    <mergeCell ref="DA80:DA81"/>
    <mergeCell ref="DD80:DD81"/>
    <mergeCell ref="DE80:DE81"/>
    <mergeCell ref="DF80:DF81"/>
    <mergeCell ref="D80:F80"/>
    <mergeCell ref="G80:I80"/>
    <mergeCell ref="M80:O80"/>
    <mergeCell ref="P80:R80"/>
    <mergeCell ref="S80:U80"/>
    <mergeCell ref="CQ80:CQ81"/>
    <mergeCell ref="X81:X82"/>
    <mergeCell ref="Z81:Z82"/>
    <mergeCell ref="AB81:AB82"/>
    <mergeCell ref="CQ82:CQ83"/>
    <mergeCell ref="AB79:AB80"/>
    <mergeCell ref="CV82:CV83"/>
    <mergeCell ref="CX82:CX83"/>
    <mergeCell ref="CZ82:CZ83"/>
    <mergeCell ref="DG81:DI81"/>
    <mergeCell ref="DJ81:DL81"/>
    <mergeCell ref="DM81:DO81"/>
    <mergeCell ref="DS81:DU81"/>
    <mergeCell ref="DV81:DX81"/>
    <mergeCell ref="D82:F82"/>
    <mergeCell ref="G82:I82"/>
    <mergeCell ref="J82:L82"/>
    <mergeCell ref="P82:R82"/>
    <mergeCell ref="S82:U82"/>
    <mergeCell ref="DP80:DR81"/>
    <mergeCell ref="DY80:DY81"/>
    <mergeCell ref="DZ80:DZ81"/>
    <mergeCell ref="EA80:EA81"/>
    <mergeCell ref="X85:X86"/>
    <mergeCell ref="Z85:Z86"/>
    <mergeCell ref="AB85:AB86"/>
    <mergeCell ref="AB83:AB84"/>
    <mergeCell ref="DG83:DI83"/>
    <mergeCell ref="DJ83:DL83"/>
    <mergeCell ref="DM83:DO83"/>
    <mergeCell ref="DP83:DR83"/>
    <mergeCell ref="DV83:DX83"/>
    <mergeCell ref="CR84:CR85"/>
    <mergeCell ref="CS84:CS85"/>
    <mergeCell ref="CU84:CU85"/>
    <mergeCell ref="CV84:CV85"/>
    <mergeCell ref="DZ82:DZ83"/>
    <mergeCell ref="EA82:EA83"/>
    <mergeCell ref="A83:A84"/>
    <mergeCell ref="B83:B84"/>
    <mergeCell ref="C83:C84"/>
    <mergeCell ref="P83:R84"/>
    <mergeCell ref="V83:V84"/>
    <mergeCell ref="W83:W84"/>
    <mergeCell ref="X83:X84"/>
    <mergeCell ref="Z83:Z84"/>
    <mergeCell ref="DA82:DA83"/>
    <mergeCell ref="DD82:DD83"/>
    <mergeCell ref="DE82:DE83"/>
    <mergeCell ref="DF82:DF83"/>
    <mergeCell ref="DS82:DU83"/>
    <mergeCell ref="DY82:DY83"/>
    <mergeCell ref="CR82:CR83"/>
    <mergeCell ref="CS82:CS83"/>
    <mergeCell ref="CU82:CU83"/>
    <mergeCell ref="DG85:DI85"/>
    <mergeCell ref="DJ85:DL85"/>
    <mergeCell ref="DM85:DO85"/>
    <mergeCell ref="DP85:DR85"/>
    <mergeCell ref="DS85:DU85"/>
    <mergeCell ref="D86:F86"/>
    <mergeCell ref="G86:I86"/>
    <mergeCell ref="J86:L86"/>
    <mergeCell ref="M86:O86"/>
    <mergeCell ref="P86:R86"/>
    <mergeCell ref="DV84:DX85"/>
    <mergeCell ref="DY84:DY85"/>
    <mergeCell ref="DZ84:DZ85"/>
    <mergeCell ref="EA84:EA85"/>
    <mergeCell ref="A85:A86"/>
    <mergeCell ref="B85:B86"/>
    <mergeCell ref="C85:C86"/>
    <mergeCell ref="S85:U86"/>
    <mergeCell ref="V85:V86"/>
    <mergeCell ref="W85:W86"/>
    <mergeCell ref="CX84:CX85"/>
    <mergeCell ref="CZ84:CZ85"/>
    <mergeCell ref="DA84:DA85"/>
    <mergeCell ref="DD84:DD85"/>
    <mergeCell ref="DE84:DE85"/>
    <mergeCell ref="DF84:DF85"/>
    <mergeCell ref="D84:F84"/>
    <mergeCell ref="G84:I84"/>
    <mergeCell ref="J84:L84"/>
    <mergeCell ref="M84:O84"/>
    <mergeCell ref="S84:U84"/>
    <mergeCell ref="CQ84:CQ85"/>
    <mergeCell ref="DY89:DY90"/>
    <mergeCell ref="DZ89:DZ90"/>
    <mergeCell ref="EA89:EA90"/>
    <mergeCell ref="A90:A91"/>
    <mergeCell ref="B90:B91"/>
    <mergeCell ref="C90:C91"/>
    <mergeCell ref="D90:F91"/>
    <mergeCell ref="V90:V91"/>
    <mergeCell ref="W90:W91"/>
    <mergeCell ref="X90:X91"/>
    <mergeCell ref="CZ89:CZ90"/>
    <mergeCell ref="DA89:DA90"/>
    <mergeCell ref="DD89:DD90"/>
    <mergeCell ref="DE89:DE90"/>
    <mergeCell ref="DF89:DF90"/>
    <mergeCell ref="DG89:DI90"/>
    <mergeCell ref="DS88:DU88"/>
    <mergeCell ref="DV88:DX88"/>
    <mergeCell ref="D89:F89"/>
    <mergeCell ref="G89:I89"/>
    <mergeCell ref="J89:L89"/>
    <mergeCell ref="M89:O89"/>
    <mergeCell ref="P89:R89"/>
    <mergeCell ref="S89:U89"/>
    <mergeCell ref="CQ89:CQ90"/>
    <mergeCell ref="CR89:CR90"/>
    <mergeCell ref="A88:C88"/>
    <mergeCell ref="BU88:BU102"/>
    <mergeCell ref="DG88:DI88"/>
    <mergeCell ref="DJ88:DL88"/>
    <mergeCell ref="DM88:DO88"/>
    <mergeCell ref="DP88:DR88"/>
    <mergeCell ref="DS90:DU90"/>
    <mergeCell ref="DV90:DX90"/>
    <mergeCell ref="G91:I91"/>
    <mergeCell ref="J91:L91"/>
    <mergeCell ref="M91:O91"/>
    <mergeCell ref="P91:R91"/>
    <mergeCell ref="S91:U91"/>
    <mergeCell ref="CQ91:CQ92"/>
    <mergeCell ref="CR91:CR92"/>
    <mergeCell ref="CS91:CS92"/>
    <mergeCell ref="Z90:Z91"/>
    <mergeCell ref="AB90:AB91"/>
    <mergeCell ref="AC90:AC101"/>
    <mergeCell ref="DJ90:DL90"/>
    <mergeCell ref="DM90:DO90"/>
    <mergeCell ref="DP90:DR90"/>
    <mergeCell ref="CU91:CU92"/>
    <mergeCell ref="CV91:CV92"/>
    <mergeCell ref="CX91:CX92"/>
    <mergeCell ref="CZ91:CZ92"/>
    <mergeCell ref="CS89:CS90"/>
    <mergeCell ref="CU89:CU90"/>
    <mergeCell ref="CV89:CV90"/>
    <mergeCell ref="CX89:CX90"/>
    <mergeCell ref="X94:X95"/>
    <mergeCell ref="Z94:Z95"/>
    <mergeCell ref="AB94:AB95"/>
    <mergeCell ref="CQ95:CQ96"/>
    <mergeCell ref="AB92:AB93"/>
    <mergeCell ref="DG92:DI92"/>
    <mergeCell ref="DM92:DO92"/>
    <mergeCell ref="DP92:DR92"/>
    <mergeCell ref="DS92:DU92"/>
    <mergeCell ref="DV92:DX92"/>
    <mergeCell ref="CR93:CR94"/>
    <mergeCell ref="CS93:CS94"/>
    <mergeCell ref="CU93:CU94"/>
    <mergeCell ref="CV93:CV94"/>
    <mergeCell ref="DZ91:DZ92"/>
    <mergeCell ref="EA91:EA92"/>
    <mergeCell ref="A92:A93"/>
    <mergeCell ref="B92:B93"/>
    <mergeCell ref="C92:C93"/>
    <mergeCell ref="G92:I93"/>
    <mergeCell ref="V92:V93"/>
    <mergeCell ref="W92:W93"/>
    <mergeCell ref="X92:X93"/>
    <mergeCell ref="Z92:Z93"/>
    <mergeCell ref="DA91:DA92"/>
    <mergeCell ref="DD91:DD92"/>
    <mergeCell ref="DE91:DE92"/>
    <mergeCell ref="DF91:DF92"/>
    <mergeCell ref="DJ91:DL92"/>
    <mergeCell ref="DY91:DY92"/>
    <mergeCell ref="DG94:DI94"/>
    <mergeCell ref="DJ94:DL94"/>
    <mergeCell ref="DP94:DR94"/>
    <mergeCell ref="DS94:DU94"/>
    <mergeCell ref="DV94:DX94"/>
    <mergeCell ref="D95:F95"/>
    <mergeCell ref="G95:I95"/>
    <mergeCell ref="M95:O95"/>
    <mergeCell ref="P95:R95"/>
    <mergeCell ref="S95:U95"/>
    <mergeCell ref="DM93:DO94"/>
    <mergeCell ref="DY93:DY94"/>
    <mergeCell ref="DZ93:DZ94"/>
    <mergeCell ref="EA93:EA94"/>
    <mergeCell ref="A94:A95"/>
    <mergeCell ref="B94:B95"/>
    <mergeCell ref="C94:C95"/>
    <mergeCell ref="J94:L95"/>
    <mergeCell ref="V94:V95"/>
    <mergeCell ref="W94:W95"/>
    <mergeCell ref="CX93:CX94"/>
    <mergeCell ref="CZ93:CZ94"/>
    <mergeCell ref="DA93:DA94"/>
    <mergeCell ref="DD93:DD94"/>
    <mergeCell ref="DE93:DE94"/>
    <mergeCell ref="DF93:DF94"/>
    <mergeCell ref="D93:F93"/>
    <mergeCell ref="J93:L93"/>
    <mergeCell ref="M93:O93"/>
    <mergeCell ref="P93:R93"/>
    <mergeCell ref="S93:U93"/>
    <mergeCell ref="CQ93:CQ94"/>
    <mergeCell ref="AB96:AB97"/>
    <mergeCell ref="DG96:DI96"/>
    <mergeCell ref="DJ96:DL96"/>
    <mergeCell ref="DM96:DO96"/>
    <mergeCell ref="DS96:DU96"/>
    <mergeCell ref="DV96:DX96"/>
    <mergeCell ref="CR97:CR98"/>
    <mergeCell ref="CS97:CS98"/>
    <mergeCell ref="CU97:CU98"/>
    <mergeCell ref="CV97:CV98"/>
    <mergeCell ref="DZ95:DZ96"/>
    <mergeCell ref="EA95:EA96"/>
    <mergeCell ref="A96:A97"/>
    <mergeCell ref="B96:B97"/>
    <mergeCell ref="C96:C97"/>
    <mergeCell ref="M96:O97"/>
    <mergeCell ref="V96:V97"/>
    <mergeCell ref="W96:W97"/>
    <mergeCell ref="X96:X97"/>
    <mergeCell ref="Z96:Z97"/>
    <mergeCell ref="DA95:DA96"/>
    <mergeCell ref="DD95:DD96"/>
    <mergeCell ref="DE95:DE96"/>
    <mergeCell ref="DF95:DF96"/>
    <mergeCell ref="DP95:DR96"/>
    <mergeCell ref="DY95:DY96"/>
    <mergeCell ref="CR95:CR96"/>
    <mergeCell ref="CS95:CS96"/>
    <mergeCell ref="CU95:CU96"/>
    <mergeCell ref="CV95:CV96"/>
    <mergeCell ref="CX95:CX96"/>
    <mergeCell ref="CZ95:CZ96"/>
    <mergeCell ref="DG98:DI98"/>
    <mergeCell ref="DJ98:DL98"/>
    <mergeCell ref="DM98:DO98"/>
    <mergeCell ref="DP98:DR98"/>
    <mergeCell ref="DV98:DX98"/>
    <mergeCell ref="D99:F99"/>
    <mergeCell ref="G99:I99"/>
    <mergeCell ref="J99:L99"/>
    <mergeCell ref="M99:O99"/>
    <mergeCell ref="S99:U99"/>
    <mergeCell ref="DS97:DU98"/>
    <mergeCell ref="DY97:DY98"/>
    <mergeCell ref="DZ97:DZ98"/>
    <mergeCell ref="EA97:EA98"/>
    <mergeCell ref="A98:A99"/>
    <mergeCell ref="B98:B99"/>
    <mergeCell ref="C98:C99"/>
    <mergeCell ref="P98:R99"/>
    <mergeCell ref="V98:V99"/>
    <mergeCell ref="W98:W99"/>
    <mergeCell ref="CX97:CX98"/>
    <mergeCell ref="CZ97:CZ98"/>
    <mergeCell ref="DA97:DA98"/>
    <mergeCell ref="DD97:DD98"/>
    <mergeCell ref="DE97:DE98"/>
    <mergeCell ref="DF97:DF98"/>
    <mergeCell ref="D97:F97"/>
    <mergeCell ref="G97:I97"/>
    <mergeCell ref="J97:L97"/>
    <mergeCell ref="P97:R97"/>
    <mergeCell ref="S97:U97"/>
    <mergeCell ref="CQ97:CQ98"/>
    <mergeCell ref="DS100:DU100"/>
    <mergeCell ref="DZ99:DZ100"/>
    <mergeCell ref="EA99:EA100"/>
    <mergeCell ref="A100:A101"/>
    <mergeCell ref="B100:B101"/>
    <mergeCell ref="C100:C101"/>
    <mergeCell ref="S100:U101"/>
    <mergeCell ref="V100:V101"/>
    <mergeCell ref="W100:W101"/>
    <mergeCell ref="X100:X101"/>
    <mergeCell ref="Z100:Z101"/>
    <mergeCell ref="DA99:DA100"/>
    <mergeCell ref="DD99:DD100"/>
    <mergeCell ref="DE99:DE100"/>
    <mergeCell ref="DF99:DF100"/>
    <mergeCell ref="DV99:DX100"/>
    <mergeCell ref="DY99:DY100"/>
    <mergeCell ref="CR99:CR100"/>
    <mergeCell ref="CS99:CS100"/>
    <mergeCell ref="CU99:CU100"/>
    <mergeCell ref="CV99:CV100"/>
    <mergeCell ref="CX99:CX100"/>
    <mergeCell ref="CZ99:CZ100"/>
    <mergeCell ref="X98:X99"/>
    <mergeCell ref="Z98:Z99"/>
    <mergeCell ref="AB98:AB99"/>
    <mergeCell ref="CQ99:CQ100"/>
    <mergeCell ref="M104:O104"/>
    <mergeCell ref="P104:R104"/>
    <mergeCell ref="S104:U104"/>
    <mergeCell ref="AB105:AB106"/>
    <mergeCell ref="AC105:AC116"/>
    <mergeCell ref="G106:I106"/>
    <mergeCell ref="D101:F101"/>
    <mergeCell ref="G101:I101"/>
    <mergeCell ref="J101:L101"/>
    <mergeCell ref="M101:O101"/>
    <mergeCell ref="P101:R101"/>
    <mergeCell ref="A103:C103"/>
    <mergeCell ref="AB100:AB101"/>
    <mergeCell ref="DG100:DI100"/>
    <mergeCell ref="DJ100:DL100"/>
    <mergeCell ref="DM100:DO100"/>
    <mergeCell ref="DP100:DR100"/>
    <mergeCell ref="CZ106:CZ107"/>
    <mergeCell ref="DA106:DA107"/>
    <mergeCell ref="J106:L106"/>
    <mergeCell ref="M106:O106"/>
    <mergeCell ref="P106:R106"/>
    <mergeCell ref="S106:U106"/>
    <mergeCell ref="CQ106:CQ107"/>
    <mergeCell ref="CR106:CR107"/>
    <mergeCell ref="X107:X108"/>
    <mergeCell ref="Z107:Z108"/>
    <mergeCell ref="AB107:AB108"/>
    <mergeCell ref="S108:U108"/>
    <mergeCell ref="CZ104:CZ105"/>
    <mergeCell ref="DA104:DA105"/>
    <mergeCell ref="A105:A106"/>
    <mergeCell ref="B105:B106"/>
    <mergeCell ref="C105:C106"/>
    <mergeCell ref="D105:F106"/>
    <mergeCell ref="V105:V106"/>
    <mergeCell ref="W105:W106"/>
    <mergeCell ref="X105:X106"/>
    <mergeCell ref="Z105:Z106"/>
    <mergeCell ref="CQ104:CQ105"/>
    <mergeCell ref="CR104:CR105"/>
    <mergeCell ref="CS104:CS105"/>
    <mergeCell ref="CU104:CU105"/>
    <mergeCell ref="CV104:CV105"/>
    <mergeCell ref="CX104:CX105"/>
    <mergeCell ref="BU103:BU117"/>
    <mergeCell ref="D104:F104"/>
    <mergeCell ref="G104:I104"/>
    <mergeCell ref="J104:L104"/>
    <mergeCell ref="CQ108:CQ109"/>
    <mergeCell ref="CR108:CR109"/>
    <mergeCell ref="CS108:CS109"/>
    <mergeCell ref="CU108:CU109"/>
    <mergeCell ref="CV108:CV109"/>
    <mergeCell ref="CX108:CX109"/>
    <mergeCell ref="A107:A108"/>
    <mergeCell ref="B107:B108"/>
    <mergeCell ref="C107:C108"/>
    <mergeCell ref="G107:I108"/>
    <mergeCell ref="V107:V108"/>
    <mergeCell ref="W107:W108"/>
    <mergeCell ref="D108:F108"/>
    <mergeCell ref="J108:L108"/>
    <mergeCell ref="M108:O108"/>
    <mergeCell ref="P108:R108"/>
    <mergeCell ref="CS106:CS107"/>
    <mergeCell ref="CU106:CU107"/>
    <mergeCell ref="CV106:CV107"/>
    <mergeCell ref="CX106:CX107"/>
    <mergeCell ref="CZ110:CZ111"/>
    <mergeCell ref="DA110:DA111"/>
    <mergeCell ref="A111:A112"/>
    <mergeCell ref="B111:B112"/>
    <mergeCell ref="C111:C112"/>
    <mergeCell ref="M111:O112"/>
    <mergeCell ref="V111:V112"/>
    <mergeCell ref="W111:W112"/>
    <mergeCell ref="X111:X112"/>
    <mergeCell ref="Z111:Z112"/>
    <mergeCell ref="CQ110:CQ111"/>
    <mergeCell ref="CR110:CR111"/>
    <mergeCell ref="CS110:CS111"/>
    <mergeCell ref="CU110:CU111"/>
    <mergeCell ref="CV110:CV111"/>
    <mergeCell ref="CX110:CX111"/>
    <mergeCell ref="AB109:AB110"/>
    <mergeCell ref="D110:F110"/>
    <mergeCell ref="G110:I110"/>
    <mergeCell ref="M110:O110"/>
    <mergeCell ref="P110:R110"/>
    <mergeCell ref="S110:U110"/>
    <mergeCell ref="CZ108:CZ109"/>
    <mergeCell ref="DA108:DA109"/>
    <mergeCell ref="A109:A110"/>
    <mergeCell ref="B109:B110"/>
    <mergeCell ref="C109:C110"/>
    <mergeCell ref="J109:L110"/>
    <mergeCell ref="V109:V110"/>
    <mergeCell ref="W109:W110"/>
    <mergeCell ref="X109:X110"/>
    <mergeCell ref="Z109:Z110"/>
    <mergeCell ref="C113:C114"/>
    <mergeCell ref="P113:R114"/>
    <mergeCell ref="V113:V114"/>
    <mergeCell ref="W113:W114"/>
    <mergeCell ref="X113:X114"/>
    <mergeCell ref="Z113:Z114"/>
    <mergeCell ref="CQ112:CQ113"/>
    <mergeCell ref="CR112:CR113"/>
    <mergeCell ref="CS112:CS113"/>
    <mergeCell ref="CU112:CU113"/>
    <mergeCell ref="CV112:CV113"/>
    <mergeCell ref="CX112:CX113"/>
    <mergeCell ref="AB111:AB112"/>
    <mergeCell ref="D112:F112"/>
    <mergeCell ref="G112:I112"/>
    <mergeCell ref="J112:L112"/>
    <mergeCell ref="P112:R112"/>
    <mergeCell ref="S112:U112"/>
    <mergeCell ref="AB115:AB116"/>
    <mergeCell ref="D116:F116"/>
    <mergeCell ref="G116:I116"/>
    <mergeCell ref="J116:L116"/>
    <mergeCell ref="M116:O116"/>
    <mergeCell ref="P116:R116"/>
    <mergeCell ref="CZ114:CZ115"/>
    <mergeCell ref="DA114:DA115"/>
    <mergeCell ref="A115:A116"/>
    <mergeCell ref="B115:B116"/>
    <mergeCell ref="C115:C116"/>
    <mergeCell ref="S115:U116"/>
    <mergeCell ref="V115:V116"/>
    <mergeCell ref="W115:W116"/>
    <mergeCell ref="X115:X116"/>
    <mergeCell ref="Z115:Z116"/>
    <mergeCell ref="CQ114:CQ115"/>
    <mergeCell ref="CR114:CR115"/>
    <mergeCell ref="CS114:CS115"/>
    <mergeCell ref="CU114:CU115"/>
    <mergeCell ref="CV114:CV115"/>
    <mergeCell ref="CX114:CX115"/>
    <mergeCell ref="AB113:AB114"/>
    <mergeCell ref="D114:F114"/>
    <mergeCell ref="G114:I114"/>
    <mergeCell ref="J114:L114"/>
    <mergeCell ref="M114:O114"/>
    <mergeCell ref="S114:U114"/>
    <mergeCell ref="CZ112:CZ113"/>
    <mergeCell ref="DA112:DA113"/>
    <mergeCell ref="A113:A114"/>
    <mergeCell ref="B113:B114"/>
    <mergeCell ref="CZ119:CZ120"/>
    <mergeCell ref="DA119:DA120"/>
    <mergeCell ref="A120:A121"/>
    <mergeCell ref="B120:B121"/>
    <mergeCell ref="C120:C121"/>
    <mergeCell ref="D120:F121"/>
    <mergeCell ref="V120:V121"/>
    <mergeCell ref="W120:W121"/>
    <mergeCell ref="X120:X121"/>
    <mergeCell ref="Z120:Z121"/>
    <mergeCell ref="CQ119:CQ120"/>
    <mergeCell ref="CR119:CR120"/>
    <mergeCell ref="CS119:CS120"/>
    <mergeCell ref="CU119:CU120"/>
    <mergeCell ref="CV119:CV120"/>
    <mergeCell ref="CX119:CX120"/>
    <mergeCell ref="A118:C118"/>
    <mergeCell ref="BU118:BU132"/>
    <mergeCell ref="D119:F119"/>
    <mergeCell ref="G119:I119"/>
    <mergeCell ref="J119:L119"/>
    <mergeCell ref="M119:O119"/>
    <mergeCell ref="P119:R119"/>
    <mergeCell ref="S119:U119"/>
    <mergeCell ref="AB120:AB121"/>
    <mergeCell ref="AC120:AC131"/>
    <mergeCell ref="DA121:DA122"/>
    <mergeCell ref="A122:A123"/>
    <mergeCell ref="B122:B123"/>
    <mergeCell ref="C122:C123"/>
    <mergeCell ref="G122:I123"/>
    <mergeCell ref="V122:V123"/>
    <mergeCell ref="W122:W123"/>
    <mergeCell ref="X122:X123"/>
    <mergeCell ref="Z122:Z123"/>
    <mergeCell ref="AB122:AB123"/>
    <mergeCell ref="CR121:CR122"/>
    <mergeCell ref="CS121:CS122"/>
    <mergeCell ref="CU121:CU122"/>
    <mergeCell ref="CV121:CV122"/>
    <mergeCell ref="CX121:CX122"/>
    <mergeCell ref="CZ121:CZ122"/>
    <mergeCell ref="G121:I121"/>
    <mergeCell ref="J121:L121"/>
    <mergeCell ref="M121:O121"/>
    <mergeCell ref="P121:R121"/>
    <mergeCell ref="S121:U121"/>
    <mergeCell ref="CQ121:CQ122"/>
    <mergeCell ref="DA123:DA124"/>
    <mergeCell ref="A124:A125"/>
    <mergeCell ref="B124:B125"/>
    <mergeCell ref="C124:C125"/>
    <mergeCell ref="J124:L125"/>
    <mergeCell ref="V124:V125"/>
    <mergeCell ref="W124:W125"/>
    <mergeCell ref="X124:X125"/>
    <mergeCell ref="Z124:Z125"/>
    <mergeCell ref="AB124:AB125"/>
    <mergeCell ref="CR123:CR124"/>
    <mergeCell ref="CS123:CS124"/>
    <mergeCell ref="CU123:CU124"/>
    <mergeCell ref="CV123:CV124"/>
    <mergeCell ref="CX123:CX124"/>
    <mergeCell ref="CZ123:CZ124"/>
    <mergeCell ref="D123:F123"/>
    <mergeCell ref="J123:L123"/>
    <mergeCell ref="M123:O123"/>
    <mergeCell ref="P123:R123"/>
    <mergeCell ref="S123:U123"/>
    <mergeCell ref="CQ123:CQ124"/>
    <mergeCell ref="DA125:DA126"/>
    <mergeCell ref="A126:A127"/>
    <mergeCell ref="B126:B127"/>
    <mergeCell ref="C126:C127"/>
    <mergeCell ref="M126:O127"/>
    <mergeCell ref="V126:V127"/>
    <mergeCell ref="W126:W127"/>
    <mergeCell ref="X126:X127"/>
    <mergeCell ref="Z126:Z127"/>
    <mergeCell ref="AB126:AB127"/>
    <mergeCell ref="CR125:CR126"/>
    <mergeCell ref="CS125:CS126"/>
    <mergeCell ref="CU125:CU126"/>
    <mergeCell ref="CV125:CV126"/>
    <mergeCell ref="CX125:CX126"/>
    <mergeCell ref="CZ125:CZ126"/>
    <mergeCell ref="D125:F125"/>
    <mergeCell ref="G125:I125"/>
    <mergeCell ref="M125:O125"/>
    <mergeCell ref="P125:R125"/>
    <mergeCell ref="S125:U125"/>
    <mergeCell ref="CQ125:CQ126"/>
    <mergeCell ref="DA127:DA128"/>
    <mergeCell ref="A128:A129"/>
    <mergeCell ref="B128:B129"/>
    <mergeCell ref="C128:C129"/>
    <mergeCell ref="P128:R129"/>
    <mergeCell ref="V128:V129"/>
    <mergeCell ref="W128:W129"/>
    <mergeCell ref="X128:X129"/>
    <mergeCell ref="Z128:Z129"/>
    <mergeCell ref="AB128:AB129"/>
    <mergeCell ref="CR127:CR128"/>
    <mergeCell ref="CS127:CS128"/>
    <mergeCell ref="CU127:CU128"/>
    <mergeCell ref="CV127:CV128"/>
    <mergeCell ref="CX127:CX128"/>
    <mergeCell ref="CZ127:CZ128"/>
    <mergeCell ref="D127:F127"/>
    <mergeCell ref="G127:I127"/>
    <mergeCell ref="J127:L127"/>
    <mergeCell ref="P127:R127"/>
    <mergeCell ref="S127:U127"/>
    <mergeCell ref="CQ127:CQ128"/>
    <mergeCell ref="C134:W134"/>
    <mergeCell ref="A139:Y139"/>
    <mergeCell ref="A141:Y141"/>
    <mergeCell ref="D131:F131"/>
    <mergeCell ref="G131:I131"/>
    <mergeCell ref="J131:L131"/>
    <mergeCell ref="M131:O131"/>
    <mergeCell ref="P131:R131"/>
    <mergeCell ref="C133:W133"/>
    <mergeCell ref="DA129:DA130"/>
    <mergeCell ref="A130:A131"/>
    <mergeCell ref="B130:B131"/>
    <mergeCell ref="C130:C131"/>
    <mergeCell ref="S130:U131"/>
    <mergeCell ref="V130:V131"/>
    <mergeCell ref="W130:W131"/>
    <mergeCell ref="X130:X131"/>
    <mergeCell ref="Z130:Z131"/>
    <mergeCell ref="AB130:AB131"/>
    <mergeCell ref="CR129:CR130"/>
    <mergeCell ref="CS129:CS130"/>
    <mergeCell ref="CU129:CU130"/>
    <mergeCell ref="CV129:CV130"/>
    <mergeCell ref="CX129:CX130"/>
    <mergeCell ref="CZ129:CZ130"/>
    <mergeCell ref="D129:F129"/>
    <mergeCell ref="G129:I129"/>
    <mergeCell ref="J129:L129"/>
    <mergeCell ref="M129:O129"/>
    <mergeCell ref="S129:U129"/>
    <mergeCell ref="CQ129:CQ1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workbookViewId="0">
      <selection activeCell="G6" sqref="G6"/>
    </sheetView>
  </sheetViews>
  <sheetFormatPr defaultColWidth="9.140625" defaultRowHeight="15" x14ac:dyDescent="0.25"/>
  <cols>
    <col min="1" max="1" width="2.85546875" style="156" customWidth="1"/>
    <col min="2" max="2" width="25.7109375" style="156" customWidth="1"/>
    <col min="3" max="3" width="2.85546875" style="156" customWidth="1"/>
    <col min="4" max="4" width="25.7109375" style="156" customWidth="1"/>
    <col min="5" max="5" width="2.85546875" style="156" customWidth="1"/>
    <col min="6" max="6" width="25.140625" style="156" customWidth="1"/>
    <col min="7" max="7" width="3.42578125" style="156" customWidth="1"/>
    <col min="8" max="8" width="23.85546875" style="156" customWidth="1"/>
    <col min="9" max="9" width="3.5703125" style="156" customWidth="1"/>
    <col min="10" max="10" width="2.85546875" style="156" customWidth="1"/>
    <col min="11" max="11" width="25.7109375" style="156" customWidth="1"/>
    <col min="12" max="12" width="2.85546875" style="156" customWidth="1"/>
    <col min="13" max="13" width="24.7109375" style="156" customWidth="1"/>
    <col min="14" max="14" width="2.85546875" style="156" customWidth="1"/>
    <col min="15" max="15" width="24.7109375" style="156" customWidth="1"/>
    <col min="16" max="16" width="2.85546875" style="156" customWidth="1"/>
    <col min="17" max="17" width="24.7109375" style="156" customWidth="1"/>
    <col min="18" max="18" width="3.5703125" style="156" customWidth="1"/>
    <col min="19" max="16384" width="9.140625" style="156"/>
  </cols>
  <sheetData>
    <row r="1" spans="1:20" x14ac:dyDescent="0.25">
      <c r="C1" s="157"/>
      <c r="D1" s="157"/>
      <c r="F1" s="157"/>
      <c r="G1" s="158"/>
      <c r="L1" s="157"/>
      <c r="M1" s="157"/>
      <c r="O1" s="157"/>
      <c r="P1" s="158"/>
    </row>
    <row r="2" spans="1:20" ht="20.100000000000001" customHeight="1" x14ac:dyDescent="0.35">
      <c r="A2" s="159"/>
      <c r="B2" s="467" t="s">
        <v>57</v>
      </c>
      <c r="C2" s="467"/>
      <c r="D2" s="467"/>
      <c r="E2" s="467"/>
      <c r="F2" s="467"/>
      <c r="G2" s="467"/>
      <c r="H2" s="160"/>
      <c r="I2" s="159"/>
      <c r="J2" s="159"/>
      <c r="K2" s="467" t="s">
        <v>57</v>
      </c>
      <c r="L2" s="467"/>
      <c r="M2" s="467"/>
      <c r="N2" s="467"/>
      <c r="O2" s="467"/>
      <c r="P2" s="467"/>
      <c r="Q2" s="160"/>
      <c r="R2" s="159"/>
      <c r="S2" s="159"/>
      <c r="T2" s="159"/>
    </row>
    <row r="3" spans="1:20" ht="20.100000000000001" customHeight="1" x14ac:dyDescent="0.25">
      <c r="A3" s="161"/>
      <c r="B3" s="468" t="s">
        <v>58</v>
      </c>
      <c r="C3" s="468"/>
      <c r="D3" s="468"/>
      <c r="E3" s="468"/>
      <c r="F3" s="468"/>
      <c r="G3" s="468"/>
      <c r="H3" s="161"/>
      <c r="I3" s="161"/>
      <c r="J3" s="161"/>
      <c r="K3" s="468" t="s">
        <v>58</v>
      </c>
      <c r="L3" s="468"/>
      <c r="M3" s="468"/>
      <c r="N3" s="468"/>
      <c r="O3" s="468"/>
      <c r="P3" s="468"/>
      <c r="Q3" s="161"/>
      <c r="R3" s="161"/>
      <c r="S3" s="161"/>
      <c r="T3" s="161"/>
    </row>
    <row r="4" spans="1:20" ht="13.5" customHeight="1" x14ac:dyDescent="0.3">
      <c r="A4" s="162"/>
      <c r="B4" s="469" t="s">
        <v>59</v>
      </c>
      <c r="C4" s="469"/>
      <c r="D4" s="469"/>
      <c r="E4" s="469"/>
      <c r="F4" s="469"/>
      <c r="G4" s="469"/>
      <c r="H4" s="162"/>
      <c r="I4" s="162"/>
      <c r="J4" s="162"/>
      <c r="K4" s="469" t="s">
        <v>59</v>
      </c>
      <c r="L4" s="469"/>
      <c r="M4" s="469"/>
      <c r="N4" s="469"/>
      <c r="O4" s="469"/>
      <c r="P4" s="469"/>
      <c r="Q4" s="162"/>
      <c r="R4" s="162"/>
      <c r="S4" s="163"/>
      <c r="T4" s="162"/>
    </row>
    <row r="5" spans="1:20" ht="13.5" customHeight="1" x14ac:dyDescent="0.25">
      <c r="A5" s="464" t="s">
        <v>217</v>
      </c>
      <c r="B5" s="464"/>
      <c r="C5" s="464"/>
      <c r="D5" s="464"/>
      <c r="E5" s="464"/>
      <c r="F5" s="464"/>
      <c r="G5" s="464"/>
      <c r="H5" s="464"/>
      <c r="I5" s="164"/>
      <c r="K5" s="464" t="s">
        <v>218</v>
      </c>
      <c r="L5" s="464"/>
      <c r="M5" s="464"/>
      <c r="N5" s="464"/>
      <c r="O5" s="464"/>
      <c r="P5" s="464"/>
      <c r="Q5" s="464"/>
      <c r="R5" s="164"/>
    </row>
    <row r="6" spans="1:20" ht="12.95" customHeight="1" x14ac:dyDescent="0.25">
      <c r="B6" s="165"/>
      <c r="D6" s="166"/>
      <c r="E6" s="166"/>
      <c r="F6" s="166"/>
      <c r="G6" s="166"/>
      <c r="H6" s="166"/>
      <c r="I6" s="166"/>
      <c r="K6" s="165"/>
      <c r="M6" s="166"/>
      <c r="N6" s="166"/>
      <c r="O6" s="166"/>
      <c r="P6" s="166"/>
      <c r="Q6" s="166"/>
      <c r="R6" s="166"/>
      <c r="S6" s="167"/>
    </row>
    <row r="7" spans="1:20" ht="12.95" customHeight="1" x14ac:dyDescent="0.25">
      <c r="A7" s="168">
        <v>1</v>
      </c>
      <c r="B7" s="169" t="s">
        <v>46</v>
      </c>
      <c r="C7" s="170"/>
      <c r="D7" s="168"/>
      <c r="E7" s="170"/>
      <c r="F7" s="170"/>
      <c r="G7" s="170"/>
      <c r="H7" s="170"/>
      <c r="I7" s="465"/>
      <c r="J7" s="168">
        <v>1</v>
      </c>
      <c r="K7" s="169" t="s">
        <v>212</v>
      </c>
      <c r="L7" s="170"/>
      <c r="M7" s="168"/>
      <c r="N7" s="170"/>
      <c r="O7" s="170"/>
      <c r="P7" s="170"/>
      <c r="Q7" s="170"/>
      <c r="R7" s="465"/>
      <c r="S7" s="171"/>
    </row>
    <row r="8" spans="1:20" ht="12.95" customHeight="1" x14ac:dyDescent="0.25">
      <c r="A8" s="168"/>
      <c r="B8" s="172"/>
      <c r="C8" s="461">
        <v>1</v>
      </c>
      <c r="D8" s="169" t="s">
        <v>46</v>
      </c>
      <c r="E8" s="170"/>
      <c r="F8" s="173"/>
      <c r="G8" s="173"/>
      <c r="H8" s="173"/>
      <c r="I8" s="465"/>
      <c r="J8" s="168"/>
      <c r="K8" s="172"/>
      <c r="L8" s="461">
        <v>1</v>
      </c>
      <c r="M8" s="169" t="s">
        <v>212</v>
      </c>
      <c r="N8" s="170"/>
      <c r="O8" s="173"/>
      <c r="P8" s="173"/>
      <c r="Q8" s="173"/>
      <c r="R8" s="465"/>
      <c r="S8" s="171"/>
    </row>
    <row r="9" spans="1:20" ht="12.95" customHeight="1" x14ac:dyDescent="0.25">
      <c r="A9" s="168">
        <v>2</v>
      </c>
      <c r="B9" s="169" t="s">
        <v>37</v>
      </c>
      <c r="C9" s="462"/>
      <c r="D9" s="174" t="s">
        <v>219</v>
      </c>
      <c r="E9" s="461">
        <v>5</v>
      </c>
      <c r="F9" s="173"/>
      <c r="G9" s="173"/>
      <c r="H9" s="173"/>
      <c r="I9" s="175"/>
      <c r="J9" s="168">
        <v>2</v>
      </c>
      <c r="K9" s="169" t="s">
        <v>3</v>
      </c>
      <c r="L9" s="462"/>
      <c r="M9" s="174" t="s">
        <v>219</v>
      </c>
      <c r="N9" s="461">
        <v>5</v>
      </c>
      <c r="O9" s="173"/>
      <c r="P9" s="173"/>
      <c r="Q9" s="173"/>
      <c r="R9" s="175"/>
      <c r="S9" s="171"/>
    </row>
    <row r="10" spans="1:20" ht="12.95" customHeight="1" x14ac:dyDescent="0.25">
      <c r="A10" s="168"/>
      <c r="B10" s="176"/>
      <c r="C10" s="170"/>
      <c r="D10" s="173"/>
      <c r="E10" s="463"/>
      <c r="F10" s="169" t="s">
        <v>46</v>
      </c>
      <c r="G10" s="177"/>
      <c r="H10" s="177"/>
      <c r="I10" s="178"/>
      <c r="J10" s="168"/>
      <c r="K10" s="176"/>
      <c r="L10" s="170"/>
      <c r="M10" s="173"/>
      <c r="N10" s="463"/>
      <c r="O10" s="169" t="s">
        <v>66</v>
      </c>
      <c r="P10" s="177"/>
      <c r="Q10" s="177"/>
      <c r="R10" s="178"/>
      <c r="S10" s="171"/>
    </row>
    <row r="11" spans="1:20" ht="12.95" customHeight="1" x14ac:dyDescent="0.25">
      <c r="A11" s="168">
        <v>3</v>
      </c>
      <c r="B11" s="169" t="s">
        <v>3</v>
      </c>
      <c r="C11" s="179"/>
      <c r="D11" s="173"/>
      <c r="E11" s="463"/>
      <c r="F11" s="174" t="s">
        <v>219</v>
      </c>
      <c r="G11" s="458">
        <v>7</v>
      </c>
      <c r="H11" s="180"/>
      <c r="I11" s="181"/>
      <c r="J11" s="168">
        <v>3</v>
      </c>
      <c r="K11" s="169" t="s">
        <v>9</v>
      </c>
      <c r="L11" s="179"/>
      <c r="M11" s="173"/>
      <c r="N11" s="463"/>
      <c r="O11" s="174" t="s">
        <v>220</v>
      </c>
      <c r="P11" s="458">
        <v>7</v>
      </c>
      <c r="Q11" s="180"/>
      <c r="R11" s="181"/>
      <c r="S11" s="171"/>
    </row>
    <row r="12" spans="1:20" ht="12.95" customHeight="1" x14ac:dyDescent="0.25">
      <c r="A12" s="168"/>
      <c r="B12" s="172"/>
      <c r="C12" s="461">
        <v>2</v>
      </c>
      <c r="D12" s="169" t="s">
        <v>14</v>
      </c>
      <c r="E12" s="462"/>
      <c r="F12" s="173"/>
      <c r="G12" s="460"/>
      <c r="H12" s="180"/>
      <c r="I12" s="181"/>
      <c r="J12" s="168"/>
      <c r="K12" s="172"/>
      <c r="L12" s="461">
        <v>2</v>
      </c>
      <c r="M12" s="169" t="s">
        <v>66</v>
      </c>
      <c r="N12" s="462"/>
      <c r="O12" s="173"/>
      <c r="P12" s="460"/>
      <c r="Q12" s="180"/>
      <c r="R12" s="181"/>
      <c r="S12" s="171"/>
    </row>
    <row r="13" spans="1:20" ht="12.95" customHeight="1" x14ac:dyDescent="0.25">
      <c r="A13" s="168">
        <v>4</v>
      </c>
      <c r="B13" s="169" t="s">
        <v>14</v>
      </c>
      <c r="C13" s="462"/>
      <c r="D13" s="174" t="s">
        <v>221</v>
      </c>
      <c r="E13" s="170"/>
      <c r="F13" s="173"/>
      <c r="G13" s="460"/>
      <c r="H13" s="180"/>
      <c r="I13" s="181"/>
      <c r="J13" s="168">
        <v>4</v>
      </c>
      <c r="K13" s="169" t="s">
        <v>66</v>
      </c>
      <c r="L13" s="462"/>
      <c r="M13" s="174" t="s">
        <v>219</v>
      </c>
      <c r="N13" s="170"/>
      <c r="O13" s="173"/>
      <c r="P13" s="460"/>
      <c r="Q13" s="180"/>
      <c r="R13" s="181"/>
      <c r="S13" s="171"/>
    </row>
    <row r="14" spans="1:20" ht="12.95" customHeight="1" x14ac:dyDescent="0.25">
      <c r="A14" s="168"/>
      <c r="B14" s="176"/>
      <c r="C14" s="170"/>
      <c r="D14" s="168"/>
      <c r="E14" s="170"/>
      <c r="F14" s="173"/>
      <c r="G14" s="460"/>
      <c r="H14" s="182" t="s">
        <v>66</v>
      </c>
      <c r="I14" s="457" t="s">
        <v>195</v>
      </c>
      <c r="J14" s="168"/>
      <c r="K14" s="176"/>
      <c r="L14" s="170"/>
      <c r="M14" s="168"/>
      <c r="N14" s="170"/>
      <c r="O14" s="173"/>
      <c r="P14" s="460"/>
      <c r="Q14" s="169" t="s">
        <v>66</v>
      </c>
      <c r="R14" s="457" t="s">
        <v>195</v>
      </c>
      <c r="S14" s="171"/>
    </row>
    <row r="15" spans="1:20" ht="12.95" customHeight="1" x14ac:dyDescent="0.25">
      <c r="A15" s="168">
        <v>5</v>
      </c>
      <c r="B15" s="169" t="s">
        <v>212</v>
      </c>
      <c r="C15" s="170"/>
      <c r="D15" s="168"/>
      <c r="E15" s="170"/>
      <c r="F15" s="173"/>
      <c r="G15" s="460"/>
      <c r="H15" s="174" t="s">
        <v>222</v>
      </c>
      <c r="I15" s="457"/>
      <c r="J15" s="168">
        <v>5</v>
      </c>
      <c r="K15" s="169" t="s">
        <v>46</v>
      </c>
      <c r="L15" s="170"/>
      <c r="M15" s="168"/>
      <c r="N15" s="170"/>
      <c r="O15" s="173"/>
      <c r="P15" s="460"/>
      <c r="Q15" s="174" t="s">
        <v>223</v>
      </c>
      <c r="R15" s="457"/>
      <c r="S15" s="171"/>
    </row>
    <row r="16" spans="1:20" ht="12.95" customHeight="1" x14ac:dyDescent="0.25">
      <c r="A16" s="168"/>
      <c r="B16" s="176"/>
      <c r="C16" s="461">
        <v>3</v>
      </c>
      <c r="D16" s="169" t="s">
        <v>212</v>
      </c>
      <c r="E16" s="170"/>
      <c r="F16" s="173"/>
      <c r="G16" s="460"/>
      <c r="H16" s="180"/>
      <c r="I16" s="181"/>
      <c r="J16" s="168"/>
      <c r="K16" s="176"/>
      <c r="L16" s="461">
        <v>3</v>
      </c>
      <c r="M16" s="169" t="s">
        <v>70</v>
      </c>
      <c r="N16" s="170"/>
      <c r="O16" s="173"/>
      <c r="P16" s="460"/>
      <c r="Q16" s="180"/>
      <c r="R16" s="181"/>
      <c r="S16" s="171"/>
    </row>
    <row r="17" spans="1:19" ht="12.95" customHeight="1" x14ac:dyDescent="0.25">
      <c r="A17" s="168">
        <v>6</v>
      </c>
      <c r="B17" s="169" t="s">
        <v>26</v>
      </c>
      <c r="C17" s="462"/>
      <c r="D17" s="174" t="s">
        <v>223</v>
      </c>
      <c r="E17" s="461">
        <v>6</v>
      </c>
      <c r="F17" s="173"/>
      <c r="G17" s="460"/>
      <c r="H17" s="180"/>
      <c r="I17" s="181"/>
      <c r="J17" s="168">
        <v>6</v>
      </c>
      <c r="K17" s="169" t="s">
        <v>70</v>
      </c>
      <c r="L17" s="462"/>
      <c r="M17" s="174" t="s">
        <v>223</v>
      </c>
      <c r="N17" s="461">
        <v>6</v>
      </c>
      <c r="O17" s="173"/>
      <c r="P17" s="460"/>
      <c r="Q17" s="180"/>
      <c r="R17" s="181"/>
      <c r="S17" s="171"/>
    </row>
    <row r="18" spans="1:19" ht="12.95" customHeight="1" x14ac:dyDescent="0.25">
      <c r="A18" s="168"/>
      <c r="B18" s="176"/>
      <c r="C18" s="170"/>
      <c r="D18" s="173"/>
      <c r="E18" s="463"/>
      <c r="F18" s="183" t="s">
        <v>66</v>
      </c>
      <c r="G18" s="460"/>
      <c r="H18" s="184"/>
      <c r="I18" s="181"/>
      <c r="J18" s="168"/>
      <c r="K18" s="176"/>
      <c r="L18" s="170"/>
      <c r="M18" s="173"/>
      <c r="N18" s="463"/>
      <c r="O18" s="169" t="s">
        <v>26</v>
      </c>
      <c r="P18" s="459"/>
      <c r="Q18" s="184"/>
      <c r="R18" s="181"/>
      <c r="S18" s="171"/>
    </row>
    <row r="19" spans="1:19" ht="12.95" customHeight="1" x14ac:dyDescent="0.25">
      <c r="A19" s="168">
        <v>7</v>
      </c>
      <c r="B19" s="169" t="s">
        <v>10</v>
      </c>
      <c r="C19" s="179"/>
      <c r="D19" s="173"/>
      <c r="E19" s="466"/>
      <c r="F19" s="174" t="s">
        <v>219</v>
      </c>
      <c r="G19" s="185"/>
      <c r="H19" s="168"/>
      <c r="I19" s="175"/>
      <c r="J19" s="168">
        <v>7</v>
      </c>
      <c r="K19" s="169" t="s">
        <v>10</v>
      </c>
      <c r="L19" s="179"/>
      <c r="M19" s="173"/>
      <c r="N19" s="463"/>
      <c r="O19" s="174" t="s">
        <v>219</v>
      </c>
      <c r="P19" s="168"/>
      <c r="Q19" s="168"/>
      <c r="R19" s="175"/>
      <c r="S19" s="171"/>
    </row>
    <row r="20" spans="1:19" ht="12.95" customHeight="1" x14ac:dyDescent="0.25">
      <c r="A20" s="168"/>
      <c r="B20" s="172"/>
      <c r="C20" s="461">
        <v>4</v>
      </c>
      <c r="D20" s="169" t="s">
        <v>66</v>
      </c>
      <c r="E20" s="462"/>
      <c r="F20" s="168"/>
      <c r="G20" s="168">
        <v>-7</v>
      </c>
      <c r="H20" s="169" t="s">
        <v>46</v>
      </c>
      <c r="I20" s="457" t="s">
        <v>196</v>
      </c>
      <c r="J20" s="168"/>
      <c r="K20" s="172"/>
      <c r="L20" s="461">
        <v>4</v>
      </c>
      <c r="M20" s="169" t="s">
        <v>26</v>
      </c>
      <c r="N20" s="462"/>
      <c r="O20" s="168"/>
      <c r="P20" s="168">
        <v>-7</v>
      </c>
      <c r="Q20" s="169" t="s">
        <v>26</v>
      </c>
      <c r="R20" s="457" t="s">
        <v>196</v>
      </c>
      <c r="S20" s="171"/>
    </row>
    <row r="21" spans="1:19" ht="12.95" customHeight="1" x14ac:dyDescent="0.25">
      <c r="A21" s="168">
        <v>8</v>
      </c>
      <c r="B21" s="169" t="s">
        <v>66</v>
      </c>
      <c r="C21" s="462"/>
      <c r="D21" s="174" t="s">
        <v>219</v>
      </c>
      <c r="E21" s="170"/>
      <c r="F21" s="168"/>
      <c r="G21" s="168"/>
      <c r="H21" s="168"/>
      <c r="I21" s="457"/>
      <c r="J21" s="168">
        <v>8</v>
      </c>
      <c r="K21" s="169" t="s">
        <v>26</v>
      </c>
      <c r="L21" s="462"/>
      <c r="M21" s="174" t="s">
        <v>219</v>
      </c>
      <c r="N21" s="170"/>
      <c r="O21" s="168"/>
      <c r="P21" s="168"/>
      <c r="Q21" s="168"/>
      <c r="R21" s="457"/>
      <c r="S21" s="171"/>
    </row>
    <row r="22" spans="1:19" ht="12.95" customHeight="1" x14ac:dyDescent="0.25">
      <c r="A22" s="168"/>
      <c r="B22" s="186"/>
      <c r="C22" s="179"/>
      <c r="D22" s="168"/>
      <c r="E22" s="170"/>
      <c r="F22" s="168"/>
      <c r="G22" s="168">
        <v>-5</v>
      </c>
      <c r="H22" s="169" t="s">
        <v>14</v>
      </c>
      <c r="I22" s="457" t="s">
        <v>197</v>
      </c>
      <c r="J22" s="168"/>
      <c r="K22" s="171"/>
      <c r="L22" s="179"/>
      <c r="M22" s="168"/>
      <c r="N22" s="170"/>
      <c r="O22" s="168"/>
      <c r="P22" s="168">
        <v>-5</v>
      </c>
      <c r="Q22" s="169" t="s">
        <v>212</v>
      </c>
      <c r="R22" s="457" t="s">
        <v>197</v>
      </c>
      <c r="S22" s="167"/>
    </row>
    <row r="23" spans="1:19" ht="12.95" customHeight="1" x14ac:dyDescent="0.25">
      <c r="A23" s="168"/>
      <c r="B23" s="171"/>
      <c r="C23" s="179"/>
      <c r="D23" s="168"/>
      <c r="E23" s="170"/>
      <c r="F23" s="168"/>
      <c r="G23" s="168"/>
      <c r="H23" s="168"/>
      <c r="I23" s="457"/>
      <c r="J23" s="168"/>
      <c r="K23" s="171"/>
      <c r="L23" s="179"/>
      <c r="M23" s="168"/>
      <c r="N23" s="170"/>
      <c r="O23" s="168"/>
      <c r="P23" s="168"/>
      <c r="Q23" s="168"/>
      <c r="R23" s="457"/>
    </row>
    <row r="24" spans="1:19" ht="12.95" customHeight="1" x14ac:dyDescent="0.25">
      <c r="A24" s="168"/>
      <c r="B24" s="171"/>
      <c r="C24" s="179"/>
      <c r="D24" s="168"/>
      <c r="E24" s="170"/>
      <c r="F24" s="168"/>
      <c r="G24" s="168">
        <v>-6</v>
      </c>
      <c r="H24" s="169" t="s">
        <v>212</v>
      </c>
      <c r="I24" s="457" t="s">
        <v>197</v>
      </c>
      <c r="J24" s="168"/>
      <c r="K24" s="171"/>
      <c r="L24" s="179"/>
      <c r="M24" s="168"/>
      <c r="N24" s="170"/>
      <c r="O24" s="168"/>
      <c r="P24" s="168">
        <v>-6</v>
      </c>
      <c r="Q24" s="169" t="s">
        <v>70</v>
      </c>
      <c r="R24" s="457" t="s">
        <v>197</v>
      </c>
    </row>
    <row r="25" spans="1:19" ht="12.95" customHeight="1" x14ac:dyDescent="0.25">
      <c r="A25" s="168"/>
      <c r="B25" s="171"/>
      <c r="C25" s="179"/>
      <c r="D25" s="168"/>
      <c r="E25" s="170"/>
      <c r="F25" s="168"/>
      <c r="G25" s="168"/>
      <c r="H25" s="168"/>
      <c r="I25" s="457"/>
      <c r="J25" s="168"/>
      <c r="K25" s="171"/>
      <c r="L25" s="179"/>
      <c r="M25" s="168"/>
      <c r="N25" s="170"/>
      <c r="O25" s="168"/>
      <c r="P25" s="168"/>
      <c r="Q25" s="168"/>
      <c r="R25" s="457"/>
    </row>
    <row r="26" spans="1:19" ht="12.95" customHeight="1" x14ac:dyDescent="0.25">
      <c r="A26" s="187"/>
      <c r="B26" s="171"/>
      <c r="C26" s="188">
        <v>-1</v>
      </c>
      <c r="D26" s="169" t="s">
        <v>37</v>
      </c>
      <c r="E26" s="170"/>
      <c r="F26" s="173"/>
      <c r="G26" s="179"/>
      <c r="H26" s="171"/>
      <c r="I26" s="189"/>
      <c r="J26" s="187"/>
      <c r="K26" s="171"/>
      <c r="L26" s="188">
        <v>-1</v>
      </c>
      <c r="M26" s="169" t="s">
        <v>3</v>
      </c>
      <c r="N26" s="170"/>
      <c r="O26" s="173"/>
      <c r="P26" s="179"/>
      <c r="Q26" s="171"/>
      <c r="R26" s="189"/>
    </row>
    <row r="27" spans="1:19" ht="12.95" customHeight="1" x14ac:dyDescent="0.25">
      <c r="A27" s="187"/>
      <c r="B27" s="190"/>
      <c r="C27" s="188"/>
      <c r="D27" s="191"/>
      <c r="E27" s="192">
        <v>8</v>
      </c>
      <c r="F27" s="169" t="s">
        <v>3</v>
      </c>
      <c r="G27" s="179"/>
      <c r="H27" s="173"/>
      <c r="I27" s="189"/>
      <c r="J27" s="187"/>
      <c r="K27" s="190"/>
      <c r="L27" s="188"/>
      <c r="M27" s="191"/>
      <c r="N27" s="192">
        <v>8</v>
      </c>
      <c r="O27" s="169" t="s">
        <v>3</v>
      </c>
      <c r="P27" s="179"/>
      <c r="Q27" s="173"/>
      <c r="R27" s="189"/>
    </row>
    <row r="28" spans="1:19" ht="12.95" customHeight="1" x14ac:dyDescent="0.25">
      <c r="A28" s="187"/>
      <c r="B28" s="171"/>
      <c r="C28" s="188">
        <v>-2</v>
      </c>
      <c r="D28" s="169" t="s">
        <v>3</v>
      </c>
      <c r="E28" s="193"/>
      <c r="F28" s="174" t="s">
        <v>224</v>
      </c>
      <c r="G28" s="458">
        <v>10</v>
      </c>
      <c r="H28" s="180"/>
      <c r="I28" s="175"/>
      <c r="J28" s="187"/>
      <c r="K28" s="171"/>
      <c r="L28" s="188">
        <v>-2</v>
      </c>
      <c r="M28" s="169" t="s">
        <v>9</v>
      </c>
      <c r="N28" s="193"/>
      <c r="O28" s="174" t="s">
        <v>219</v>
      </c>
      <c r="P28" s="458">
        <v>10</v>
      </c>
      <c r="Q28" s="180"/>
      <c r="R28" s="175"/>
    </row>
    <row r="29" spans="1:19" ht="12.95" customHeight="1" x14ac:dyDescent="0.25">
      <c r="A29" s="187"/>
      <c r="B29" s="190"/>
      <c r="C29" s="188"/>
      <c r="D29" s="194"/>
      <c r="E29" s="170"/>
      <c r="F29" s="171"/>
      <c r="G29" s="460"/>
      <c r="H29" s="169" t="s">
        <v>3</v>
      </c>
      <c r="I29" s="457" t="s">
        <v>199</v>
      </c>
      <c r="J29" s="187"/>
      <c r="K29" s="190"/>
      <c r="L29" s="188"/>
      <c r="M29" s="194"/>
      <c r="N29" s="170"/>
      <c r="O29" s="171"/>
      <c r="P29" s="460"/>
      <c r="Q29" s="169" t="s">
        <v>46</v>
      </c>
      <c r="R29" s="457" t="s">
        <v>199</v>
      </c>
    </row>
    <row r="30" spans="1:19" ht="12.95" customHeight="1" x14ac:dyDescent="0.25">
      <c r="A30" s="187"/>
      <c r="B30" s="171"/>
      <c r="C30" s="188">
        <v>-3</v>
      </c>
      <c r="D30" s="169" t="s">
        <v>26</v>
      </c>
      <c r="E30" s="170"/>
      <c r="F30" s="173"/>
      <c r="G30" s="460"/>
      <c r="H30" s="174" t="s">
        <v>219</v>
      </c>
      <c r="I30" s="457"/>
      <c r="J30" s="187"/>
      <c r="K30" s="171"/>
      <c r="L30" s="188">
        <v>-3</v>
      </c>
      <c r="M30" s="169" t="s">
        <v>46</v>
      </c>
      <c r="N30" s="170"/>
      <c r="O30" s="173"/>
      <c r="P30" s="460"/>
      <c r="Q30" s="174" t="s">
        <v>219</v>
      </c>
      <c r="R30" s="457"/>
    </row>
    <row r="31" spans="1:19" ht="12.95" customHeight="1" x14ac:dyDescent="0.25">
      <c r="A31" s="187"/>
      <c r="B31" s="190"/>
      <c r="C31" s="188"/>
      <c r="D31" s="191"/>
      <c r="E31" s="192">
        <v>9</v>
      </c>
      <c r="F31" s="169" t="s">
        <v>10</v>
      </c>
      <c r="G31" s="459"/>
      <c r="H31" s="180"/>
      <c r="I31" s="189"/>
      <c r="J31" s="187"/>
      <c r="K31" s="190"/>
      <c r="L31" s="188"/>
      <c r="M31" s="191"/>
      <c r="N31" s="192">
        <v>9</v>
      </c>
      <c r="O31" s="169" t="s">
        <v>46</v>
      </c>
      <c r="P31" s="459"/>
      <c r="Q31" s="180"/>
      <c r="R31" s="189"/>
    </row>
    <row r="32" spans="1:19" ht="12.95" customHeight="1" x14ac:dyDescent="0.25">
      <c r="A32" s="187"/>
      <c r="B32" s="171"/>
      <c r="C32" s="188">
        <v>-4</v>
      </c>
      <c r="D32" s="169" t="s">
        <v>10</v>
      </c>
      <c r="E32" s="193"/>
      <c r="F32" s="174" t="s">
        <v>223</v>
      </c>
      <c r="G32" s="179"/>
      <c r="H32" s="173"/>
      <c r="I32" s="175"/>
      <c r="J32" s="187"/>
      <c r="K32" s="171"/>
      <c r="L32" s="188">
        <v>-4</v>
      </c>
      <c r="M32" s="169" t="s">
        <v>10</v>
      </c>
      <c r="N32" s="193"/>
      <c r="O32" s="174" t="s">
        <v>225</v>
      </c>
      <c r="P32" s="179"/>
      <c r="Q32" s="173"/>
      <c r="R32" s="175"/>
    </row>
    <row r="33" spans="1:18" ht="12.95" customHeight="1" x14ac:dyDescent="0.25">
      <c r="A33" s="187"/>
      <c r="B33" s="171"/>
      <c r="C33" s="188"/>
      <c r="D33" s="171"/>
      <c r="E33" s="179"/>
      <c r="F33" s="168"/>
      <c r="G33" s="179">
        <v>-10</v>
      </c>
      <c r="H33" s="169" t="s">
        <v>10</v>
      </c>
      <c r="I33" s="457" t="s">
        <v>200</v>
      </c>
      <c r="J33" s="187"/>
      <c r="K33" s="171"/>
      <c r="L33" s="188"/>
      <c r="M33" s="171"/>
      <c r="N33" s="179"/>
      <c r="O33" s="168"/>
      <c r="P33" s="179">
        <v>-10</v>
      </c>
      <c r="Q33" s="169" t="s">
        <v>3</v>
      </c>
      <c r="R33" s="457" t="s">
        <v>200</v>
      </c>
    </row>
    <row r="34" spans="1:18" ht="12.95" customHeight="1" x14ac:dyDescent="0.25">
      <c r="A34" s="188"/>
      <c r="B34" s="190"/>
      <c r="C34" s="179"/>
      <c r="D34" s="168"/>
      <c r="E34" s="170">
        <v>-8</v>
      </c>
      <c r="F34" s="169" t="s">
        <v>37</v>
      </c>
      <c r="G34" s="173"/>
      <c r="H34" s="168"/>
      <c r="I34" s="457"/>
      <c r="J34" s="188"/>
      <c r="K34" s="190"/>
      <c r="L34" s="179"/>
      <c r="M34" s="168"/>
      <c r="N34" s="170">
        <v>-8</v>
      </c>
      <c r="O34" s="169" t="s">
        <v>9</v>
      </c>
      <c r="P34" s="173"/>
      <c r="Q34" s="168"/>
      <c r="R34" s="457"/>
    </row>
    <row r="35" spans="1:18" ht="12.95" customHeight="1" x14ac:dyDescent="0.25">
      <c r="A35" s="188"/>
      <c r="B35" s="173"/>
      <c r="C35" s="179"/>
      <c r="D35" s="171"/>
      <c r="E35" s="170"/>
      <c r="F35" s="185"/>
      <c r="G35" s="458">
        <v>11</v>
      </c>
      <c r="H35" s="169" t="s">
        <v>37</v>
      </c>
      <c r="I35" s="457" t="s">
        <v>226</v>
      </c>
      <c r="J35" s="188"/>
      <c r="K35" s="173"/>
      <c r="L35" s="179"/>
      <c r="M35" s="171"/>
      <c r="N35" s="170"/>
      <c r="O35" s="185"/>
      <c r="P35" s="458">
        <v>11</v>
      </c>
      <c r="Q35" s="169" t="s">
        <v>10</v>
      </c>
      <c r="R35" s="457" t="s">
        <v>226</v>
      </c>
    </row>
    <row r="36" spans="1:18" ht="12.95" customHeight="1" x14ac:dyDescent="0.25">
      <c r="A36" s="188"/>
      <c r="B36" s="171"/>
      <c r="C36" s="179"/>
      <c r="D36" s="173"/>
      <c r="E36" s="170">
        <v>-9</v>
      </c>
      <c r="F36" s="169" t="s">
        <v>26</v>
      </c>
      <c r="G36" s="459"/>
      <c r="H36" s="174" t="s">
        <v>223</v>
      </c>
      <c r="I36" s="457"/>
      <c r="J36" s="188"/>
      <c r="K36" s="171"/>
      <c r="L36" s="179"/>
      <c r="M36" s="173"/>
      <c r="N36" s="170">
        <v>-9</v>
      </c>
      <c r="O36" s="169" t="s">
        <v>10</v>
      </c>
      <c r="P36" s="459"/>
      <c r="Q36" s="174" t="s">
        <v>219</v>
      </c>
      <c r="R36" s="457"/>
    </row>
    <row r="37" spans="1:18" ht="12.95" customHeight="1" x14ac:dyDescent="0.25">
      <c r="A37" s="188"/>
      <c r="B37" s="171"/>
      <c r="C37" s="179"/>
      <c r="D37" s="173"/>
      <c r="E37" s="170"/>
      <c r="F37" s="171"/>
      <c r="G37" s="179">
        <v>-11</v>
      </c>
      <c r="H37" s="169" t="s">
        <v>26</v>
      </c>
      <c r="I37" s="457" t="s">
        <v>227</v>
      </c>
      <c r="J37" s="188"/>
      <c r="K37" s="171"/>
      <c r="L37" s="179"/>
      <c r="M37" s="173"/>
      <c r="N37" s="170"/>
      <c r="O37" s="171"/>
      <c r="P37" s="179">
        <v>-11</v>
      </c>
      <c r="Q37" s="169" t="s">
        <v>9</v>
      </c>
      <c r="R37" s="457" t="s">
        <v>227</v>
      </c>
    </row>
    <row r="38" spans="1:18" ht="12.95" customHeight="1" x14ac:dyDescent="0.25">
      <c r="A38" s="195"/>
      <c r="B38" s="194"/>
      <c r="C38" s="170"/>
      <c r="D38" s="168"/>
      <c r="E38" s="170"/>
      <c r="F38" s="168"/>
      <c r="G38" s="168"/>
      <c r="H38" s="168"/>
      <c r="I38" s="457"/>
      <c r="J38" s="195"/>
      <c r="K38" s="194"/>
      <c r="L38" s="170"/>
      <c r="M38" s="168"/>
      <c r="N38" s="170"/>
      <c r="O38" s="168"/>
      <c r="P38" s="168"/>
      <c r="Q38" s="168"/>
      <c r="R38" s="457"/>
    </row>
    <row r="39" spans="1:18" ht="12.95" customHeight="1" x14ac:dyDescent="0.25">
      <c r="A39" s="195"/>
      <c r="B39" s="194"/>
      <c r="C39" s="183"/>
      <c r="D39" s="168"/>
      <c r="E39" s="170"/>
      <c r="F39" s="168"/>
      <c r="G39" s="168"/>
      <c r="H39" s="168"/>
      <c r="I39" s="189"/>
      <c r="J39" s="195"/>
      <c r="K39" s="194"/>
      <c r="L39" s="170"/>
      <c r="M39" s="168"/>
      <c r="N39" s="170"/>
      <c r="O39" s="168"/>
      <c r="P39" s="168"/>
      <c r="Q39" s="168"/>
      <c r="R39" s="189"/>
    </row>
    <row r="40" spans="1:18" ht="12.95" customHeight="1" x14ac:dyDescent="0.25">
      <c r="A40" s="195"/>
      <c r="B40" s="194"/>
      <c r="C40" s="170"/>
      <c r="D40" s="168"/>
      <c r="E40" s="170"/>
      <c r="F40" s="168"/>
      <c r="G40" s="168"/>
      <c r="H40" s="168"/>
      <c r="I40" s="189"/>
      <c r="J40" s="195"/>
      <c r="K40" s="194"/>
      <c r="L40" s="170"/>
      <c r="M40" s="168"/>
      <c r="N40" s="170"/>
      <c r="O40" s="168"/>
      <c r="P40" s="168"/>
      <c r="Q40" s="168"/>
      <c r="R40" s="189"/>
    </row>
    <row r="41" spans="1:18" ht="12.95" customHeight="1" x14ac:dyDescent="0.25">
      <c r="A41" s="195"/>
      <c r="B41" s="464" t="s">
        <v>228</v>
      </c>
      <c r="C41" s="464"/>
      <c r="D41" s="464"/>
      <c r="E41" s="464"/>
      <c r="F41" s="464"/>
      <c r="G41" s="464"/>
      <c r="H41" s="464"/>
      <c r="I41" s="175"/>
      <c r="J41" s="195"/>
      <c r="K41" s="464" t="s">
        <v>229</v>
      </c>
      <c r="L41" s="464"/>
      <c r="M41" s="464"/>
      <c r="N41" s="464"/>
      <c r="O41" s="464"/>
      <c r="P41" s="464"/>
      <c r="Q41" s="464"/>
      <c r="R41" s="175"/>
    </row>
    <row r="42" spans="1:18" ht="12.95" customHeight="1" x14ac:dyDescent="0.25">
      <c r="A42" s="168">
        <v>1</v>
      </c>
      <c r="B42" s="169" t="s">
        <v>74</v>
      </c>
      <c r="C42" s="170"/>
      <c r="D42" s="168"/>
      <c r="E42" s="170"/>
      <c r="F42" s="170"/>
      <c r="G42" s="170"/>
      <c r="H42" s="170"/>
      <c r="I42" s="465"/>
      <c r="J42" s="168">
        <v>1</v>
      </c>
      <c r="K42" s="169" t="s">
        <v>14</v>
      </c>
      <c r="L42" s="170"/>
      <c r="M42" s="168"/>
      <c r="N42" s="170"/>
      <c r="O42" s="170"/>
      <c r="P42" s="170"/>
      <c r="Q42" s="170"/>
      <c r="R42" s="465"/>
    </row>
    <row r="43" spans="1:18" ht="12.95" customHeight="1" x14ac:dyDescent="0.25">
      <c r="A43" s="168"/>
      <c r="B43" s="172"/>
      <c r="C43" s="461">
        <v>1</v>
      </c>
      <c r="D43" s="169" t="s">
        <v>74</v>
      </c>
      <c r="E43" s="170"/>
      <c r="F43" s="173"/>
      <c r="G43" s="173"/>
      <c r="H43" s="173"/>
      <c r="I43" s="465"/>
      <c r="J43" s="168"/>
      <c r="K43" s="172"/>
      <c r="L43" s="461">
        <v>1</v>
      </c>
      <c r="M43" s="169" t="s">
        <v>14</v>
      </c>
      <c r="N43" s="170"/>
      <c r="O43" s="173"/>
      <c r="P43" s="173"/>
      <c r="Q43" s="173"/>
      <c r="R43" s="465"/>
    </row>
    <row r="44" spans="1:18" ht="12.95" customHeight="1" x14ac:dyDescent="0.25">
      <c r="A44" s="168">
        <v>2</v>
      </c>
      <c r="B44" s="169" t="s">
        <v>9</v>
      </c>
      <c r="C44" s="462"/>
      <c r="D44" s="174" t="s">
        <v>219</v>
      </c>
      <c r="E44" s="461">
        <v>5</v>
      </c>
      <c r="F44" s="173"/>
      <c r="G44" s="173"/>
      <c r="H44" s="173"/>
      <c r="I44" s="175"/>
      <c r="J44" s="168">
        <v>2</v>
      </c>
      <c r="K44" s="169" t="s">
        <v>5</v>
      </c>
      <c r="L44" s="462"/>
      <c r="M44" s="174" t="s">
        <v>219</v>
      </c>
      <c r="N44" s="461">
        <v>5</v>
      </c>
      <c r="O44" s="173"/>
      <c r="P44" s="173"/>
      <c r="Q44" s="173"/>
      <c r="R44" s="175"/>
    </row>
    <row r="45" spans="1:18" ht="12.95" customHeight="1" x14ac:dyDescent="0.25">
      <c r="A45" s="168"/>
      <c r="B45" s="183"/>
      <c r="C45" s="170"/>
      <c r="D45" s="173"/>
      <c r="E45" s="463"/>
      <c r="F45" s="169" t="s">
        <v>74</v>
      </c>
      <c r="G45" s="177"/>
      <c r="H45" s="177"/>
      <c r="I45" s="178"/>
      <c r="J45" s="168"/>
      <c r="K45" s="176"/>
      <c r="L45" s="170"/>
      <c r="M45" s="173"/>
      <c r="N45" s="463"/>
      <c r="O45" s="169" t="s">
        <v>14</v>
      </c>
      <c r="P45" s="177"/>
      <c r="Q45" s="177"/>
      <c r="R45" s="178"/>
    </row>
    <row r="46" spans="1:18" ht="12.95" customHeight="1" x14ac:dyDescent="0.25">
      <c r="A46" s="168">
        <v>3</v>
      </c>
      <c r="B46" s="169" t="s">
        <v>70</v>
      </c>
      <c r="C46" s="179"/>
      <c r="D46" s="173"/>
      <c r="E46" s="463"/>
      <c r="F46" s="174" t="s">
        <v>224</v>
      </c>
      <c r="G46" s="458">
        <v>7</v>
      </c>
      <c r="H46" s="180"/>
      <c r="I46" s="181"/>
      <c r="J46" s="168">
        <v>3</v>
      </c>
      <c r="K46" s="169" t="s">
        <v>72</v>
      </c>
      <c r="L46" s="179"/>
      <c r="M46" s="173"/>
      <c r="N46" s="463"/>
      <c r="O46" s="174" t="s">
        <v>219</v>
      </c>
      <c r="P46" s="458">
        <v>7</v>
      </c>
      <c r="Q46" s="180"/>
      <c r="R46" s="181"/>
    </row>
    <row r="47" spans="1:18" ht="12.95" customHeight="1" x14ac:dyDescent="0.25">
      <c r="A47" s="168"/>
      <c r="B47" s="183"/>
      <c r="C47" s="461">
        <v>2</v>
      </c>
      <c r="D47" s="169" t="s">
        <v>4</v>
      </c>
      <c r="E47" s="462"/>
      <c r="F47" s="173"/>
      <c r="G47" s="460"/>
      <c r="H47" s="180"/>
      <c r="I47" s="181"/>
      <c r="J47" s="168"/>
      <c r="K47" s="172"/>
      <c r="L47" s="461">
        <v>2</v>
      </c>
      <c r="M47" s="169" t="s">
        <v>37</v>
      </c>
      <c r="N47" s="462"/>
      <c r="O47" s="173"/>
      <c r="P47" s="460"/>
      <c r="Q47" s="180"/>
      <c r="R47" s="181"/>
    </row>
    <row r="48" spans="1:18" ht="12.95" customHeight="1" x14ac:dyDescent="0.25">
      <c r="A48" s="168">
        <v>4</v>
      </c>
      <c r="B48" s="169" t="s">
        <v>4</v>
      </c>
      <c r="C48" s="462"/>
      <c r="D48" s="174" t="s">
        <v>230</v>
      </c>
      <c r="E48" s="170"/>
      <c r="F48" s="173"/>
      <c r="G48" s="460"/>
      <c r="H48" s="180"/>
      <c r="I48" s="181"/>
      <c r="J48" s="168">
        <v>4</v>
      </c>
      <c r="K48" s="169" t="s">
        <v>37</v>
      </c>
      <c r="L48" s="462"/>
      <c r="M48" s="174" t="s">
        <v>219</v>
      </c>
      <c r="N48" s="170"/>
      <c r="O48" s="173"/>
      <c r="P48" s="460"/>
      <c r="Q48" s="180"/>
      <c r="R48" s="181"/>
    </row>
    <row r="49" spans="1:19" ht="12.95" customHeight="1" x14ac:dyDescent="0.25">
      <c r="A49" s="168"/>
      <c r="B49" s="176"/>
      <c r="C49" s="170"/>
      <c r="D49" s="168"/>
      <c r="E49" s="170"/>
      <c r="F49" s="173"/>
      <c r="G49" s="460"/>
      <c r="H49" s="169" t="s">
        <v>41</v>
      </c>
      <c r="I49" s="457" t="s">
        <v>231</v>
      </c>
      <c r="J49" s="168"/>
      <c r="K49" s="176"/>
      <c r="L49" s="170"/>
      <c r="M49" s="168"/>
      <c r="N49" s="170"/>
      <c r="O49" s="173"/>
      <c r="P49" s="460"/>
      <c r="Q49" s="169" t="s">
        <v>41</v>
      </c>
      <c r="R49" s="457" t="s">
        <v>231</v>
      </c>
    </row>
    <row r="50" spans="1:19" ht="12.95" customHeight="1" x14ac:dyDescent="0.25">
      <c r="A50" s="168">
        <v>5</v>
      </c>
      <c r="B50" s="169" t="s">
        <v>41</v>
      </c>
      <c r="C50" s="170"/>
      <c r="D50" s="168"/>
      <c r="E50" s="170"/>
      <c r="F50" s="173"/>
      <c r="G50" s="460"/>
      <c r="H50" s="174" t="s">
        <v>223</v>
      </c>
      <c r="I50" s="457"/>
      <c r="J50" s="168">
        <v>5</v>
      </c>
      <c r="K50" s="169" t="s">
        <v>75</v>
      </c>
      <c r="L50" s="170"/>
      <c r="M50" s="168"/>
      <c r="N50" s="170"/>
      <c r="O50" s="173"/>
      <c r="P50" s="460"/>
      <c r="Q50" s="174" t="s">
        <v>219</v>
      </c>
      <c r="R50" s="457"/>
    </row>
    <row r="51" spans="1:19" ht="12.95" customHeight="1" x14ac:dyDescent="0.25">
      <c r="A51" s="168"/>
      <c r="B51" s="176"/>
      <c r="C51" s="461">
        <v>3</v>
      </c>
      <c r="D51" s="169" t="s">
        <v>41</v>
      </c>
      <c r="E51" s="170"/>
      <c r="F51" s="173"/>
      <c r="G51" s="460"/>
      <c r="H51" s="180"/>
      <c r="I51" s="181"/>
      <c r="J51" s="168"/>
      <c r="K51" s="176"/>
      <c r="L51" s="461">
        <v>3</v>
      </c>
      <c r="M51" s="169" t="s">
        <v>74</v>
      </c>
      <c r="N51" s="170"/>
      <c r="O51" s="173"/>
      <c r="P51" s="460"/>
      <c r="Q51" s="180"/>
      <c r="R51" s="181"/>
    </row>
    <row r="52" spans="1:19" ht="12.95" customHeight="1" x14ac:dyDescent="0.25">
      <c r="A52" s="168">
        <v>6</v>
      </c>
      <c r="B52" s="169" t="s">
        <v>73</v>
      </c>
      <c r="C52" s="462"/>
      <c r="D52" s="174" t="s">
        <v>219</v>
      </c>
      <c r="E52" s="461">
        <v>6</v>
      </c>
      <c r="F52" s="173"/>
      <c r="G52" s="460"/>
      <c r="H52" s="180"/>
      <c r="I52" s="181"/>
      <c r="J52" s="168">
        <v>6</v>
      </c>
      <c r="K52" s="169" t="s">
        <v>74</v>
      </c>
      <c r="L52" s="462"/>
      <c r="M52" s="174" t="s">
        <v>219</v>
      </c>
      <c r="N52" s="461">
        <v>6</v>
      </c>
      <c r="O52" s="173"/>
      <c r="P52" s="460"/>
      <c r="Q52" s="180"/>
      <c r="R52" s="181"/>
    </row>
    <row r="53" spans="1:19" ht="12.95" customHeight="1" x14ac:dyDescent="0.25">
      <c r="A53" s="168"/>
      <c r="B53" s="176"/>
      <c r="C53" s="170"/>
      <c r="D53" s="173"/>
      <c r="E53" s="463"/>
      <c r="F53" s="169" t="s">
        <v>41</v>
      </c>
      <c r="G53" s="459"/>
      <c r="H53" s="184"/>
      <c r="I53" s="181"/>
      <c r="J53" s="168"/>
      <c r="K53" s="176"/>
      <c r="L53" s="170"/>
      <c r="M53" s="173"/>
      <c r="N53" s="463"/>
      <c r="O53" s="169" t="s">
        <v>41</v>
      </c>
      <c r="P53" s="459"/>
      <c r="Q53" s="184"/>
      <c r="R53" s="181"/>
    </row>
    <row r="54" spans="1:19" ht="12.95" customHeight="1" x14ac:dyDescent="0.25">
      <c r="A54" s="168">
        <v>7</v>
      </c>
      <c r="B54" s="169" t="s">
        <v>75</v>
      </c>
      <c r="C54" s="179"/>
      <c r="D54" s="173"/>
      <c r="E54" s="463"/>
      <c r="F54" s="174" t="s">
        <v>225</v>
      </c>
      <c r="G54" s="168"/>
      <c r="H54" s="168"/>
      <c r="I54" s="175"/>
      <c r="J54" s="168">
        <v>7</v>
      </c>
      <c r="K54" s="169" t="s">
        <v>19</v>
      </c>
      <c r="L54" s="179"/>
      <c r="M54" s="173"/>
      <c r="N54" s="463"/>
      <c r="O54" s="174" t="s">
        <v>224</v>
      </c>
      <c r="P54" s="168"/>
      <c r="Q54" s="168"/>
      <c r="R54" s="175"/>
    </row>
    <row r="55" spans="1:19" ht="12.95" customHeight="1" x14ac:dyDescent="0.25">
      <c r="A55" s="168"/>
      <c r="B55" s="172"/>
      <c r="C55" s="461">
        <v>4</v>
      </c>
      <c r="D55" s="169" t="s">
        <v>19</v>
      </c>
      <c r="E55" s="462"/>
      <c r="F55" s="168"/>
      <c r="G55" s="168">
        <v>-7</v>
      </c>
      <c r="H55" s="169" t="s">
        <v>74</v>
      </c>
      <c r="I55" s="457" t="s">
        <v>232</v>
      </c>
      <c r="J55" s="168"/>
      <c r="K55" s="172"/>
      <c r="L55" s="461">
        <v>4</v>
      </c>
      <c r="M55" s="169" t="s">
        <v>41</v>
      </c>
      <c r="N55" s="462"/>
      <c r="O55" s="168"/>
      <c r="P55" s="168">
        <v>-7</v>
      </c>
      <c r="Q55" s="169" t="s">
        <v>14</v>
      </c>
      <c r="R55" s="457" t="s">
        <v>232</v>
      </c>
    </row>
    <row r="56" spans="1:19" ht="12.95" customHeight="1" x14ac:dyDescent="0.25">
      <c r="A56" s="168">
        <v>8</v>
      </c>
      <c r="B56" s="169" t="s">
        <v>19</v>
      </c>
      <c r="C56" s="462"/>
      <c r="D56" s="174" t="s">
        <v>219</v>
      </c>
      <c r="E56" s="170"/>
      <c r="F56" s="168"/>
      <c r="G56" s="168"/>
      <c r="H56" s="168"/>
      <c r="I56" s="457"/>
      <c r="J56" s="168">
        <v>8</v>
      </c>
      <c r="K56" s="169" t="s">
        <v>41</v>
      </c>
      <c r="L56" s="462"/>
      <c r="M56" s="174" t="s">
        <v>224</v>
      </c>
      <c r="N56" s="170"/>
      <c r="O56" s="168"/>
      <c r="P56" s="168"/>
      <c r="Q56" s="168"/>
      <c r="R56" s="457"/>
    </row>
    <row r="57" spans="1:19" ht="12.95" customHeight="1" x14ac:dyDescent="0.25">
      <c r="A57" s="168"/>
      <c r="B57" s="171"/>
      <c r="C57" s="179"/>
      <c r="D57" s="168"/>
      <c r="E57" s="170">
        <v>-5</v>
      </c>
      <c r="F57" s="169" t="s">
        <v>4</v>
      </c>
      <c r="G57" s="173"/>
      <c r="H57" s="173"/>
      <c r="I57" s="189"/>
      <c r="J57" s="168"/>
      <c r="K57" s="171"/>
      <c r="L57" s="179"/>
      <c r="M57" s="168"/>
      <c r="N57" s="170">
        <v>-5</v>
      </c>
      <c r="O57" s="169" t="s">
        <v>37</v>
      </c>
      <c r="P57" s="173"/>
      <c r="Q57" s="173"/>
      <c r="R57" s="189"/>
      <c r="S57" s="167"/>
    </row>
    <row r="58" spans="1:19" ht="12.95" customHeight="1" x14ac:dyDescent="0.25">
      <c r="A58" s="168"/>
      <c r="B58" s="171"/>
      <c r="C58" s="179"/>
      <c r="D58" s="168"/>
      <c r="E58" s="170"/>
      <c r="F58" s="185"/>
      <c r="G58" s="458">
        <v>8</v>
      </c>
      <c r="H58" s="169" t="s">
        <v>19</v>
      </c>
      <c r="I58" s="457" t="s">
        <v>233</v>
      </c>
      <c r="J58" s="168"/>
      <c r="K58" s="171"/>
      <c r="L58" s="179"/>
      <c r="M58" s="168"/>
      <c r="N58" s="170"/>
      <c r="O58" s="183"/>
      <c r="P58" s="458">
        <v>8</v>
      </c>
      <c r="Q58" s="169" t="s">
        <v>37</v>
      </c>
      <c r="R58" s="457" t="s">
        <v>233</v>
      </c>
      <c r="S58" s="167"/>
    </row>
    <row r="59" spans="1:19" ht="12.95" customHeight="1" x14ac:dyDescent="0.25">
      <c r="A59" s="168"/>
      <c r="B59" s="171"/>
      <c r="C59" s="179"/>
      <c r="D59" s="168"/>
      <c r="E59" s="170">
        <v>-6</v>
      </c>
      <c r="F59" s="169" t="s">
        <v>19</v>
      </c>
      <c r="G59" s="459"/>
      <c r="H59" s="174" t="s">
        <v>219</v>
      </c>
      <c r="I59" s="457"/>
      <c r="J59" s="168"/>
      <c r="K59" s="171"/>
      <c r="L59" s="179"/>
      <c r="M59" s="168"/>
      <c r="N59" s="170">
        <v>-6</v>
      </c>
      <c r="O59" s="169" t="s">
        <v>74</v>
      </c>
      <c r="P59" s="459"/>
      <c r="Q59" s="174" t="s">
        <v>224</v>
      </c>
      <c r="R59" s="457"/>
      <c r="S59" s="167"/>
    </row>
    <row r="60" spans="1:19" ht="12.95" customHeight="1" x14ac:dyDescent="0.25">
      <c r="A60" s="168"/>
      <c r="B60" s="171"/>
      <c r="C60" s="179"/>
      <c r="D60" s="168"/>
      <c r="E60" s="170"/>
      <c r="F60" s="168"/>
      <c r="G60" s="173">
        <v>-8</v>
      </c>
      <c r="H60" s="169" t="s">
        <v>4</v>
      </c>
      <c r="I60" s="457" t="s">
        <v>234</v>
      </c>
      <c r="J60" s="168"/>
      <c r="K60" s="171"/>
      <c r="L60" s="179"/>
      <c r="M60" s="168"/>
      <c r="N60" s="170"/>
      <c r="O60" s="168"/>
      <c r="P60" s="173">
        <v>-8</v>
      </c>
      <c r="Q60" s="169" t="s">
        <v>74</v>
      </c>
      <c r="R60" s="457" t="s">
        <v>234</v>
      </c>
      <c r="S60" s="167"/>
    </row>
    <row r="61" spans="1:19" ht="12.95" customHeight="1" x14ac:dyDescent="0.25">
      <c r="A61" s="187"/>
      <c r="B61" s="171"/>
      <c r="C61" s="188">
        <v>-1</v>
      </c>
      <c r="D61" s="169" t="s">
        <v>9</v>
      </c>
      <c r="E61" s="170"/>
      <c r="F61" s="173"/>
      <c r="G61" s="179"/>
      <c r="H61" s="196"/>
      <c r="I61" s="457"/>
      <c r="J61" s="187"/>
      <c r="K61" s="171"/>
      <c r="L61" s="188">
        <v>-1</v>
      </c>
      <c r="M61" s="169" t="s">
        <v>5</v>
      </c>
      <c r="N61" s="170"/>
      <c r="O61" s="173"/>
      <c r="P61" s="179"/>
      <c r="Q61" s="196"/>
      <c r="R61" s="457"/>
    </row>
    <row r="62" spans="1:19" ht="12.95" customHeight="1" x14ac:dyDescent="0.25">
      <c r="A62" s="187"/>
      <c r="B62" s="190"/>
      <c r="C62" s="188"/>
      <c r="D62" s="191"/>
      <c r="E62" s="458">
        <v>9</v>
      </c>
      <c r="F62" s="169" t="s">
        <v>70</v>
      </c>
      <c r="G62" s="179"/>
      <c r="H62" s="173"/>
      <c r="I62" s="189"/>
      <c r="J62" s="187"/>
      <c r="K62" s="190"/>
      <c r="L62" s="188"/>
      <c r="M62" s="191"/>
      <c r="N62" s="458">
        <v>9</v>
      </c>
      <c r="O62" s="169" t="s">
        <v>5</v>
      </c>
      <c r="P62" s="179"/>
      <c r="Q62" s="173"/>
      <c r="R62" s="189"/>
    </row>
    <row r="63" spans="1:19" ht="12.95" customHeight="1" x14ac:dyDescent="0.25">
      <c r="A63" s="187"/>
      <c r="B63" s="171"/>
      <c r="C63" s="188">
        <v>-2</v>
      </c>
      <c r="D63" s="169" t="s">
        <v>70</v>
      </c>
      <c r="E63" s="459"/>
      <c r="F63" s="174" t="s">
        <v>222</v>
      </c>
      <c r="G63" s="458">
        <v>11</v>
      </c>
      <c r="H63" s="180"/>
      <c r="I63" s="175"/>
      <c r="J63" s="187"/>
      <c r="K63" s="171"/>
      <c r="L63" s="188">
        <v>-2</v>
      </c>
      <c r="M63" s="169" t="s">
        <v>72</v>
      </c>
      <c r="N63" s="459"/>
      <c r="O63" s="174" t="s">
        <v>223</v>
      </c>
      <c r="P63" s="458">
        <v>11</v>
      </c>
      <c r="Q63" s="180"/>
      <c r="R63" s="175"/>
    </row>
    <row r="64" spans="1:19" ht="12.95" customHeight="1" x14ac:dyDescent="0.25">
      <c r="A64" s="187"/>
      <c r="B64" s="190"/>
      <c r="C64" s="188"/>
      <c r="D64" s="194"/>
      <c r="E64" s="170"/>
      <c r="F64" s="171"/>
      <c r="G64" s="460"/>
      <c r="H64" s="169" t="s">
        <v>70</v>
      </c>
      <c r="I64" s="457" t="s">
        <v>235</v>
      </c>
      <c r="J64" s="187"/>
      <c r="K64" s="190"/>
      <c r="L64" s="188"/>
      <c r="M64" s="194"/>
      <c r="N64" s="170"/>
      <c r="O64" s="171"/>
      <c r="P64" s="460"/>
      <c r="Q64" s="169" t="s">
        <v>75</v>
      </c>
      <c r="R64" s="457" t="s">
        <v>235</v>
      </c>
    </row>
    <row r="65" spans="1:18" ht="12.95" customHeight="1" x14ac:dyDescent="0.25">
      <c r="A65" s="187"/>
      <c r="B65" s="171"/>
      <c r="C65" s="188">
        <v>-3</v>
      </c>
      <c r="D65" s="169" t="s">
        <v>73</v>
      </c>
      <c r="E65" s="170"/>
      <c r="F65" s="173"/>
      <c r="G65" s="460"/>
      <c r="H65" s="174" t="s">
        <v>224</v>
      </c>
      <c r="I65" s="457"/>
      <c r="J65" s="187"/>
      <c r="K65" s="171"/>
      <c r="L65" s="188">
        <v>-3</v>
      </c>
      <c r="M65" s="169" t="s">
        <v>75</v>
      </c>
      <c r="N65" s="170"/>
      <c r="O65" s="173"/>
      <c r="P65" s="460"/>
      <c r="Q65" s="174" t="s">
        <v>222</v>
      </c>
      <c r="R65" s="457"/>
    </row>
    <row r="66" spans="1:18" ht="12.95" customHeight="1" x14ac:dyDescent="0.25">
      <c r="A66" s="187"/>
      <c r="B66" s="190"/>
      <c r="C66" s="188"/>
      <c r="D66" s="191"/>
      <c r="E66" s="458">
        <v>10</v>
      </c>
      <c r="F66" s="169" t="s">
        <v>73</v>
      </c>
      <c r="G66" s="459"/>
      <c r="H66" s="180"/>
      <c r="I66" s="189"/>
      <c r="J66" s="187"/>
      <c r="K66" s="190"/>
      <c r="L66" s="188"/>
      <c r="M66" s="191"/>
      <c r="N66" s="458">
        <v>10</v>
      </c>
      <c r="O66" s="169" t="s">
        <v>75</v>
      </c>
      <c r="P66" s="459"/>
      <c r="Q66" s="180"/>
      <c r="R66" s="189"/>
    </row>
    <row r="67" spans="1:18" ht="12.95" customHeight="1" x14ac:dyDescent="0.25">
      <c r="A67" s="187"/>
      <c r="B67" s="171"/>
      <c r="C67" s="188">
        <v>-4</v>
      </c>
      <c r="D67" s="169" t="s">
        <v>75</v>
      </c>
      <c r="E67" s="459"/>
      <c r="F67" s="174" t="s">
        <v>222</v>
      </c>
      <c r="G67" s="179"/>
      <c r="H67" s="173"/>
      <c r="I67" s="175"/>
      <c r="J67" s="187"/>
      <c r="K67" s="171"/>
      <c r="L67" s="188">
        <v>-4</v>
      </c>
      <c r="M67" s="169" t="s">
        <v>19</v>
      </c>
      <c r="N67" s="459"/>
      <c r="O67" s="174" t="s">
        <v>221</v>
      </c>
      <c r="P67" s="179"/>
      <c r="Q67" s="173"/>
      <c r="R67" s="175"/>
    </row>
    <row r="68" spans="1:18" ht="12.95" customHeight="1" x14ac:dyDescent="0.25">
      <c r="A68" s="187"/>
      <c r="B68" s="171"/>
      <c r="C68" s="188"/>
      <c r="D68" s="171"/>
      <c r="E68" s="179"/>
      <c r="F68" s="168"/>
      <c r="G68" s="179">
        <v>-11</v>
      </c>
      <c r="H68" s="169" t="s">
        <v>73</v>
      </c>
      <c r="I68" s="457" t="s">
        <v>236</v>
      </c>
      <c r="J68" s="187"/>
      <c r="K68" s="171"/>
      <c r="L68" s="188"/>
      <c r="M68" s="171"/>
      <c r="N68" s="179"/>
      <c r="O68" s="168"/>
      <c r="P68" s="179">
        <v>-11</v>
      </c>
      <c r="Q68" s="169" t="s">
        <v>5</v>
      </c>
      <c r="R68" s="457" t="s">
        <v>236</v>
      </c>
    </row>
    <row r="69" spans="1:18" ht="12.95" customHeight="1" x14ac:dyDescent="0.25">
      <c r="A69" s="188"/>
      <c r="B69" s="190"/>
      <c r="C69" s="179"/>
      <c r="D69" s="168"/>
      <c r="E69" s="170">
        <v>-9</v>
      </c>
      <c r="F69" s="169" t="s">
        <v>9</v>
      </c>
      <c r="G69" s="173"/>
      <c r="H69" s="168"/>
      <c r="I69" s="457"/>
      <c r="J69" s="188"/>
      <c r="K69" s="190"/>
      <c r="L69" s="179"/>
      <c r="M69" s="168"/>
      <c r="N69" s="170">
        <v>-9</v>
      </c>
      <c r="O69" s="169" t="s">
        <v>72</v>
      </c>
      <c r="P69" s="173"/>
      <c r="Q69" s="168"/>
      <c r="R69" s="457"/>
    </row>
    <row r="70" spans="1:18" ht="12.95" customHeight="1" x14ac:dyDescent="0.25">
      <c r="A70" s="188"/>
      <c r="B70" s="173"/>
      <c r="C70" s="179"/>
      <c r="D70" s="171"/>
      <c r="E70" s="170"/>
      <c r="F70" s="185"/>
      <c r="G70" s="458">
        <v>12</v>
      </c>
      <c r="H70" s="169" t="s">
        <v>9</v>
      </c>
      <c r="I70" s="457" t="s">
        <v>237</v>
      </c>
      <c r="J70" s="188"/>
      <c r="K70" s="173"/>
      <c r="L70" s="179"/>
      <c r="M70" s="171"/>
      <c r="N70" s="170"/>
      <c r="O70" s="185"/>
      <c r="P70" s="458">
        <v>12</v>
      </c>
      <c r="Q70" s="169" t="s">
        <v>19</v>
      </c>
      <c r="R70" s="457" t="s">
        <v>237</v>
      </c>
    </row>
    <row r="71" spans="1:18" ht="12.95" customHeight="1" x14ac:dyDescent="0.25">
      <c r="A71" s="188"/>
      <c r="B71" s="171"/>
      <c r="C71" s="179"/>
      <c r="D71" s="173"/>
      <c r="E71" s="170">
        <v>-10</v>
      </c>
      <c r="F71" s="169" t="s">
        <v>75</v>
      </c>
      <c r="G71" s="459"/>
      <c r="H71" s="174" t="s">
        <v>219</v>
      </c>
      <c r="I71" s="457"/>
      <c r="J71" s="188"/>
      <c r="K71" s="171"/>
      <c r="L71" s="179"/>
      <c r="M71" s="173"/>
      <c r="N71" s="170">
        <v>-10</v>
      </c>
      <c r="O71" s="169" t="s">
        <v>19</v>
      </c>
      <c r="P71" s="459"/>
      <c r="Q71" s="174" t="s">
        <v>219</v>
      </c>
      <c r="R71" s="457"/>
    </row>
    <row r="72" spans="1:18" ht="12.95" customHeight="1" x14ac:dyDescent="0.25">
      <c r="A72" s="188"/>
      <c r="B72" s="171"/>
      <c r="C72" s="179"/>
      <c r="D72" s="173"/>
      <c r="E72" s="170"/>
      <c r="F72" s="171"/>
      <c r="G72" s="179">
        <v>-12</v>
      </c>
      <c r="H72" s="169" t="s">
        <v>75</v>
      </c>
      <c r="I72" s="457" t="s">
        <v>238</v>
      </c>
      <c r="J72" s="188"/>
      <c r="K72" s="171"/>
      <c r="L72" s="179"/>
      <c r="M72" s="173"/>
      <c r="N72" s="170"/>
      <c r="O72" s="171"/>
      <c r="P72" s="179">
        <v>-12</v>
      </c>
      <c r="Q72" s="169" t="s">
        <v>72</v>
      </c>
      <c r="R72" s="457" t="s">
        <v>238</v>
      </c>
    </row>
    <row r="73" spans="1:18" ht="12.95" customHeight="1" x14ac:dyDescent="0.25">
      <c r="A73" s="195"/>
      <c r="B73" s="194"/>
      <c r="C73" s="170"/>
      <c r="D73" s="168"/>
      <c r="E73" s="170"/>
      <c r="F73" s="168"/>
      <c r="G73" s="168"/>
      <c r="H73" s="168"/>
      <c r="I73" s="457"/>
      <c r="J73" s="195"/>
      <c r="K73" s="194"/>
      <c r="L73" s="170"/>
      <c r="M73" s="168"/>
      <c r="N73" s="170"/>
      <c r="O73" s="168"/>
      <c r="P73" s="168"/>
      <c r="Q73" s="168"/>
      <c r="R73" s="457"/>
    </row>
    <row r="74" spans="1:18" ht="12.95" customHeight="1" x14ac:dyDescent="0.25">
      <c r="A74" s="195"/>
      <c r="B74" s="194"/>
      <c r="C74" s="170"/>
      <c r="D74" s="168"/>
      <c r="E74" s="170"/>
      <c r="F74" s="168"/>
      <c r="G74" s="168"/>
      <c r="H74" s="168"/>
      <c r="I74" s="189"/>
      <c r="J74" s="195"/>
      <c r="K74" s="194"/>
      <c r="L74" s="170"/>
      <c r="M74" s="168"/>
      <c r="N74" s="170"/>
      <c r="O74" s="168"/>
      <c r="P74" s="168"/>
      <c r="Q74" s="168"/>
      <c r="R74" s="189"/>
    </row>
    <row r="75" spans="1:18" ht="12.95" customHeight="1" x14ac:dyDescent="0.25">
      <c r="B75" s="197" t="s">
        <v>239</v>
      </c>
      <c r="C75" s="197"/>
      <c r="D75" s="197"/>
      <c r="E75" s="197"/>
      <c r="F75" s="197"/>
      <c r="G75" s="197"/>
      <c r="H75" s="197"/>
      <c r="I75" s="198"/>
      <c r="J75" s="199"/>
      <c r="K75" s="197" t="s">
        <v>239</v>
      </c>
      <c r="L75" s="197"/>
      <c r="M75" s="197"/>
      <c r="N75" s="197"/>
      <c r="O75" s="197"/>
      <c r="P75" s="197"/>
      <c r="Q75" s="197"/>
      <c r="R75" s="200"/>
    </row>
    <row r="76" spans="1:18" ht="12.95" customHeight="1" x14ac:dyDescent="0.25">
      <c r="B76" s="197" t="s">
        <v>240</v>
      </c>
      <c r="C76" s="197"/>
      <c r="D76" s="197"/>
      <c r="E76" s="197"/>
      <c r="F76" s="197"/>
      <c r="G76" s="197"/>
      <c r="H76" s="197"/>
      <c r="I76" s="198"/>
      <c r="J76" s="199"/>
      <c r="K76" s="197" t="s">
        <v>240</v>
      </c>
      <c r="L76" s="197"/>
      <c r="M76" s="197"/>
      <c r="N76" s="197"/>
      <c r="O76" s="197"/>
      <c r="P76" s="197"/>
      <c r="Q76" s="197"/>
      <c r="R76" s="200"/>
    </row>
    <row r="77" spans="1:18" ht="12.95" customHeight="1" x14ac:dyDescent="0.25">
      <c r="B77" s="165"/>
      <c r="D77" s="201"/>
      <c r="E77" s="201"/>
      <c r="F77" s="201"/>
      <c r="G77" s="201"/>
      <c r="H77" s="201"/>
      <c r="I77" s="201"/>
    </row>
    <row r="78" spans="1:18" ht="12.95" customHeight="1" x14ac:dyDescent="0.25"/>
    <row r="79" spans="1:18" ht="12.95" customHeight="1" x14ac:dyDescent="0.25"/>
    <row r="80" spans="1:18" ht="12.95" customHeight="1" x14ac:dyDescent="0.25"/>
    <row r="81" ht="12.95" customHeight="1" x14ac:dyDescent="0.25"/>
    <row r="82" ht="12.95" customHeight="1" x14ac:dyDescent="0.25"/>
    <row r="83" ht="12.95" customHeight="1" x14ac:dyDescent="0.25"/>
    <row r="84" ht="12.95" customHeight="1" x14ac:dyDescent="0.25"/>
    <row r="85" ht="12.95" customHeight="1" x14ac:dyDescent="0.25"/>
    <row r="86" ht="12.95" customHeight="1" x14ac:dyDescent="0.25"/>
    <row r="87" ht="12.95" customHeight="1" x14ac:dyDescent="0.25"/>
  </sheetData>
  <mergeCells count="88">
    <mergeCell ref="B2:G2"/>
    <mergeCell ref="K2:P2"/>
    <mergeCell ref="B3:G3"/>
    <mergeCell ref="K3:P3"/>
    <mergeCell ref="B4:G4"/>
    <mergeCell ref="K4:P4"/>
    <mergeCell ref="A5:H5"/>
    <mergeCell ref="K5:Q5"/>
    <mergeCell ref="I7:I8"/>
    <mergeCell ref="R7:R8"/>
    <mergeCell ref="C8:C9"/>
    <mergeCell ref="L8:L9"/>
    <mergeCell ref="E9:E12"/>
    <mergeCell ref="N9:N12"/>
    <mergeCell ref="G11:G18"/>
    <mergeCell ref="P11:P18"/>
    <mergeCell ref="C12:C13"/>
    <mergeCell ref="L12:L13"/>
    <mergeCell ref="I14:I15"/>
    <mergeCell ref="R14:R15"/>
    <mergeCell ref="C16:C17"/>
    <mergeCell ref="L16:L17"/>
    <mergeCell ref="E17:E20"/>
    <mergeCell ref="N17:N20"/>
    <mergeCell ref="C20:C21"/>
    <mergeCell ref="I20:I21"/>
    <mergeCell ref="L20:L21"/>
    <mergeCell ref="R20:R21"/>
    <mergeCell ref="I22:I23"/>
    <mergeCell ref="R22:R23"/>
    <mergeCell ref="I24:I25"/>
    <mergeCell ref="R24:R25"/>
    <mergeCell ref="G28:G31"/>
    <mergeCell ref="P28:P31"/>
    <mergeCell ref="I29:I30"/>
    <mergeCell ref="R29:R30"/>
    <mergeCell ref="I33:I34"/>
    <mergeCell ref="R33:R34"/>
    <mergeCell ref="G35:G36"/>
    <mergeCell ref="I35:I36"/>
    <mergeCell ref="P35:P36"/>
    <mergeCell ref="R35:R36"/>
    <mergeCell ref="I37:I38"/>
    <mergeCell ref="R37:R38"/>
    <mergeCell ref="B41:H41"/>
    <mergeCell ref="K41:Q41"/>
    <mergeCell ref="I42:I43"/>
    <mergeCell ref="R42:R43"/>
    <mergeCell ref="C43:C44"/>
    <mergeCell ref="L43:L44"/>
    <mergeCell ref="E44:E47"/>
    <mergeCell ref="N44:N47"/>
    <mergeCell ref="G46:G53"/>
    <mergeCell ref="P46:P53"/>
    <mergeCell ref="C47:C48"/>
    <mergeCell ref="L47:L48"/>
    <mergeCell ref="I49:I50"/>
    <mergeCell ref="R49:R50"/>
    <mergeCell ref="C51:C52"/>
    <mergeCell ref="L51:L52"/>
    <mergeCell ref="E52:E55"/>
    <mergeCell ref="N52:N55"/>
    <mergeCell ref="C55:C56"/>
    <mergeCell ref="I55:I56"/>
    <mergeCell ref="L55:L56"/>
    <mergeCell ref="R55:R56"/>
    <mergeCell ref="G58:G59"/>
    <mergeCell ref="I58:I59"/>
    <mergeCell ref="P58:P59"/>
    <mergeCell ref="R58:R59"/>
    <mergeCell ref="I60:I61"/>
    <mergeCell ref="R60:R61"/>
    <mergeCell ref="E62:E63"/>
    <mergeCell ref="N62:N63"/>
    <mergeCell ref="G63:G66"/>
    <mergeCell ref="P63:P66"/>
    <mergeCell ref="I64:I65"/>
    <mergeCell ref="R64:R65"/>
    <mergeCell ref="E66:E67"/>
    <mergeCell ref="N66:N67"/>
    <mergeCell ref="I72:I73"/>
    <mergeCell ref="R72:R73"/>
    <mergeCell ref="I68:I69"/>
    <mergeCell ref="R68:R69"/>
    <mergeCell ref="G70:G71"/>
    <mergeCell ref="I70:I71"/>
    <mergeCell ref="P70:P71"/>
    <mergeCell ref="R70:R7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5"/>
  <sheetViews>
    <sheetView workbookViewId="0">
      <selection activeCell="V26" sqref="V26"/>
    </sheetView>
  </sheetViews>
  <sheetFormatPr defaultRowHeight="15" x14ac:dyDescent="0.25"/>
  <cols>
    <col min="1" max="1" width="2.85546875" customWidth="1"/>
    <col min="2" max="2" width="13.7109375" customWidth="1"/>
    <col min="3" max="3" width="2.85546875" customWidth="1"/>
    <col min="4" max="4" width="15" customWidth="1"/>
    <col min="5" max="5" width="2.85546875" customWidth="1"/>
    <col min="6" max="6" width="13.7109375" customWidth="1"/>
    <col min="7" max="7" width="3.28515625" customWidth="1"/>
    <col min="8" max="8" width="2.85546875" customWidth="1"/>
    <col min="9" max="9" width="11.7109375" customWidth="1"/>
    <col min="10" max="10" width="3.28515625" customWidth="1"/>
    <col min="11" max="11" width="14.7109375" customWidth="1"/>
    <col min="12" max="12" width="3" customWidth="1"/>
    <col min="13" max="13" width="12.42578125" customWidth="1"/>
    <col min="14" max="14" width="3" customWidth="1"/>
  </cols>
  <sheetData>
    <row r="1" spans="1:16" ht="12" customHeight="1" x14ac:dyDescent="0.25">
      <c r="A1" s="357" t="s">
        <v>241</v>
      </c>
      <c r="B1" s="357"/>
      <c r="C1" s="357"/>
      <c r="D1" s="357"/>
      <c r="E1" s="357"/>
      <c r="F1" s="357"/>
      <c r="G1" s="357"/>
      <c r="H1" s="357"/>
      <c r="I1" s="357"/>
      <c r="J1" s="357"/>
      <c r="K1" s="11"/>
      <c r="L1" s="202"/>
      <c r="M1" s="203"/>
    </row>
    <row r="2" spans="1:16" ht="12" customHeight="1" x14ac:dyDescent="0.25">
      <c r="A2" s="378" t="s">
        <v>59</v>
      </c>
      <c r="B2" s="378"/>
      <c r="C2" s="378"/>
      <c r="D2" s="378"/>
      <c r="E2" s="378"/>
      <c r="F2" s="378"/>
      <c r="G2" s="378"/>
      <c r="H2" s="378"/>
      <c r="I2" s="378"/>
      <c r="J2" s="378"/>
      <c r="K2" s="6"/>
    </row>
    <row r="3" spans="1:16" ht="12" customHeight="1" x14ac:dyDescent="0.25">
      <c r="B3" s="205"/>
      <c r="D3" s="205"/>
      <c r="F3" s="206" t="s">
        <v>184</v>
      </c>
      <c r="K3" s="205"/>
      <c r="M3" s="207"/>
    </row>
    <row r="4" spans="1:16" ht="9" customHeight="1" x14ac:dyDescent="0.25">
      <c r="A4" s="208"/>
      <c r="B4" s="209"/>
      <c r="C4" s="210">
        <v>1</v>
      </c>
      <c r="D4" s="211" t="s">
        <v>328</v>
      </c>
      <c r="E4" s="212"/>
      <c r="F4" s="205"/>
      <c r="G4" s="207"/>
      <c r="H4" s="207"/>
      <c r="I4" s="480" t="s">
        <v>243</v>
      </c>
      <c r="J4" s="480"/>
      <c r="K4" s="205"/>
      <c r="L4" s="213"/>
      <c r="M4" s="214"/>
      <c r="N4" s="207"/>
      <c r="O4" s="207"/>
    </row>
    <row r="5" spans="1:16" ht="9" customHeight="1" x14ac:dyDescent="0.25">
      <c r="A5" s="208"/>
      <c r="B5" s="209"/>
      <c r="C5" s="215"/>
      <c r="D5" s="216"/>
      <c r="E5" s="470">
        <v>5</v>
      </c>
      <c r="F5" s="211" t="s">
        <v>328</v>
      </c>
      <c r="G5" s="217"/>
      <c r="H5" s="207"/>
      <c r="I5" s="480"/>
      <c r="J5" s="480"/>
      <c r="K5" s="205"/>
      <c r="L5" s="213"/>
      <c r="M5" s="214"/>
      <c r="N5" s="207"/>
      <c r="O5" s="207"/>
    </row>
    <row r="6" spans="1:16" ht="9" customHeight="1" x14ac:dyDescent="0.25">
      <c r="A6" s="208">
        <v>2</v>
      </c>
      <c r="B6" s="211"/>
      <c r="C6" s="215"/>
      <c r="D6" s="209"/>
      <c r="E6" s="472"/>
      <c r="F6" s="216"/>
      <c r="G6" s="470">
        <v>9</v>
      </c>
      <c r="H6" s="218"/>
      <c r="I6" s="205"/>
      <c r="J6" s="205"/>
      <c r="K6" s="205"/>
      <c r="L6" s="213"/>
      <c r="M6" s="214"/>
      <c r="N6" s="207"/>
      <c r="O6" s="207"/>
    </row>
    <row r="7" spans="1:16" ht="9" customHeight="1" x14ac:dyDescent="0.25">
      <c r="A7" s="208"/>
      <c r="B7" s="216"/>
      <c r="C7" s="470">
        <v>1</v>
      </c>
      <c r="D7" s="211" t="s">
        <v>329</v>
      </c>
      <c r="E7" s="471"/>
      <c r="F7" s="209"/>
      <c r="G7" s="472"/>
      <c r="H7" s="218"/>
      <c r="I7" s="205"/>
      <c r="J7" s="205"/>
      <c r="K7" s="205"/>
      <c r="L7" s="213"/>
      <c r="M7" s="214"/>
      <c r="N7" s="207"/>
      <c r="O7" s="207"/>
    </row>
    <row r="8" spans="1:16" ht="9" customHeight="1" x14ac:dyDescent="0.25">
      <c r="A8" s="208">
        <v>3</v>
      </c>
      <c r="B8" s="211"/>
      <c r="C8" s="471"/>
      <c r="D8" s="205"/>
      <c r="E8" s="219"/>
      <c r="F8" s="209"/>
      <c r="G8" s="472"/>
      <c r="H8" s="218"/>
      <c r="I8" s="205"/>
      <c r="J8" s="205"/>
      <c r="K8" s="205"/>
      <c r="L8" s="213"/>
      <c r="M8" s="214"/>
      <c r="N8" s="207"/>
      <c r="O8" s="207"/>
    </row>
    <row r="9" spans="1:16" ht="9" customHeight="1" x14ac:dyDescent="0.25">
      <c r="A9" s="208"/>
      <c r="B9" s="205"/>
      <c r="C9" s="219"/>
      <c r="D9" s="205"/>
      <c r="E9" s="219"/>
      <c r="F9" s="209"/>
      <c r="G9" s="472"/>
      <c r="H9" s="218"/>
      <c r="I9" s="211" t="s">
        <v>328</v>
      </c>
      <c r="J9" s="209"/>
      <c r="K9" s="205"/>
      <c r="L9" s="213"/>
      <c r="M9" s="220"/>
      <c r="N9" s="207"/>
      <c r="O9" s="207"/>
    </row>
    <row r="10" spans="1:16" ht="9" customHeight="1" x14ac:dyDescent="0.25">
      <c r="A10" s="208">
        <v>4</v>
      </c>
      <c r="B10" s="211"/>
      <c r="C10" s="215"/>
      <c r="D10" s="205"/>
      <c r="E10" s="219"/>
      <c r="F10" s="209"/>
      <c r="G10" s="472"/>
      <c r="H10" s="221"/>
      <c r="I10" s="216"/>
      <c r="J10" s="474">
        <v>11</v>
      </c>
      <c r="K10" s="205"/>
      <c r="L10" s="213"/>
      <c r="M10" s="214"/>
      <c r="N10" s="207"/>
      <c r="O10" s="207"/>
    </row>
    <row r="11" spans="1:16" ht="9" customHeight="1" x14ac:dyDescent="0.25">
      <c r="A11" s="208"/>
      <c r="B11" s="216"/>
      <c r="C11" s="470">
        <v>2</v>
      </c>
      <c r="D11" s="211" t="s">
        <v>42</v>
      </c>
      <c r="E11" s="215"/>
      <c r="F11" s="209"/>
      <c r="G11" s="472"/>
      <c r="H11" s="218"/>
      <c r="I11" s="209"/>
      <c r="J11" s="475"/>
      <c r="K11" s="205"/>
      <c r="L11" s="213"/>
      <c r="M11" s="214"/>
      <c r="N11" s="207"/>
      <c r="O11" s="207"/>
    </row>
    <row r="12" spans="1:16" ht="9" customHeight="1" x14ac:dyDescent="0.25">
      <c r="A12" s="208">
        <v>5</v>
      </c>
      <c r="B12" s="211"/>
      <c r="C12" s="471"/>
      <c r="D12" s="216"/>
      <c r="E12" s="470">
        <v>6</v>
      </c>
      <c r="F12" s="209"/>
      <c r="G12" s="472"/>
      <c r="H12" s="218"/>
      <c r="I12" s="209"/>
      <c r="J12" s="475"/>
      <c r="K12" s="205"/>
      <c r="L12" s="213"/>
      <c r="M12" s="214"/>
      <c r="N12" s="207"/>
      <c r="O12" s="207"/>
    </row>
    <row r="13" spans="1:16" ht="9" customHeight="1" x14ac:dyDescent="0.25">
      <c r="A13" s="208"/>
      <c r="B13" s="205"/>
      <c r="C13" s="219"/>
      <c r="D13" s="209"/>
      <c r="E13" s="472"/>
      <c r="F13" s="211" t="s">
        <v>330</v>
      </c>
      <c r="G13" s="471"/>
      <c r="H13" s="218"/>
      <c r="I13" s="209"/>
      <c r="J13" s="475"/>
      <c r="K13" s="205"/>
      <c r="L13" s="213"/>
      <c r="M13" s="214"/>
      <c r="N13" s="207"/>
      <c r="O13" s="207"/>
    </row>
    <row r="14" spans="1:16" ht="9" customHeight="1" x14ac:dyDescent="0.3">
      <c r="A14" s="208"/>
      <c r="B14" s="209"/>
      <c r="C14" s="210">
        <v>6</v>
      </c>
      <c r="D14" s="211" t="s">
        <v>330</v>
      </c>
      <c r="E14" s="471"/>
      <c r="F14" s="205"/>
      <c r="G14" s="219"/>
      <c r="H14" s="222"/>
      <c r="I14" s="209"/>
      <c r="J14" s="475"/>
      <c r="K14" s="205"/>
      <c r="L14" s="223"/>
      <c r="M14" s="224"/>
      <c r="N14" s="207"/>
      <c r="O14" s="220"/>
    </row>
    <row r="15" spans="1:16" ht="9" customHeight="1" x14ac:dyDescent="0.25">
      <c r="A15" s="208"/>
      <c r="B15" s="209"/>
      <c r="C15" s="215"/>
      <c r="D15" s="205"/>
      <c r="E15" s="219"/>
      <c r="F15" s="205"/>
      <c r="G15" s="219"/>
      <c r="H15" s="222"/>
      <c r="I15" s="209"/>
      <c r="J15" s="475"/>
      <c r="K15" s="211" t="s">
        <v>328</v>
      </c>
      <c r="L15" s="478">
        <v>1</v>
      </c>
      <c r="M15" s="224"/>
      <c r="N15" s="207"/>
      <c r="O15" s="207"/>
      <c r="P15" s="225"/>
    </row>
    <row r="16" spans="1:16" ht="9" customHeight="1" x14ac:dyDescent="0.25">
      <c r="A16" s="208"/>
      <c r="B16" s="209"/>
      <c r="C16" s="210">
        <v>7</v>
      </c>
      <c r="D16" s="211" t="s">
        <v>38</v>
      </c>
      <c r="E16" s="215"/>
      <c r="F16" s="205"/>
      <c r="G16" s="219"/>
      <c r="H16" s="222"/>
      <c r="I16" s="209"/>
      <c r="J16" s="475"/>
      <c r="K16" s="209"/>
      <c r="L16" s="478"/>
      <c r="M16" s="224"/>
      <c r="N16" s="226"/>
      <c r="O16" s="207"/>
    </row>
    <row r="17" spans="1:17" ht="9" customHeight="1" x14ac:dyDescent="0.25">
      <c r="A17" s="208"/>
      <c r="B17" s="205"/>
      <c r="C17" s="219"/>
      <c r="D17" s="209"/>
      <c r="E17" s="470">
        <v>7</v>
      </c>
      <c r="F17" s="211" t="s">
        <v>38</v>
      </c>
      <c r="G17" s="215"/>
      <c r="H17" s="222"/>
      <c r="I17" s="209"/>
      <c r="J17" s="475"/>
      <c r="K17" s="209"/>
      <c r="L17" s="227"/>
      <c r="M17" s="228"/>
      <c r="N17" s="226"/>
      <c r="O17" s="207"/>
    </row>
    <row r="18" spans="1:17" ht="9" customHeight="1" x14ac:dyDescent="0.25">
      <c r="A18" s="208">
        <v>8</v>
      </c>
      <c r="B18" s="209"/>
      <c r="C18" s="215"/>
      <c r="D18" s="209"/>
      <c r="E18" s="472"/>
      <c r="F18" s="216"/>
      <c r="G18" s="470">
        <v>10</v>
      </c>
      <c r="H18" s="218"/>
      <c r="I18" s="209"/>
      <c r="J18" s="475"/>
      <c r="K18" s="229"/>
      <c r="L18" s="227"/>
      <c r="M18" s="228"/>
      <c r="N18" s="226"/>
      <c r="O18" s="207"/>
    </row>
    <row r="19" spans="1:17" ht="9" customHeight="1" x14ac:dyDescent="0.25">
      <c r="A19" s="208"/>
      <c r="B19" s="216"/>
      <c r="C19" s="470">
        <v>3</v>
      </c>
      <c r="D19" s="211" t="s">
        <v>331</v>
      </c>
      <c r="E19" s="471"/>
      <c r="F19" s="209"/>
      <c r="G19" s="472"/>
      <c r="H19" s="218"/>
      <c r="I19" s="209"/>
      <c r="J19" s="475"/>
      <c r="K19" s="229"/>
      <c r="L19" s="227"/>
      <c r="M19" s="228"/>
      <c r="N19" s="226"/>
      <c r="O19" s="207"/>
    </row>
    <row r="20" spans="1:17" ht="9" customHeight="1" x14ac:dyDescent="0.25">
      <c r="A20" s="208">
        <v>9</v>
      </c>
      <c r="B20" s="211"/>
      <c r="C20" s="471"/>
      <c r="D20" s="205"/>
      <c r="E20" s="219"/>
      <c r="F20" s="209"/>
      <c r="G20" s="472"/>
      <c r="H20" s="218"/>
      <c r="I20" s="209"/>
      <c r="J20" s="475"/>
      <c r="K20" s="229"/>
      <c r="L20" s="227"/>
      <c r="M20" s="228"/>
      <c r="N20" s="226"/>
      <c r="O20" s="207"/>
    </row>
    <row r="21" spans="1:17" ht="9" customHeight="1" x14ac:dyDescent="0.25">
      <c r="A21" s="208"/>
      <c r="B21" s="205"/>
      <c r="C21" s="219"/>
      <c r="D21" s="205"/>
      <c r="E21" s="219"/>
      <c r="F21" s="209"/>
      <c r="G21" s="472"/>
      <c r="H21" s="230"/>
      <c r="I21" s="211" t="s">
        <v>332</v>
      </c>
      <c r="J21" s="476"/>
      <c r="K21" s="229"/>
      <c r="L21" s="227"/>
      <c r="M21" s="228"/>
      <c r="N21" s="226"/>
      <c r="O21" s="207"/>
    </row>
    <row r="22" spans="1:17" ht="9" customHeight="1" x14ac:dyDescent="0.25">
      <c r="A22" s="208">
        <v>10</v>
      </c>
      <c r="B22" s="211"/>
      <c r="C22" s="215"/>
      <c r="D22" s="205"/>
      <c r="E22" s="219"/>
      <c r="F22" s="209"/>
      <c r="G22" s="472"/>
      <c r="H22" s="218"/>
      <c r="I22" s="205"/>
      <c r="J22" s="205"/>
      <c r="K22" s="229"/>
      <c r="L22" s="227"/>
      <c r="M22" s="228"/>
      <c r="N22" s="226"/>
      <c r="O22" s="207"/>
    </row>
    <row r="23" spans="1:17" ht="9" customHeight="1" x14ac:dyDescent="0.25">
      <c r="A23" s="208"/>
      <c r="B23" s="216"/>
      <c r="C23" s="470">
        <v>4</v>
      </c>
      <c r="D23" s="211" t="s">
        <v>333</v>
      </c>
      <c r="E23" s="215"/>
      <c r="F23" s="209"/>
      <c r="G23" s="472"/>
      <c r="H23" s="218"/>
      <c r="I23" s="205"/>
      <c r="J23" s="205"/>
      <c r="K23" s="229"/>
      <c r="L23" s="227"/>
      <c r="M23" s="228"/>
      <c r="N23" s="226"/>
      <c r="O23" s="207"/>
    </row>
    <row r="24" spans="1:17" ht="9" customHeight="1" x14ac:dyDescent="0.25">
      <c r="A24" s="208">
        <v>11</v>
      </c>
      <c r="B24" s="211"/>
      <c r="C24" s="471"/>
      <c r="D24" s="216"/>
      <c r="E24" s="470">
        <v>8</v>
      </c>
      <c r="F24" s="209"/>
      <c r="G24" s="472"/>
      <c r="H24" s="218"/>
      <c r="I24" s="205"/>
      <c r="J24" s="205"/>
      <c r="K24" s="229"/>
      <c r="L24" s="227"/>
      <c r="M24" s="228"/>
      <c r="N24" s="226"/>
      <c r="O24" s="207"/>
    </row>
    <row r="25" spans="1:17" ht="9" customHeight="1" x14ac:dyDescent="0.25">
      <c r="A25" s="231"/>
      <c r="B25" s="205"/>
      <c r="C25" s="219"/>
      <c r="D25" s="209"/>
      <c r="E25" s="472"/>
      <c r="F25" s="211" t="s">
        <v>332</v>
      </c>
      <c r="G25" s="471"/>
      <c r="H25" s="218"/>
      <c r="I25" s="205"/>
      <c r="J25" s="205">
        <v>-11</v>
      </c>
      <c r="K25" s="211" t="s">
        <v>332</v>
      </c>
      <c r="L25" s="477"/>
      <c r="M25" s="228"/>
      <c r="N25" s="226"/>
      <c r="O25" s="207"/>
    </row>
    <row r="26" spans="1:17" ht="9" customHeight="1" x14ac:dyDescent="0.25">
      <c r="A26" s="231"/>
      <c r="B26" s="209"/>
      <c r="C26" s="210">
        <v>12</v>
      </c>
      <c r="D26" s="211" t="s">
        <v>332</v>
      </c>
      <c r="E26" s="471"/>
      <c r="F26" s="205"/>
      <c r="G26" s="219"/>
      <c r="H26" s="220"/>
      <c r="I26" s="205"/>
      <c r="J26" s="205"/>
      <c r="K26" s="232"/>
      <c r="L26" s="477"/>
      <c r="M26" s="228"/>
      <c r="N26" s="226"/>
      <c r="O26" s="207"/>
    </row>
    <row r="27" spans="1:17" ht="9" customHeight="1" x14ac:dyDescent="0.25">
      <c r="A27" s="231"/>
      <c r="B27" s="209"/>
      <c r="C27" s="210"/>
      <c r="D27" s="209"/>
      <c r="E27" s="215"/>
      <c r="F27" s="205"/>
      <c r="G27" s="219"/>
      <c r="H27" s="220"/>
      <c r="I27" s="205"/>
      <c r="J27" s="205"/>
      <c r="K27" s="233"/>
      <c r="L27" s="227"/>
      <c r="M27" s="228"/>
      <c r="N27" s="226"/>
      <c r="O27" s="207"/>
    </row>
    <row r="28" spans="1:17" ht="9" customHeight="1" x14ac:dyDescent="0.25">
      <c r="A28" s="220"/>
      <c r="B28" s="205"/>
      <c r="C28" s="219"/>
      <c r="D28" s="205"/>
      <c r="E28" s="219">
        <v>-9</v>
      </c>
      <c r="F28" s="211" t="s">
        <v>330</v>
      </c>
      <c r="G28" s="219"/>
      <c r="H28" s="220"/>
      <c r="I28" s="205"/>
      <c r="J28" s="473">
        <v>2</v>
      </c>
      <c r="K28" s="234" t="s">
        <v>332</v>
      </c>
      <c r="L28" s="227"/>
      <c r="M28" s="228"/>
      <c r="N28" s="220"/>
      <c r="O28" s="220"/>
      <c r="P28" s="220"/>
      <c r="Q28" s="225"/>
    </row>
    <row r="29" spans="1:17" ht="9" customHeight="1" x14ac:dyDescent="0.25">
      <c r="A29" s="219">
        <v>-1</v>
      </c>
      <c r="B29" s="211"/>
      <c r="C29" s="219"/>
      <c r="D29" s="205"/>
      <c r="E29" s="219"/>
      <c r="F29" s="216"/>
      <c r="G29" s="470">
        <v>18</v>
      </c>
      <c r="H29" s="218"/>
      <c r="I29" s="205"/>
      <c r="J29" s="473"/>
      <c r="K29" s="233"/>
      <c r="L29" s="43"/>
      <c r="M29" s="227"/>
      <c r="N29" s="473"/>
      <c r="O29" s="220"/>
      <c r="P29" s="220"/>
      <c r="Q29" s="225"/>
    </row>
    <row r="30" spans="1:17" ht="9" customHeight="1" x14ac:dyDescent="0.25">
      <c r="A30" s="215"/>
      <c r="B30" s="216"/>
      <c r="C30" s="470">
        <v>12</v>
      </c>
      <c r="D30" s="211" t="s">
        <v>333</v>
      </c>
      <c r="E30" s="219"/>
      <c r="F30" s="209"/>
      <c r="G30" s="472"/>
      <c r="H30" s="218"/>
      <c r="I30" s="211" t="s">
        <v>330</v>
      </c>
      <c r="J30" s="235"/>
      <c r="K30" s="233"/>
      <c r="L30" s="227"/>
      <c r="M30" s="228"/>
      <c r="N30" s="473"/>
      <c r="O30" s="220"/>
      <c r="P30" s="220"/>
      <c r="Q30" s="225"/>
    </row>
    <row r="31" spans="1:17" ht="9" customHeight="1" x14ac:dyDescent="0.25">
      <c r="A31" s="215">
        <v>-8</v>
      </c>
      <c r="B31" s="211" t="s">
        <v>333</v>
      </c>
      <c r="C31" s="471"/>
      <c r="D31" s="216"/>
      <c r="E31" s="470">
        <v>16</v>
      </c>
      <c r="F31" s="209"/>
      <c r="G31" s="472"/>
      <c r="H31" s="221"/>
      <c r="I31" s="216"/>
      <c r="J31" s="474">
        <v>20</v>
      </c>
      <c r="K31" s="233"/>
      <c r="L31" s="227"/>
      <c r="M31" s="228"/>
      <c r="N31" s="222"/>
      <c r="O31" s="218"/>
      <c r="P31" s="222"/>
      <c r="Q31" s="225"/>
    </row>
    <row r="32" spans="1:17" ht="9" customHeight="1" x14ac:dyDescent="0.25">
      <c r="A32" s="215"/>
      <c r="B32" s="216"/>
      <c r="C32" s="215"/>
      <c r="D32" s="209"/>
      <c r="E32" s="472"/>
      <c r="F32" s="211" t="s">
        <v>331</v>
      </c>
      <c r="G32" s="471"/>
      <c r="H32" s="218"/>
      <c r="I32" s="209"/>
      <c r="J32" s="475"/>
      <c r="K32" s="233"/>
      <c r="L32" s="227"/>
      <c r="M32" s="228"/>
      <c r="N32" s="222"/>
      <c r="O32" s="218"/>
      <c r="P32" s="222"/>
      <c r="Q32" s="225"/>
    </row>
    <row r="33" spans="1:17" ht="9" customHeight="1" x14ac:dyDescent="0.25">
      <c r="A33" s="219">
        <v>-2</v>
      </c>
      <c r="B33" s="209"/>
      <c r="C33" s="215"/>
      <c r="D33" s="209"/>
      <c r="E33" s="472"/>
      <c r="F33" s="205"/>
      <c r="G33" s="219"/>
      <c r="H33" s="222"/>
      <c r="I33" s="209"/>
      <c r="J33" s="475"/>
      <c r="K33" s="233"/>
      <c r="L33" s="227"/>
      <c r="M33" s="228"/>
      <c r="N33" s="222"/>
      <c r="O33" s="218"/>
      <c r="P33" s="222"/>
      <c r="Q33" s="225"/>
    </row>
    <row r="34" spans="1:17" ht="9" customHeight="1" x14ac:dyDescent="0.25">
      <c r="A34" s="215"/>
      <c r="B34" s="216"/>
      <c r="C34" s="470">
        <v>13</v>
      </c>
      <c r="D34" s="211" t="s">
        <v>331</v>
      </c>
      <c r="E34" s="471"/>
      <c r="F34" s="205"/>
      <c r="G34" s="219"/>
      <c r="H34" s="222"/>
      <c r="I34" s="209"/>
      <c r="J34" s="475"/>
      <c r="K34" s="236" t="s">
        <v>330</v>
      </c>
      <c r="L34" s="477"/>
      <c r="M34" s="228"/>
      <c r="N34" s="222"/>
      <c r="O34" s="218"/>
      <c r="P34" s="222"/>
      <c r="Q34" s="225"/>
    </row>
    <row r="35" spans="1:17" ht="9" customHeight="1" x14ac:dyDescent="0.25">
      <c r="A35" s="215">
        <v>-7</v>
      </c>
      <c r="B35" s="211" t="s">
        <v>331</v>
      </c>
      <c r="C35" s="471"/>
      <c r="D35" s="205"/>
      <c r="E35" s="219"/>
      <c r="F35" s="205"/>
      <c r="G35" s="219"/>
      <c r="H35" s="222"/>
      <c r="I35" s="209"/>
      <c r="J35" s="475"/>
      <c r="K35" s="206"/>
      <c r="L35" s="477"/>
      <c r="M35" s="228"/>
      <c r="N35" s="222"/>
      <c r="O35" s="218"/>
      <c r="P35" s="222"/>
      <c r="Q35" s="225"/>
    </row>
    <row r="36" spans="1:17" ht="9" customHeight="1" x14ac:dyDescent="0.25">
      <c r="A36" s="215"/>
      <c r="B36" s="205"/>
      <c r="C36" s="219"/>
      <c r="D36" s="205"/>
      <c r="E36" s="219">
        <v>-10</v>
      </c>
      <c r="F36" s="211" t="s">
        <v>38</v>
      </c>
      <c r="G36" s="219"/>
      <c r="H36" s="222"/>
      <c r="I36" s="209"/>
      <c r="J36" s="475"/>
      <c r="K36" s="206"/>
      <c r="L36" s="227"/>
      <c r="M36" s="228"/>
      <c r="N36" s="473"/>
      <c r="O36" s="218"/>
      <c r="P36" s="222"/>
      <c r="Q36" s="225"/>
    </row>
    <row r="37" spans="1:17" ht="9" customHeight="1" x14ac:dyDescent="0.25">
      <c r="A37" s="219">
        <v>-3</v>
      </c>
      <c r="B37" s="205"/>
      <c r="C37" s="219"/>
      <c r="D37" s="205"/>
      <c r="E37" s="219"/>
      <c r="F37" s="216"/>
      <c r="G37" s="470">
        <v>19</v>
      </c>
      <c r="H37" s="218"/>
      <c r="I37" s="209"/>
      <c r="J37" s="475"/>
      <c r="K37" s="205"/>
      <c r="L37" s="237"/>
      <c r="M37" s="224"/>
      <c r="N37" s="473"/>
      <c r="O37" s="218"/>
      <c r="P37" s="222"/>
      <c r="Q37" s="238"/>
    </row>
    <row r="38" spans="1:17" ht="9" customHeight="1" x14ac:dyDescent="0.25">
      <c r="A38" s="215"/>
      <c r="B38" s="216"/>
      <c r="C38" s="470">
        <v>14</v>
      </c>
      <c r="D38" s="211" t="s">
        <v>42</v>
      </c>
      <c r="E38" s="219"/>
      <c r="F38" s="209"/>
      <c r="G38" s="472"/>
      <c r="H38" s="230"/>
      <c r="I38" s="211" t="s">
        <v>38</v>
      </c>
      <c r="J38" s="476"/>
      <c r="K38" s="205"/>
      <c r="L38" s="237"/>
      <c r="M38" s="224"/>
      <c r="N38" s="222"/>
      <c r="O38" s="218"/>
      <c r="P38" s="222"/>
      <c r="Q38" s="237"/>
    </row>
    <row r="39" spans="1:17" ht="9" customHeight="1" x14ac:dyDescent="0.25">
      <c r="A39" s="215">
        <v>-6</v>
      </c>
      <c r="B39" s="211" t="s">
        <v>42</v>
      </c>
      <c r="C39" s="471"/>
      <c r="D39" s="216"/>
      <c r="E39" s="470">
        <v>17</v>
      </c>
      <c r="F39" s="209"/>
      <c r="G39" s="472"/>
      <c r="H39" s="218"/>
      <c r="I39" s="205"/>
      <c r="J39" s="205"/>
      <c r="K39" s="205"/>
      <c r="L39" s="237"/>
      <c r="M39" s="224"/>
      <c r="N39" s="222"/>
      <c r="O39" s="218"/>
      <c r="P39" s="222"/>
      <c r="Q39" s="237"/>
    </row>
    <row r="40" spans="1:17" ht="9" customHeight="1" x14ac:dyDescent="0.25">
      <c r="A40" s="215"/>
      <c r="B40" s="216"/>
      <c r="C40" s="215"/>
      <c r="D40" s="209"/>
      <c r="E40" s="472"/>
      <c r="F40" s="211" t="s">
        <v>42</v>
      </c>
      <c r="G40" s="471"/>
      <c r="H40" s="218"/>
      <c r="I40" s="205"/>
      <c r="J40" s="224"/>
      <c r="K40" s="222"/>
      <c r="L40" s="218"/>
      <c r="M40" s="222"/>
      <c r="N40" s="238"/>
    </row>
    <row r="41" spans="1:17" ht="9" customHeight="1" x14ac:dyDescent="0.25">
      <c r="A41" s="219">
        <v>-4</v>
      </c>
      <c r="B41" s="211"/>
      <c r="C41" s="215"/>
      <c r="D41" s="209"/>
      <c r="E41" s="472"/>
      <c r="F41" s="205"/>
      <c r="G41" s="220"/>
      <c r="H41" s="220"/>
      <c r="I41" s="205"/>
      <c r="J41" s="224"/>
      <c r="K41" s="222"/>
      <c r="L41" s="218"/>
      <c r="M41" s="222"/>
      <c r="N41" s="238"/>
    </row>
    <row r="42" spans="1:17" ht="9" customHeight="1" x14ac:dyDescent="0.3">
      <c r="A42" s="215"/>
      <c r="B42" s="216"/>
      <c r="C42" s="470">
        <v>15</v>
      </c>
      <c r="D42" s="211" t="s">
        <v>329</v>
      </c>
      <c r="E42" s="471"/>
      <c r="F42" s="205"/>
      <c r="G42" s="220"/>
      <c r="H42" s="220"/>
      <c r="I42" s="205"/>
      <c r="J42" s="205"/>
      <c r="K42" s="205"/>
      <c r="L42" s="223"/>
      <c r="M42" s="224"/>
    </row>
    <row r="43" spans="1:17" ht="9" customHeight="1" x14ac:dyDescent="0.25">
      <c r="A43" s="215">
        <v>-5</v>
      </c>
      <c r="B43" s="211" t="s">
        <v>329</v>
      </c>
      <c r="C43" s="471"/>
      <c r="D43" s="205"/>
      <c r="E43" s="220"/>
      <c r="F43" s="205"/>
      <c r="G43" s="220"/>
      <c r="H43" s="219"/>
      <c r="I43" s="205"/>
      <c r="J43" s="205"/>
      <c r="K43" s="205"/>
      <c r="L43" s="239"/>
      <c r="M43" s="214"/>
    </row>
    <row r="44" spans="1:17" ht="9" customHeight="1" x14ac:dyDescent="0.25">
      <c r="A44" s="240"/>
      <c r="B44" s="205"/>
      <c r="C44" s="219"/>
      <c r="D44" s="205"/>
      <c r="E44" s="220"/>
      <c r="F44" s="205"/>
      <c r="G44" s="220"/>
      <c r="H44" s="219"/>
      <c r="I44" s="205"/>
      <c r="J44" s="205"/>
      <c r="K44" s="205"/>
      <c r="L44" s="239"/>
      <c r="M44" s="214"/>
    </row>
    <row r="45" spans="1:17" ht="9" customHeight="1" x14ac:dyDescent="0.25">
      <c r="A45" s="220"/>
      <c r="B45" s="205"/>
      <c r="C45" s="219"/>
      <c r="D45" s="205"/>
      <c r="E45" s="219"/>
      <c r="F45" s="205"/>
      <c r="G45" s="241"/>
      <c r="H45" s="241"/>
      <c r="I45" s="205"/>
      <c r="J45" s="205"/>
      <c r="K45" s="209"/>
      <c r="L45" s="242"/>
      <c r="M45" s="224"/>
    </row>
    <row r="46" spans="1:17" ht="9" customHeight="1" x14ac:dyDescent="0.25">
      <c r="A46" s="208"/>
      <c r="B46" s="209"/>
      <c r="C46" s="210">
        <v>1</v>
      </c>
      <c r="D46" s="211" t="s">
        <v>334</v>
      </c>
      <c r="E46" s="215"/>
      <c r="F46" s="205"/>
      <c r="G46" s="217"/>
      <c r="H46" s="207"/>
      <c r="I46" s="479" t="s">
        <v>253</v>
      </c>
      <c r="J46" s="479"/>
      <c r="K46" s="205"/>
      <c r="L46" s="213"/>
      <c r="M46" s="214"/>
    </row>
    <row r="47" spans="1:17" ht="9" customHeight="1" x14ac:dyDescent="0.25">
      <c r="A47" s="208"/>
      <c r="B47" s="209"/>
      <c r="C47" s="215"/>
      <c r="D47" s="216"/>
      <c r="E47" s="470">
        <v>5</v>
      </c>
      <c r="F47" s="211" t="s">
        <v>334</v>
      </c>
      <c r="G47" s="217"/>
      <c r="H47" s="207"/>
      <c r="I47" s="479"/>
      <c r="J47" s="479"/>
      <c r="K47" s="205"/>
      <c r="L47" s="213"/>
      <c r="M47" s="214"/>
    </row>
    <row r="48" spans="1:17" ht="9" customHeight="1" x14ac:dyDescent="0.25">
      <c r="A48" s="208">
        <v>1</v>
      </c>
      <c r="B48" s="211" t="s">
        <v>335</v>
      </c>
      <c r="C48" s="215"/>
      <c r="D48" s="209"/>
      <c r="E48" s="472"/>
      <c r="F48" s="216"/>
      <c r="G48" s="470">
        <v>9</v>
      </c>
      <c r="H48" s="218"/>
      <c r="I48" s="205"/>
      <c r="J48" s="205"/>
      <c r="K48" s="205"/>
      <c r="L48" s="213"/>
      <c r="M48" s="214"/>
    </row>
    <row r="49" spans="1:15" ht="9" customHeight="1" x14ac:dyDescent="0.25">
      <c r="A49" s="208"/>
      <c r="B49" s="216"/>
      <c r="C49" s="470">
        <v>1</v>
      </c>
      <c r="D49" s="211" t="s">
        <v>335</v>
      </c>
      <c r="E49" s="471"/>
      <c r="F49" s="209"/>
      <c r="G49" s="472"/>
      <c r="H49" s="218"/>
      <c r="I49" s="205"/>
      <c r="J49" s="205"/>
      <c r="K49" s="205"/>
      <c r="L49" s="213"/>
      <c r="M49" s="214"/>
    </row>
    <row r="50" spans="1:15" ht="9" customHeight="1" x14ac:dyDescent="0.25">
      <c r="A50" s="208">
        <v>3</v>
      </c>
      <c r="B50" s="211" t="s">
        <v>336</v>
      </c>
      <c r="C50" s="471"/>
      <c r="D50" s="205"/>
      <c r="E50" s="219"/>
      <c r="F50" s="209"/>
      <c r="G50" s="472"/>
      <c r="H50" s="218"/>
      <c r="I50" s="205"/>
      <c r="J50" s="205"/>
      <c r="K50" s="205"/>
      <c r="L50" s="213"/>
      <c r="M50" s="214"/>
    </row>
    <row r="51" spans="1:15" ht="9" customHeight="1" x14ac:dyDescent="0.25">
      <c r="A51" s="208"/>
      <c r="B51" s="205"/>
      <c r="C51" s="219"/>
      <c r="D51" s="205"/>
      <c r="E51" s="219"/>
      <c r="F51" s="209"/>
      <c r="G51" s="472"/>
      <c r="H51" s="218"/>
      <c r="I51" s="211" t="s">
        <v>334</v>
      </c>
      <c r="J51" s="209"/>
      <c r="K51" s="205"/>
      <c r="L51" s="213"/>
      <c r="M51" s="214"/>
      <c r="O51" s="243"/>
    </row>
    <row r="52" spans="1:15" ht="9" customHeight="1" x14ac:dyDescent="0.25">
      <c r="A52" s="208">
        <v>4</v>
      </c>
      <c r="B52" s="211"/>
      <c r="C52" s="215"/>
      <c r="D52" s="205"/>
      <c r="E52" s="219"/>
      <c r="F52" s="209"/>
      <c r="G52" s="472"/>
      <c r="H52" s="221"/>
      <c r="I52" s="216"/>
      <c r="J52" s="474">
        <v>11</v>
      </c>
      <c r="K52" s="205"/>
      <c r="L52" s="213"/>
      <c r="M52" s="214"/>
    </row>
    <row r="53" spans="1:15" ht="9" customHeight="1" x14ac:dyDescent="0.25">
      <c r="A53" s="208"/>
      <c r="B53" s="216"/>
      <c r="C53" s="470">
        <v>2</v>
      </c>
      <c r="D53" s="211" t="s">
        <v>337</v>
      </c>
      <c r="E53" s="215"/>
      <c r="F53" s="209"/>
      <c r="G53" s="472"/>
      <c r="H53" s="218"/>
      <c r="I53" s="209"/>
      <c r="J53" s="475"/>
      <c r="K53" s="206"/>
      <c r="L53" s="213"/>
      <c r="M53" s="214"/>
    </row>
    <row r="54" spans="1:15" ht="9" customHeight="1" x14ac:dyDescent="0.25">
      <c r="A54" s="208">
        <v>5</v>
      </c>
      <c r="B54" s="211"/>
      <c r="C54" s="471"/>
      <c r="D54" s="216"/>
      <c r="E54" s="470">
        <v>6</v>
      </c>
      <c r="F54" s="209"/>
      <c r="G54" s="472"/>
      <c r="H54" s="218"/>
      <c r="I54" s="209"/>
      <c r="J54" s="475"/>
      <c r="K54" s="206"/>
      <c r="L54" s="213"/>
      <c r="M54" s="214"/>
    </row>
    <row r="55" spans="1:15" ht="9" customHeight="1" x14ac:dyDescent="0.25">
      <c r="A55" s="208"/>
      <c r="B55" s="205"/>
      <c r="C55" s="219"/>
      <c r="D55" s="209"/>
      <c r="E55" s="472"/>
      <c r="F55" s="211" t="s">
        <v>338</v>
      </c>
      <c r="G55" s="471"/>
      <c r="H55" s="218"/>
      <c r="I55" s="209"/>
      <c r="J55" s="475"/>
      <c r="K55" s="206"/>
      <c r="L55" s="213"/>
      <c r="M55" s="214"/>
    </row>
    <row r="56" spans="1:15" ht="9" customHeight="1" x14ac:dyDescent="0.3">
      <c r="A56" s="208"/>
      <c r="B56" s="209"/>
      <c r="C56" s="210">
        <v>6</v>
      </c>
      <c r="D56" s="211" t="s">
        <v>338</v>
      </c>
      <c r="E56" s="471"/>
      <c r="F56" s="205"/>
      <c r="G56" s="219"/>
      <c r="H56" s="222"/>
      <c r="I56" s="209"/>
      <c r="J56" s="475"/>
      <c r="K56" s="206"/>
      <c r="L56" s="223"/>
      <c r="M56" s="224"/>
    </row>
    <row r="57" spans="1:15" ht="9" customHeight="1" x14ac:dyDescent="0.25">
      <c r="A57" s="208"/>
      <c r="B57" s="209"/>
      <c r="C57" s="215"/>
      <c r="D57" s="205"/>
      <c r="E57" s="219"/>
      <c r="F57" s="205"/>
      <c r="G57" s="219"/>
      <c r="H57" s="222"/>
      <c r="I57" s="209"/>
      <c r="J57" s="475"/>
      <c r="K57" s="211" t="s">
        <v>334</v>
      </c>
      <c r="L57" s="478">
        <v>1</v>
      </c>
      <c r="M57" s="224"/>
    </row>
    <row r="58" spans="1:15" ht="9" customHeight="1" x14ac:dyDescent="0.25">
      <c r="A58" s="208"/>
      <c r="B58" s="209"/>
      <c r="C58" s="210">
        <v>7</v>
      </c>
      <c r="D58" s="211" t="s">
        <v>339</v>
      </c>
      <c r="E58" s="215"/>
      <c r="F58" s="205"/>
      <c r="G58" s="219"/>
      <c r="H58" s="222"/>
      <c r="I58" s="209"/>
      <c r="J58" s="475"/>
      <c r="K58" s="229"/>
      <c r="L58" s="478"/>
      <c r="M58" s="224"/>
    </row>
    <row r="59" spans="1:15" ht="9" customHeight="1" x14ac:dyDescent="0.25">
      <c r="A59" s="208"/>
      <c r="B59" s="205"/>
      <c r="C59" s="219"/>
      <c r="D59" s="209"/>
      <c r="E59" s="470">
        <v>7</v>
      </c>
      <c r="F59" s="211" t="s">
        <v>339</v>
      </c>
      <c r="G59" s="215"/>
      <c r="H59" s="222"/>
      <c r="I59" s="209"/>
      <c r="J59" s="475"/>
      <c r="K59" s="229"/>
      <c r="L59" s="227"/>
      <c r="M59" s="228"/>
    </row>
    <row r="60" spans="1:15" ht="9" customHeight="1" x14ac:dyDescent="0.25">
      <c r="A60" s="208">
        <v>8</v>
      </c>
      <c r="B60" s="209"/>
      <c r="C60" s="215"/>
      <c r="D60" s="209"/>
      <c r="E60" s="472"/>
      <c r="F60" s="216"/>
      <c r="G60" s="470">
        <v>10</v>
      </c>
      <c r="H60" s="218"/>
      <c r="I60" s="209"/>
      <c r="J60" s="475"/>
      <c r="K60" s="229"/>
      <c r="L60" s="227"/>
      <c r="M60" s="228"/>
    </row>
    <row r="61" spans="1:15" ht="9" customHeight="1" x14ac:dyDescent="0.25">
      <c r="A61" s="208"/>
      <c r="B61" s="216"/>
      <c r="C61" s="470">
        <v>3</v>
      </c>
      <c r="D61" s="211" t="s">
        <v>340</v>
      </c>
      <c r="E61" s="471"/>
      <c r="F61" s="209"/>
      <c r="G61" s="472"/>
      <c r="H61" s="218"/>
      <c r="I61" s="209"/>
      <c r="J61" s="475"/>
      <c r="K61" s="229"/>
      <c r="L61" s="227"/>
      <c r="M61" s="228"/>
    </row>
    <row r="62" spans="1:15" ht="9" customHeight="1" x14ac:dyDescent="0.25">
      <c r="A62" s="208">
        <v>9</v>
      </c>
      <c r="B62" s="211"/>
      <c r="C62" s="471"/>
      <c r="D62" s="205"/>
      <c r="E62" s="219"/>
      <c r="F62" s="209"/>
      <c r="G62" s="472"/>
      <c r="H62" s="218"/>
      <c r="I62" s="209"/>
      <c r="J62" s="475"/>
      <c r="K62" s="229"/>
      <c r="L62" s="227"/>
      <c r="M62" s="228"/>
    </row>
    <row r="63" spans="1:15" ht="9" customHeight="1" x14ac:dyDescent="0.25">
      <c r="A63" s="208"/>
      <c r="B63" s="205"/>
      <c r="C63" s="219"/>
      <c r="D63" s="205"/>
      <c r="E63" s="219"/>
      <c r="F63" s="209"/>
      <c r="G63" s="472"/>
      <c r="H63" s="230"/>
      <c r="I63" s="211" t="s">
        <v>339</v>
      </c>
      <c r="J63" s="476"/>
      <c r="K63" s="229"/>
      <c r="L63" s="227"/>
      <c r="M63" s="228"/>
    </row>
    <row r="64" spans="1:15" ht="9" customHeight="1" x14ac:dyDescent="0.25">
      <c r="A64" s="208">
        <v>10</v>
      </c>
      <c r="B64" s="211"/>
      <c r="C64" s="215"/>
      <c r="D64" s="205"/>
      <c r="E64" s="219"/>
      <c r="F64" s="209"/>
      <c r="G64" s="472"/>
      <c r="H64" s="218"/>
      <c r="I64" s="205"/>
      <c r="J64" s="205"/>
      <c r="K64" s="229"/>
      <c r="L64" s="227"/>
      <c r="M64" s="228"/>
    </row>
    <row r="65" spans="1:14" ht="9" customHeight="1" x14ac:dyDescent="0.25">
      <c r="A65" s="208"/>
      <c r="B65" s="216"/>
      <c r="C65" s="470">
        <v>4</v>
      </c>
      <c r="D65" s="211" t="s">
        <v>341</v>
      </c>
      <c r="E65" s="215"/>
      <c r="F65" s="209"/>
      <c r="G65" s="472"/>
      <c r="H65" s="218"/>
      <c r="I65" s="205"/>
      <c r="J65" s="205"/>
      <c r="K65" s="229"/>
      <c r="L65" s="227"/>
      <c r="M65" s="228"/>
    </row>
    <row r="66" spans="1:14" ht="9" customHeight="1" x14ac:dyDescent="0.25">
      <c r="A66" s="208">
        <v>11</v>
      </c>
      <c r="B66" s="211"/>
      <c r="C66" s="471"/>
      <c r="D66" s="216"/>
      <c r="E66" s="470">
        <v>8</v>
      </c>
      <c r="F66" s="209"/>
      <c r="G66" s="472"/>
      <c r="H66" s="218"/>
      <c r="I66" s="205"/>
      <c r="J66" s="205"/>
      <c r="K66" s="229"/>
      <c r="L66" s="227"/>
      <c r="M66" s="228"/>
    </row>
    <row r="67" spans="1:14" ht="9" customHeight="1" x14ac:dyDescent="0.25">
      <c r="A67" s="231"/>
      <c r="B67" s="205"/>
      <c r="C67" s="219"/>
      <c r="D67" s="209"/>
      <c r="E67" s="472"/>
      <c r="F67" s="211" t="s">
        <v>40</v>
      </c>
      <c r="G67" s="471"/>
      <c r="H67" s="218"/>
      <c r="I67" s="205"/>
      <c r="J67" s="205">
        <v>-11</v>
      </c>
      <c r="K67" s="211" t="s">
        <v>339</v>
      </c>
      <c r="L67" s="477"/>
      <c r="M67" s="228"/>
    </row>
    <row r="68" spans="1:14" ht="9" customHeight="1" x14ac:dyDescent="0.25">
      <c r="A68" s="231"/>
      <c r="B68" s="209"/>
      <c r="C68" s="210">
        <v>12</v>
      </c>
      <c r="D68" s="211" t="s">
        <v>40</v>
      </c>
      <c r="E68" s="471"/>
      <c r="F68" s="205"/>
      <c r="G68" s="219"/>
      <c r="H68" s="220"/>
      <c r="I68" s="205"/>
      <c r="J68" s="205"/>
      <c r="K68" s="232"/>
      <c r="L68" s="477"/>
      <c r="M68" s="228"/>
    </row>
    <row r="69" spans="1:14" ht="9" customHeight="1" x14ac:dyDescent="0.25">
      <c r="A69" s="231"/>
      <c r="B69" s="209"/>
      <c r="C69" s="210"/>
      <c r="D69" s="209"/>
      <c r="E69" s="215"/>
      <c r="F69" s="205"/>
      <c r="G69" s="219"/>
      <c r="H69" s="220"/>
      <c r="I69" s="205"/>
      <c r="J69" s="205"/>
      <c r="K69" s="233"/>
      <c r="L69" s="227"/>
      <c r="M69" s="228"/>
    </row>
    <row r="70" spans="1:14" ht="9" customHeight="1" x14ac:dyDescent="0.25">
      <c r="A70" s="220"/>
      <c r="B70" s="205"/>
      <c r="C70" s="219"/>
      <c r="D70" s="205"/>
      <c r="E70" s="219">
        <v>-9</v>
      </c>
      <c r="F70" s="211" t="s">
        <v>338</v>
      </c>
      <c r="G70" s="219"/>
      <c r="H70" s="220"/>
      <c r="I70" s="205"/>
      <c r="J70" s="473">
        <v>2</v>
      </c>
      <c r="K70" s="234" t="s">
        <v>40</v>
      </c>
      <c r="L70" s="227"/>
      <c r="M70" s="228"/>
    </row>
    <row r="71" spans="1:14" ht="9" customHeight="1" x14ac:dyDescent="0.25">
      <c r="A71" s="219">
        <v>-1</v>
      </c>
      <c r="B71" s="211" t="s">
        <v>336</v>
      </c>
      <c r="C71" s="219"/>
      <c r="D71" s="205"/>
      <c r="E71" s="219"/>
      <c r="F71" s="216"/>
      <c r="G71" s="470">
        <v>18</v>
      </c>
      <c r="H71" s="218"/>
      <c r="I71" s="205"/>
      <c r="J71" s="473"/>
      <c r="K71" s="233"/>
      <c r="L71" s="227"/>
      <c r="M71" s="228"/>
    </row>
    <row r="72" spans="1:14" ht="9" customHeight="1" x14ac:dyDescent="0.25">
      <c r="A72" s="215"/>
      <c r="B72" s="216"/>
      <c r="C72" s="470">
        <v>12</v>
      </c>
      <c r="D72" s="211" t="s">
        <v>336</v>
      </c>
      <c r="E72" s="219"/>
      <c r="F72" s="209"/>
      <c r="G72" s="472"/>
      <c r="H72" s="218"/>
      <c r="I72" s="211" t="s">
        <v>338</v>
      </c>
      <c r="J72" s="205"/>
      <c r="K72" s="233"/>
      <c r="L72" s="227"/>
      <c r="M72" s="228"/>
      <c r="N72" s="473"/>
    </row>
    <row r="73" spans="1:14" ht="9" customHeight="1" x14ac:dyDescent="0.25">
      <c r="A73" s="215">
        <v>-8</v>
      </c>
      <c r="B73" s="211"/>
      <c r="C73" s="471"/>
      <c r="D73" s="216"/>
      <c r="E73" s="470">
        <v>16</v>
      </c>
      <c r="F73" s="209"/>
      <c r="G73" s="472"/>
      <c r="H73" s="221"/>
      <c r="I73" s="216"/>
      <c r="J73" s="474">
        <v>20</v>
      </c>
      <c r="K73" s="233"/>
      <c r="L73" s="227"/>
      <c r="M73" s="228"/>
      <c r="N73" s="473"/>
    </row>
    <row r="74" spans="1:14" ht="9" customHeight="1" x14ac:dyDescent="0.25">
      <c r="A74" s="215"/>
      <c r="B74" s="216"/>
      <c r="C74" s="215"/>
      <c r="D74" s="209"/>
      <c r="E74" s="472"/>
      <c r="F74" s="211" t="s">
        <v>336</v>
      </c>
      <c r="G74" s="471"/>
      <c r="H74" s="218"/>
      <c r="I74" s="209"/>
      <c r="J74" s="475"/>
      <c r="K74" s="233"/>
      <c r="L74" s="227"/>
      <c r="M74" s="228"/>
    </row>
    <row r="75" spans="1:14" ht="9" customHeight="1" x14ac:dyDescent="0.25">
      <c r="A75" s="219">
        <v>-2</v>
      </c>
      <c r="B75" s="209"/>
      <c r="C75" s="215"/>
      <c r="D75" s="209"/>
      <c r="E75" s="472"/>
      <c r="F75" s="205"/>
      <c r="G75" s="219"/>
      <c r="H75" s="222"/>
      <c r="I75" s="209"/>
      <c r="J75" s="475"/>
      <c r="K75" s="233"/>
      <c r="L75" s="227"/>
      <c r="M75" s="228"/>
    </row>
    <row r="76" spans="1:14" ht="9" customHeight="1" x14ac:dyDescent="0.25">
      <c r="A76" s="215"/>
      <c r="B76" s="216"/>
      <c r="C76" s="470">
        <v>13</v>
      </c>
      <c r="D76" s="211" t="s">
        <v>340</v>
      </c>
      <c r="E76" s="471"/>
      <c r="F76" s="205"/>
      <c r="G76" s="219"/>
      <c r="H76" s="222"/>
      <c r="I76" s="209"/>
      <c r="J76" s="475"/>
      <c r="K76" s="236" t="s">
        <v>40</v>
      </c>
      <c r="L76" s="477"/>
      <c r="M76" s="228"/>
    </row>
    <row r="77" spans="1:14" ht="9" customHeight="1" x14ac:dyDescent="0.25">
      <c r="A77" s="215">
        <v>-7</v>
      </c>
      <c r="B77" s="211" t="s">
        <v>340</v>
      </c>
      <c r="C77" s="471"/>
      <c r="D77" s="205"/>
      <c r="E77" s="219"/>
      <c r="F77" s="205"/>
      <c r="G77" s="219"/>
      <c r="H77" s="222"/>
      <c r="I77" s="209"/>
      <c r="J77" s="475"/>
      <c r="K77" s="206"/>
      <c r="L77" s="477"/>
      <c r="M77" s="228"/>
    </row>
    <row r="78" spans="1:14" ht="9" customHeight="1" x14ac:dyDescent="0.25">
      <c r="A78" s="215"/>
      <c r="B78" s="205"/>
      <c r="C78" s="219"/>
      <c r="D78" s="205"/>
      <c r="E78" s="219">
        <v>-10</v>
      </c>
      <c r="F78" s="211" t="s">
        <v>40</v>
      </c>
      <c r="G78" s="219"/>
      <c r="H78" s="222"/>
      <c r="I78" s="209"/>
      <c r="J78" s="475"/>
      <c r="K78" s="206"/>
      <c r="L78" s="227"/>
      <c r="M78" s="228"/>
      <c r="N78" s="473"/>
    </row>
    <row r="79" spans="1:14" ht="9" customHeight="1" x14ac:dyDescent="0.25">
      <c r="A79" s="219">
        <v>-3</v>
      </c>
      <c r="B79" s="205"/>
      <c r="C79" s="219"/>
      <c r="D79" s="205"/>
      <c r="E79" s="219"/>
      <c r="F79" s="216"/>
      <c r="G79" s="470">
        <v>19</v>
      </c>
      <c r="H79" s="218"/>
      <c r="I79" s="209"/>
      <c r="J79" s="475"/>
      <c r="K79" s="205"/>
      <c r="L79" s="237"/>
      <c r="M79" s="224"/>
      <c r="N79" s="473"/>
    </row>
    <row r="80" spans="1:14" ht="9" customHeight="1" x14ac:dyDescent="0.25">
      <c r="A80" s="215"/>
      <c r="B80" s="216"/>
      <c r="C80" s="470">
        <v>14</v>
      </c>
      <c r="D80" s="211" t="s">
        <v>337</v>
      </c>
      <c r="E80" s="219"/>
      <c r="F80" s="209"/>
      <c r="G80" s="472"/>
      <c r="H80" s="230"/>
      <c r="I80" s="211" t="s">
        <v>40</v>
      </c>
      <c r="J80" s="476"/>
      <c r="K80" s="205"/>
      <c r="L80" s="237"/>
      <c r="M80" s="224"/>
    </row>
    <row r="81" spans="1:14" ht="9" customHeight="1" x14ac:dyDescent="0.25">
      <c r="A81" s="215">
        <v>-6</v>
      </c>
      <c r="B81" s="211" t="s">
        <v>337</v>
      </c>
      <c r="C81" s="471"/>
      <c r="D81" s="216"/>
      <c r="E81" s="470">
        <v>17</v>
      </c>
      <c r="F81" s="209"/>
      <c r="G81" s="472"/>
      <c r="H81" s="218"/>
      <c r="I81" s="205"/>
      <c r="J81" s="205"/>
      <c r="K81" s="205"/>
      <c r="L81" s="237"/>
      <c r="M81" s="224"/>
    </row>
    <row r="82" spans="1:14" ht="9" customHeight="1" x14ac:dyDescent="0.25">
      <c r="A82" s="215"/>
      <c r="B82" s="216"/>
      <c r="C82" s="215"/>
      <c r="D82" s="209"/>
      <c r="E82" s="472"/>
      <c r="F82" s="211" t="s">
        <v>335</v>
      </c>
      <c r="G82" s="471"/>
      <c r="H82" s="218"/>
      <c r="I82" s="205"/>
      <c r="J82" s="224"/>
    </row>
    <row r="83" spans="1:14" ht="9" customHeight="1" x14ac:dyDescent="0.25">
      <c r="A83" s="219">
        <v>-4</v>
      </c>
      <c r="B83" s="209"/>
      <c r="C83" s="215"/>
      <c r="D83" s="209"/>
      <c r="E83" s="472"/>
      <c r="F83" s="205"/>
      <c r="G83" s="220"/>
      <c r="H83" s="220"/>
      <c r="I83" s="205"/>
      <c r="J83" s="224"/>
    </row>
    <row r="84" spans="1:14" ht="9" customHeight="1" x14ac:dyDescent="0.25">
      <c r="A84" s="215"/>
      <c r="B84" s="216"/>
      <c r="C84" s="470">
        <v>15</v>
      </c>
      <c r="D84" s="211" t="s">
        <v>335</v>
      </c>
      <c r="E84" s="471"/>
      <c r="F84" s="205"/>
      <c r="G84" s="220"/>
      <c r="H84" s="220"/>
      <c r="I84" s="205"/>
      <c r="J84" s="224"/>
    </row>
    <row r="85" spans="1:14" ht="9" customHeight="1" x14ac:dyDescent="0.25">
      <c r="A85" s="215">
        <v>-5</v>
      </c>
      <c r="B85" s="211" t="s">
        <v>335</v>
      </c>
      <c r="C85" s="471"/>
      <c r="D85" s="205"/>
      <c r="E85" s="220"/>
      <c r="F85" s="205"/>
      <c r="G85" s="220"/>
      <c r="H85" s="220"/>
      <c r="I85" s="205"/>
      <c r="J85" s="205"/>
      <c r="K85" s="205"/>
      <c r="L85" s="239"/>
      <c r="M85" s="214"/>
    </row>
    <row r="86" spans="1:14" ht="9" customHeight="1" x14ac:dyDescent="0.25">
      <c r="A86" s="240"/>
      <c r="B86" s="205"/>
      <c r="C86" s="219"/>
      <c r="D86" s="205"/>
      <c r="E86" s="220"/>
      <c r="F86" s="205"/>
      <c r="G86" s="220"/>
      <c r="H86" s="220"/>
      <c r="I86" s="205"/>
      <c r="J86" s="205"/>
      <c r="K86" s="205"/>
      <c r="L86" s="239"/>
      <c r="M86" s="214"/>
    </row>
    <row r="87" spans="1:14" ht="9" customHeight="1" x14ac:dyDescent="0.25">
      <c r="B87" s="205"/>
      <c r="D87" s="205" t="s">
        <v>262</v>
      </c>
      <c r="F87" s="205"/>
      <c r="I87" s="244" t="s">
        <v>51</v>
      </c>
      <c r="J87" s="205"/>
      <c r="K87" s="205"/>
      <c r="M87" s="220"/>
    </row>
    <row r="88" spans="1:14" ht="9" customHeight="1" x14ac:dyDescent="0.25">
      <c r="B88" s="205"/>
      <c r="D88" s="205" t="s">
        <v>263</v>
      </c>
      <c r="F88" s="205"/>
      <c r="I88" s="205" t="s">
        <v>52</v>
      </c>
      <c r="J88" s="205"/>
      <c r="K88" s="205"/>
      <c r="M88" s="220"/>
    </row>
    <row r="89" spans="1:14" ht="12" customHeight="1" x14ac:dyDescent="0.25">
      <c r="A89" s="357" t="s">
        <v>241</v>
      </c>
      <c r="B89" s="357"/>
      <c r="C89" s="357"/>
      <c r="D89" s="357"/>
      <c r="E89" s="357"/>
      <c r="F89" s="357"/>
      <c r="G89" s="357"/>
      <c r="H89" s="357"/>
      <c r="I89" s="357"/>
      <c r="J89" s="357"/>
      <c r="K89" s="202"/>
      <c r="L89" s="202"/>
      <c r="M89" s="220"/>
    </row>
    <row r="90" spans="1:14" ht="12" customHeight="1" x14ac:dyDescent="0.25">
      <c r="A90" s="378" t="s">
        <v>59</v>
      </c>
      <c r="B90" s="378"/>
      <c r="C90" s="378"/>
      <c r="D90" s="378"/>
      <c r="E90" s="378"/>
      <c r="F90" s="378"/>
      <c r="G90" s="378"/>
      <c r="H90" s="378"/>
      <c r="I90" s="378"/>
      <c r="J90" s="378"/>
      <c r="K90" s="204"/>
      <c r="M90" s="220"/>
    </row>
    <row r="91" spans="1:14" ht="12" customHeight="1" x14ac:dyDescent="0.25">
      <c r="B91" s="205"/>
      <c r="D91" s="205"/>
      <c r="F91" s="206" t="s">
        <v>184</v>
      </c>
      <c r="K91" s="205"/>
      <c r="M91" s="220"/>
    </row>
    <row r="92" spans="1:14" ht="9" customHeight="1" x14ac:dyDescent="0.25">
      <c r="A92" s="208"/>
      <c r="B92" s="209"/>
      <c r="C92" s="210">
        <v>1</v>
      </c>
      <c r="D92" s="211" t="s">
        <v>32</v>
      </c>
      <c r="E92" s="212"/>
      <c r="F92" s="205"/>
      <c r="G92" s="207"/>
      <c r="H92" s="207"/>
      <c r="I92" s="480" t="s">
        <v>265</v>
      </c>
      <c r="J92" s="480"/>
      <c r="K92" s="205"/>
      <c r="L92" s="213"/>
      <c r="M92" s="214"/>
      <c r="N92" s="207"/>
    </row>
    <row r="93" spans="1:14" ht="9" customHeight="1" x14ac:dyDescent="0.25">
      <c r="A93" s="208"/>
      <c r="B93" s="209"/>
      <c r="C93" s="215"/>
      <c r="D93" s="216"/>
      <c r="E93" s="470">
        <v>5</v>
      </c>
      <c r="F93" s="211" t="s">
        <v>32</v>
      </c>
      <c r="G93" s="217"/>
      <c r="H93" s="207"/>
      <c r="I93" s="480"/>
      <c r="J93" s="480"/>
      <c r="K93" s="205"/>
      <c r="L93" s="213"/>
      <c r="M93" s="214"/>
      <c r="N93" s="207"/>
    </row>
    <row r="94" spans="1:14" ht="9" customHeight="1" x14ac:dyDescent="0.25">
      <c r="A94" s="208">
        <v>2</v>
      </c>
      <c r="B94" s="211" t="s">
        <v>342</v>
      </c>
      <c r="C94" s="215"/>
      <c r="D94" s="209"/>
      <c r="E94" s="472"/>
      <c r="F94" s="216"/>
      <c r="G94" s="470">
        <v>9</v>
      </c>
      <c r="H94" s="218"/>
      <c r="I94" s="205"/>
      <c r="J94" s="205"/>
      <c r="K94" s="205"/>
      <c r="L94" s="213"/>
      <c r="M94" s="214"/>
      <c r="N94" s="207"/>
    </row>
    <row r="95" spans="1:14" ht="9" customHeight="1" x14ac:dyDescent="0.25">
      <c r="A95" s="208"/>
      <c r="B95" s="216"/>
      <c r="C95" s="470">
        <v>1</v>
      </c>
      <c r="D95" s="211" t="s">
        <v>36</v>
      </c>
      <c r="E95" s="471"/>
      <c r="F95" s="209"/>
      <c r="G95" s="472"/>
      <c r="H95" s="218"/>
      <c r="I95" s="205"/>
      <c r="J95" s="205"/>
      <c r="K95" s="205"/>
      <c r="L95" s="213"/>
      <c r="M95" s="214"/>
      <c r="N95" s="207"/>
    </row>
    <row r="96" spans="1:14" ht="9" customHeight="1" x14ac:dyDescent="0.25">
      <c r="A96" s="208">
        <v>3</v>
      </c>
      <c r="B96" s="211" t="s">
        <v>36</v>
      </c>
      <c r="C96" s="471"/>
      <c r="D96" s="205"/>
      <c r="E96" s="219"/>
      <c r="F96" s="209"/>
      <c r="G96" s="472"/>
      <c r="H96" s="218"/>
      <c r="I96" s="205"/>
      <c r="J96" s="205"/>
      <c r="K96" s="205"/>
      <c r="L96" s="213"/>
      <c r="M96" s="214"/>
      <c r="N96" s="207"/>
    </row>
    <row r="97" spans="1:14" ht="9" customHeight="1" x14ac:dyDescent="0.25">
      <c r="A97" s="208"/>
      <c r="B97" s="205"/>
      <c r="C97" s="219"/>
      <c r="D97" s="205"/>
      <c r="E97" s="219"/>
      <c r="F97" s="209"/>
      <c r="G97" s="472"/>
      <c r="H97" s="218"/>
      <c r="I97" s="211" t="s">
        <v>32</v>
      </c>
      <c r="J97" s="209"/>
      <c r="K97" s="205"/>
      <c r="L97" s="213"/>
      <c r="M97" s="214"/>
      <c r="N97" s="207"/>
    </row>
    <row r="98" spans="1:14" ht="9" customHeight="1" x14ac:dyDescent="0.25">
      <c r="A98" s="208">
        <v>4</v>
      </c>
      <c r="B98" s="211"/>
      <c r="C98" s="215"/>
      <c r="D98" s="205"/>
      <c r="E98" s="219"/>
      <c r="F98" s="209"/>
      <c r="G98" s="472"/>
      <c r="H98" s="221"/>
      <c r="I98" s="216"/>
      <c r="J98" s="474">
        <v>11</v>
      </c>
      <c r="K98" s="205"/>
      <c r="L98" s="213"/>
      <c r="M98" s="214"/>
      <c r="N98" s="207"/>
    </row>
    <row r="99" spans="1:14" ht="9" customHeight="1" x14ac:dyDescent="0.25">
      <c r="A99" s="208"/>
      <c r="B99" s="216"/>
      <c r="C99" s="470">
        <v>2</v>
      </c>
      <c r="D99" s="211" t="s">
        <v>343</v>
      </c>
      <c r="E99" s="215"/>
      <c r="F99" s="209"/>
      <c r="G99" s="472"/>
      <c r="H99" s="218"/>
      <c r="I99" s="209"/>
      <c r="J99" s="475"/>
      <c r="K99" s="205"/>
      <c r="L99" s="213"/>
      <c r="M99" s="214"/>
      <c r="N99" s="207"/>
    </row>
    <row r="100" spans="1:14" ht="9" customHeight="1" x14ac:dyDescent="0.25">
      <c r="A100" s="208">
        <v>5</v>
      </c>
      <c r="B100" s="211"/>
      <c r="C100" s="471"/>
      <c r="D100" s="216"/>
      <c r="E100" s="470">
        <v>6</v>
      </c>
      <c r="F100" s="209"/>
      <c r="G100" s="472"/>
      <c r="H100" s="218"/>
      <c r="I100" s="209"/>
      <c r="J100" s="475"/>
      <c r="K100" s="205"/>
      <c r="L100" s="213"/>
      <c r="M100" s="214"/>
      <c r="N100" s="207"/>
    </row>
    <row r="101" spans="1:14" ht="9" customHeight="1" x14ac:dyDescent="0.25">
      <c r="A101" s="208"/>
      <c r="B101" s="205"/>
      <c r="C101" s="219"/>
      <c r="D101" s="209"/>
      <c r="E101" s="472"/>
      <c r="F101" s="211" t="s">
        <v>344</v>
      </c>
      <c r="G101" s="471"/>
      <c r="H101" s="218"/>
      <c r="I101" s="209"/>
      <c r="J101" s="475"/>
      <c r="K101" s="205"/>
      <c r="L101" s="213"/>
      <c r="M101" s="214"/>
      <c r="N101" s="207"/>
    </row>
    <row r="102" spans="1:14" ht="9" customHeight="1" x14ac:dyDescent="0.3">
      <c r="A102" s="208"/>
      <c r="B102" s="209"/>
      <c r="C102" s="210">
        <v>6</v>
      </c>
      <c r="D102" s="211" t="s">
        <v>344</v>
      </c>
      <c r="E102" s="471"/>
      <c r="F102" s="205"/>
      <c r="G102" s="219"/>
      <c r="H102" s="222"/>
      <c r="I102" s="209"/>
      <c r="J102" s="475"/>
      <c r="K102" s="205"/>
      <c r="L102" s="223"/>
      <c r="M102" s="224"/>
      <c r="N102" s="207"/>
    </row>
    <row r="103" spans="1:14" ht="9" customHeight="1" x14ac:dyDescent="0.25">
      <c r="A103" s="208"/>
      <c r="B103" s="209"/>
      <c r="C103" s="215"/>
      <c r="D103" s="205"/>
      <c r="E103" s="219"/>
      <c r="F103" s="205"/>
      <c r="G103" s="219"/>
      <c r="H103" s="222"/>
      <c r="I103" s="209"/>
      <c r="J103" s="475"/>
      <c r="K103" s="211" t="s">
        <v>32</v>
      </c>
      <c r="L103" s="478">
        <v>1</v>
      </c>
      <c r="M103" s="224"/>
      <c r="N103" s="207"/>
    </row>
    <row r="104" spans="1:14" ht="9" customHeight="1" x14ac:dyDescent="0.25">
      <c r="A104" s="208"/>
      <c r="B104" s="209"/>
      <c r="C104" s="210">
        <v>7</v>
      </c>
      <c r="D104" s="211" t="s">
        <v>270</v>
      </c>
      <c r="E104" s="215"/>
      <c r="F104" s="205"/>
      <c r="G104" s="219"/>
      <c r="H104" s="222"/>
      <c r="I104" s="209"/>
      <c r="J104" s="475"/>
      <c r="K104" s="209"/>
      <c r="L104" s="478"/>
      <c r="M104" s="224"/>
      <c r="N104" s="226"/>
    </row>
    <row r="105" spans="1:14" ht="9" customHeight="1" x14ac:dyDescent="0.25">
      <c r="A105" s="208"/>
      <c r="B105" s="205"/>
      <c r="C105" s="219"/>
      <c r="D105" s="209"/>
      <c r="E105" s="470">
        <v>7</v>
      </c>
      <c r="F105" s="211" t="s">
        <v>270</v>
      </c>
      <c r="G105" s="215"/>
      <c r="H105" s="222"/>
      <c r="I105" s="209"/>
      <c r="J105" s="475"/>
      <c r="K105" s="209"/>
      <c r="L105" s="227"/>
      <c r="M105" s="228"/>
      <c r="N105" s="226"/>
    </row>
    <row r="106" spans="1:14" ht="9" customHeight="1" x14ac:dyDescent="0.25">
      <c r="A106" s="208">
        <v>8</v>
      </c>
      <c r="B106" s="209"/>
      <c r="C106" s="215"/>
      <c r="D106" s="209"/>
      <c r="E106" s="472"/>
      <c r="F106" s="216"/>
      <c r="G106" s="470">
        <v>10</v>
      </c>
      <c r="H106" s="218"/>
      <c r="I106" s="209"/>
      <c r="J106" s="475"/>
      <c r="K106" s="229"/>
      <c r="L106" s="227"/>
      <c r="M106" s="228"/>
      <c r="N106" s="226"/>
    </row>
    <row r="107" spans="1:14" ht="9" customHeight="1" x14ac:dyDescent="0.25">
      <c r="A107" s="208"/>
      <c r="B107" s="216"/>
      <c r="C107" s="470">
        <v>3</v>
      </c>
      <c r="D107" s="211" t="s">
        <v>33</v>
      </c>
      <c r="E107" s="471"/>
      <c r="F107" s="209"/>
      <c r="G107" s="472"/>
      <c r="H107" s="218"/>
      <c r="I107" s="209"/>
      <c r="J107" s="475"/>
      <c r="K107" s="229"/>
      <c r="L107" s="227"/>
      <c r="M107" s="228"/>
      <c r="N107" s="226"/>
    </row>
    <row r="108" spans="1:14" ht="9" customHeight="1" x14ac:dyDescent="0.25">
      <c r="A108" s="208">
        <v>9</v>
      </c>
      <c r="B108" s="211"/>
      <c r="C108" s="471"/>
      <c r="D108" s="205"/>
      <c r="E108" s="219"/>
      <c r="F108" s="209"/>
      <c r="G108" s="472"/>
      <c r="H108" s="218"/>
      <c r="I108" s="209"/>
      <c r="J108" s="475"/>
      <c r="K108" s="229"/>
      <c r="L108" s="227"/>
      <c r="M108" s="228"/>
      <c r="N108" s="226"/>
    </row>
    <row r="109" spans="1:14" ht="9" customHeight="1" x14ac:dyDescent="0.25">
      <c r="A109" s="208"/>
      <c r="B109" s="205"/>
      <c r="C109" s="219"/>
      <c r="D109" s="205"/>
      <c r="E109" s="219"/>
      <c r="F109" s="209"/>
      <c r="G109" s="472"/>
      <c r="H109" s="230"/>
      <c r="I109" s="211" t="s">
        <v>21</v>
      </c>
      <c r="J109" s="476"/>
      <c r="K109" s="229"/>
      <c r="L109" s="227"/>
      <c r="M109" s="228"/>
      <c r="N109" s="226"/>
    </row>
    <row r="110" spans="1:14" ht="9" customHeight="1" x14ac:dyDescent="0.25">
      <c r="A110" s="208">
        <v>10</v>
      </c>
      <c r="B110" s="211"/>
      <c r="C110" s="215"/>
      <c r="D110" s="205"/>
      <c r="E110" s="219"/>
      <c r="F110" s="209"/>
      <c r="G110" s="472"/>
      <c r="H110" s="218"/>
      <c r="I110" s="205"/>
      <c r="J110" s="205"/>
      <c r="K110" s="229"/>
      <c r="L110" s="227"/>
      <c r="M110" s="228"/>
      <c r="N110" s="226"/>
    </row>
    <row r="111" spans="1:14" ht="9" customHeight="1" x14ac:dyDescent="0.25">
      <c r="A111" s="208"/>
      <c r="B111" s="216"/>
      <c r="C111" s="470">
        <v>4</v>
      </c>
      <c r="D111" s="211" t="s">
        <v>345</v>
      </c>
      <c r="E111" s="215"/>
      <c r="F111" s="209"/>
      <c r="G111" s="472"/>
      <c r="H111" s="218"/>
      <c r="I111" s="205"/>
      <c r="J111" s="205"/>
      <c r="K111" s="229"/>
      <c r="L111" s="227"/>
      <c r="M111" s="228"/>
      <c r="N111" s="226"/>
    </row>
    <row r="112" spans="1:14" ht="9" customHeight="1" x14ac:dyDescent="0.25">
      <c r="A112" s="208">
        <v>11</v>
      </c>
      <c r="B112" s="211"/>
      <c r="C112" s="471"/>
      <c r="D112" s="216"/>
      <c r="E112" s="470">
        <v>8</v>
      </c>
      <c r="F112" s="209"/>
      <c r="G112" s="472"/>
      <c r="H112" s="218"/>
      <c r="I112" s="205"/>
      <c r="J112" s="205"/>
      <c r="K112" s="229"/>
      <c r="L112" s="227"/>
      <c r="M112" s="228"/>
      <c r="N112" s="226"/>
    </row>
    <row r="113" spans="1:14" ht="9" customHeight="1" x14ac:dyDescent="0.25">
      <c r="A113" s="231"/>
      <c r="B113" s="205"/>
      <c r="C113" s="219"/>
      <c r="D113" s="209"/>
      <c r="E113" s="472"/>
      <c r="F113" s="211" t="s">
        <v>21</v>
      </c>
      <c r="G113" s="471"/>
      <c r="H113" s="218"/>
      <c r="I113" s="205"/>
      <c r="J113" s="205">
        <v>-11</v>
      </c>
      <c r="K113" s="211" t="s">
        <v>21</v>
      </c>
      <c r="L113" s="477"/>
      <c r="M113" s="228"/>
      <c r="N113" s="226"/>
    </row>
    <row r="114" spans="1:14" ht="9" customHeight="1" x14ac:dyDescent="0.25">
      <c r="A114" s="231"/>
      <c r="B114" s="209"/>
      <c r="C114" s="210">
        <v>12</v>
      </c>
      <c r="D114" s="211" t="s">
        <v>21</v>
      </c>
      <c r="E114" s="471"/>
      <c r="F114" s="205"/>
      <c r="G114" s="219"/>
      <c r="H114" s="220"/>
      <c r="I114" s="205"/>
      <c r="J114" s="205"/>
      <c r="K114" s="232"/>
      <c r="L114" s="477"/>
      <c r="M114" s="228"/>
      <c r="N114" s="226"/>
    </row>
    <row r="115" spans="1:14" ht="9" customHeight="1" x14ac:dyDescent="0.25">
      <c r="A115" s="231"/>
      <c r="B115" s="209"/>
      <c r="C115" s="210"/>
      <c r="D115" s="209"/>
      <c r="E115" s="215"/>
      <c r="F115" s="205"/>
      <c r="G115" s="219"/>
      <c r="H115" s="220"/>
      <c r="I115" s="205"/>
      <c r="J115" s="205"/>
      <c r="K115" s="233"/>
      <c r="L115" s="227"/>
      <c r="M115" s="228"/>
      <c r="N115" s="226"/>
    </row>
    <row r="116" spans="1:14" ht="9" customHeight="1" x14ac:dyDescent="0.25">
      <c r="A116" s="220"/>
      <c r="B116" s="205"/>
      <c r="C116" s="219"/>
      <c r="D116" s="205"/>
      <c r="E116" s="219">
        <v>-9</v>
      </c>
      <c r="F116" s="211" t="s">
        <v>344</v>
      </c>
      <c r="G116" s="219"/>
      <c r="H116" s="220"/>
      <c r="I116" s="205"/>
      <c r="J116" s="473">
        <v>2</v>
      </c>
      <c r="K116" s="234" t="s">
        <v>270</v>
      </c>
      <c r="L116" s="227"/>
      <c r="M116" s="228"/>
      <c r="N116" s="220"/>
    </row>
    <row r="117" spans="1:14" ht="9" customHeight="1" x14ac:dyDescent="0.25">
      <c r="A117" s="219">
        <v>-1</v>
      </c>
      <c r="B117" s="211" t="s">
        <v>342</v>
      </c>
      <c r="C117" s="219"/>
      <c r="D117" s="205"/>
      <c r="E117" s="219"/>
      <c r="F117" s="216"/>
      <c r="G117" s="470">
        <v>18</v>
      </c>
      <c r="H117" s="218"/>
      <c r="I117" s="205"/>
      <c r="J117" s="473"/>
      <c r="K117" s="233"/>
      <c r="L117" s="43"/>
      <c r="M117" s="228"/>
      <c r="N117" s="473"/>
    </row>
    <row r="118" spans="1:14" ht="9" customHeight="1" x14ac:dyDescent="0.25">
      <c r="A118" s="215"/>
      <c r="B118" s="216"/>
      <c r="C118" s="470">
        <v>12</v>
      </c>
      <c r="D118" s="211" t="s">
        <v>345</v>
      </c>
      <c r="E118" s="219"/>
      <c r="F118" s="209"/>
      <c r="G118" s="472"/>
      <c r="H118" s="218"/>
      <c r="I118" s="211" t="s">
        <v>344</v>
      </c>
      <c r="J118" s="235"/>
      <c r="K118" s="233"/>
      <c r="L118" s="227"/>
      <c r="M118" s="228"/>
      <c r="N118" s="473"/>
    </row>
    <row r="119" spans="1:14" ht="9" customHeight="1" x14ac:dyDescent="0.25">
      <c r="A119" s="215">
        <v>-8</v>
      </c>
      <c r="B119" s="211" t="s">
        <v>345</v>
      </c>
      <c r="C119" s="471"/>
      <c r="D119" s="216"/>
      <c r="E119" s="470">
        <v>16</v>
      </c>
      <c r="F119" s="209"/>
      <c r="G119" s="472"/>
      <c r="H119" s="221"/>
      <c r="I119" s="216"/>
      <c r="J119" s="474">
        <v>20</v>
      </c>
      <c r="K119" s="233"/>
      <c r="L119" s="227"/>
      <c r="M119" s="228"/>
      <c r="N119" s="222"/>
    </row>
    <row r="120" spans="1:14" ht="9" customHeight="1" x14ac:dyDescent="0.25">
      <c r="A120" s="215"/>
      <c r="B120" s="216"/>
      <c r="C120" s="215"/>
      <c r="D120" s="209"/>
      <c r="E120" s="472"/>
      <c r="F120" s="211" t="s">
        <v>33</v>
      </c>
      <c r="G120" s="471"/>
      <c r="H120" s="218"/>
      <c r="I120" s="209"/>
      <c r="J120" s="475"/>
      <c r="K120" s="233"/>
      <c r="L120" s="227"/>
      <c r="M120" s="228"/>
      <c r="N120" s="222"/>
    </row>
    <row r="121" spans="1:14" ht="9" customHeight="1" x14ac:dyDescent="0.25">
      <c r="A121" s="219">
        <v>-2</v>
      </c>
      <c r="B121" s="209"/>
      <c r="C121" s="215"/>
      <c r="D121" s="209"/>
      <c r="E121" s="472"/>
      <c r="F121" s="205"/>
      <c r="G121" s="219"/>
      <c r="H121" s="222"/>
      <c r="I121" s="209"/>
      <c r="J121" s="475"/>
      <c r="K121" s="233"/>
      <c r="L121" s="227"/>
      <c r="M121" s="228"/>
      <c r="N121" s="222"/>
    </row>
    <row r="122" spans="1:14" ht="9" customHeight="1" x14ac:dyDescent="0.25">
      <c r="A122" s="215"/>
      <c r="B122" s="216"/>
      <c r="C122" s="470">
        <v>13</v>
      </c>
      <c r="D122" s="211" t="s">
        <v>33</v>
      </c>
      <c r="E122" s="471"/>
      <c r="F122" s="205"/>
      <c r="G122" s="219"/>
      <c r="H122" s="222"/>
      <c r="I122" s="209"/>
      <c r="J122" s="475"/>
      <c r="K122" s="236" t="s">
        <v>270</v>
      </c>
      <c r="L122" s="477"/>
      <c r="M122" s="228"/>
      <c r="N122" s="222"/>
    </row>
    <row r="123" spans="1:14" ht="9" customHeight="1" x14ac:dyDescent="0.25">
      <c r="A123" s="215">
        <v>-7</v>
      </c>
      <c r="B123" s="211" t="s">
        <v>33</v>
      </c>
      <c r="C123" s="471"/>
      <c r="D123" s="205"/>
      <c r="E123" s="219"/>
      <c r="F123" s="205"/>
      <c r="G123" s="219"/>
      <c r="H123" s="222"/>
      <c r="I123" s="209"/>
      <c r="J123" s="475"/>
      <c r="K123" s="206"/>
      <c r="L123" s="477"/>
      <c r="M123" s="228"/>
      <c r="N123" s="222"/>
    </row>
    <row r="124" spans="1:14" ht="9" customHeight="1" x14ac:dyDescent="0.25">
      <c r="A124" s="215"/>
      <c r="B124" s="205"/>
      <c r="C124" s="219"/>
      <c r="D124" s="205"/>
      <c r="E124" s="219">
        <v>-10</v>
      </c>
      <c r="F124" s="211" t="s">
        <v>270</v>
      </c>
      <c r="G124" s="219"/>
      <c r="H124" s="222"/>
      <c r="I124" s="209"/>
      <c r="J124" s="475"/>
      <c r="K124" s="206"/>
      <c r="L124" s="227"/>
      <c r="M124" s="228"/>
      <c r="N124" s="473"/>
    </row>
    <row r="125" spans="1:14" ht="9" customHeight="1" x14ac:dyDescent="0.25">
      <c r="A125" s="219">
        <v>-3</v>
      </c>
      <c r="B125" s="205"/>
      <c r="C125" s="219"/>
      <c r="D125" s="205"/>
      <c r="E125" s="219"/>
      <c r="F125" s="216"/>
      <c r="G125" s="470">
        <v>19</v>
      </c>
      <c r="H125" s="218"/>
      <c r="I125" s="209"/>
      <c r="J125" s="475"/>
      <c r="K125" s="205"/>
      <c r="L125" s="237"/>
      <c r="M125" s="224"/>
      <c r="N125" s="473"/>
    </row>
    <row r="126" spans="1:14" ht="9" customHeight="1" x14ac:dyDescent="0.25">
      <c r="A126" s="215"/>
      <c r="B126" s="216"/>
      <c r="C126" s="470">
        <v>14</v>
      </c>
      <c r="D126" s="211" t="s">
        <v>343</v>
      </c>
      <c r="E126" s="219"/>
      <c r="F126" s="209"/>
      <c r="G126" s="472"/>
      <c r="H126" s="230"/>
      <c r="I126" s="211" t="s">
        <v>270</v>
      </c>
      <c r="J126" s="476"/>
      <c r="K126" s="205"/>
      <c r="L126" s="237"/>
      <c r="M126" s="224"/>
      <c r="N126" s="222"/>
    </row>
    <row r="127" spans="1:14" ht="9" customHeight="1" x14ac:dyDescent="0.25">
      <c r="A127" s="215">
        <v>-6</v>
      </c>
      <c r="B127" s="211" t="s">
        <v>343</v>
      </c>
      <c r="C127" s="471"/>
      <c r="D127" s="216"/>
      <c r="E127" s="470">
        <v>17</v>
      </c>
      <c r="F127" s="209"/>
      <c r="G127" s="472"/>
      <c r="H127" s="218"/>
      <c r="I127" s="205"/>
      <c r="J127" s="205"/>
      <c r="K127" s="205"/>
      <c r="L127" s="237"/>
      <c r="M127" s="224"/>
      <c r="N127" s="222"/>
    </row>
    <row r="128" spans="1:14" ht="9" customHeight="1" x14ac:dyDescent="0.25">
      <c r="A128" s="215"/>
      <c r="B128" s="216"/>
      <c r="C128" s="215"/>
      <c r="D128" s="209"/>
      <c r="E128" s="472"/>
      <c r="F128" s="211" t="s">
        <v>36</v>
      </c>
      <c r="G128" s="471"/>
      <c r="H128" s="218"/>
      <c r="I128" s="205"/>
      <c r="J128" s="224"/>
      <c r="K128" s="222"/>
      <c r="L128" s="218"/>
    </row>
    <row r="129" spans="1:13" ht="9" customHeight="1" x14ac:dyDescent="0.25">
      <c r="A129" s="219">
        <v>-4</v>
      </c>
      <c r="B129" s="209"/>
      <c r="C129" s="215"/>
      <c r="D129" s="209"/>
      <c r="E129" s="472"/>
      <c r="F129" s="205"/>
      <c r="G129" s="220"/>
      <c r="H129" s="220"/>
      <c r="I129" s="205"/>
      <c r="J129" s="224"/>
      <c r="K129" s="222"/>
      <c r="L129" s="218"/>
    </row>
    <row r="130" spans="1:13" ht="9" customHeight="1" x14ac:dyDescent="0.3">
      <c r="A130" s="215"/>
      <c r="B130" s="216"/>
      <c r="C130" s="470">
        <v>15</v>
      </c>
      <c r="D130" s="211" t="s">
        <v>36</v>
      </c>
      <c r="E130" s="471"/>
      <c r="F130" s="205"/>
      <c r="G130" s="220"/>
      <c r="H130" s="220"/>
      <c r="I130" s="205"/>
      <c r="J130" s="205"/>
      <c r="K130" s="205"/>
      <c r="L130" s="223"/>
      <c r="M130" s="224"/>
    </row>
    <row r="131" spans="1:13" ht="9" customHeight="1" x14ac:dyDescent="0.25">
      <c r="A131" s="215">
        <v>-5</v>
      </c>
      <c r="B131" s="211" t="s">
        <v>36</v>
      </c>
      <c r="C131" s="471"/>
      <c r="D131" s="205"/>
      <c r="E131" s="220"/>
      <c r="F131" s="205"/>
      <c r="G131" s="220"/>
      <c r="H131" s="219"/>
      <c r="I131" s="205"/>
      <c r="J131" s="205"/>
      <c r="K131" s="205"/>
      <c r="L131" s="239"/>
      <c r="M131" s="214"/>
    </row>
    <row r="132" spans="1:13" ht="9" customHeight="1" x14ac:dyDescent="0.25">
      <c r="A132" s="240"/>
      <c r="B132" s="205"/>
      <c r="C132" s="219"/>
      <c r="D132" s="205"/>
      <c r="E132" s="220"/>
      <c r="F132" s="205"/>
      <c r="G132" s="220"/>
      <c r="H132" s="219"/>
      <c r="I132" s="205"/>
      <c r="J132" s="205"/>
      <c r="K132" s="205"/>
      <c r="L132" s="239"/>
      <c r="M132" s="214"/>
    </row>
    <row r="133" spans="1:13" ht="9" customHeight="1" x14ac:dyDescent="0.25">
      <c r="A133" s="220"/>
      <c r="B133" s="205"/>
      <c r="C133" s="219"/>
      <c r="D133" s="205"/>
      <c r="E133" s="219"/>
      <c r="F133" s="205"/>
      <c r="G133" s="241"/>
      <c r="H133" s="241"/>
      <c r="I133" s="205"/>
      <c r="J133" s="205"/>
      <c r="K133" s="209"/>
      <c r="L133" s="242"/>
      <c r="M133" s="224"/>
    </row>
    <row r="134" spans="1:13" ht="9" customHeight="1" x14ac:dyDescent="0.25">
      <c r="A134" s="208"/>
      <c r="B134" s="209"/>
      <c r="C134" s="210">
        <v>1</v>
      </c>
      <c r="D134" s="211" t="s">
        <v>346</v>
      </c>
      <c r="E134" s="215"/>
      <c r="F134" s="205"/>
      <c r="G134" s="217"/>
      <c r="H134" s="207"/>
      <c r="I134" s="479" t="s">
        <v>274</v>
      </c>
      <c r="J134" s="479"/>
      <c r="K134" s="205"/>
      <c r="L134" s="213"/>
      <c r="M134" s="214"/>
    </row>
    <row r="135" spans="1:13" ht="9" customHeight="1" x14ac:dyDescent="0.25">
      <c r="A135" s="208"/>
      <c r="B135" s="209"/>
      <c r="C135" s="215"/>
      <c r="D135" s="216"/>
      <c r="E135" s="470">
        <v>5</v>
      </c>
      <c r="F135" s="211" t="s">
        <v>346</v>
      </c>
      <c r="G135" s="217"/>
      <c r="H135" s="207"/>
      <c r="I135" s="479"/>
      <c r="J135" s="479"/>
      <c r="K135" s="205"/>
      <c r="L135" s="213"/>
      <c r="M135" s="214"/>
    </row>
    <row r="136" spans="1:13" ht="9" customHeight="1" x14ac:dyDescent="0.25">
      <c r="A136" s="208">
        <v>1</v>
      </c>
      <c r="B136" s="211" t="s">
        <v>347</v>
      </c>
      <c r="C136" s="215"/>
      <c r="D136" s="209"/>
      <c r="E136" s="472"/>
      <c r="F136" s="216"/>
      <c r="G136" s="470">
        <v>9</v>
      </c>
      <c r="H136" s="218"/>
      <c r="I136" s="205"/>
      <c r="J136" s="205"/>
      <c r="K136" s="205"/>
      <c r="L136" s="213"/>
      <c r="M136" s="214"/>
    </row>
    <row r="137" spans="1:13" ht="9" customHeight="1" x14ac:dyDescent="0.25">
      <c r="A137" s="208"/>
      <c r="B137" s="216"/>
      <c r="C137" s="470">
        <v>1</v>
      </c>
      <c r="D137" s="211" t="s">
        <v>348</v>
      </c>
      <c r="E137" s="471"/>
      <c r="F137" s="209"/>
      <c r="G137" s="472"/>
      <c r="H137" s="218"/>
      <c r="I137" s="205"/>
      <c r="J137" s="205"/>
      <c r="K137" s="205"/>
      <c r="L137" s="213"/>
      <c r="M137" s="214"/>
    </row>
    <row r="138" spans="1:13" ht="9" customHeight="1" x14ac:dyDescent="0.25">
      <c r="A138" s="208">
        <v>3</v>
      </c>
      <c r="B138" s="211" t="s">
        <v>348</v>
      </c>
      <c r="C138" s="471"/>
      <c r="D138" s="205"/>
      <c r="E138" s="219"/>
      <c r="F138" s="209"/>
      <c r="G138" s="472"/>
      <c r="H138" s="218"/>
      <c r="I138" s="205"/>
      <c r="J138" s="205"/>
      <c r="K138" s="205"/>
      <c r="L138" s="213"/>
      <c r="M138" s="214"/>
    </row>
    <row r="139" spans="1:13" ht="9" customHeight="1" x14ac:dyDescent="0.25">
      <c r="A139" s="208"/>
      <c r="B139" s="205"/>
      <c r="C139" s="219"/>
      <c r="D139" s="205"/>
      <c r="E139" s="219"/>
      <c r="F139" s="209"/>
      <c r="G139" s="472"/>
      <c r="H139" s="218"/>
      <c r="I139" s="211" t="s">
        <v>346</v>
      </c>
      <c r="J139" s="209"/>
      <c r="K139" s="205"/>
      <c r="L139" s="213"/>
      <c r="M139" s="214"/>
    </row>
    <row r="140" spans="1:13" ht="9" customHeight="1" x14ac:dyDescent="0.25">
      <c r="A140" s="208">
        <v>4</v>
      </c>
      <c r="B140" s="211"/>
      <c r="C140" s="215"/>
      <c r="D140" s="205"/>
      <c r="E140" s="219"/>
      <c r="F140" s="209"/>
      <c r="G140" s="472"/>
      <c r="H140" s="221"/>
      <c r="I140" s="216"/>
      <c r="J140" s="474">
        <v>11</v>
      </c>
      <c r="K140" s="205"/>
      <c r="L140" s="213"/>
      <c r="M140" s="214"/>
    </row>
    <row r="141" spans="1:13" ht="9" customHeight="1" x14ac:dyDescent="0.25">
      <c r="A141" s="208"/>
      <c r="B141" s="216"/>
      <c r="C141" s="470">
        <v>2</v>
      </c>
      <c r="D141" s="211" t="s">
        <v>349</v>
      </c>
      <c r="E141" s="215"/>
      <c r="F141" s="209"/>
      <c r="G141" s="472"/>
      <c r="H141" s="218"/>
      <c r="I141" s="209"/>
      <c r="J141" s="475"/>
      <c r="K141" s="206"/>
      <c r="L141" s="213"/>
      <c r="M141" s="214"/>
    </row>
    <row r="142" spans="1:13" ht="9" customHeight="1" x14ac:dyDescent="0.25">
      <c r="A142" s="208">
        <v>5</v>
      </c>
      <c r="B142" s="211"/>
      <c r="C142" s="471"/>
      <c r="D142" s="216"/>
      <c r="E142" s="470">
        <v>6</v>
      </c>
      <c r="F142" s="209"/>
      <c r="G142" s="472"/>
      <c r="H142" s="218"/>
      <c r="I142" s="209"/>
      <c r="J142" s="475"/>
      <c r="K142" s="206"/>
      <c r="L142" s="213"/>
      <c r="M142" s="214"/>
    </row>
    <row r="143" spans="1:13" ht="9" customHeight="1" x14ac:dyDescent="0.25">
      <c r="A143" s="208"/>
      <c r="B143" s="205"/>
      <c r="C143" s="219"/>
      <c r="D143" s="209"/>
      <c r="E143" s="472"/>
      <c r="F143" s="211" t="s">
        <v>50</v>
      </c>
      <c r="G143" s="471"/>
      <c r="H143" s="218"/>
      <c r="I143" s="209"/>
      <c r="J143" s="475"/>
      <c r="K143" s="206"/>
      <c r="L143" s="213"/>
      <c r="M143" s="214"/>
    </row>
    <row r="144" spans="1:13" ht="9" customHeight="1" x14ac:dyDescent="0.3">
      <c r="A144" s="208"/>
      <c r="B144" s="209"/>
      <c r="C144" s="210">
        <v>6</v>
      </c>
      <c r="D144" s="211" t="s">
        <v>50</v>
      </c>
      <c r="E144" s="471"/>
      <c r="F144" s="205"/>
      <c r="G144" s="219"/>
      <c r="H144" s="222"/>
      <c r="I144" s="209"/>
      <c r="J144" s="475"/>
      <c r="K144" s="206"/>
      <c r="L144" s="223"/>
      <c r="M144" s="224"/>
    </row>
    <row r="145" spans="1:14" ht="9" customHeight="1" x14ac:dyDescent="0.25">
      <c r="A145" s="208"/>
      <c r="B145" s="209"/>
      <c r="C145" s="215"/>
      <c r="D145" s="205"/>
      <c r="E145" s="219"/>
      <c r="F145" s="205"/>
      <c r="G145" s="219"/>
      <c r="H145" s="222"/>
      <c r="I145" s="209"/>
      <c r="J145" s="475"/>
      <c r="K145" s="211" t="s">
        <v>346</v>
      </c>
      <c r="L145" s="478">
        <v>1</v>
      </c>
      <c r="M145" s="224"/>
    </row>
    <row r="146" spans="1:14" ht="9" customHeight="1" x14ac:dyDescent="0.25">
      <c r="A146" s="208"/>
      <c r="B146" s="209"/>
      <c r="C146" s="210">
        <v>7</v>
      </c>
      <c r="D146" s="211" t="s">
        <v>24</v>
      </c>
      <c r="E146" s="215"/>
      <c r="F146" s="205"/>
      <c r="G146" s="219"/>
      <c r="H146" s="222"/>
      <c r="I146" s="209"/>
      <c r="J146" s="475"/>
      <c r="K146" s="229"/>
      <c r="L146" s="478"/>
      <c r="M146" s="224"/>
    </row>
    <row r="147" spans="1:14" ht="9" customHeight="1" x14ac:dyDescent="0.25">
      <c r="A147" s="208"/>
      <c r="B147" s="205"/>
      <c r="C147" s="219"/>
      <c r="D147" s="209"/>
      <c r="E147" s="470">
        <v>7</v>
      </c>
      <c r="F147" s="211" t="s">
        <v>24</v>
      </c>
      <c r="G147" s="215"/>
      <c r="H147" s="222"/>
      <c r="I147" s="209"/>
      <c r="J147" s="475"/>
      <c r="K147" s="229"/>
      <c r="L147" s="227"/>
      <c r="M147" s="228"/>
    </row>
    <row r="148" spans="1:14" ht="9" customHeight="1" x14ac:dyDescent="0.25">
      <c r="A148" s="208">
        <v>8</v>
      </c>
      <c r="B148" s="209"/>
      <c r="C148" s="215"/>
      <c r="D148" s="209"/>
      <c r="E148" s="472"/>
      <c r="F148" s="216"/>
      <c r="G148" s="470">
        <v>10</v>
      </c>
      <c r="H148" s="218"/>
      <c r="I148" s="209"/>
      <c r="J148" s="475"/>
      <c r="K148" s="229"/>
      <c r="L148" s="227"/>
      <c r="M148" s="228"/>
    </row>
    <row r="149" spans="1:14" ht="9" customHeight="1" x14ac:dyDescent="0.25">
      <c r="A149" s="208"/>
      <c r="B149" s="216"/>
      <c r="C149" s="470">
        <v>3</v>
      </c>
      <c r="D149" s="211" t="s">
        <v>350</v>
      </c>
      <c r="E149" s="471"/>
      <c r="F149" s="209"/>
      <c r="G149" s="472"/>
      <c r="H149" s="218"/>
      <c r="I149" s="209"/>
      <c r="J149" s="475"/>
      <c r="K149" s="229"/>
      <c r="L149" s="227"/>
      <c r="M149" s="228"/>
    </row>
    <row r="150" spans="1:14" ht="9" customHeight="1" x14ac:dyDescent="0.25">
      <c r="A150" s="208">
        <v>9</v>
      </c>
      <c r="B150" s="211"/>
      <c r="C150" s="471"/>
      <c r="D150" s="205"/>
      <c r="E150" s="219"/>
      <c r="F150" s="209"/>
      <c r="G150" s="472"/>
      <c r="H150" s="218"/>
      <c r="I150" s="209"/>
      <c r="J150" s="475"/>
      <c r="K150" s="229"/>
      <c r="L150" s="227"/>
      <c r="M150" s="228"/>
    </row>
    <row r="151" spans="1:14" ht="9" customHeight="1" x14ac:dyDescent="0.25">
      <c r="A151" s="208"/>
      <c r="B151" s="205"/>
      <c r="C151" s="219"/>
      <c r="D151" s="205"/>
      <c r="E151" s="219"/>
      <c r="F151" s="209"/>
      <c r="G151" s="472"/>
      <c r="H151" s="230"/>
      <c r="I151" s="211" t="s">
        <v>17</v>
      </c>
      <c r="J151" s="476"/>
      <c r="K151" s="229"/>
      <c r="L151" s="227"/>
      <c r="M151" s="228"/>
    </row>
    <row r="152" spans="1:14" ht="9" customHeight="1" x14ac:dyDescent="0.25">
      <c r="A152" s="208">
        <v>10</v>
      </c>
      <c r="B152" s="211"/>
      <c r="C152" s="215"/>
      <c r="D152" s="205"/>
      <c r="E152" s="219"/>
      <c r="F152" s="209"/>
      <c r="G152" s="472"/>
      <c r="H152" s="218"/>
      <c r="I152" s="205"/>
      <c r="J152" s="205"/>
      <c r="K152" s="229"/>
      <c r="L152" s="227"/>
      <c r="M152" s="228"/>
    </row>
    <row r="153" spans="1:14" ht="9" customHeight="1" x14ac:dyDescent="0.25">
      <c r="A153" s="208"/>
      <c r="B153" s="216"/>
      <c r="C153" s="470">
        <v>4</v>
      </c>
      <c r="D153" s="211" t="s">
        <v>351</v>
      </c>
      <c r="E153" s="215"/>
      <c r="F153" s="209"/>
      <c r="G153" s="472"/>
      <c r="H153" s="218"/>
      <c r="I153" s="205"/>
      <c r="J153" s="205"/>
      <c r="K153" s="229"/>
      <c r="L153" s="227"/>
      <c r="M153" s="228"/>
    </row>
    <row r="154" spans="1:14" ht="9" customHeight="1" x14ac:dyDescent="0.25">
      <c r="A154" s="208">
        <v>11</v>
      </c>
      <c r="B154" s="211"/>
      <c r="C154" s="471"/>
      <c r="D154" s="216"/>
      <c r="E154" s="470">
        <v>8</v>
      </c>
      <c r="F154" s="209"/>
      <c r="G154" s="472"/>
      <c r="H154" s="218"/>
      <c r="I154" s="205"/>
      <c r="J154" s="205"/>
      <c r="K154" s="229"/>
      <c r="L154" s="227"/>
      <c r="M154" s="228"/>
    </row>
    <row r="155" spans="1:14" ht="9" customHeight="1" x14ac:dyDescent="0.25">
      <c r="A155" s="231"/>
      <c r="B155" s="205"/>
      <c r="C155" s="219"/>
      <c r="D155" s="209"/>
      <c r="E155" s="472"/>
      <c r="F155" s="211" t="s">
        <v>17</v>
      </c>
      <c r="G155" s="471"/>
      <c r="H155" s="218"/>
      <c r="I155" s="205"/>
      <c r="J155" s="205">
        <v>-11</v>
      </c>
      <c r="K155" s="211" t="s">
        <v>17</v>
      </c>
      <c r="L155" s="477"/>
      <c r="M155" s="228"/>
    </row>
    <row r="156" spans="1:14" ht="9" customHeight="1" x14ac:dyDescent="0.25">
      <c r="A156" s="231"/>
      <c r="B156" s="209"/>
      <c r="C156" s="210">
        <v>12</v>
      </c>
      <c r="D156" s="211" t="s">
        <v>17</v>
      </c>
      <c r="E156" s="471"/>
      <c r="F156" s="205"/>
      <c r="G156" s="219"/>
      <c r="H156" s="220"/>
      <c r="I156" s="205"/>
      <c r="J156" s="205"/>
      <c r="K156" s="232"/>
      <c r="L156" s="477"/>
      <c r="M156" s="228"/>
    </row>
    <row r="157" spans="1:14" ht="9" customHeight="1" x14ac:dyDescent="0.25">
      <c r="A157" s="231"/>
      <c r="B157" s="209"/>
      <c r="C157" s="210"/>
      <c r="D157" s="209"/>
      <c r="E157" s="215"/>
      <c r="F157" s="205"/>
      <c r="G157" s="219"/>
      <c r="H157" s="220"/>
      <c r="I157" s="205"/>
      <c r="J157" s="205"/>
      <c r="K157" s="233"/>
      <c r="L157" s="227"/>
      <c r="M157" s="228"/>
    </row>
    <row r="158" spans="1:14" ht="9" customHeight="1" x14ac:dyDescent="0.25">
      <c r="A158" s="220"/>
      <c r="B158" s="205"/>
      <c r="C158" s="219"/>
      <c r="D158" s="205"/>
      <c r="E158" s="219">
        <v>-9</v>
      </c>
      <c r="F158" s="211" t="s">
        <v>50</v>
      </c>
      <c r="G158" s="219"/>
      <c r="H158" s="220"/>
      <c r="I158" s="205"/>
      <c r="J158" s="473">
        <v>2</v>
      </c>
      <c r="K158" s="234" t="s">
        <v>17</v>
      </c>
      <c r="L158" s="227"/>
      <c r="M158" s="228"/>
    </row>
    <row r="159" spans="1:14" ht="9" customHeight="1" x14ac:dyDescent="0.25">
      <c r="A159" s="219">
        <v>-1</v>
      </c>
      <c r="B159" s="211" t="s">
        <v>347</v>
      </c>
      <c r="C159" s="219"/>
      <c r="D159" s="205"/>
      <c r="E159" s="219"/>
      <c r="F159" s="216"/>
      <c r="G159" s="470">
        <v>18</v>
      </c>
      <c r="H159" s="218"/>
      <c r="I159" s="205"/>
      <c r="J159" s="473"/>
      <c r="K159" s="233"/>
      <c r="L159" s="227"/>
      <c r="M159" s="228"/>
    </row>
    <row r="160" spans="1:14" ht="9" customHeight="1" x14ac:dyDescent="0.25">
      <c r="A160" s="215"/>
      <c r="B160" s="216"/>
      <c r="C160" s="470">
        <v>12</v>
      </c>
      <c r="D160" s="211" t="s">
        <v>351</v>
      </c>
      <c r="E160" s="219"/>
      <c r="F160" s="209"/>
      <c r="G160" s="472"/>
      <c r="H160" s="218"/>
      <c r="I160" s="211" t="s">
        <v>50</v>
      </c>
      <c r="J160" s="205"/>
      <c r="K160" s="233"/>
      <c r="L160" s="227"/>
      <c r="M160" s="228"/>
      <c r="N160" s="473"/>
    </row>
    <row r="161" spans="1:14" ht="9" customHeight="1" x14ac:dyDescent="0.25">
      <c r="A161" s="215">
        <v>-8</v>
      </c>
      <c r="B161" s="211" t="s">
        <v>351</v>
      </c>
      <c r="C161" s="471"/>
      <c r="D161" s="216"/>
      <c r="E161" s="470">
        <v>16</v>
      </c>
      <c r="F161" s="209"/>
      <c r="G161" s="472"/>
      <c r="H161" s="221"/>
      <c r="I161" s="216"/>
      <c r="J161" s="474">
        <v>20</v>
      </c>
      <c r="K161" s="233"/>
      <c r="L161" s="227"/>
      <c r="M161" s="228"/>
      <c r="N161" s="473"/>
    </row>
    <row r="162" spans="1:14" ht="9" customHeight="1" x14ac:dyDescent="0.25">
      <c r="A162" s="215"/>
      <c r="B162" s="216"/>
      <c r="C162" s="215"/>
      <c r="D162" s="209"/>
      <c r="E162" s="472"/>
      <c r="F162" s="211" t="s">
        <v>351</v>
      </c>
      <c r="G162" s="471"/>
      <c r="H162" s="218"/>
      <c r="I162" s="209"/>
      <c r="J162" s="475"/>
      <c r="K162" s="233"/>
      <c r="L162" s="227"/>
      <c r="M162" s="228"/>
    </row>
    <row r="163" spans="1:14" ht="9" customHeight="1" x14ac:dyDescent="0.25">
      <c r="A163" s="219">
        <v>-2</v>
      </c>
      <c r="B163" s="209"/>
      <c r="C163" s="215"/>
      <c r="D163" s="209"/>
      <c r="E163" s="472"/>
      <c r="F163" s="205"/>
      <c r="G163" s="219"/>
      <c r="H163" s="222"/>
      <c r="I163" s="209"/>
      <c r="J163" s="475"/>
      <c r="K163" s="233"/>
      <c r="L163" s="227"/>
      <c r="M163" s="228"/>
    </row>
    <row r="164" spans="1:14" ht="9" customHeight="1" x14ac:dyDescent="0.25">
      <c r="A164" s="215"/>
      <c r="B164" s="216"/>
      <c r="C164" s="470">
        <v>13</v>
      </c>
      <c r="D164" s="211" t="s">
        <v>350</v>
      </c>
      <c r="E164" s="471"/>
      <c r="F164" s="205"/>
      <c r="G164" s="219"/>
      <c r="H164" s="222"/>
      <c r="I164" s="209"/>
      <c r="J164" s="475"/>
      <c r="K164" s="236" t="s">
        <v>24</v>
      </c>
      <c r="L164" s="477"/>
      <c r="M164" s="228"/>
    </row>
    <row r="165" spans="1:14" ht="9" customHeight="1" x14ac:dyDescent="0.25">
      <c r="A165" s="215">
        <v>-7</v>
      </c>
      <c r="B165" s="211" t="s">
        <v>350</v>
      </c>
      <c r="C165" s="471"/>
      <c r="D165" s="205"/>
      <c r="E165" s="219"/>
      <c r="F165" s="205"/>
      <c r="G165" s="219"/>
      <c r="H165" s="222"/>
      <c r="I165" s="209"/>
      <c r="J165" s="475"/>
      <c r="K165" s="206"/>
      <c r="L165" s="477"/>
      <c r="M165" s="228"/>
    </row>
    <row r="166" spans="1:14" ht="9" customHeight="1" x14ac:dyDescent="0.25">
      <c r="A166" s="215"/>
      <c r="B166" s="205"/>
      <c r="C166" s="219"/>
      <c r="D166" s="205"/>
      <c r="E166" s="219">
        <v>-10</v>
      </c>
      <c r="F166" s="211" t="s">
        <v>24</v>
      </c>
      <c r="G166" s="219"/>
      <c r="H166" s="222"/>
      <c r="I166" s="209"/>
      <c r="J166" s="475"/>
      <c r="K166" s="206"/>
      <c r="L166" s="227"/>
      <c r="M166" s="228"/>
      <c r="N166" s="473"/>
    </row>
    <row r="167" spans="1:14" ht="9" customHeight="1" x14ac:dyDescent="0.25">
      <c r="A167" s="219">
        <v>-3</v>
      </c>
      <c r="B167" s="205"/>
      <c r="C167" s="219"/>
      <c r="D167" s="205"/>
      <c r="E167" s="219"/>
      <c r="F167" s="216"/>
      <c r="G167" s="470">
        <v>19</v>
      </c>
      <c r="H167" s="218"/>
      <c r="I167" s="209"/>
      <c r="J167" s="475"/>
      <c r="K167" s="205"/>
      <c r="L167" s="237"/>
      <c r="M167" s="224"/>
      <c r="N167" s="473"/>
    </row>
    <row r="168" spans="1:14" ht="9" customHeight="1" x14ac:dyDescent="0.25">
      <c r="A168" s="215"/>
      <c r="B168" s="216"/>
      <c r="C168" s="470">
        <v>14</v>
      </c>
      <c r="D168" s="211" t="s">
        <v>349</v>
      </c>
      <c r="E168" s="219"/>
      <c r="F168" s="209"/>
      <c r="G168" s="472"/>
      <c r="H168" s="230"/>
      <c r="I168" s="211" t="s">
        <v>24</v>
      </c>
      <c r="J168" s="476"/>
      <c r="K168" s="205"/>
      <c r="L168" s="237"/>
      <c r="M168" s="224"/>
    </row>
    <row r="169" spans="1:14" ht="9" customHeight="1" x14ac:dyDescent="0.25">
      <c r="A169" s="215">
        <v>-6</v>
      </c>
      <c r="B169" s="211" t="s">
        <v>349</v>
      </c>
      <c r="C169" s="471"/>
      <c r="D169" s="216"/>
      <c r="E169" s="470">
        <v>17</v>
      </c>
      <c r="F169" s="209"/>
      <c r="G169" s="472"/>
      <c r="H169" s="218"/>
      <c r="I169" s="205"/>
      <c r="J169" s="205"/>
      <c r="K169" s="205"/>
      <c r="L169" s="237"/>
      <c r="M169" s="224"/>
    </row>
    <row r="170" spans="1:14" ht="9" customHeight="1" x14ac:dyDescent="0.25">
      <c r="A170" s="215"/>
      <c r="B170" s="216"/>
      <c r="C170" s="215"/>
      <c r="D170" s="209"/>
      <c r="E170" s="472"/>
      <c r="F170" s="211" t="s">
        <v>348</v>
      </c>
      <c r="G170" s="471"/>
      <c r="H170" s="218"/>
      <c r="I170" s="205"/>
      <c r="J170" s="224"/>
    </row>
    <row r="171" spans="1:14" ht="9" customHeight="1" x14ac:dyDescent="0.25">
      <c r="A171" s="219">
        <v>-4</v>
      </c>
      <c r="B171" s="209"/>
      <c r="C171" s="215"/>
      <c r="D171" s="209"/>
      <c r="E171" s="472"/>
      <c r="F171" s="205"/>
      <c r="G171" s="220"/>
      <c r="H171" s="220"/>
      <c r="I171" s="205"/>
      <c r="J171" s="224"/>
    </row>
    <row r="172" spans="1:14" ht="9" customHeight="1" x14ac:dyDescent="0.25">
      <c r="A172" s="215"/>
      <c r="B172" s="216"/>
      <c r="C172" s="470">
        <v>15</v>
      </c>
      <c r="D172" s="211" t="s">
        <v>348</v>
      </c>
      <c r="E172" s="471"/>
      <c r="F172" s="205"/>
      <c r="G172" s="220"/>
      <c r="H172" s="220"/>
      <c r="I172" s="205"/>
      <c r="J172" s="224"/>
      <c r="M172" s="224"/>
    </row>
    <row r="173" spans="1:14" ht="9" customHeight="1" x14ac:dyDescent="0.25">
      <c r="A173" s="215">
        <v>-5</v>
      </c>
      <c r="B173" s="211" t="s">
        <v>348</v>
      </c>
      <c r="C173" s="471"/>
      <c r="D173" s="205"/>
      <c r="E173" s="220"/>
      <c r="F173" s="205"/>
      <c r="G173" s="220"/>
      <c r="H173" s="220"/>
      <c r="I173" s="205"/>
      <c r="J173" s="205"/>
      <c r="K173" s="205"/>
      <c r="L173" s="239"/>
      <c r="M173" s="214"/>
    </row>
    <row r="174" spans="1:14" ht="9" customHeight="1" x14ac:dyDescent="0.25">
      <c r="A174" s="240"/>
      <c r="B174" s="205"/>
      <c r="C174" s="219"/>
      <c r="D174" s="205"/>
      <c r="E174" s="220"/>
      <c r="F174" s="205"/>
      <c r="G174" s="220"/>
      <c r="H174" s="220"/>
      <c r="I174" s="205"/>
      <c r="J174" s="205"/>
      <c r="K174" s="205"/>
      <c r="L174" s="239"/>
      <c r="M174" s="214"/>
    </row>
    <row r="175" spans="1:14" ht="9" customHeight="1" x14ac:dyDescent="0.25">
      <c r="B175" s="205"/>
      <c r="D175" s="205" t="s">
        <v>262</v>
      </c>
      <c r="F175" s="205"/>
      <c r="I175" s="244" t="s">
        <v>51</v>
      </c>
      <c r="J175" s="205"/>
      <c r="K175" s="205"/>
      <c r="M175" s="224"/>
    </row>
    <row r="176" spans="1:14" ht="9" customHeight="1" x14ac:dyDescent="0.25">
      <c r="B176" s="205"/>
      <c r="D176" s="205" t="s">
        <v>263</v>
      </c>
      <c r="F176" s="205"/>
      <c r="I176" s="205" t="s">
        <v>52</v>
      </c>
      <c r="J176" s="205"/>
      <c r="K176" s="205"/>
      <c r="M176" s="220"/>
    </row>
    <row r="177" spans="1:14" ht="12" customHeight="1" x14ac:dyDescent="0.25">
      <c r="A177" s="357" t="s">
        <v>241</v>
      </c>
      <c r="B177" s="357"/>
      <c r="C177" s="357"/>
      <c r="D177" s="357"/>
      <c r="E177" s="357"/>
      <c r="F177" s="357"/>
      <c r="G177" s="357"/>
      <c r="H177" s="357"/>
      <c r="I177" s="357"/>
      <c r="J177" s="357"/>
      <c r="K177" s="202"/>
      <c r="L177" s="202"/>
      <c r="M177" s="220"/>
    </row>
    <row r="178" spans="1:14" ht="12" customHeight="1" x14ac:dyDescent="0.25">
      <c r="A178" s="378" t="s">
        <v>59</v>
      </c>
      <c r="B178" s="378"/>
      <c r="C178" s="378"/>
      <c r="D178" s="378"/>
      <c r="E178" s="378"/>
      <c r="F178" s="378"/>
      <c r="G178" s="378"/>
      <c r="H178" s="378"/>
      <c r="I178" s="378"/>
      <c r="J178" s="378"/>
      <c r="K178" s="204"/>
      <c r="M178" s="220"/>
    </row>
    <row r="179" spans="1:14" ht="12" customHeight="1" x14ac:dyDescent="0.25">
      <c r="B179" s="205"/>
      <c r="D179" s="205"/>
      <c r="F179" s="206" t="s">
        <v>184</v>
      </c>
      <c r="K179" s="205"/>
      <c r="M179" s="220"/>
    </row>
    <row r="180" spans="1:14" ht="9" customHeight="1" x14ac:dyDescent="0.25">
      <c r="A180" s="208"/>
      <c r="B180" s="209"/>
      <c r="C180" s="210">
        <v>1</v>
      </c>
      <c r="D180" s="211" t="s">
        <v>352</v>
      </c>
      <c r="E180" s="212"/>
      <c r="F180" s="205"/>
      <c r="G180" s="207"/>
      <c r="H180" s="207"/>
      <c r="I180" s="480" t="s">
        <v>286</v>
      </c>
      <c r="J180" s="480"/>
      <c r="K180" s="205"/>
      <c r="L180" s="213"/>
      <c r="M180" s="214"/>
      <c r="N180" s="207"/>
    </row>
    <row r="181" spans="1:14" ht="9" customHeight="1" x14ac:dyDescent="0.25">
      <c r="A181" s="208"/>
      <c r="B181" s="209"/>
      <c r="C181" s="215"/>
      <c r="D181" s="216"/>
      <c r="E181" s="470">
        <v>5</v>
      </c>
      <c r="F181" s="211" t="s">
        <v>352</v>
      </c>
      <c r="G181" s="217"/>
      <c r="H181" s="207"/>
      <c r="I181" s="480"/>
      <c r="J181" s="480"/>
      <c r="K181" s="205"/>
      <c r="L181" s="213"/>
      <c r="M181" s="214"/>
      <c r="N181" s="207"/>
    </row>
    <row r="182" spans="1:14" ht="9" customHeight="1" x14ac:dyDescent="0.25">
      <c r="A182" s="208">
        <v>2</v>
      </c>
      <c r="B182" s="211"/>
      <c r="C182" s="215"/>
      <c r="D182" s="209"/>
      <c r="E182" s="472"/>
      <c r="F182" s="216"/>
      <c r="G182" s="470">
        <v>9</v>
      </c>
      <c r="H182" s="218"/>
      <c r="I182" s="205"/>
      <c r="J182" s="205"/>
      <c r="K182" s="205"/>
      <c r="L182" s="213"/>
      <c r="M182" s="214"/>
      <c r="N182" s="207"/>
    </row>
    <row r="183" spans="1:14" ht="9" customHeight="1" x14ac:dyDescent="0.25">
      <c r="A183" s="208"/>
      <c r="B183" s="216"/>
      <c r="C183" s="470">
        <v>1</v>
      </c>
      <c r="D183" s="211" t="s">
        <v>353</v>
      </c>
      <c r="E183" s="471"/>
      <c r="F183" s="209"/>
      <c r="G183" s="472"/>
      <c r="H183" s="218"/>
      <c r="I183" s="205"/>
      <c r="J183" s="205"/>
      <c r="K183" s="205"/>
      <c r="L183" s="213"/>
      <c r="M183" s="214"/>
      <c r="N183" s="207"/>
    </row>
    <row r="184" spans="1:14" ht="9" customHeight="1" x14ac:dyDescent="0.25">
      <c r="A184" s="208">
        <v>3</v>
      </c>
      <c r="B184" s="211"/>
      <c r="C184" s="471"/>
      <c r="D184" s="205"/>
      <c r="E184" s="219"/>
      <c r="F184" s="209"/>
      <c r="G184" s="472"/>
      <c r="H184" s="218"/>
      <c r="I184" s="205"/>
      <c r="J184" s="205"/>
      <c r="K184" s="205"/>
      <c r="L184" s="213"/>
      <c r="M184" s="214"/>
      <c r="N184" s="207"/>
    </row>
    <row r="185" spans="1:14" ht="9" customHeight="1" x14ac:dyDescent="0.25">
      <c r="A185" s="208"/>
      <c r="B185" s="205"/>
      <c r="C185" s="219"/>
      <c r="D185" s="205"/>
      <c r="E185" s="219"/>
      <c r="F185" s="209"/>
      <c r="G185" s="472"/>
      <c r="H185" s="218"/>
      <c r="I185" s="211" t="s">
        <v>352</v>
      </c>
      <c r="J185" s="209"/>
      <c r="K185" s="205"/>
      <c r="L185" s="213"/>
      <c r="M185" s="214"/>
      <c r="N185" s="207"/>
    </row>
    <row r="186" spans="1:14" ht="9" customHeight="1" x14ac:dyDescent="0.25">
      <c r="A186" s="208">
        <v>4</v>
      </c>
      <c r="B186" s="211"/>
      <c r="C186" s="215"/>
      <c r="D186" s="205"/>
      <c r="E186" s="219"/>
      <c r="F186" s="209"/>
      <c r="G186" s="472"/>
      <c r="H186" s="221"/>
      <c r="I186" s="216"/>
      <c r="J186" s="474">
        <v>11</v>
      </c>
      <c r="K186" s="205"/>
      <c r="L186" s="213"/>
      <c r="M186" s="214"/>
      <c r="N186" s="207"/>
    </row>
    <row r="187" spans="1:14" ht="9" customHeight="1" x14ac:dyDescent="0.25">
      <c r="A187" s="208"/>
      <c r="B187" s="216"/>
      <c r="C187" s="470">
        <v>2</v>
      </c>
      <c r="D187" s="211" t="s">
        <v>354</v>
      </c>
      <c r="E187" s="215"/>
      <c r="F187" s="209"/>
      <c r="G187" s="472"/>
      <c r="H187" s="218"/>
      <c r="I187" s="209"/>
      <c r="J187" s="475"/>
      <c r="K187" s="205"/>
      <c r="L187" s="213"/>
      <c r="M187" s="214"/>
      <c r="N187" s="207"/>
    </row>
    <row r="188" spans="1:14" ht="9" customHeight="1" x14ac:dyDescent="0.25">
      <c r="A188" s="208">
        <v>5</v>
      </c>
      <c r="B188" s="211"/>
      <c r="C188" s="471"/>
      <c r="D188" s="216"/>
      <c r="E188" s="470">
        <v>6</v>
      </c>
      <c r="F188" s="209"/>
      <c r="G188" s="472"/>
      <c r="H188" s="218"/>
      <c r="I188" s="209"/>
      <c r="J188" s="475"/>
      <c r="K188" s="205"/>
      <c r="L188" s="213"/>
      <c r="M188" s="214"/>
      <c r="N188" s="207"/>
    </row>
    <row r="189" spans="1:14" ht="9" customHeight="1" x14ac:dyDescent="0.25">
      <c r="A189" s="208"/>
      <c r="B189" s="205"/>
      <c r="C189" s="219"/>
      <c r="D189" s="209"/>
      <c r="E189" s="472"/>
      <c r="F189" s="211" t="s">
        <v>44</v>
      </c>
      <c r="G189" s="471"/>
      <c r="H189" s="218"/>
      <c r="I189" s="209"/>
      <c r="J189" s="475"/>
      <c r="K189" s="205"/>
      <c r="L189" s="213"/>
      <c r="M189" s="214"/>
      <c r="N189" s="207"/>
    </row>
    <row r="190" spans="1:14" ht="9" customHeight="1" x14ac:dyDescent="0.3">
      <c r="A190" s="208"/>
      <c r="B190" s="209"/>
      <c r="C190" s="210">
        <v>6</v>
      </c>
      <c r="D190" s="211" t="s">
        <v>44</v>
      </c>
      <c r="E190" s="471"/>
      <c r="F190" s="205"/>
      <c r="G190" s="219"/>
      <c r="H190" s="222"/>
      <c r="I190" s="209"/>
      <c r="J190" s="475"/>
      <c r="K190" s="205"/>
      <c r="L190" s="223"/>
      <c r="M190" s="224"/>
      <c r="N190" s="207"/>
    </row>
    <row r="191" spans="1:14" ht="9" customHeight="1" x14ac:dyDescent="0.25">
      <c r="A191" s="208"/>
      <c r="B191" s="209"/>
      <c r="C191" s="215"/>
      <c r="D191" s="205"/>
      <c r="E191" s="219"/>
      <c r="F191" s="205"/>
      <c r="G191" s="219"/>
      <c r="H191" s="222"/>
      <c r="I191" s="209"/>
      <c r="J191" s="475"/>
      <c r="K191" s="211" t="s">
        <v>8</v>
      </c>
      <c r="L191" s="478">
        <v>1</v>
      </c>
      <c r="M191" s="224"/>
      <c r="N191" s="207"/>
    </row>
    <row r="192" spans="1:14" ht="9" customHeight="1" x14ac:dyDescent="0.25">
      <c r="A192" s="208"/>
      <c r="B192" s="209"/>
      <c r="C192" s="210">
        <v>7</v>
      </c>
      <c r="D192" s="211" t="s">
        <v>355</v>
      </c>
      <c r="E192" s="215"/>
      <c r="F192" s="205"/>
      <c r="G192" s="219"/>
      <c r="H192" s="222"/>
      <c r="I192" s="209"/>
      <c r="J192" s="475"/>
      <c r="K192" s="209"/>
      <c r="L192" s="478"/>
      <c r="M192" s="224"/>
      <c r="N192" s="226"/>
    </row>
    <row r="193" spans="1:14" ht="9" customHeight="1" x14ac:dyDescent="0.25">
      <c r="A193" s="208"/>
      <c r="B193" s="205"/>
      <c r="C193" s="219"/>
      <c r="D193" s="209"/>
      <c r="E193" s="470">
        <v>7</v>
      </c>
      <c r="F193" s="211" t="s">
        <v>355</v>
      </c>
      <c r="G193" s="215"/>
      <c r="H193" s="222"/>
      <c r="I193" s="209"/>
      <c r="J193" s="475"/>
      <c r="K193" s="209"/>
      <c r="L193" s="227"/>
      <c r="M193" s="228"/>
      <c r="N193" s="226"/>
    </row>
    <row r="194" spans="1:14" ht="9" customHeight="1" x14ac:dyDescent="0.25">
      <c r="A194" s="208">
        <v>8</v>
      </c>
      <c r="B194" s="211" t="s">
        <v>356</v>
      </c>
      <c r="C194" s="215"/>
      <c r="D194" s="209"/>
      <c r="E194" s="472"/>
      <c r="F194" s="216"/>
      <c r="G194" s="470">
        <v>10</v>
      </c>
      <c r="H194" s="218"/>
      <c r="I194" s="209"/>
      <c r="J194" s="475"/>
      <c r="K194" s="229"/>
      <c r="L194" s="227"/>
      <c r="M194" s="228"/>
      <c r="N194" s="226"/>
    </row>
    <row r="195" spans="1:14" ht="9" customHeight="1" x14ac:dyDescent="0.25">
      <c r="A195" s="208"/>
      <c r="B195" s="216"/>
      <c r="C195" s="470">
        <v>3</v>
      </c>
      <c r="D195" s="211" t="s">
        <v>49</v>
      </c>
      <c r="E195" s="471"/>
      <c r="F195" s="209"/>
      <c r="G195" s="472"/>
      <c r="H195" s="218"/>
      <c r="I195" s="209"/>
      <c r="J195" s="475"/>
      <c r="K195" s="229"/>
      <c r="L195" s="227"/>
      <c r="M195" s="228"/>
      <c r="N195" s="226"/>
    </row>
    <row r="196" spans="1:14" ht="9" customHeight="1" x14ac:dyDescent="0.25">
      <c r="A196" s="208">
        <v>9</v>
      </c>
      <c r="B196" s="211" t="s">
        <v>49</v>
      </c>
      <c r="C196" s="471"/>
      <c r="D196" s="205"/>
      <c r="E196" s="219"/>
      <c r="F196" s="209"/>
      <c r="G196" s="472"/>
      <c r="H196" s="218"/>
      <c r="I196" s="209"/>
      <c r="J196" s="475"/>
      <c r="K196" s="229"/>
      <c r="L196" s="227"/>
      <c r="M196" s="228"/>
      <c r="N196" s="226"/>
    </row>
    <row r="197" spans="1:14" ht="9" customHeight="1" x14ac:dyDescent="0.25">
      <c r="A197" s="208"/>
      <c r="B197" s="205"/>
      <c r="C197" s="219"/>
      <c r="D197" s="205"/>
      <c r="E197" s="219"/>
      <c r="F197" s="209"/>
      <c r="G197" s="472"/>
      <c r="H197" s="230"/>
      <c r="I197" s="211" t="s">
        <v>8</v>
      </c>
      <c r="J197" s="476"/>
      <c r="K197" s="229"/>
      <c r="L197" s="227"/>
      <c r="M197" s="228"/>
      <c r="N197" s="226"/>
    </row>
    <row r="198" spans="1:14" ht="9" customHeight="1" x14ac:dyDescent="0.25">
      <c r="A198" s="208">
        <v>10</v>
      </c>
      <c r="B198" s="211"/>
      <c r="C198" s="215"/>
      <c r="D198" s="205"/>
      <c r="E198" s="219"/>
      <c r="F198" s="209"/>
      <c r="G198" s="472"/>
      <c r="H198" s="218"/>
      <c r="I198" s="205"/>
      <c r="J198" s="205"/>
      <c r="K198" s="229"/>
      <c r="L198" s="227"/>
      <c r="M198" s="228"/>
      <c r="N198" s="226"/>
    </row>
    <row r="199" spans="1:14" ht="9" customHeight="1" x14ac:dyDescent="0.25">
      <c r="A199" s="208"/>
      <c r="B199" s="216"/>
      <c r="C199" s="470">
        <v>4</v>
      </c>
      <c r="D199" s="211" t="s">
        <v>13</v>
      </c>
      <c r="E199" s="215"/>
      <c r="F199" s="209"/>
      <c r="G199" s="472"/>
      <c r="H199" s="218"/>
      <c r="I199" s="205"/>
      <c r="J199" s="205"/>
      <c r="K199" s="229"/>
      <c r="L199" s="227"/>
      <c r="M199" s="228"/>
      <c r="N199" s="226"/>
    </row>
    <row r="200" spans="1:14" ht="9" customHeight="1" x14ac:dyDescent="0.25">
      <c r="A200" s="208">
        <v>11</v>
      </c>
      <c r="B200" s="211"/>
      <c r="C200" s="471"/>
      <c r="D200" s="216"/>
      <c r="E200" s="470">
        <v>8</v>
      </c>
      <c r="F200" s="209"/>
      <c r="G200" s="472"/>
      <c r="H200" s="218"/>
      <c r="I200" s="205"/>
      <c r="J200" s="205"/>
      <c r="K200" s="229"/>
      <c r="L200" s="227"/>
      <c r="M200" s="228"/>
      <c r="N200" s="226"/>
    </row>
    <row r="201" spans="1:14" ht="9" customHeight="1" x14ac:dyDescent="0.25">
      <c r="A201" s="231"/>
      <c r="B201" s="205"/>
      <c r="C201" s="219"/>
      <c r="D201" s="209"/>
      <c r="E201" s="472"/>
      <c r="F201" s="211" t="s">
        <v>8</v>
      </c>
      <c r="G201" s="471"/>
      <c r="H201" s="218"/>
      <c r="I201" s="205"/>
      <c r="J201" s="205">
        <v>-11</v>
      </c>
      <c r="K201" s="211" t="s">
        <v>352</v>
      </c>
      <c r="L201" s="477"/>
      <c r="M201" s="228"/>
      <c r="N201" s="226"/>
    </row>
    <row r="202" spans="1:14" ht="9" customHeight="1" x14ac:dyDescent="0.25">
      <c r="A202" s="231"/>
      <c r="B202" s="209"/>
      <c r="C202" s="210">
        <v>12</v>
      </c>
      <c r="D202" s="211" t="s">
        <v>8</v>
      </c>
      <c r="E202" s="471"/>
      <c r="F202" s="205"/>
      <c r="G202" s="219"/>
      <c r="H202" s="220"/>
      <c r="I202" s="205"/>
      <c r="J202" s="205"/>
      <c r="K202" s="232"/>
      <c r="L202" s="477"/>
      <c r="M202" s="228"/>
      <c r="N202" s="226"/>
    </row>
    <row r="203" spans="1:14" ht="9" customHeight="1" x14ac:dyDescent="0.25">
      <c r="A203" s="231"/>
      <c r="B203" s="209"/>
      <c r="C203" s="210"/>
      <c r="D203" s="209"/>
      <c r="E203" s="215"/>
      <c r="F203" s="205"/>
      <c r="G203" s="219"/>
      <c r="H203" s="220"/>
      <c r="I203" s="205"/>
      <c r="J203" s="205"/>
      <c r="K203" s="233"/>
      <c r="L203" s="227"/>
      <c r="M203" s="228"/>
      <c r="N203" s="226"/>
    </row>
    <row r="204" spans="1:14" ht="9" customHeight="1" x14ac:dyDescent="0.25">
      <c r="A204" s="220"/>
      <c r="B204" s="205"/>
      <c r="C204" s="219"/>
      <c r="D204" s="205"/>
      <c r="E204" s="219">
        <v>-9</v>
      </c>
      <c r="F204" s="211" t="s">
        <v>44</v>
      </c>
      <c r="G204" s="219"/>
      <c r="H204" s="220"/>
      <c r="I204" s="205"/>
      <c r="J204" s="473">
        <v>2</v>
      </c>
      <c r="K204" s="234" t="s">
        <v>44</v>
      </c>
      <c r="L204" s="227"/>
      <c r="M204" s="228"/>
      <c r="N204" s="220"/>
    </row>
    <row r="205" spans="1:14" ht="9" customHeight="1" x14ac:dyDescent="0.25">
      <c r="A205" s="219">
        <v>-1</v>
      </c>
      <c r="B205" s="211"/>
      <c r="C205" s="219"/>
      <c r="D205" s="205"/>
      <c r="E205" s="219"/>
      <c r="F205" s="216"/>
      <c r="G205" s="470">
        <v>18</v>
      </c>
      <c r="H205" s="218"/>
      <c r="I205" s="205"/>
      <c r="J205" s="473"/>
      <c r="K205" s="233"/>
      <c r="L205" s="43"/>
      <c r="M205" s="228"/>
      <c r="N205" s="473"/>
    </row>
    <row r="206" spans="1:14" ht="9" customHeight="1" x14ac:dyDescent="0.25">
      <c r="A206" s="215"/>
      <c r="B206" s="216"/>
      <c r="C206" s="470">
        <v>12</v>
      </c>
      <c r="D206" s="211" t="s">
        <v>13</v>
      </c>
      <c r="E206" s="219"/>
      <c r="F206" s="209"/>
      <c r="G206" s="472"/>
      <c r="H206" s="218"/>
      <c r="I206" s="211" t="s">
        <v>44</v>
      </c>
      <c r="J206" s="235"/>
      <c r="K206" s="233"/>
      <c r="L206" s="227"/>
      <c r="M206" s="228"/>
      <c r="N206" s="473"/>
    </row>
    <row r="207" spans="1:14" ht="9" customHeight="1" x14ac:dyDescent="0.25">
      <c r="A207" s="215">
        <v>-8</v>
      </c>
      <c r="B207" s="211" t="s">
        <v>13</v>
      </c>
      <c r="C207" s="471"/>
      <c r="D207" s="216"/>
      <c r="E207" s="470">
        <v>16</v>
      </c>
      <c r="F207" s="209"/>
      <c r="G207" s="472"/>
      <c r="H207" s="221"/>
      <c r="I207" s="216"/>
      <c r="J207" s="474">
        <v>20</v>
      </c>
      <c r="K207" s="233"/>
      <c r="L207" s="227"/>
      <c r="M207" s="228"/>
      <c r="N207" s="222"/>
    </row>
    <row r="208" spans="1:14" ht="9" customHeight="1" x14ac:dyDescent="0.25">
      <c r="A208" s="215"/>
      <c r="B208" s="216"/>
      <c r="C208" s="215"/>
      <c r="D208" s="209"/>
      <c r="E208" s="472"/>
      <c r="F208" s="211" t="s">
        <v>49</v>
      </c>
      <c r="G208" s="471"/>
      <c r="H208" s="218"/>
      <c r="I208" s="209"/>
      <c r="J208" s="475"/>
      <c r="K208" s="233"/>
      <c r="L208" s="227"/>
      <c r="M208" s="228"/>
      <c r="N208" s="222"/>
    </row>
    <row r="209" spans="1:14" ht="9" customHeight="1" x14ac:dyDescent="0.25">
      <c r="A209" s="219">
        <v>-2</v>
      </c>
      <c r="B209" s="209"/>
      <c r="C209" s="215"/>
      <c r="D209" s="209"/>
      <c r="E209" s="472"/>
      <c r="F209" s="205"/>
      <c r="G209" s="219"/>
      <c r="H209" s="222"/>
      <c r="I209" s="209"/>
      <c r="J209" s="475"/>
      <c r="K209" s="233"/>
      <c r="L209" s="227"/>
      <c r="M209" s="228"/>
      <c r="N209" s="222"/>
    </row>
    <row r="210" spans="1:14" ht="9" customHeight="1" x14ac:dyDescent="0.25">
      <c r="A210" s="215"/>
      <c r="B210" s="216"/>
      <c r="C210" s="470">
        <v>13</v>
      </c>
      <c r="D210" s="211" t="s">
        <v>49</v>
      </c>
      <c r="E210" s="471"/>
      <c r="F210" s="205"/>
      <c r="G210" s="219"/>
      <c r="H210" s="222"/>
      <c r="I210" s="209"/>
      <c r="J210" s="475"/>
      <c r="K210" s="236" t="s">
        <v>44</v>
      </c>
      <c r="L210" s="477"/>
      <c r="M210" s="228"/>
      <c r="N210" s="222"/>
    </row>
    <row r="211" spans="1:14" ht="9" customHeight="1" x14ac:dyDescent="0.25">
      <c r="A211" s="215">
        <v>-7</v>
      </c>
      <c r="B211" s="211" t="s">
        <v>49</v>
      </c>
      <c r="C211" s="471"/>
      <c r="D211" s="205"/>
      <c r="E211" s="219"/>
      <c r="F211" s="205"/>
      <c r="G211" s="219"/>
      <c r="H211" s="222"/>
      <c r="I211" s="209"/>
      <c r="J211" s="475"/>
      <c r="K211" s="206"/>
      <c r="L211" s="477"/>
      <c r="M211" s="228"/>
      <c r="N211" s="222"/>
    </row>
    <row r="212" spans="1:14" ht="9" customHeight="1" x14ac:dyDescent="0.25">
      <c r="A212" s="215"/>
      <c r="B212" s="205"/>
      <c r="C212" s="219"/>
      <c r="D212" s="205"/>
      <c r="E212" s="219">
        <v>-10</v>
      </c>
      <c r="F212" s="211" t="s">
        <v>355</v>
      </c>
      <c r="G212" s="219"/>
      <c r="H212" s="222"/>
      <c r="I212" s="209"/>
      <c r="J212" s="475"/>
      <c r="K212" s="206"/>
      <c r="L212" s="227"/>
      <c r="M212" s="228"/>
      <c r="N212" s="473"/>
    </row>
    <row r="213" spans="1:14" ht="9" customHeight="1" x14ac:dyDescent="0.25">
      <c r="A213" s="219">
        <v>-3</v>
      </c>
      <c r="B213" s="211" t="s">
        <v>356</v>
      </c>
      <c r="C213" s="219"/>
      <c r="D213" s="205"/>
      <c r="E213" s="219"/>
      <c r="F213" s="216"/>
      <c r="G213" s="470">
        <v>19</v>
      </c>
      <c r="H213" s="218"/>
      <c r="I213" s="209"/>
      <c r="J213" s="475"/>
      <c r="K213" s="205"/>
      <c r="L213" s="237"/>
      <c r="M213" s="224"/>
      <c r="N213" s="473"/>
    </row>
    <row r="214" spans="1:14" ht="9" customHeight="1" x14ac:dyDescent="0.25">
      <c r="A214" s="215"/>
      <c r="B214" s="216"/>
      <c r="C214" s="470">
        <v>14</v>
      </c>
      <c r="D214" s="211" t="s">
        <v>354</v>
      </c>
      <c r="E214" s="219"/>
      <c r="F214" s="209"/>
      <c r="G214" s="472"/>
      <c r="H214" s="230"/>
      <c r="I214" s="211" t="s">
        <v>354</v>
      </c>
      <c r="J214" s="476"/>
      <c r="K214" s="205"/>
      <c r="L214" s="237"/>
      <c r="M214" s="224"/>
      <c r="N214" s="222"/>
    </row>
    <row r="215" spans="1:14" ht="9" customHeight="1" x14ac:dyDescent="0.25">
      <c r="A215" s="215">
        <v>-6</v>
      </c>
      <c r="B215" s="211" t="s">
        <v>354</v>
      </c>
      <c r="C215" s="471"/>
      <c r="D215" s="216"/>
      <c r="E215" s="470">
        <v>17</v>
      </c>
      <c r="F215" s="209"/>
      <c r="G215" s="472"/>
      <c r="H215" s="218"/>
      <c r="I215" s="205"/>
      <c r="J215" s="205"/>
      <c r="K215" s="205"/>
      <c r="L215" s="237"/>
      <c r="M215" s="224"/>
      <c r="N215" s="222"/>
    </row>
    <row r="216" spans="1:14" ht="9" customHeight="1" x14ac:dyDescent="0.25">
      <c r="A216" s="215"/>
      <c r="B216" s="216"/>
      <c r="C216" s="215"/>
      <c r="D216" s="209"/>
      <c r="E216" s="472"/>
      <c r="F216" s="211" t="s">
        <v>354</v>
      </c>
      <c r="G216" s="471"/>
      <c r="H216" s="218"/>
      <c r="I216" s="205"/>
      <c r="J216" s="224"/>
      <c r="K216" s="222"/>
      <c r="L216" s="218"/>
    </row>
    <row r="217" spans="1:14" ht="9" customHeight="1" x14ac:dyDescent="0.25">
      <c r="A217" s="219">
        <v>-4</v>
      </c>
      <c r="B217" s="209"/>
      <c r="C217" s="215"/>
      <c r="D217" s="209"/>
      <c r="E217" s="472"/>
      <c r="F217" s="205"/>
      <c r="G217" s="220"/>
      <c r="H217" s="220"/>
      <c r="I217" s="205"/>
      <c r="J217" s="224"/>
      <c r="K217" s="222"/>
      <c r="L217" s="218"/>
    </row>
    <row r="218" spans="1:14" ht="9" customHeight="1" x14ac:dyDescent="0.3">
      <c r="A218" s="215"/>
      <c r="B218" s="216"/>
      <c r="C218" s="470">
        <v>15</v>
      </c>
      <c r="D218" s="211" t="s">
        <v>353</v>
      </c>
      <c r="E218" s="471"/>
      <c r="F218" s="205"/>
      <c r="G218" s="220"/>
      <c r="H218" s="220"/>
      <c r="I218" s="205"/>
      <c r="J218" s="205"/>
      <c r="K218" s="205"/>
      <c r="L218" s="223"/>
      <c r="M218" s="224"/>
    </row>
    <row r="219" spans="1:14" ht="9" customHeight="1" x14ac:dyDescent="0.25">
      <c r="A219" s="215">
        <v>-5</v>
      </c>
      <c r="B219" s="211" t="s">
        <v>353</v>
      </c>
      <c r="C219" s="471"/>
      <c r="D219" s="205"/>
      <c r="E219" s="220"/>
      <c r="F219" s="205"/>
      <c r="G219" s="220"/>
      <c r="H219" s="219"/>
      <c r="I219" s="205"/>
      <c r="J219" s="205"/>
      <c r="K219" s="205"/>
      <c r="L219" s="239"/>
      <c r="M219" s="214"/>
    </row>
    <row r="220" spans="1:14" ht="9" customHeight="1" x14ac:dyDescent="0.25">
      <c r="A220" s="240"/>
      <c r="B220" s="205"/>
      <c r="C220" s="219"/>
      <c r="D220" s="205"/>
      <c r="E220" s="220"/>
      <c r="F220" s="205"/>
      <c r="G220" s="220"/>
      <c r="H220" s="219"/>
      <c r="I220" s="205"/>
      <c r="J220" s="205"/>
      <c r="K220" s="205"/>
      <c r="L220" s="239"/>
      <c r="M220" s="214"/>
    </row>
    <row r="221" spans="1:14" ht="9" customHeight="1" x14ac:dyDescent="0.25">
      <c r="A221" s="220"/>
      <c r="B221" s="205"/>
      <c r="C221" s="219"/>
      <c r="D221" s="205"/>
      <c r="E221" s="219"/>
      <c r="F221" s="205"/>
      <c r="G221" s="241"/>
      <c r="H221" s="241"/>
      <c r="I221" s="205"/>
      <c r="J221" s="205"/>
      <c r="K221" s="209"/>
      <c r="L221" s="242"/>
      <c r="M221" s="224"/>
    </row>
    <row r="222" spans="1:14" ht="9" customHeight="1" x14ac:dyDescent="0.25">
      <c r="A222" s="208"/>
      <c r="B222" s="209"/>
      <c r="C222" s="210">
        <v>1</v>
      </c>
      <c r="D222" s="211" t="s">
        <v>357</v>
      </c>
      <c r="E222" s="215"/>
      <c r="F222" s="205"/>
      <c r="G222" s="217"/>
      <c r="H222" s="207"/>
      <c r="I222" s="479" t="s">
        <v>296</v>
      </c>
      <c r="J222" s="479"/>
      <c r="K222" s="205"/>
      <c r="L222" s="213"/>
      <c r="M222" s="214"/>
    </row>
    <row r="223" spans="1:14" ht="9" customHeight="1" x14ac:dyDescent="0.25">
      <c r="A223" s="208"/>
      <c r="B223" s="209"/>
      <c r="C223" s="215"/>
      <c r="D223" s="216"/>
      <c r="E223" s="470">
        <v>5</v>
      </c>
      <c r="F223" s="211" t="s">
        <v>357</v>
      </c>
      <c r="G223" s="217"/>
      <c r="H223" s="207"/>
      <c r="I223" s="479"/>
      <c r="J223" s="479"/>
      <c r="K223" s="205"/>
      <c r="L223" s="213"/>
      <c r="M223" s="214"/>
    </row>
    <row r="224" spans="1:14" ht="9" customHeight="1" x14ac:dyDescent="0.25">
      <c r="A224" s="208">
        <v>1</v>
      </c>
      <c r="B224" s="211" t="s">
        <v>358</v>
      </c>
      <c r="C224" s="215"/>
      <c r="D224" s="209"/>
      <c r="E224" s="472"/>
      <c r="F224" s="216"/>
      <c r="G224" s="470">
        <v>9</v>
      </c>
      <c r="H224" s="218"/>
      <c r="I224" s="205"/>
      <c r="J224" s="205"/>
      <c r="K224" s="205"/>
      <c r="L224" s="213"/>
      <c r="M224" s="214"/>
    </row>
    <row r="225" spans="1:13" ht="9" customHeight="1" x14ac:dyDescent="0.25">
      <c r="A225" s="208"/>
      <c r="B225" s="216"/>
      <c r="C225" s="470">
        <v>1</v>
      </c>
      <c r="D225" s="211" t="s">
        <v>7</v>
      </c>
      <c r="E225" s="471"/>
      <c r="F225" s="209"/>
      <c r="G225" s="472"/>
      <c r="H225" s="218"/>
      <c r="I225" s="205"/>
      <c r="J225" s="205"/>
      <c r="K225" s="205"/>
      <c r="L225" s="213"/>
      <c r="M225" s="214"/>
    </row>
    <row r="226" spans="1:13" ht="9" customHeight="1" x14ac:dyDescent="0.25">
      <c r="A226" s="208">
        <v>3</v>
      </c>
      <c r="B226" s="211" t="s">
        <v>7</v>
      </c>
      <c r="C226" s="471"/>
      <c r="D226" s="205"/>
      <c r="E226" s="219"/>
      <c r="F226" s="209"/>
      <c r="G226" s="472"/>
      <c r="H226" s="218"/>
      <c r="I226" s="205"/>
      <c r="J226" s="205"/>
      <c r="K226" s="205"/>
      <c r="L226" s="213"/>
      <c r="M226" s="214"/>
    </row>
    <row r="227" spans="1:13" ht="9" customHeight="1" x14ac:dyDescent="0.25">
      <c r="A227" s="208"/>
      <c r="B227" s="205"/>
      <c r="C227" s="219"/>
      <c r="D227" s="205"/>
      <c r="E227" s="219"/>
      <c r="F227" s="209"/>
      <c r="G227" s="472"/>
      <c r="H227" s="218"/>
      <c r="I227" s="211" t="s">
        <v>357</v>
      </c>
      <c r="J227" s="209"/>
      <c r="K227" s="205"/>
      <c r="L227" s="213"/>
      <c r="M227" s="214"/>
    </row>
    <row r="228" spans="1:13" ht="9" customHeight="1" x14ac:dyDescent="0.25">
      <c r="A228" s="208">
        <v>4</v>
      </c>
      <c r="B228" s="211"/>
      <c r="C228" s="215"/>
      <c r="D228" s="205"/>
      <c r="E228" s="219"/>
      <c r="F228" s="209"/>
      <c r="G228" s="472"/>
      <c r="H228" s="221"/>
      <c r="I228" s="216"/>
      <c r="J228" s="474">
        <v>11</v>
      </c>
      <c r="K228" s="205"/>
      <c r="L228" s="213"/>
      <c r="M228" s="214"/>
    </row>
    <row r="229" spans="1:13" ht="9" customHeight="1" x14ac:dyDescent="0.25">
      <c r="A229" s="208"/>
      <c r="B229" s="216"/>
      <c r="C229" s="470">
        <v>2</v>
      </c>
      <c r="D229" s="211" t="s">
        <v>359</v>
      </c>
      <c r="E229" s="215"/>
      <c r="F229" s="209"/>
      <c r="G229" s="472"/>
      <c r="H229" s="218"/>
      <c r="I229" s="209"/>
      <c r="J229" s="475"/>
      <c r="K229" s="206"/>
      <c r="L229" s="213"/>
      <c r="M229" s="214"/>
    </row>
    <row r="230" spans="1:13" ht="9" customHeight="1" x14ac:dyDescent="0.25">
      <c r="A230" s="208">
        <v>5</v>
      </c>
      <c r="B230" s="211"/>
      <c r="C230" s="471"/>
      <c r="D230" s="216"/>
      <c r="E230" s="470">
        <v>6</v>
      </c>
      <c r="F230" s="209"/>
      <c r="G230" s="472"/>
      <c r="H230" s="218"/>
      <c r="I230" s="209"/>
      <c r="J230" s="475"/>
      <c r="K230" s="206"/>
      <c r="L230" s="213"/>
      <c r="M230" s="214"/>
    </row>
    <row r="231" spans="1:13" ht="9" customHeight="1" x14ac:dyDescent="0.25">
      <c r="A231" s="208"/>
      <c r="B231" s="205"/>
      <c r="C231" s="219"/>
      <c r="D231" s="209"/>
      <c r="E231" s="472"/>
      <c r="F231" s="211" t="s">
        <v>28</v>
      </c>
      <c r="G231" s="471"/>
      <c r="H231" s="218"/>
      <c r="I231" s="209"/>
      <c r="J231" s="475"/>
      <c r="K231" s="206"/>
      <c r="L231" s="213"/>
      <c r="M231" s="214"/>
    </row>
    <row r="232" spans="1:13" ht="9" customHeight="1" x14ac:dyDescent="0.3">
      <c r="A232" s="208"/>
      <c r="B232" s="209"/>
      <c r="C232" s="210">
        <v>6</v>
      </c>
      <c r="D232" s="211" t="s">
        <v>28</v>
      </c>
      <c r="E232" s="471"/>
      <c r="F232" s="205"/>
      <c r="G232" s="219"/>
      <c r="H232" s="222"/>
      <c r="I232" s="209"/>
      <c r="J232" s="475"/>
      <c r="K232" s="206"/>
      <c r="L232" s="223"/>
      <c r="M232" s="224"/>
    </row>
    <row r="233" spans="1:13" ht="9" customHeight="1" x14ac:dyDescent="0.25">
      <c r="A233" s="208"/>
      <c r="B233" s="209"/>
      <c r="C233" s="215"/>
      <c r="D233" s="205"/>
      <c r="E233" s="219"/>
      <c r="F233" s="205"/>
      <c r="G233" s="219"/>
      <c r="H233" s="222"/>
      <c r="I233" s="209"/>
      <c r="J233" s="475"/>
      <c r="K233" s="211" t="s">
        <v>357</v>
      </c>
      <c r="L233" s="478">
        <v>1</v>
      </c>
      <c r="M233" s="224"/>
    </row>
    <row r="234" spans="1:13" ht="9" customHeight="1" x14ac:dyDescent="0.25">
      <c r="A234" s="208"/>
      <c r="B234" s="209"/>
      <c r="C234" s="210">
        <v>7</v>
      </c>
      <c r="D234" s="211" t="s">
        <v>360</v>
      </c>
      <c r="E234" s="215"/>
      <c r="F234" s="205"/>
      <c r="G234" s="219"/>
      <c r="H234" s="222"/>
      <c r="I234" s="209"/>
      <c r="J234" s="475"/>
      <c r="K234" s="229"/>
      <c r="L234" s="478"/>
      <c r="M234" s="224"/>
    </row>
    <row r="235" spans="1:13" ht="9" customHeight="1" x14ac:dyDescent="0.25">
      <c r="A235" s="208"/>
      <c r="B235" s="205"/>
      <c r="C235" s="219"/>
      <c r="D235" s="209"/>
      <c r="E235" s="470">
        <v>7</v>
      </c>
      <c r="F235" s="211" t="s">
        <v>360</v>
      </c>
      <c r="G235" s="215"/>
      <c r="H235" s="222"/>
      <c r="I235" s="209"/>
      <c r="J235" s="475"/>
      <c r="K235" s="229"/>
      <c r="L235" s="227"/>
      <c r="M235" s="228"/>
    </row>
    <row r="236" spans="1:13" ht="9" customHeight="1" x14ac:dyDescent="0.25">
      <c r="A236" s="208">
        <v>8</v>
      </c>
      <c r="B236" s="209"/>
      <c r="C236" s="215"/>
      <c r="D236" s="209"/>
      <c r="E236" s="472"/>
      <c r="F236" s="216"/>
      <c r="G236" s="470">
        <v>10</v>
      </c>
      <c r="H236" s="218"/>
      <c r="I236" s="209"/>
      <c r="J236" s="475"/>
      <c r="K236" s="229"/>
      <c r="L236" s="227"/>
      <c r="M236" s="228"/>
    </row>
    <row r="237" spans="1:13" ht="9" customHeight="1" x14ac:dyDescent="0.25">
      <c r="A237" s="208"/>
      <c r="B237" s="216"/>
      <c r="C237" s="470">
        <v>3</v>
      </c>
      <c r="D237" s="211" t="s">
        <v>48</v>
      </c>
      <c r="E237" s="471"/>
      <c r="F237" s="209"/>
      <c r="G237" s="472"/>
      <c r="H237" s="218"/>
      <c r="I237" s="209"/>
      <c r="J237" s="475"/>
      <c r="K237" s="229"/>
      <c r="L237" s="227"/>
      <c r="M237" s="228"/>
    </row>
    <row r="238" spans="1:13" ht="9" customHeight="1" x14ac:dyDescent="0.25">
      <c r="A238" s="208">
        <v>9</v>
      </c>
      <c r="B238" s="211"/>
      <c r="C238" s="471"/>
      <c r="D238" s="205"/>
      <c r="E238" s="219"/>
      <c r="F238" s="209"/>
      <c r="G238" s="472"/>
      <c r="H238" s="218"/>
      <c r="I238" s="209"/>
      <c r="J238" s="475"/>
      <c r="K238" s="229"/>
      <c r="L238" s="227"/>
      <c r="M238" s="228"/>
    </row>
    <row r="239" spans="1:13" ht="9" customHeight="1" x14ac:dyDescent="0.25">
      <c r="A239" s="208"/>
      <c r="B239" s="205"/>
      <c r="C239" s="219"/>
      <c r="D239" s="205"/>
      <c r="E239" s="219"/>
      <c r="F239" s="209"/>
      <c r="G239" s="472"/>
      <c r="H239" s="230"/>
      <c r="I239" s="211" t="s">
        <v>361</v>
      </c>
      <c r="J239" s="476"/>
      <c r="K239" s="229"/>
      <c r="L239" s="227"/>
      <c r="M239" s="228"/>
    </row>
    <row r="240" spans="1:13" ht="9" customHeight="1" x14ac:dyDescent="0.25">
      <c r="A240" s="208">
        <v>10</v>
      </c>
      <c r="B240" s="211"/>
      <c r="C240" s="215"/>
      <c r="D240" s="205"/>
      <c r="E240" s="219"/>
      <c r="F240" s="209"/>
      <c r="G240" s="472"/>
      <c r="H240" s="218"/>
      <c r="I240" s="205"/>
      <c r="J240" s="205"/>
      <c r="K240" s="229"/>
      <c r="L240" s="227"/>
      <c r="M240" s="228"/>
    </row>
    <row r="241" spans="1:14" ht="9" customHeight="1" x14ac:dyDescent="0.25">
      <c r="A241" s="208"/>
      <c r="B241" s="216"/>
      <c r="C241" s="470">
        <v>4</v>
      </c>
      <c r="D241" s="211" t="s">
        <v>362</v>
      </c>
      <c r="E241" s="215"/>
      <c r="F241" s="209"/>
      <c r="G241" s="472"/>
      <c r="H241" s="218"/>
      <c r="I241" s="205"/>
      <c r="J241" s="205"/>
      <c r="K241" s="229"/>
      <c r="L241" s="227"/>
      <c r="M241" s="228"/>
    </row>
    <row r="242" spans="1:14" ht="9" customHeight="1" x14ac:dyDescent="0.25">
      <c r="A242" s="208">
        <v>11</v>
      </c>
      <c r="B242" s="211"/>
      <c r="C242" s="471"/>
      <c r="D242" s="216"/>
      <c r="E242" s="470">
        <v>8</v>
      </c>
      <c r="F242" s="209"/>
      <c r="G242" s="472"/>
      <c r="H242" s="218"/>
      <c r="I242" s="205"/>
      <c r="J242" s="205"/>
      <c r="K242" s="229"/>
      <c r="L242" s="227"/>
      <c r="M242" s="228"/>
    </row>
    <row r="243" spans="1:14" ht="9" customHeight="1" x14ac:dyDescent="0.25">
      <c r="A243" s="231"/>
      <c r="B243" s="205"/>
      <c r="C243" s="219"/>
      <c r="D243" s="209"/>
      <c r="E243" s="472"/>
      <c r="F243" s="211" t="s">
        <v>361</v>
      </c>
      <c r="G243" s="471"/>
      <c r="H243" s="218"/>
      <c r="I243" s="205"/>
      <c r="J243" s="205">
        <v>-11</v>
      </c>
      <c r="K243" s="211" t="s">
        <v>361</v>
      </c>
      <c r="L243" s="477"/>
      <c r="M243" s="228"/>
    </row>
    <row r="244" spans="1:14" ht="9" customHeight="1" x14ac:dyDescent="0.25">
      <c r="A244" s="231"/>
      <c r="B244" s="209"/>
      <c r="C244" s="210">
        <v>12</v>
      </c>
      <c r="D244" s="211" t="s">
        <v>361</v>
      </c>
      <c r="E244" s="471"/>
      <c r="F244" s="205"/>
      <c r="G244" s="219"/>
      <c r="H244" s="220"/>
      <c r="I244" s="205"/>
      <c r="J244" s="205"/>
      <c r="K244" s="232"/>
      <c r="L244" s="477"/>
      <c r="M244" s="228"/>
    </row>
    <row r="245" spans="1:14" ht="9" customHeight="1" x14ac:dyDescent="0.25">
      <c r="A245" s="231"/>
      <c r="B245" s="209"/>
      <c r="C245" s="210"/>
      <c r="D245" s="209"/>
      <c r="E245" s="215"/>
      <c r="F245" s="205"/>
      <c r="G245" s="219"/>
      <c r="H245" s="220"/>
      <c r="I245" s="205"/>
      <c r="J245" s="205"/>
      <c r="K245" s="233"/>
      <c r="L245" s="227"/>
      <c r="M245" s="228"/>
    </row>
    <row r="246" spans="1:14" ht="9" customHeight="1" x14ac:dyDescent="0.25">
      <c r="A246" s="220"/>
      <c r="B246" s="205"/>
      <c r="C246" s="219"/>
      <c r="D246" s="205"/>
      <c r="E246" s="219">
        <v>-9</v>
      </c>
      <c r="F246" s="211" t="s">
        <v>28</v>
      </c>
      <c r="G246" s="219"/>
      <c r="H246" s="220"/>
      <c r="I246" s="205"/>
      <c r="J246" s="473">
        <v>2</v>
      </c>
      <c r="K246" s="234" t="s">
        <v>361</v>
      </c>
      <c r="L246" s="227"/>
      <c r="M246" s="228"/>
    </row>
    <row r="247" spans="1:14" ht="9" customHeight="1" x14ac:dyDescent="0.25">
      <c r="A247" s="219">
        <v>-1</v>
      </c>
      <c r="B247" s="211" t="s">
        <v>358</v>
      </c>
      <c r="C247" s="219"/>
      <c r="D247" s="205"/>
      <c r="E247" s="219"/>
      <c r="F247" s="216"/>
      <c r="G247" s="470">
        <v>18</v>
      </c>
      <c r="H247" s="218"/>
      <c r="I247" s="205"/>
      <c r="J247" s="473"/>
      <c r="K247" s="233"/>
      <c r="L247" s="227"/>
      <c r="M247" s="228"/>
    </row>
    <row r="248" spans="1:14" ht="9" customHeight="1" x14ac:dyDescent="0.25">
      <c r="A248" s="215"/>
      <c r="B248" s="216"/>
      <c r="C248" s="470">
        <v>12</v>
      </c>
      <c r="D248" s="211" t="s">
        <v>362</v>
      </c>
      <c r="E248" s="219"/>
      <c r="F248" s="209"/>
      <c r="G248" s="472"/>
      <c r="H248" s="218"/>
      <c r="I248" s="211" t="s">
        <v>28</v>
      </c>
      <c r="J248" s="205"/>
      <c r="K248" s="233"/>
      <c r="L248" s="227"/>
      <c r="M248" s="228"/>
      <c r="N248" s="473"/>
    </row>
    <row r="249" spans="1:14" ht="9" customHeight="1" x14ac:dyDescent="0.25">
      <c r="A249" s="215">
        <v>-8</v>
      </c>
      <c r="B249" s="211" t="s">
        <v>362</v>
      </c>
      <c r="C249" s="471"/>
      <c r="D249" s="216"/>
      <c r="E249" s="470">
        <v>16</v>
      </c>
      <c r="F249" s="209"/>
      <c r="G249" s="472"/>
      <c r="H249" s="221"/>
      <c r="I249" s="216"/>
      <c r="J249" s="474">
        <v>20</v>
      </c>
      <c r="K249" s="233"/>
      <c r="L249" s="227"/>
      <c r="M249" s="228"/>
      <c r="N249" s="473"/>
    </row>
    <row r="250" spans="1:14" ht="9" customHeight="1" x14ac:dyDescent="0.25">
      <c r="A250" s="215"/>
      <c r="B250" s="216"/>
      <c r="C250" s="215"/>
      <c r="D250" s="209"/>
      <c r="E250" s="472"/>
      <c r="F250" s="211" t="s">
        <v>362</v>
      </c>
      <c r="G250" s="471"/>
      <c r="H250" s="218"/>
      <c r="I250" s="209"/>
      <c r="J250" s="475"/>
      <c r="K250" s="233"/>
      <c r="L250" s="227"/>
      <c r="M250" s="228"/>
    </row>
    <row r="251" spans="1:14" ht="9" customHeight="1" x14ac:dyDescent="0.25">
      <c r="A251" s="219">
        <v>-2</v>
      </c>
      <c r="B251" s="209"/>
      <c r="C251" s="215"/>
      <c r="D251" s="209"/>
      <c r="E251" s="472"/>
      <c r="F251" s="205"/>
      <c r="G251" s="219"/>
      <c r="H251" s="222"/>
      <c r="I251" s="209"/>
      <c r="J251" s="475"/>
      <c r="K251" s="233"/>
      <c r="L251" s="227"/>
      <c r="M251" s="228"/>
    </row>
    <row r="252" spans="1:14" ht="9" customHeight="1" x14ac:dyDescent="0.25">
      <c r="A252" s="215"/>
      <c r="B252" s="216"/>
      <c r="C252" s="470">
        <v>13</v>
      </c>
      <c r="D252" s="211" t="s">
        <v>48</v>
      </c>
      <c r="E252" s="471"/>
      <c r="F252" s="205"/>
      <c r="G252" s="219"/>
      <c r="H252" s="222"/>
      <c r="I252" s="209"/>
      <c r="J252" s="475"/>
      <c r="K252" s="236" t="s">
        <v>360</v>
      </c>
      <c r="L252" s="477"/>
      <c r="M252" s="228"/>
    </row>
    <row r="253" spans="1:14" ht="9" customHeight="1" x14ac:dyDescent="0.25">
      <c r="A253" s="215">
        <v>-7</v>
      </c>
      <c r="B253" s="211" t="s">
        <v>48</v>
      </c>
      <c r="C253" s="471"/>
      <c r="D253" s="205"/>
      <c r="E253" s="219"/>
      <c r="F253" s="205"/>
      <c r="G253" s="219"/>
      <c r="H253" s="222"/>
      <c r="I253" s="209"/>
      <c r="J253" s="475"/>
      <c r="K253" s="206"/>
      <c r="L253" s="477"/>
      <c r="M253" s="228"/>
    </row>
    <row r="254" spans="1:14" ht="9" customHeight="1" x14ac:dyDescent="0.25">
      <c r="A254" s="215"/>
      <c r="B254" s="205"/>
      <c r="C254" s="219"/>
      <c r="D254" s="205"/>
      <c r="E254" s="219">
        <v>-10</v>
      </c>
      <c r="F254" s="211" t="s">
        <v>360</v>
      </c>
      <c r="G254" s="219"/>
      <c r="H254" s="222"/>
      <c r="I254" s="209"/>
      <c r="J254" s="475"/>
      <c r="K254" s="206"/>
      <c r="L254" s="227"/>
      <c r="M254" s="228"/>
      <c r="N254" s="473"/>
    </row>
    <row r="255" spans="1:14" ht="9" customHeight="1" x14ac:dyDescent="0.25">
      <c r="A255" s="219">
        <v>-3</v>
      </c>
      <c r="B255" s="205"/>
      <c r="C255" s="219"/>
      <c r="D255" s="205"/>
      <c r="E255" s="219"/>
      <c r="F255" s="216"/>
      <c r="G255" s="470">
        <v>19</v>
      </c>
      <c r="H255" s="218"/>
      <c r="I255" s="209"/>
      <c r="J255" s="475"/>
      <c r="K255" s="205"/>
      <c r="L255" s="237"/>
      <c r="M255" s="224"/>
      <c r="N255" s="473"/>
    </row>
    <row r="256" spans="1:14" ht="9" customHeight="1" x14ac:dyDescent="0.25">
      <c r="A256" s="215"/>
      <c r="B256" s="216"/>
      <c r="C256" s="470">
        <v>14</v>
      </c>
      <c r="D256" s="211" t="s">
        <v>359</v>
      </c>
      <c r="E256" s="219"/>
      <c r="F256" s="209"/>
      <c r="G256" s="472"/>
      <c r="H256" s="230"/>
      <c r="I256" s="211" t="s">
        <v>360</v>
      </c>
      <c r="J256" s="476"/>
      <c r="K256" s="205"/>
      <c r="L256" s="237"/>
      <c r="M256" s="224"/>
    </row>
    <row r="257" spans="1:14" ht="9" customHeight="1" x14ac:dyDescent="0.25">
      <c r="A257" s="215">
        <v>-6</v>
      </c>
      <c r="B257" s="211" t="s">
        <v>359</v>
      </c>
      <c r="C257" s="471"/>
      <c r="D257" s="216"/>
      <c r="E257" s="470">
        <v>17</v>
      </c>
      <c r="F257" s="209"/>
      <c r="G257" s="472"/>
      <c r="H257" s="218"/>
      <c r="I257" s="205"/>
      <c r="J257" s="205"/>
      <c r="K257" s="205"/>
      <c r="L257" s="237"/>
      <c r="M257" s="224"/>
    </row>
    <row r="258" spans="1:14" ht="9" customHeight="1" x14ac:dyDescent="0.25">
      <c r="A258" s="215"/>
      <c r="B258" s="216"/>
      <c r="C258" s="215"/>
      <c r="D258" s="209"/>
      <c r="E258" s="472"/>
      <c r="F258" s="211" t="s">
        <v>359</v>
      </c>
      <c r="G258" s="471"/>
      <c r="H258" s="218"/>
      <c r="I258" s="205"/>
      <c r="J258" s="224"/>
    </row>
    <row r="259" spans="1:14" ht="9" customHeight="1" x14ac:dyDescent="0.25">
      <c r="A259" s="219">
        <v>-4</v>
      </c>
      <c r="B259" s="211"/>
      <c r="C259" s="215"/>
      <c r="D259" s="209"/>
      <c r="E259" s="472"/>
      <c r="F259" s="205"/>
      <c r="G259" s="220"/>
      <c r="H259" s="220"/>
      <c r="I259" s="205"/>
      <c r="J259" s="224"/>
    </row>
    <row r="260" spans="1:14" ht="9" customHeight="1" x14ac:dyDescent="0.25">
      <c r="A260" s="215"/>
      <c r="B260" s="216"/>
      <c r="C260" s="470">
        <v>15</v>
      </c>
      <c r="D260" s="211" t="s">
        <v>7</v>
      </c>
      <c r="E260" s="471"/>
      <c r="F260" s="205"/>
      <c r="G260" s="220"/>
      <c r="H260" s="220"/>
      <c r="I260" s="205"/>
      <c r="J260" s="224"/>
      <c r="M260" s="224"/>
    </row>
    <row r="261" spans="1:14" ht="9" customHeight="1" x14ac:dyDescent="0.25">
      <c r="A261" s="215">
        <v>-5</v>
      </c>
      <c r="B261" s="211" t="s">
        <v>7</v>
      </c>
      <c r="C261" s="471"/>
      <c r="D261" s="205"/>
      <c r="E261" s="220"/>
      <c r="F261" s="205"/>
      <c r="G261" s="220"/>
      <c r="H261" s="220"/>
      <c r="I261" s="205"/>
      <c r="J261" s="205"/>
      <c r="K261" s="205"/>
      <c r="L261" s="239"/>
      <c r="M261" s="214"/>
    </row>
    <row r="262" spans="1:14" ht="9" customHeight="1" x14ac:dyDescent="0.25">
      <c r="A262" s="240"/>
      <c r="B262" s="205"/>
      <c r="C262" s="219"/>
      <c r="D262" s="205"/>
      <c r="E262" s="220"/>
      <c r="F262" s="205"/>
      <c r="G262" s="220"/>
      <c r="H262" s="220"/>
      <c r="I262" s="205"/>
      <c r="J262" s="205"/>
      <c r="K262" s="205"/>
      <c r="L262" s="239"/>
      <c r="M262" s="214"/>
    </row>
    <row r="263" spans="1:14" ht="9" customHeight="1" x14ac:dyDescent="0.25">
      <c r="B263" s="205"/>
      <c r="D263" s="205" t="s">
        <v>262</v>
      </c>
      <c r="F263" s="205"/>
      <c r="I263" s="244" t="s">
        <v>51</v>
      </c>
      <c r="J263" s="205"/>
      <c r="K263" s="205"/>
      <c r="M263" s="220"/>
    </row>
    <row r="264" spans="1:14" ht="9" customHeight="1" x14ac:dyDescent="0.25">
      <c r="B264" s="205"/>
      <c r="D264" s="205" t="s">
        <v>263</v>
      </c>
      <c r="F264" s="205"/>
      <c r="I264" s="205" t="s">
        <v>52</v>
      </c>
      <c r="J264" s="205"/>
      <c r="K264" s="205"/>
      <c r="M264" s="220"/>
    </row>
    <row r="265" spans="1:14" ht="12" customHeight="1" x14ac:dyDescent="0.25">
      <c r="A265" s="357" t="s">
        <v>241</v>
      </c>
      <c r="B265" s="357"/>
      <c r="C265" s="357"/>
      <c r="D265" s="357"/>
      <c r="E265" s="357"/>
      <c r="F265" s="357"/>
      <c r="G265" s="357"/>
      <c r="H265" s="357"/>
      <c r="I265" s="357"/>
      <c r="J265" s="357"/>
      <c r="K265" s="202"/>
      <c r="L265" s="202"/>
      <c r="M265" s="220"/>
    </row>
    <row r="266" spans="1:14" ht="12" customHeight="1" x14ac:dyDescent="0.25">
      <c r="A266" s="378" t="s">
        <v>59</v>
      </c>
      <c r="B266" s="378"/>
      <c r="C266" s="378"/>
      <c r="D266" s="378"/>
      <c r="E266" s="378"/>
      <c r="F266" s="378"/>
      <c r="G266" s="378"/>
      <c r="H266" s="378"/>
      <c r="I266" s="378"/>
      <c r="J266" s="378"/>
      <c r="K266" s="204"/>
      <c r="M266" s="220"/>
    </row>
    <row r="267" spans="1:14" ht="12" customHeight="1" x14ac:dyDescent="0.25">
      <c r="B267" s="205"/>
      <c r="D267" s="205"/>
      <c r="F267" s="206" t="s">
        <v>184</v>
      </c>
      <c r="K267" s="205"/>
      <c r="M267" s="220"/>
    </row>
    <row r="268" spans="1:14" ht="9" customHeight="1" x14ac:dyDescent="0.25">
      <c r="A268" s="208"/>
      <c r="B268" s="209"/>
      <c r="C268" s="210">
        <v>1</v>
      </c>
      <c r="D268" s="211" t="s">
        <v>6</v>
      </c>
      <c r="E268" s="212"/>
      <c r="F268" s="205"/>
      <c r="G268" s="207"/>
      <c r="H268" s="207"/>
      <c r="I268" s="480" t="s">
        <v>307</v>
      </c>
      <c r="J268" s="480"/>
      <c r="K268" s="205"/>
      <c r="L268" s="213"/>
      <c r="M268" s="214"/>
      <c r="N268" s="207"/>
    </row>
    <row r="269" spans="1:14" ht="9" customHeight="1" x14ac:dyDescent="0.25">
      <c r="A269" s="208"/>
      <c r="B269" s="209"/>
      <c r="C269" s="215"/>
      <c r="D269" s="216"/>
      <c r="E269" s="470">
        <v>5</v>
      </c>
      <c r="F269" s="211" t="s">
        <v>6</v>
      </c>
      <c r="G269" s="217"/>
      <c r="H269" s="207"/>
      <c r="I269" s="480"/>
      <c r="J269" s="480"/>
      <c r="K269" s="205"/>
      <c r="L269" s="213"/>
      <c r="M269" s="214"/>
      <c r="N269" s="207"/>
    </row>
    <row r="270" spans="1:14" ht="9" customHeight="1" x14ac:dyDescent="0.25">
      <c r="A270" s="208">
        <v>2</v>
      </c>
      <c r="B270" s="211" t="s">
        <v>363</v>
      </c>
      <c r="C270" s="215"/>
      <c r="D270" s="209"/>
      <c r="E270" s="472"/>
      <c r="F270" s="216"/>
      <c r="G270" s="470">
        <v>9</v>
      </c>
      <c r="H270" s="218"/>
      <c r="I270" s="205"/>
      <c r="J270" s="205"/>
      <c r="K270" s="205"/>
      <c r="L270" s="213"/>
      <c r="M270" s="214"/>
      <c r="N270" s="207"/>
    </row>
    <row r="271" spans="1:14" ht="9" customHeight="1" x14ac:dyDescent="0.25">
      <c r="A271" s="208"/>
      <c r="B271" s="216"/>
      <c r="C271" s="470">
        <v>1</v>
      </c>
      <c r="D271" s="211" t="s">
        <v>363</v>
      </c>
      <c r="E271" s="471"/>
      <c r="F271" s="209"/>
      <c r="G271" s="472"/>
      <c r="H271" s="218"/>
      <c r="I271" s="205"/>
      <c r="J271" s="205"/>
      <c r="K271" s="205"/>
      <c r="L271" s="213"/>
      <c r="M271" s="214"/>
      <c r="N271" s="207"/>
    </row>
    <row r="272" spans="1:14" ht="9" customHeight="1" x14ac:dyDescent="0.25">
      <c r="A272" s="208">
        <v>3</v>
      </c>
      <c r="B272" s="211" t="s">
        <v>15</v>
      </c>
      <c r="C272" s="471"/>
      <c r="D272" s="205"/>
      <c r="E272" s="219"/>
      <c r="F272" s="209"/>
      <c r="G272" s="472"/>
      <c r="H272" s="218"/>
      <c r="I272" s="205"/>
      <c r="J272" s="205"/>
      <c r="K272" s="205"/>
      <c r="L272" s="213"/>
      <c r="M272" s="214"/>
      <c r="N272" s="207"/>
    </row>
    <row r="273" spans="1:14" ht="9" customHeight="1" x14ac:dyDescent="0.25">
      <c r="A273" s="208"/>
      <c r="B273" s="205"/>
      <c r="C273" s="219"/>
      <c r="D273" s="205"/>
      <c r="E273" s="219"/>
      <c r="F273" s="209"/>
      <c r="G273" s="472"/>
      <c r="H273" s="218"/>
      <c r="I273" s="211" t="s">
        <v>6</v>
      </c>
      <c r="J273" s="209"/>
      <c r="K273" s="205"/>
      <c r="L273" s="213"/>
      <c r="M273" s="214"/>
      <c r="N273" s="207"/>
    </row>
    <row r="274" spans="1:14" ht="9" customHeight="1" x14ac:dyDescent="0.25">
      <c r="A274" s="208">
        <v>4</v>
      </c>
      <c r="B274" s="211"/>
      <c r="C274" s="215"/>
      <c r="D274" s="205"/>
      <c r="E274" s="219"/>
      <c r="F274" s="209"/>
      <c r="G274" s="472"/>
      <c r="H274" s="221"/>
      <c r="I274" s="216"/>
      <c r="J274" s="474">
        <v>11</v>
      </c>
      <c r="K274" s="205"/>
      <c r="L274" s="213"/>
      <c r="M274" s="214"/>
      <c r="N274" s="207"/>
    </row>
    <row r="275" spans="1:14" ht="9" customHeight="1" x14ac:dyDescent="0.25">
      <c r="A275" s="208"/>
      <c r="B275" s="216"/>
      <c r="C275" s="470">
        <v>2</v>
      </c>
      <c r="D275" s="211" t="s">
        <v>364</v>
      </c>
      <c r="E275" s="215"/>
      <c r="F275" s="209"/>
      <c r="G275" s="472"/>
      <c r="H275" s="218"/>
      <c r="I275" s="209"/>
      <c r="J275" s="475"/>
      <c r="K275" s="205"/>
      <c r="L275" s="213"/>
      <c r="M275" s="214"/>
      <c r="N275" s="207"/>
    </row>
    <row r="276" spans="1:14" ht="9" customHeight="1" x14ac:dyDescent="0.25">
      <c r="A276" s="208">
        <v>5</v>
      </c>
      <c r="B276" s="211"/>
      <c r="C276" s="471"/>
      <c r="D276" s="216"/>
      <c r="E276" s="470">
        <v>6</v>
      </c>
      <c r="F276" s="209"/>
      <c r="G276" s="472"/>
      <c r="H276" s="218"/>
      <c r="I276" s="209"/>
      <c r="J276" s="475"/>
      <c r="K276" s="205"/>
      <c r="L276" s="213"/>
      <c r="M276" s="214"/>
      <c r="N276" s="207"/>
    </row>
    <row r="277" spans="1:14" ht="9" customHeight="1" x14ac:dyDescent="0.25">
      <c r="A277" s="208"/>
      <c r="B277" s="205"/>
      <c r="C277" s="219"/>
      <c r="D277" s="209"/>
      <c r="E277" s="472"/>
      <c r="F277" s="211" t="s">
        <v>365</v>
      </c>
      <c r="G277" s="471"/>
      <c r="H277" s="218"/>
      <c r="I277" s="209"/>
      <c r="J277" s="475"/>
      <c r="K277" s="205"/>
      <c r="L277" s="213"/>
      <c r="M277" s="214"/>
      <c r="N277" s="207"/>
    </row>
    <row r="278" spans="1:14" ht="9" customHeight="1" x14ac:dyDescent="0.3">
      <c r="A278" s="208"/>
      <c r="B278" s="209"/>
      <c r="C278" s="210">
        <v>6</v>
      </c>
      <c r="D278" s="211" t="s">
        <v>365</v>
      </c>
      <c r="E278" s="471"/>
      <c r="F278" s="205"/>
      <c r="G278" s="219"/>
      <c r="H278" s="222"/>
      <c r="I278" s="209"/>
      <c r="J278" s="475"/>
      <c r="K278" s="205"/>
      <c r="L278" s="223"/>
      <c r="M278" s="224"/>
      <c r="N278" s="207"/>
    </row>
    <row r="279" spans="1:14" ht="9" customHeight="1" x14ac:dyDescent="0.25">
      <c r="A279" s="208"/>
      <c r="B279" s="209"/>
      <c r="C279" s="215"/>
      <c r="D279" s="205"/>
      <c r="E279" s="219"/>
      <c r="F279" s="205"/>
      <c r="G279" s="219"/>
      <c r="H279" s="222"/>
      <c r="I279" s="209"/>
      <c r="J279" s="475"/>
      <c r="K279" s="211" t="s">
        <v>6</v>
      </c>
      <c r="L279" s="478">
        <v>1</v>
      </c>
      <c r="M279" s="224"/>
      <c r="N279" s="207"/>
    </row>
    <row r="280" spans="1:14" ht="9" customHeight="1" x14ac:dyDescent="0.25">
      <c r="A280" s="208"/>
      <c r="B280" s="209"/>
      <c r="C280" s="210">
        <v>7</v>
      </c>
      <c r="D280" s="211" t="s">
        <v>30</v>
      </c>
      <c r="E280" s="215"/>
      <c r="F280" s="205"/>
      <c r="G280" s="219"/>
      <c r="H280" s="222"/>
      <c r="I280" s="209"/>
      <c r="J280" s="475"/>
      <c r="K280" s="209"/>
      <c r="L280" s="478"/>
      <c r="M280" s="224"/>
      <c r="N280" s="226"/>
    </row>
    <row r="281" spans="1:14" ht="9" customHeight="1" x14ac:dyDescent="0.25">
      <c r="A281" s="208"/>
      <c r="B281" s="205"/>
      <c r="C281" s="219"/>
      <c r="D281" s="209"/>
      <c r="E281" s="470">
        <v>7</v>
      </c>
      <c r="F281" s="211" t="s">
        <v>30</v>
      </c>
      <c r="G281" s="215"/>
      <c r="H281" s="222"/>
      <c r="I281" s="209"/>
      <c r="J281" s="475"/>
      <c r="K281" s="209"/>
      <c r="L281" s="227"/>
      <c r="M281" s="228"/>
      <c r="N281" s="226"/>
    </row>
    <row r="282" spans="1:14" ht="9" customHeight="1" x14ac:dyDescent="0.25">
      <c r="A282" s="208">
        <v>8</v>
      </c>
      <c r="B282" s="209"/>
      <c r="C282" s="215"/>
      <c r="D282" s="209"/>
      <c r="E282" s="472"/>
      <c r="F282" s="216"/>
      <c r="G282" s="470">
        <v>10</v>
      </c>
      <c r="H282" s="218"/>
      <c r="I282" s="209"/>
      <c r="J282" s="475"/>
      <c r="K282" s="229"/>
      <c r="L282" s="227"/>
      <c r="M282" s="228"/>
      <c r="N282" s="226"/>
    </row>
    <row r="283" spans="1:14" ht="9" customHeight="1" x14ac:dyDescent="0.25">
      <c r="A283" s="208"/>
      <c r="B283" s="216"/>
      <c r="C283" s="470">
        <v>3</v>
      </c>
      <c r="D283" s="247" t="s">
        <v>366</v>
      </c>
      <c r="E283" s="471"/>
      <c r="F283" s="209"/>
      <c r="G283" s="472"/>
      <c r="H283" s="218"/>
      <c r="I283" s="209"/>
      <c r="J283" s="475"/>
      <c r="K283" s="229"/>
      <c r="L283" s="227"/>
      <c r="M283" s="228"/>
      <c r="N283" s="226"/>
    </row>
    <row r="284" spans="1:14" ht="9" customHeight="1" x14ac:dyDescent="0.25">
      <c r="A284" s="208">
        <v>9</v>
      </c>
      <c r="B284" s="211"/>
      <c r="C284" s="471"/>
      <c r="D284" s="205"/>
      <c r="E284" s="219"/>
      <c r="F284" s="209"/>
      <c r="G284" s="472"/>
      <c r="H284" s="218"/>
      <c r="I284" s="209"/>
      <c r="J284" s="475"/>
      <c r="K284" s="229"/>
      <c r="L284" s="227"/>
      <c r="M284" s="228"/>
      <c r="N284" s="226"/>
    </row>
    <row r="285" spans="1:14" ht="9" customHeight="1" x14ac:dyDescent="0.25">
      <c r="A285" s="208"/>
      <c r="B285" s="205"/>
      <c r="C285" s="219"/>
      <c r="D285" s="205"/>
      <c r="E285" s="219"/>
      <c r="F285" s="209"/>
      <c r="G285" s="472"/>
      <c r="H285" s="230"/>
      <c r="I285" s="211" t="s">
        <v>39</v>
      </c>
      <c r="J285" s="476"/>
      <c r="K285" s="229"/>
      <c r="L285" s="227"/>
      <c r="M285" s="228"/>
      <c r="N285" s="226"/>
    </row>
    <row r="286" spans="1:14" ht="9" customHeight="1" x14ac:dyDescent="0.25">
      <c r="A286" s="208">
        <v>10</v>
      </c>
      <c r="B286" s="211"/>
      <c r="C286" s="215"/>
      <c r="D286" s="205"/>
      <c r="E286" s="219"/>
      <c r="F286" s="209"/>
      <c r="G286" s="472"/>
      <c r="H286" s="218"/>
      <c r="I286" s="205"/>
      <c r="J286" s="205"/>
      <c r="K286" s="229"/>
      <c r="L286" s="227"/>
      <c r="M286" s="228"/>
      <c r="N286" s="226"/>
    </row>
    <row r="287" spans="1:14" ht="9" customHeight="1" x14ac:dyDescent="0.25">
      <c r="A287" s="208"/>
      <c r="B287" s="216"/>
      <c r="C287" s="470">
        <v>4</v>
      </c>
      <c r="D287" s="211" t="s">
        <v>367</v>
      </c>
      <c r="E287" s="215"/>
      <c r="F287" s="209"/>
      <c r="G287" s="472"/>
      <c r="H287" s="218"/>
      <c r="I287" s="205"/>
      <c r="J287" s="205"/>
      <c r="K287" s="229"/>
      <c r="L287" s="227"/>
      <c r="M287" s="228"/>
      <c r="N287" s="226"/>
    </row>
    <row r="288" spans="1:14" ht="9" customHeight="1" x14ac:dyDescent="0.25">
      <c r="A288" s="208">
        <v>11</v>
      </c>
      <c r="B288" s="211"/>
      <c r="C288" s="471"/>
      <c r="D288" s="216"/>
      <c r="E288" s="470">
        <v>8</v>
      </c>
      <c r="F288" s="209"/>
      <c r="G288" s="472"/>
      <c r="H288" s="218"/>
      <c r="I288" s="205"/>
      <c r="J288" s="205"/>
      <c r="K288" s="229"/>
      <c r="L288" s="227"/>
      <c r="M288" s="228"/>
      <c r="N288" s="226"/>
    </row>
    <row r="289" spans="1:14" ht="9" customHeight="1" x14ac:dyDescent="0.25">
      <c r="A289" s="231"/>
      <c r="B289" s="205"/>
      <c r="C289" s="219"/>
      <c r="D289" s="209"/>
      <c r="E289" s="472"/>
      <c r="F289" s="211" t="s">
        <v>39</v>
      </c>
      <c r="G289" s="471"/>
      <c r="H289" s="218"/>
      <c r="I289" s="205"/>
      <c r="J289" s="205">
        <v>-11</v>
      </c>
      <c r="K289" s="211" t="s">
        <v>39</v>
      </c>
      <c r="L289" s="477"/>
      <c r="M289" s="228"/>
      <c r="N289" s="226"/>
    </row>
    <row r="290" spans="1:14" ht="9" customHeight="1" x14ac:dyDescent="0.25">
      <c r="A290" s="231"/>
      <c r="B290" s="209"/>
      <c r="C290" s="210">
        <v>12</v>
      </c>
      <c r="D290" s="211" t="s">
        <v>39</v>
      </c>
      <c r="E290" s="471"/>
      <c r="F290" s="205"/>
      <c r="G290" s="219"/>
      <c r="H290" s="220"/>
      <c r="I290" s="205"/>
      <c r="J290" s="205"/>
      <c r="K290" s="232"/>
      <c r="L290" s="477"/>
      <c r="M290" s="228"/>
      <c r="N290" s="226"/>
    </row>
    <row r="291" spans="1:14" ht="9" customHeight="1" x14ac:dyDescent="0.25">
      <c r="A291" s="231"/>
      <c r="B291" s="209"/>
      <c r="C291" s="210"/>
      <c r="D291" s="209"/>
      <c r="E291" s="215"/>
      <c r="F291" s="205"/>
      <c r="G291" s="219"/>
      <c r="H291" s="220"/>
      <c r="I291" s="205"/>
      <c r="J291" s="205"/>
      <c r="K291" s="233"/>
      <c r="L291" s="227"/>
      <c r="M291" s="228"/>
      <c r="N291" s="226"/>
    </row>
    <row r="292" spans="1:14" ht="9" customHeight="1" x14ac:dyDescent="0.25">
      <c r="A292" s="220"/>
      <c r="B292" s="205"/>
      <c r="C292" s="219"/>
      <c r="D292" s="205"/>
      <c r="E292" s="219">
        <v>-9</v>
      </c>
      <c r="F292" s="211" t="s">
        <v>365</v>
      </c>
      <c r="G292" s="219"/>
      <c r="H292" s="220"/>
      <c r="I292" s="205"/>
      <c r="J292" s="473">
        <v>2</v>
      </c>
      <c r="K292" s="234" t="s">
        <v>39</v>
      </c>
      <c r="L292" s="227"/>
      <c r="M292" s="228"/>
      <c r="N292" s="220"/>
    </row>
    <row r="293" spans="1:14" ht="9" customHeight="1" x14ac:dyDescent="0.25">
      <c r="A293" s="219">
        <v>-1</v>
      </c>
      <c r="B293" s="211" t="s">
        <v>15</v>
      </c>
      <c r="C293" s="219"/>
      <c r="D293" s="205"/>
      <c r="E293" s="219"/>
      <c r="F293" s="216"/>
      <c r="G293" s="470">
        <v>18</v>
      </c>
      <c r="H293" s="218"/>
      <c r="I293" s="205"/>
      <c r="J293" s="473"/>
      <c r="K293" s="233"/>
      <c r="L293" s="43"/>
      <c r="M293" s="228"/>
      <c r="N293" s="473"/>
    </row>
    <row r="294" spans="1:14" ht="9" customHeight="1" x14ac:dyDescent="0.25">
      <c r="A294" s="215"/>
      <c r="B294" s="216"/>
      <c r="C294" s="470">
        <v>12</v>
      </c>
      <c r="D294" s="211" t="s">
        <v>367</v>
      </c>
      <c r="E294" s="219"/>
      <c r="F294" s="209"/>
      <c r="G294" s="472"/>
      <c r="H294" s="218"/>
      <c r="I294" s="211" t="s">
        <v>365</v>
      </c>
      <c r="J294" s="235"/>
      <c r="K294" s="233"/>
      <c r="L294" s="227"/>
      <c r="M294" s="228"/>
      <c r="N294" s="473"/>
    </row>
    <row r="295" spans="1:14" ht="9" customHeight="1" x14ac:dyDescent="0.25">
      <c r="A295" s="215">
        <v>-8</v>
      </c>
      <c r="B295" s="211" t="s">
        <v>367</v>
      </c>
      <c r="C295" s="471"/>
      <c r="D295" s="216"/>
      <c r="E295" s="470">
        <v>16</v>
      </c>
      <c r="F295" s="209"/>
      <c r="G295" s="472"/>
      <c r="H295" s="221"/>
      <c r="I295" s="209"/>
      <c r="J295" s="474">
        <v>20</v>
      </c>
      <c r="K295" s="233"/>
      <c r="L295" s="227"/>
      <c r="M295" s="228"/>
      <c r="N295" s="222"/>
    </row>
    <row r="296" spans="1:14" ht="9" customHeight="1" x14ac:dyDescent="0.25">
      <c r="A296" s="215"/>
      <c r="B296" s="216"/>
      <c r="C296" s="215"/>
      <c r="D296" s="209"/>
      <c r="E296" s="472"/>
      <c r="F296" s="211" t="s">
        <v>367</v>
      </c>
      <c r="G296" s="471"/>
      <c r="H296" s="218"/>
      <c r="I296" s="209"/>
      <c r="J296" s="475"/>
      <c r="K296" s="233"/>
      <c r="L296" s="227"/>
      <c r="M296" s="228"/>
      <c r="N296" s="222"/>
    </row>
    <row r="297" spans="1:14" ht="9" customHeight="1" x14ac:dyDescent="0.25">
      <c r="A297" s="219">
        <v>-2</v>
      </c>
      <c r="B297" s="209"/>
      <c r="C297" s="215"/>
      <c r="D297" s="209"/>
      <c r="E297" s="472"/>
      <c r="F297" s="205"/>
      <c r="G297" s="219"/>
      <c r="H297" s="222"/>
      <c r="I297" s="209"/>
      <c r="J297" s="475"/>
      <c r="K297" s="233"/>
      <c r="L297" s="227"/>
      <c r="M297" s="228"/>
      <c r="N297" s="222"/>
    </row>
    <row r="298" spans="1:14" ht="9" customHeight="1" x14ac:dyDescent="0.25">
      <c r="A298" s="215"/>
      <c r="B298" s="216"/>
      <c r="C298" s="470">
        <v>13</v>
      </c>
      <c r="D298" s="247" t="s">
        <v>366</v>
      </c>
      <c r="E298" s="471"/>
      <c r="G298" s="219"/>
      <c r="H298" s="222"/>
      <c r="I298" s="209"/>
      <c r="J298" s="475"/>
      <c r="K298" s="236" t="s">
        <v>30</v>
      </c>
      <c r="L298" s="477"/>
      <c r="M298" s="228"/>
      <c r="N298" s="222"/>
    </row>
    <row r="299" spans="1:14" ht="9" customHeight="1" x14ac:dyDescent="0.25">
      <c r="A299" s="215">
        <v>-7</v>
      </c>
      <c r="B299" s="247" t="s">
        <v>366</v>
      </c>
      <c r="C299" s="471"/>
      <c r="D299" s="205"/>
      <c r="E299" s="219"/>
      <c r="F299" s="205"/>
      <c r="G299" s="219"/>
      <c r="H299" s="222"/>
      <c r="I299" s="209"/>
      <c r="J299" s="475"/>
      <c r="K299" s="206"/>
      <c r="L299" s="477"/>
      <c r="M299" s="228"/>
      <c r="N299" s="222"/>
    </row>
    <row r="300" spans="1:14" ht="9" customHeight="1" x14ac:dyDescent="0.25">
      <c r="A300" s="215"/>
      <c r="B300" s="205"/>
      <c r="C300" s="219"/>
      <c r="D300" s="205"/>
      <c r="E300" s="219">
        <v>-10</v>
      </c>
      <c r="F300" s="211" t="s">
        <v>30</v>
      </c>
      <c r="G300" s="219"/>
      <c r="H300" s="222"/>
      <c r="I300" s="209"/>
      <c r="J300" s="475"/>
      <c r="K300" s="206"/>
      <c r="L300" s="227"/>
      <c r="M300" s="228"/>
      <c r="N300" s="473"/>
    </row>
    <row r="301" spans="1:14" ht="9" customHeight="1" x14ac:dyDescent="0.25">
      <c r="A301" s="219">
        <v>-3</v>
      </c>
      <c r="B301" s="205"/>
      <c r="C301" s="219"/>
      <c r="D301" s="205"/>
      <c r="E301" s="219"/>
      <c r="F301" s="216"/>
      <c r="G301" s="470">
        <v>19</v>
      </c>
      <c r="H301" s="218"/>
      <c r="I301" s="209"/>
      <c r="J301" s="475"/>
      <c r="K301" s="205"/>
      <c r="L301" s="237"/>
      <c r="M301" s="224"/>
      <c r="N301" s="473"/>
    </row>
    <row r="302" spans="1:14" ht="9" customHeight="1" x14ac:dyDescent="0.25">
      <c r="A302" s="215"/>
      <c r="B302" s="216"/>
      <c r="C302" s="470">
        <v>14</v>
      </c>
      <c r="D302" s="211" t="s">
        <v>364</v>
      </c>
      <c r="E302" s="219"/>
      <c r="F302" s="209"/>
      <c r="G302" s="472"/>
      <c r="H302" s="230"/>
      <c r="I302" s="211" t="s">
        <v>30</v>
      </c>
      <c r="J302" s="476"/>
      <c r="K302" s="205"/>
      <c r="L302" s="237"/>
      <c r="M302" s="224"/>
      <c r="N302" s="222"/>
    </row>
    <row r="303" spans="1:14" ht="9" customHeight="1" x14ac:dyDescent="0.25">
      <c r="A303" s="215">
        <v>-6</v>
      </c>
      <c r="B303" s="211" t="s">
        <v>364</v>
      </c>
      <c r="C303" s="471"/>
      <c r="D303" s="216"/>
      <c r="E303" s="470">
        <v>17</v>
      </c>
      <c r="F303" s="209"/>
      <c r="G303" s="472"/>
      <c r="H303" s="218"/>
      <c r="I303" s="205"/>
      <c r="J303" s="205"/>
      <c r="K303" s="205"/>
      <c r="L303" s="237"/>
      <c r="M303" s="224"/>
      <c r="N303" s="222"/>
    </row>
    <row r="304" spans="1:14" ht="9" customHeight="1" x14ac:dyDescent="0.25">
      <c r="A304" s="215"/>
      <c r="B304" s="216"/>
      <c r="C304" s="215"/>
      <c r="D304" s="209"/>
      <c r="E304" s="472"/>
      <c r="F304" s="211" t="s">
        <v>363</v>
      </c>
      <c r="G304" s="471"/>
      <c r="H304" s="218"/>
      <c r="I304" s="205"/>
      <c r="J304" s="224"/>
      <c r="K304" s="222"/>
      <c r="L304" s="218"/>
    </row>
    <row r="305" spans="1:13" ht="9" customHeight="1" x14ac:dyDescent="0.25">
      <c r="A305" s="219">
        <v>-4</v>
      </c>
      <c r="B305" s="209"/>
      <c r="C305" s="215"/>
      <c r="D305" s="209"/>
      <c r="E305" s="472"/>
      <c r="F305" s="205"/>
      <c r="G305" s="220"/>
      <c r="H305" s="220"/>
      <c r="I305" s="205"/>
      <c r="J305" s="224"/>
      <c r="K305" s="222"/>
      <c r="L305" s="218"/>
    </row>
    <row r="306" spans="1:13" ht="9" customHeight="1" x14ac:dyDescent="0.3">
      <c r="A306" s="215"/>
      <c r="B306" s="216"/>
      <c r="C306" s="470">
        <v>15</v>
      </c>
      <c r="D306" s="211" t="s">
        <v>363</v>
      </c>
      <c r="E306" s="471"/>
      <c r="F306" s="205"/>
      <c r="G306" s="220"/>
      <c r="H306" s="220"/>
      <c r="I306" s="205"/>
      <c r="J306" s="205"/>
      <c r="K306" s="205"/>
      <c r="L306" s="223"/>
      <c r="M306" s="224"/>
    </row>
    <row r="307" spans="1:13" ht="9" customHeight="1" x14ac:dyDescent="0.25">
      <c r="A307" s="215">
        <v>-5</v>
      </c>
      <c r="B307" s="211" t="s">
        <v>363</v>
      </c>
      <c r="C307" s="471"/>
      <c r="D307" s="205"/>
      <c r="E307" s="220"/>
      <c r="F307" s="205"/>
      <c r="G307" s="220"/>
      <c r="H307" s="219"/>
      <c r="I307" s="205"/>
      <c r="J307" s="205"/>
      <c r="K307" s="205"/>
      <c r="L307" s="239"/>
      <c r="M307" s="214"/>
    </row>
    <row r="308" spans="1:13" ht="9" customHeight="1" x14ac:dyDescent="0.25">
      <c r="A308" s="240"/>
      <c r="B308" s="205"/>
      <c r="C308" s="219"/>
      <c r="D308" s="205"/>
      <c r="E308" s="220"/>
      <c r="F308" s="205"/>
      <c r="G308" s="220"/>
      <c r="H308" s="219"/>
      <c r="I308" s="205"/>
      <c r="J308" s="205"/>
      <c r="K308" s="205"/>
      <c r="L308" s="239"/>
      <c r="M308" s="214"/>
    </row>
    <row r="309" spans="1:13" ht="9" customHeight="1" x14ac:dyDescent="0.25">
      <c r="A309" s="220"/>
      <c r="B309" s="205"/>
      <c r="C309" s="219"/>
      <c r="D309" s="205"/>
      <c r="E309" s="219"/>
      <c r="F309" s="205"/>
      <c r="G309" s="241"/>
      <c r="H309" s="241"/>
      <c r="I309" s="205"/>
      <c r="J309" s="205"/>
      <c r="K309" s="209"/>
      <c r="L309" s="242"/>
      <c r="M309" s="224"/>
    </row>
    <row r="310" spans="1:13" ht="9" customHeight="1" x14ac:dyDescent="0.25">
      <c r="A310" s="208"/>
      <c r="B310" s="209"/>
      <c r="C310" s="210">
        <v>1</v>
      </c>
      <c r="D310" s="211" t="s">
        <v>18</v>
      </c>
      <c r="E310" s="215"/>
      <c r="F310" s="205"/>
      <c r="G310" s="217"/>
      <c r="H310" s="207"/>
      <c r="I310" s="479" t="s">
        <v>318</v>
      </c>
      <c r="J310" s="479"/>
      <c r="K310" s="205"/>
      <c r="L310" s="213"/>
      <c r="M310" s="214"/>
    </row>
    <row r="311" spans="1:13" ht="9" customHeight="1" x14ac:dyDescent="0.25">
      <c r="A311" s="208"/>
      <c r="B311" s="209"/>
      <c r="C311" s="215"/>
      <c r="D311" s="216"/>
      <c r="E311" s="470">
        <v>5</v>
      </c>
      <c r="F311" s="211" t="s">
        <v>18</v>
      </c>
      <c r="G311" s="217"/>
      <c r="H311" s="207"/>
      <c r="I311" s="479"/>
      <c r="J311" s="479"/>
      <c r="K311" s="205"/>
      <c r="L311" s="213"/>
      <c r="M311" s="214"/>
    </row>
    <row r="312" spans="1:13" ht="9" customHeight="1" x14ac:dyDescent="0.25">
      <c r="A312" s="208">
        <v>1</v>
      </c>
      <c r="B312" s="211" t="s">
        <v>368</v>
      </c>
      <c r="C312" s="215"/>
      <c r="D312" s="209"/>
      <c r="E312" s="472"/>
      <c r="F312" s="216"/>
      <c r="G312" s="470">
        <v>9</v>
      </c>
      <c r="H312" s="218"/>
      <c r="I312" s="205"/>
      <c r="J312" s="205"/>
      <c r="K312" s="205"/>
      <c r="L312" s="213"/>
      <c r="M312" s="214"/>
    </row>
    <row r="313" spans="1:13" ht="9" customHeight="1" x14ac:dyDescent="0.25">
      <c r="A313" s="208"/>
      <c r="B313" s="216"/>
      <c r="C313" s="470">
        <v>1</v>
      </c>
      <c r="D313" s="211" t="s">
        <v>368</v>
      </c>
      <c r="E313" s="471"/>
      <c r="F313" s="205"/>
      <c r="G313" s="472"/>
      <c r="H313" s="218"/>
      <c r="I313" s="205"/>
      <c r="J313" s="205"/>
      <c r="K313" s="205"/>
      <c r="L313" s="213"/>
      <c r="M313" s="214"/>
    </row>
    <row r="314" spans="1:13" ht="9" customHeight="1" x14ac:dyDescent="0.25">
      <c r="A314" s="208">
        <v>3</v>
      </c>
      <c r="B314" s="211" t="s">
        <v>369</v>
      </c>
      <c r="C314" s="471"/>
      <c r="D314" s="205"/>
      <c r="E314" s="219"/>
      <c r="F314" s="209"/>
      <c r="G314" s="472"/>
      <c r="H314" s="218"/>
      <c r="I314" s="205"/>
      <c r="J314" s="205"/>
      <c r="K314" s="205"/>
      <c r="L314" s="213"/>
      <c r="M314" s="214"/>
    </row>
    <row r="315" spans="1:13" ht="9" customHeight="1" x14ac:dyDescent="0.25">
      <c r="A315" s="208"/>
      <c r="B315" s="205"/>
      <c r="C315" s="219"/>
      <c r="D315" s="205"/>
      <c r="E315" s="219"/>
      <c r="F315" s="209"/>
      <c r="G315" s="472"/>
      <c r="H315" s="218"/>
      <c r="I315" s="211" t="s">
        <v>18</v>
      </c>
      <c r="J315" s="209"/>
      <c r="K315" s="205"/>
      <c r="L315" s="213"/>
      <c r="M315" s="214"/>
    </row>
    <row r="316" spans="1:13" ht="9" customHeight="1" x14ac:dyDescent="0.25">
      <c r="A316" s="208">
        <v>4</v>
      </c>
      <c r="B316" s="211"/>
      <c r="C316" s="215"/>
      <c r="D316" s="205"/>
      <c r="E316" s="219"/>
      <c r="F316" s="209"/>
      <c r="G316" s="472"/>
      <c r="H316" s="221"/>
      <c r="I316" s="216"/>
      <c r="J316" s="474">
        <v>11</v>
      </c>
      <c r="K316" s="205"/>
      <c r="L316" s="213"/>
      <c r="M316" s="214"/>
    </row>
    <row r="317" spans="1:13" ht="9" customHeight="1" x14ac:dyDescent="0.25">
      <c r="A317" s="208"/>
      <c r="B317" s="216"/>
      <c r="C317" s="470">
        <v>2</v>
      </c>
      <c r="D317" s="211" t="s">
        <v>370</v>
      </c>
      <c r="E317" s="215"/>
      <c r="F317" s="209"/>
      <c r="G317" s="472"/>
      <c r="H317" s="218"/>
      <c r="I317" s="209"/>
      <c r="J317" s="475"/>
      <c r="K317" s="206"/>
      <c r="L317" s="213"/>
      <c r="M317" s="214"/>
    </row>
    <row r="318" spans="1:13" ht="9" customHeight="1" x14ac:dyDescent="0.25">
      <c r="A318" s="208">
        <v>5</v>
      </c>
      <c r="B318" s="211"/>
      <c r="C318" s="471"/>
      <c r="D318" s="216"/>
      <c r="E318" s="470">
        <v>6</v>
      </c>
      <c r="F318" s="209"/>
      <c r="G318" s="472"/>
      <c r="H318" s="218"/>
      <c r="I318" s="209"/>
      <c r="J318" s="475"/>
      <c r="K318" s="206"/>
      <c r="L318" s="213"/>
      <c r="M318" s="214"/>
    </row>
    <row r="319" spans="1:13" ht="9" customHeight="1" x14ac:dyDescent="0.25">
      <c r="A319" s="208"/>
      <c r="B319" s="205"/>
      <c r="C319" s="219"/>
      <c r="D319" s="209"/>
      <c r="E319" s="472"/>
      <c r="F319" s="211" t="s">
        <v>370</v>
      </c>
      <c r="G319" s="471"/>
      <c r="H319" s="218"/>
      <c r="I319" s="209"/>
      <c r="J319" s="475"/>
      <c r="K319" s="206"/>
      <c r="L319" s="213"/>
      <c r="M319" s="214"/>
    </row>
    <row r="320" spans="1:13" ht="9" customHeight="1" x14ac:dyDescent="0.3">
      <c r="A320" s="208"/>
      <c r="B320" s="209"/>
      <c r="C320" s="210">
        <v>6</v>
      </c>
      <c r="D320" s="211" t="s">
        <v>371</v>
      </c>
      <c r="E320" s="471"/>
      <c r="F320" s="205"/>
      <c r="G320" s="219"/>
      <c r="H320" s="222"/>
      <c r="I320" s="209"/>
      <c r="J320" s="475"/>
      <c r="K320" s="206"/>
      <c r="L320" s="223"/>
      <c r="M320" s="224"/>
    </row>
    <row r="321" spans="1:14" ht="9" customHeight="1" x14ac:dyDescent="0.25">
      <c r="A321" s="208"/>
      <c r="B321" s="209"/>
      <c r="C321" s="215"/>
      <c r="D321" s="205"/>
      <c r="E321" s="219"/>
      <c r="F321" s="205"/>
      <c r="G321" s="219"/>
      <c r="H321" s="222"/>
      <c r="I321" s="209"/>
      <c r="J321" s="475"/>
      <c r="K321" s="211" t="s">
        <v>18</v>
      </c>
      <c r="L321" s="478">
        <v>1</v>
      </c>
      <c r="M321" s="224"/>
    </row>
    <row r="322" spans="1:14" ht="9" customHeight="1" x14ac:dyDescent="0.25">
      <c r="A322" s="208"/>
      <c r="B322" s="209"/>
      <c r="C322" s="210">
        <v>7</v>
      </c>
      <c r="D322" s="211" t="s">
        <v>11</v>
      </c>
      <c r="E322" s="215"/>
      <c r="F322" s="205"/>
      <c r="G322" s="219"/>
      <c r="H322" s="222"/>
      <c r="I322" s="209"/>
      <c r="J322" s="475"/>
      <c r="K322" s="229"/>
      <c r="L322" s="478"/>
      <c r="M322" s="224"/>
    </row>
    <row r="323" spans="1:14" ht="9" customHeight="1" x14ac:dyDescent="0.25">
      <c r="A323" s="208"/>
      <c r="B323" s="205"/>
      <c r="C323" s="219"/>
      <c r="D323" s="209"/>
      <c r="E323" s="470">
        <v>7</v>
      </c>
      <c r="F323" s="211" t="s">
        <v>11</v>
      </c>
      <c r="G323" s="215"/>
      <c r="H323" s="222"/>
      <c r="I323" s="209"/>
      <c r="J323" s="475"/>
      <c r="K323" s="229"/>
      <c r="L323" s="227"/>
      <c r="M323" s="228"/>
    </row>
    <row r="324" spans="1:14" ht="9" customHeight="1" x14ac:dyDescent="0.25">
      <c r="A324" s="208">
        <v>8</v>
      </c>
      <c r="B324" s="209"/>
      <c r="C324" s="215"/>
      <c r="D324" s="209"/>
      <c r="E324" s="472"/>
      <c r="F324" s="216"/>
      <c r="G324" s="470">
        <v>10</v>
      </c>
      <c r="H324" s="218"/>
      <c r="I324" s="209"/>
      <c r="J324" s="475"/>
      <c r="K324" s="229"/>
      <c r="L324" s="227"/>
      <c r="M324" s="228"/>
    </row>
    <row r="325" spans="1:14" ht="9" customHeight="1" x14ac:dyDescent="0.25">
      <c r="A325" s="208"/>
      <c r="B325" s="216"/>
      <c r="C325" s="470">
        <v>3</v>
      </c>
      <c r="D325" s="211" t="s">
        <v>372</v>
      </c>
      <c r="E325" s="471"/>
      <c r="F325" s="209"/>
      <c r="G325" s="472"/>
      <c r="H325" s="218"/>
      <c r="I325" s="209"/>
      <c r="J325" s="475"/>
      <c r="K325" s="229"/>
      <c r="L325" s="227"/>
      <c r="M325" s="228"/>
    </row>
    <row r="326" spans="1:14" ht="9" customHeight="1" x14ac:dyDescent="0.25">
      <c r="A326" s="208">
        <v>9</v>
      </c>
      <c r="B326" s="211"/>
      <c r="C326" s="471"/>
      <c r="D326" s="205"/>
      <c r="E326" s="219"/>
      <c r="F326" s="209"/>
      <c r="G326" s="472"/>
      <c r="H326" s="218"/>
      <c r="I326" s="209"/>
      <c r="J326" s="475"/>
      <c r="K326" s="229"/>
      <c r="L326" s="227"/>
      <c r="M326" s="228"/>
    </row>
    <row r="327" spans="1:14" ht="9" customHeight="1" x14ac:dyDescent="0.25">
      <c r="A327" s="208"/>
      <c r="B327" s="205"/>
      <c r="C327" s="219"/>
      <c r="D327" s="205"/>
      <c r="E327" s="219"/>
      <c r="F327" s="209"/>
      <c r="G327" s="472"/>
      <c r="H327" s="230"/>
      <c r="I327" s="211" t="s">
        <v>11</v>
      </c>
      <c r="J327" s="476"/>
      <c r="K327" s="229"/>
      <c r="L327" s="227"/>
      <c r="M327" s="228"/>
    </row>
    <row r="328" spans="1:14" ht="9" customHeight="1" x14ac:dyDescent="0.25">
      <c r="A328" s="208">
        <v>10</v>
      </c>
      <c r="B328" s="211"/>
      <c r="C328" s="215"/>
      <c r="D328" s="205"/>
      <c r="E328" s="219"/>
      <c r="F328" s="209"/>
      <c r="G328" s="472"/>
      <c r="H328" s="218"/>
      <c r="I328" s="205"/>
      <c r="J328" s="205"/>
      <c r="K328" s="229"/>
      <c r="L328" s="227"/>
      <c r="M328" s="228"/>
    </row>
    <row r="329" spans="1:14" ht="9" customHeight="1" x14ac:dyDescent="0.25">
      <c r="A329" s="208"/>
      <c r="B329" s="216"/>
      <c r="C329" s="470">
        <v>4</v>
      </c>
      <c r="D329" s="211" t="s">
        <v>16</v>
      </c>
      <c r="E329" s="215"/>
      <c r="F329" s="209"/>
      <c r="G329" s="472"/>
      <c r="H329" s="218"/>
      <c r="I329" s="205"/>
      <c r="J329" s="205"/>
      <c r="K329" s="229"/>
      <c r="L329" s="227"/>
      <c r="M329" s="228"/>
    </row>
    <row r="330" spans="1:14" ht="9" customHeight="1" x14ac:dyDescent="0.25">
      <c r="A330" s="208">
        <v>11</v>
      </c>
      <c r="B330" s="211"/>
      <c r="C330" s="471"/>
      <c r="D330" s="216"/>
      <c r="E330" s="470">
        <v>8</v>
      </c>
      <c r="F330" s="209"/>
      <c r="G330" s="472"/>
      <c r="H330" s="218"/>
      <c r="I330" s="205"/>
      <c r="J330" s="205"/>
      <c r="K330" s="229"/>
      <c r="L330" s="227"/>
      <c r="M330" s="228"/>
    </row>
    <row r="331" spans="1:14" ht="9" customHeight="1" x14ac:dyDescent="0.25">
      <c r="A331" s="231"/>
      <c r="B331" s="205"/>
      <c r="C331" s="219"/>
      <c r="D331" s="209"/>
      <c r="E331" s="472"/>
      <c r="F331" s="211" t="s">
        <v>373</v>
      </c>
      <c r="G331" s="471"/>
      <c r="H331" s="218"/>
      <c r="I331" s="205"/>
      <c r="J331" s="205">
        <v>-11</v>
      </c>
      <c r="K331" s="211" t="s">
        <v>11</v>
      </c>
      <c r="L331" s="477"/>
      <c r="M331" s="228"/>
    </row>
    <row r="332" spans="1:14" ht="9" customHeight="1" x14ac:dyDescent="0.25">
      <c r="A332" s="231"/>
      <c r="B332" s="209"/>
      <c r="C332" s="210">
        <v>12</v>
      </c>
      <c r="D332" s="211" t="s">
        <v>373</v>
      </c>
      <c r="E332" s="471"/>
      <c r="F332" s="205"/>
      <c r="G332" s="219"/>
      <c r="H332" s="220"/>
      <c r="I332" s="205"/>
      <c r="J332" s="205"/>
      <c r="K332" s="232"/>
      <c r="L332" s="477"/>
      <c r="M332" s="228"/>
    </row>
    <row r="333" spans="1:14" ht="9" customHeight="1" x14ac:dyDescent="0.25">
      <c r="A333" s="231"/>
      <c r="B333" s="209"/>
      <c r="C333" s="210"/>
      <c r="D333" s="209"/>
      <c r="E333" s="215"/>
      <c r="F333" s="205"/>
      <c r="G333" s="219"/>
      <c r="H333" s="220"/>
      <c r="I333" s="205"/>
      <c r="J333" s="205"/>
      <c r="K333" s="233"/>
      <c r="L333" s="227"/>
      <c r="M333" s="228"/>
    </row>
    <row r="334" spans="1:14" ht="9" customHeight="1" x14ac:dyDescent="0.25">
      <c r="A334" s="220"/>
      <c r="B334" s="205"/>
      <c r="C334" s="219"/>
      <c r="D334" s="205"/>
      <c r="E334" s="219">
        <v>-9</v>
      </c>
      <c r="F334" s="211" t="s">
        <v>370</v>
      </c>
      <c r="G334" s="219"/>
      <c r="H334" s="220"/>
      <c r="I334" s="205"/>
      <c r="J334" s="473">
        <v>2</v>
      </c>
      <c r="K334" s="234" t="s">
        <v>373</v>
      </c>
      <c r="L334" s="227"/>
      <c r="M334" s="228"/>
    </row>
    <row r="335" spans="1:14" ht="9" customHeight="1" x14ac:dyDescent="0.25">
      <c r="A335" s="219">
        <v>-1</v>
      </c>
      <c r="B335" s="211" t="s">
        <v>369</v>
      </c>
      <c r="C335" s="219"/>
      <c r="D335" s="205"/>
      <c r="E335" s="219"/>
      <c r="F335" s="216"/>
      <c r="G335" s="470">
        <v>18</v>
      </c>
      <c r="H335" s="218"/>
      <c r="I335" s="205"/>
      <c r="J335" s="473"/>
      <c r="K335" s="233"/>
      <c r="L335" s="227"/>
      <c r="M335" s="228"/>
    </row>
    <row r="336" spans="1:14" ht="9" customHeight="1" x14ac:dyDescent="0.25">
      <c r="A336" s="215"/>
      <c r="B336" s="216"/>
      <c r="C336" s="470">
        <v>12</v>
      </c>
      <c r="D336" s="211" t="s">
        <v>369</v>
      </c>
      <c r="E336" s="219"/>
      <c r="F336" s="209"/>
      <c r="G336" s="472"/>
      <c r="H336" s="218"/>
      <c r="I336" s="211" t="s">
        <v>370</v>
      </c>
      <c r="J336" s="205"/>
      <c r="K336" s="233"/>
      <c r="L336" s="227"/>
      <c r="M336" s="228"/>
      <c r="N336" s="473"/>
    </row>
    <row r="337" spans="1:14" ht="9" customHeight="1" x14ac:dyDescent="0.25">
      <c r="A337" s="215">
        <v>-8</v>
      </c>
      <c r="B337" s="211" t="s">
        <v>16</v>
      </c>
      <c r="C337" s="471"/>
      <c r="D337" s="216"/>
      <c r="E337" s="470">
        <v>16</v>
      </c>
      <c r="F337" s="209"/>
      <c r="G337" s="472"/>
      <c r="H337" s="221"/>
      <c r="I337" s="216"/>
      <c r="J337" s="474">
        <v>20</v>
      </c>
      <c r="K337" s="233"/>
      <c r="L337" s="227"/>
      <c r="M337" s="228"/>
      <c r="N337" s="473"/>
    </row>
    <row r="338" spans="1:14" ht="9" customHeight="1" x14ac:dyDescent="0.25">
      <c r="A338" s="215"/>
      <c r="B338" s="216"/>
      <c r="C338" s="215"/>
      <c r="D338" s="209"/>
      <c r="E338" s="472"/>
      <c r="F338" s="211" t="s">
        <v>372</v>
      </c>
      <c r="G338" s="471"/>
      <c r="H338" s="218"/>
      <c r="I338" s="209"/>
      <c r="J338" s="475"/>
      <c r="K338" s="233"/>
      <c r="L338" s="227"/>
      <c r="M338" s="228"/>
    </row>
    <row r="339" spans="1:14" ht="9" customHeight="1" x14ac:dyDescent="0.25">
      <c r="A339" s="219">
        <v>-2</v>
      </c>
      <c r="B339" s="209"/>
      <c r="C339" s="215"/>
      <c r="D339" s="209"/>
      <c r="E339" s="472"/>
      <c r="F339" s="205"/>
      <c r="G339" s="219"/>
      <c r="H339" s="222"/>
      <c r="I339" s="209"/>
      <c r="J339" s="475"/>
      <c r="K339" s="233"/>
      <c r="L339" s="227"/>
      <c r="M339" s="228"/>
    </row>
    <row r="340" spans="1:14" ht="9" customHeight="1" x14ac:dyDescent="0.25">
      <c r="A340" s="215"/>
      <c r="B340" s="216"/>
      <c r="C340" s="470">
        <v>13</v>
      </c>
      <c r="D340" s="211" t="s">
        <v>372</v>
      </c>
      <c r="E340" s="471"/>
      <c r="F340" s="205"/>
      <c r="G340" s="219"/>
      <c r="H340" s="222"/>
      <c r="I340" s="209"/>
      <c r="J340" s="475"/>
      <c r="K340" s="236" t="s">
        <v>373</v>
      </c>
      <c r="L340" s="477"/>
      <c r="M340" s="228"/>
    </row>
    <row r="341" spans="1:14" ht="9" customHeight="1" x14ac:dyDescent="0.25">
      <c r="A341" s="215">
        <v>-7</v>
      </c>
      <c r="B341" s="211" t="s">
        <v>372</v>
      </c>
      <c r="C341" s="471"/>
      <c r="D341" s="205"/>
      <c r="E341" s="219"/>
      <c r="F341" s="205"/>
      <c r="G341" s="219"/>
      <c r="H341" s="222"/>
      <c r="I341" s="209"/>
      <c r="J341" s="475"/>
      <c r="K341" s="206"/>
      <c r="L341" s="477"/>
      <c r="M341" s="228"/>
    </row>
    <row r="342" spans="1:14" ht="9" customHeight="1" x14ac:dyDescent="0.25">
      <c r="A342" s="215"/>
      <c r="B342" s="205"/>
      <c r="C342" s="219"/>
      <c r="D342" s="205"/>
      <c r="E342" s="219">
        <v>-10</v>
      </c>
      <c r="F342" s="211" t="s">
        <v>373</v>
      </c>
      <c r="G342" s="219"/>
      <c r="H342" s="222"/>
      <c r="I342" s="209"/>
      <c r="J342" s="475"/>
      <c r="K342" s="206"/>
      <c r="L342" s="227"/>
      <c r="M342" s="228"/>
      <c r="N342" s="473"/>
    </row>
    <row r="343" spans="1:14" ht="9" customHeight="1" x14ac:dyDescent="0.25">
      <c r="A343" s="219">
        <v>-3</v>
      </c>
      <c r="B343" s="205"/>
      <c r="C343" s="219"/>
      <c r="D343" s="205"/>
      <c r="E343" s="219"/>
      <c r="F343" s="216"/>
      <c r="G343" s="470">
        <v>19</v>
      </c>
      <c r="H343" s="218"/>
      <c r="I343" s="209"/>
      <c r="J343" s="475"/>
      <c r="K343" s="205"/>
      <c r="L343" s="237"/>
      <c r="M343" s="224"/>
      <c r="N343" s="473"/>
    </row>
    <row r="344" spans="1:14" ht="9" customHeight="1" x14ac:dyDescent="0.25">
      <c r="A344" s="215"/>
      <c r="B344" s="216"/>
      <c r="C344" s="470">
        <v>14</v>
      </c>
      <c r="D344" s="211" t="s">
        <v>371</v>
      </c>
      <c r="E344" s="219"/>
      <c r="F344" s="209"/>
      <c r="G344" s="472"/>
      <c r="H344" s="230"/>
      <c r="I344" s="211" t="s">
        <v>373</v>
      </c>
      <c r="J344" s="476"/>
      <c r="K344" s="205"/>
      <c r="L344" s="237"/>
      <c r="M344" s="224"/>
    </row>
    <row r="345" spans="1:14" ht="9" customHeight="1" x14ac:dyDescent="0.25">
      <c r="A345" s="215">
        <v>-6</v>
      </c>
      <c r="B345" s="211" t="s">
        <v>371</v>
      </c>
      <c r="C345" s="471"/>
      <c r="D345" s="216"/>
      <c r="E345" s="470">
        <v>17</v>
      </c>
      <c r="F345" s="209"/>
      <c r="G345" s="472"/>
      <c r="H345" s="218"/>
      <c r="I345" s="205"/>
      <c r="J345" s="205"/>
      <c r="K345" s="205"/>
      <c r="L345" s="237"/>
      <c r="M345" s="224"/>
    </row>
    <row r="346" spans="1:14" ht="9" customHeight="1" x14ac:dyDescent="0.25">
      <c r="A346" s="215"/>
      <c r="B346" s="216"/>
      <c r="C346" s="215"/>
      <c r="D346" s="209"/>
      <c r="E346" s="472"/>
      <c r="F346" s="211" t="s">
        <v>371</v>
      </c>
      <c r="G346" s="471"/>
      <c r="H346" s="218"/>
      <c r="I346" s="205"/>
      <c r="J346" s="224"/>
    </row>
    <row r="347" spans="1:14" ht="9" customHeight="1" x14ac:dyDescent="0.25">
      <c r="A347" s="219">
        <v>-4</v>
      </c>
      <c r="B347" s="209"/>
      <c r="C347" s="215"/>
      <c r="D347" s="209"/>
      <c r="E347" s="472"/>
      <c r="F347" s="205"/>
      <c r="G347" s="220"/>
      <c r="H347" s="220"/>
      <c r="I347" s="205"/>
      <c r="J347" s="224"/>
    </row>
    <row r="348" spans="1:14" ht="9" customHeight="1" x14ac:dyDescent="0.25">
      <c r="A348" s="215"/>
      <c r="B348" s="216"/>
      <c r="C348" s="470">
        <v>15</v>
      </c>
      <c r="D348" s="211" t="s">
        <v>368</v>
      </c>
      <c r="E348" s="471"/>
      <c r="F348" s="205"/>
      <c r="G348" s="220"/>
      <c r="H348" s="220"/>
      <c r="I348" s="205"/>
      <c r="J348" s="224"/>
      <c r="M348" s="214"/>
    </row>
    <row r="349" spans="1:14" ht="9" customHeight="1" x14ac:dyDescent="0.25">
      <c r="A349" s="215">
        <v>-5</v>
      </c>
      <c r="B349" s="211" t="s">
        <v>368</v>
      </c>
      <c r="C349" s="471"/>
      <c r="D349" s="205"/>
      <c r="E349" s="220"/>
      <c r="F349" s="205"/>
      <c r="G349" s="220"/>
      <c r="H349" s="220"/>
      <c r="I349" s="205"/>
      <c r="J349" s="205"/>
      <c r="K349" s="205"/>
      <c r="L349" s="239"/>
      <c r="M349" s="220"/>
    </row>
    <row r="350" spans="1:14" ht="9" customHeight="1" x14ac:dyDescent="0.25">
      <c r="A350" s="240"/>
      <c r="B350" s="205"/>
      <c r="C350" s="219"/>
      <c r="D350" s="205"/>
      <c r="E350" s="220"/>
      <c r="F350" s="205"/>
      <c r="G350" s="220"/>
      <c r="H350" s="220"/>
      <c r="I350" s="205"/>
      <c r="J350" s="205"/>
      <c r="K350" s="205"/>
      <c r="L350" s="239"/>
    </row>
    <row r="351" spans="1:14" ht="9" customHeight="1" x14ac:dyDescent="0.25">
      <c r="B351" s="205"/>
      <c r="D351" s="205" t="s">
        <v>262</v>
      </c>
      <c r="F351" s="205"/>
      <c r="I351" s="244" t="s">
        <v>51</v>
      </c>
      <c r="J351" s="205"/>
      <c r="K351" s="205"/>
    </row>
    <row r="352" spans="1:14" ht="9" customHeight="1" x14ac:dyDescent="0.25">
      <c r="B352" s="205"/>
      <c r="D352" s="205" t="s">
        <v>263</v>
      </c>
      <c r="F352" s="205"/>
      <c r="I352" s="205" t="s">
        <v>52</v>
      </c>
      <c r="J352" s="205"/>
      <c r="K352" s="205"/>
    </row>
    <row r="353" ht="9" customHeight="1" x14ac:dyDescent="0.25"/>
    <row r="354" ht="9" customHeight="1" x14ac:dyDescent="0.25"/>
    <row r="355" ht="9" customHeight="1" x14ac:dyDescent="0.25"/>
    <row r="356" ht="9" customHeight="1" x14ac:dyDescent="0.25"/>
    <row r="357" ht="9" customHeight="1" x14ac:dyDescent="0.25"/>
    <row r="358" ht="9" customHeight="1" x14ac:dyDescent="0.25"/>
    <row r="359" ht="9" customHeight="1" x14ac:dyDescent="0.25"/>
    <row r="360" ht="9" customHeight="1" x14ac:dyDescent="0.25"/>
    <row r="361" ht="9" customHeight="1" x14ac:dyDescent="0.25"/>
    <row r="362" ht="9" customHeight="1" x14ac:dyDescent="0.25"/>
    <row r="363" ht="9" customHeight="1" x14ac:dyDescent="0.25"/>
    <row r="364" ht="9" customHeight="1" x14ac:dyDescent="0.25"/>
    <row r="365" ht="9" customHeight="1" x14ac:dyDescent="0.25"/>
    <row r="366" ht="9" customHeight="1" x14ac:dyDescent="0.25"/>
    <row r="367" ht="9" customHeight="1" x14ac:dyDescent="0.25"/>
    <row r="368" ht="9" customHeight="1" x14ac:dyDescent="0.25"/>
    <row r="369" ht="9" customHeight="1" x14ac:dyDescent="0.25"/>
    <row r="370" ht="9" customHeight="1" x14ac:dyDescent="0.25"/>
    <row r="371" ht="9" customHeight="1" x14ac:dyDescent="0.25"/>
    <row r="372" ht="9" customHeight="1" x14ac:dyDescent="0.25"/>
    <row r="373" ht="9" customHeight="1" x14ac:dyDescent="0.25"/>
    <row r="374" ht="9" customHeight="1" x14ac:dyDescent="0.25"/>
    <row r="375" ht="9" customHeight="1" x14ac:dyDescent="0.25"/>
  </sheetData>
  <mergeCells count="224">
    <mergeCell ref="L15:L16"/>
    <mergeCell ref="E17:E19"/>
    <mergeCell ref="G18:G25"/>
    <mergeCell ref="C19:C20"/>
    <mergeCell ref="C23:C24"/>
    <mergeCell ref="E24:E26"/>
    <mergeCell ref="L25:L26"/>
    <mergeCell ref="A1:J1"/>
    <mergeCell ref="A2:J2"/>
    <mergeCell ref="I4:J5"/>
    <mergeCell ref="E5:E7"/>
    <mergeCell ref="G6:G13"/>
    <mergeCell ref="C7:C8"/>
    <mergeCell ref="J10:J21"/>
    <mergeCell ref="C11:C12"/>
    <mergeCell ref="E12:E14"/>
    <mergeCell ref="J28:J29"/>
    <mergeCell ref="G29:G32"/>
    <mergeCell ref="N29:N30"/>
    <mergeCell ref="C30:C31"/>
    <mergeCell ref="E31:E34"/>
    <mergeCell ref="J31:J38"/>
    <mergeCell ref="C34:C35"/>
    <mergeCell ref="L34:L35"/>
    <mergeCell ref="N36:N37"/>
    <mergeCell ref="G37:G40"/>
    <mergeCell ref="L57:L58"/>
    <mergeCell ref="E59:E61"/>
    <mergeCell ref="G60:G67"/>
    <mergeCell ref="C61:C62"/>
    <mergeCell ref="C65:C66"/>
    <mergeCell ref="E66:E68"/>
    <mergeCell ref="L67:L68"/>
    <mergeCell ref="C38:C39"/>
    <mergeCell ref="E39:E42"/>
    <mergeCell ref="C42:C43"/>
    <mergeCell ref="I46:J47"/>
    <mergeCell ref="E47:E49"/>
    <mergeCell ref="G48:G55"/>
    <mergeCell ref="C49:C50"/>
    <mergeCell ref="J52:J63"/>
    <mergeCell ref="C53:C54"/>
    <mergeCell ref="E54:E56"/>
    <mergeCell ref="J70:J71"/>
    <mergeCell ref="G71:G74"/>
    <mergeCell ref="C72:C73"/>
    <mergeCell ref="N72:N73"/>
    <mergeCell ref="E73:E76"/>
    <mergeCell ref="J73:J80"/>
    <mergeCell ref="C76:C77"/>
    <mergeCell ref="L76:L77"/>
    <mergeCell ref="N78:N79"/>
    <mergeCell ref="G79:G82"/>
    <mergeCell ref="C80:C81"/>
    <mergeCell ref="E81:E84"/>
    <mergeCell ref="C84:C85"/>
    <mergeCell ref="A89:J89"/>
    <mergeCell ref="A90:J90"/>
    <mergeCell ref="I92:J93"/>
    <mergeCell ref="E93:E95"/>
    <mergeCell ref="G94:G101"/>
    <mergeCell ref="C95:C96"/>
    <mergeCell ref="J98:J109"/>
    <mergeCell ref="C99:C100"/>
    <mergeCell ref="E100:E102"/>
    <mergeCell ref="L103:L104"/>
    <mergeCell ref="E105:E107"/>
    <mergeCell ref="G106:G113"/>
    <mergeCell ref="C107:C108"/>
    <mergeCell ref="C111:C112"/>
    <mergeCell ref="E112:E114"/>
    <mergeCell ref="L113:L114"/>
    <mergeCell ref="J116:J117"/>
    <mergeCell ref="G117:G120"/>
    <mergeCell ref="N117:N118"/>
    <mergeCell ref="C118:C119"/>
    <mergeCell ref="E119:E122"/>
    <mergeCell ref="J119:J126"/>
    <mergeCell ref="C122:C123"/>
    <mergeCell ref="L122:L123"/>
    <mergeCell ref="N124:N125"/>
    <mergeCell ref="G125:G128"/>
    <mergeCell ref="L145:L146"/>
    <mergeCell ref="E147:E149"/>
    <mergeCell ref="G148:G155"/>
    <mergeCell ref="C149:C150"/>
    <mergeCell ref="C153:C154"/>
    <mergeCell ref="E154:E156"/>
    <mergeCell ref="L155:L156"/>
    <mergeCell ref="C126:C127"/>
    <mergeCell ref="E127:E130"/>
    <mergeCell ref="C130:C131"/>
    <mergeCell ref="I134:J135"/>
    <mergeCell ref="E135:E137"/>
    <mergeCell ref="G136:G143"/>
    <mergeCell ref="C137:C138"/>
    <mergeCell ref="J140:J151"/>
    <mergeCell ref="C141:C142"/>
    <mergeCell ref="E142:E144"/>
    <mergeCell ref="J158:J159"/>
    <mergeCell ref="G159:G162"/>
    <mergeCell ref="C160:C161"/>
    <mergeCell ref="N160:N161"/>
    <mergeCell ref="E161:E164"/>
    <mergeCell ref="J161:J168"/>
    <mergeCell ref="C164:C165"/>
    <mergeCell ref="L164:L165"/>
    <mergeCell ref="N166:N167"/>
    <mergeCell ref="G167:G170"/>
    <mergeCell ref="C168:C169"/>
    <mergeCell ref="E169:E172"/>
    <mergeCell ref="C172:C173"/>
    <mergeCell ref="A177:J177"/>
    <mergeCell ref="A178:J178"/>
    <mergeCell ref="I180:J181"/>
    <mergeCell ref="E181:E183"/>
    <mergeCell ref="G182:G189"/>
    <mergeCell ref="C183:C184"/>
    <mergeCell ref="J186:J197"/>
    <mergeCell ref="C187:C188"/>
    <mergeCell ref="E188:E190"/>
    <mergeCell ref="L191:L192"/>
    <mergeCell ref="E193:E195"/>
    <mergeCell ref="G194:G201"/>
    <mergeCell ref="C195:C196"/>
    <mergeCell ref="C199:C200"/>
    <mergeCell ref="E200:E202"/>
    <mergeCell ref="L201:L202"/>
    <mergeCell ref="J204:J205"/>
    <mergeCell ref="G205:G208"/>
    <mergeCell ref="N205:N206"/>
    <mergeCell ref="C206:C207"/>
    <mergeCell ref="E207:E210"/>
    <mergeCell ref="J207:J214"/>
    <mergeCell ref="C210:C211"/>
    <mergeCell ref="L210:L211"/>
    <mergeCell ref="N212:N213"/>
    <mergeCell ref="G213:G216"/>
    <mergeCell ref="L233:L234"/>
    <mergeCell ref="E235:E237"/>
    <mergeCell ref="G236:G243"/>
    <mergeCell ref="C237:C238"/>
    <mergeCell ref="C241:C242"/>
    <mergeCell ref="E242:E244"/>
    <mergeCell ref="L243:L244"/>
    <mergeCell ref="C214:C215"/>
    <mergeCell ref="E215:E218"/>
    <mergeCell ref="C218:C219"/>
    <mergeCell ref="I222:J223"/>
    <mergeCell ref="E223:E225"/>
    <mergeCell ref="G224:G231"/>
    <mergeCell ref="C225:C226"/>
    <mergeCell ref="J228:J239"/>
    <mergeCell ref="C229:C230"/>
    <mergeCell ref="E230:E232"/>
    <mergeCell ref="J246:J247"/>
    <mergeCell ref="G247:G250"/>
    <mergeCell ref="C248:C249"/>
    <mergeCell ref="N248:N249"/>
    <mergeCell ref="E249:E252"/>
    <mergeCell ref="J249:J256"/>
    <mergeCell ref="C252:C253"/>
    <mergeCell ref="L252:L253"/>
    <mergeCell ref="N254:N255"/>
    <mergeCell ref="G255:G258"/>
    <mergeCell ref="C256:C257"/>
    <mergeCell ref="E257:E260"/>
    <mergeCell ref="C260:C261"/>
    <mergeCell ref="A265:J265"/>
    <mergeCell ref="A266:J266"/>
    <mergeCell ref="I268:J269"/>
    <mergeCell ref="E269:E271"/>
    <mergeCell ref="G270:G277"/>
    <mergeCell ref="C271:C272"/>
    <mergeCell ref="J274:J285"/>
    <mergeCell ref="C275:C276"/>
    <mergeCell ref="E276:E278"/>
    <mergeCell ref="L279:L280"/>
    <mergeCell ref="E281:E283"/>
    <mergeCell ref="G282:G289"/>
    <mergeCell ref="C283:C284"/>
    <mergeCell ref="C287:C288"/>
    <mergeCell ref="E288:E290"/>
    <mergeCell ref="L289:L290"/>
    <mergeCell ref="J292:J293"/>
    <mergeCell ref="G293:G296"/>
    <mergeCell ref="N293:N294"/>
    <mergeCell ref="C294:C295"/>
    <mergeCell ref="E295:E298"/>
    <mergeCell ref="J295:J302"/>
    <mergeCell ref="C298:C299"/>
    <mergeCell ref="L298:L299"/>
    <mergeCell ref="N300:N301"/>
    <mergeCell ref="G301:G304"/>
    <mergeCell ref="L321:L322"/>
    <mergeCell ref="E323:E325"/>
    <mergeCell ref="G324:G331"/>
    <mergeCell ref="C325:C326"/>
    <mergeCell ref="C329:C330"/>
    <mergeCell ref="E330:E332"/>
    <mergeCell ref="L331:L332"/>
    <mergeCell ref="C302:C303"/>
    <mergeCell ref="E303:E306"/>
    <mergeCell ref="C306:C307"/>
    <mergeCell ref="I310:J311"/>
    <mergeCell ref="E311:E313"/>
    <mergeCell ref="G312:G319"/>
    <mergeCell ref="C313:C314"/>
    <mergeCell ref="J316:J327"/>
    <mergeCell ref="C317:C318"/>
    <mergeCell ref="E318:E320"/>
    <mergeCell ref="C344:C345"/>
    <mergeCell ref="E345:E348"/>
    <mergeCell ref="C348:C349"/>
    <mergeCell ref="J334:J335"/>
    <mergeCell ref="G335:G338"/>
    <mergeCell ref="C336:C337"/>
    <mergeCell ref="N336:N337"/>
    <mergeCell ref="E337:E340"/>
    <mergeCell ref="J337:J344"/>
    <mergeCell ref="C340:C341"/>
    <mergeCell ref="L340:L341"/>
    <mergeCell ref="N342:N343"/>
    <mergeCell ref="G343:G3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A4" sqref="A4"/>
    </sheetView>
  </sheetViews>
  <sheetFormatPr defaultColWidth="9.140625" defaultRowHeight="15" x14ac:dyDescent="0.25"/>
  <cols>
    <col min="1" max="1" width="2.85546875" customWidth="1"/>
    <col min="2" max="2" width="13.140625" customWidth="1"/>
    <col min="3" max="3" width="2.42578125" customWidth="1"/>
    <col min="4" max="4" width="13.140625" customWidth="1"/>
    <col min="5" max="5" width="2.42578125" customWidth="1"/>
    <col min="6" max="6" width="13.42578125" customWidth="1"/>
    <col min="7" max="7" width="2.42578125" customWidth="1"/>
    <col min="8" max="8" width="12.7109375" customWidth="1"/>
    <col min="9" max="9" width="2.42578125" customWidth="1"/>
    <col min="10" max="10" width="11.5703125" customWidth="1"/>
    <col min="11" max="11" width="2.85546875" customWidth="1"/>
    <col min="12" max="12" width="13.140625" customWidth="1"/>
    <col min="13" max="13" width="2.5703125" customWidth="1"/>
    <col min="14" max="16" width="20.7109375" customWidth="1"/>
    <col min="17" max="17" width="3" customWidth="1"/>
  </cols>
  <sheetData>
    <row r="1" spans="1:13" ht="21" x14ac:dyDescent="0.25">
      <c r="B1" s="357" t="s">
        <v>57</v>
      </c>
      <c r="C1" s="357"/>
      <c r="D1" s="357"/>
      <c r="E1" s="357"/>
      <c r="F1" s="357"/>
      <c r="G1" s="357"/>
      <c r="H1" s="357"/>
      <c r="I1" s="357"/>
      <c r="J1" s="357"/>
    </row>
    <row r="2" spans="1:13" ht="21" x14ac:dyDescent="0.25">
      <c r="B2" s="358" t="s">
        <v>58</v>
      </c>
      <c r="C2" s="358"/>
      <c r="D2" s="358"/>
      <c r="E2" s="358"/>
      <c r="F2" s="358"/>
      <c r="G2" s="358"/>
      <c r="H2" s="358"/>
      <c r="I2" s="358"/>
      <c r="J2" s="358"/>
      <c r="K2" s="202"/>
      <c r="L2" s="202"/>
      <c r="M2" s="202"/>
    </row>
    <row r="3" spans="1:13" x14ac:dyDescent="0.25">
      <c r="B3" s="378" t="s">
        <v>59</v>
      </c>
      <c r="C3" s="378"/>
      <c r="D3" s="378"/>
      <c r="E3" s="378"/>
      <c r="F3" s="378"/>
      <c r="G3" s="378"/>
      <c r="H3" s="378"/>
      <c r="I3" s="378"/>
      <c r="J3" s="378"/>
      <c r="K3" s="6"/>
      <c r="L3" s="248"/>
    </row>
    <row r="4" spans="1:13" x14ac:dyDescent="0.25">
      <c r="C4" s="205"/>
      <c r="E4" s="205"/>
      <c r="G4" s="206"/>
      <c r="L4" s="205"/>
    </row>
    <row r="5" spans="1:13" ht="12" customHeight="1" x14ac:dyDescent="0.25">
      <c r="A5" s="231">
        <v>1</v>
      </c>
      <c r="B5" s="249" t="s">
        <v>20</v>
      </c>
      <c r="C5" s="226"/>
      <c r="H5" s="206" t="s">
        <v>184</v>
      </c>
      <c r="L5" s="207"/>
      <c r="M5" s="207"/>
    </row>
    <row r="6" spans="1:13" ht="12" customHeight="1" x14ac:dyDescent="0.25">
      <c r="A6" s="231"/>
      <c r="B6" s="250"/>
      <c r="C6" s="481">
        <v>1</v>
      </c>
      <c r="D6" s="249" t="s">
        <v>20</v>
      </c>
      <c r="E6" s="226"/>
      <c r="F6" s="251"/>
      <c r="G6" s="207"/>
      <c r="H6" s="244"/>
      <c r="I6" s="207"/>
      <c r="J6" s="207"/>
      <c r="K6" s="207"/>
      <c r="L6" s="207"/>
      <c r="M6" s="207"/>
    </row>
    <row r="7" spans="1:13" ht="12" customHeight="1" x14ac:dyDescent="0.25">
      <c r="A7" s="231">
        <v>2</v>
      </c>
      <c r="B7" s="249" t="s">
        <v>44</v>
      </c>
      <c r="C7" s="483"/>
      <c r="D7" s="250"/>
      <c r="E7" s="481">
        <v>17</v>
      </c>
      <c r="F7" s="209"/>
      <c r="G7" s="207"/>
      <c r="H7" s="244"/>
      <c r="I7" s="207"/>
      <c r="J7" s="207"/>
      <c r="K7" s="207"/>
      <c r="L7" s="207"/>
      <c r="M7" s="207"/>
    </row>
    <row r="8" spans="1:13" ht="12" customHeight="1" x14ac:dyDescent="0.25">
      <c r="A8" s="231"/>
      <c r="B8" s="252"/>
      <c r="C8" s="220"/>
      <c r="D8" s="253"/>
      <c r="E8" s="482"/>
      <c r="F8" s="249" t="s">
        <v>20</v>
      </c>
      <c r="G8" s="226"/>
      <c r="H8" s="251"/>
      <c r="I8" s="207"/>
      <c r="J8" s="207"/>
      <c r="K8" s="207"/>
      <c r="L8" s="207"/>
      <c r="M8" s="207"/>
    </row>
    <row r="9" spans="1:13" ht="12" customHeight="1" x14ac:dyDescent="0.25">
      <c r="A9" s="231">
        <v>3</v>
      </c>
      <c r="B9" s="249" t="s">
        <v>32</v>
      </c>
      <c r="C9" s="222"/>
      <c r="D9" s="253"/>
      <c r="E9" s="482"/>
      <c r="F9" s="250"/>
      <c r="G9" s="481">
        <v>25</v>
      </c>
      <c r="H9" s="209"/>
      <c r="I9" s="207"/>
      <c r="J9" s="244"/>
      <c r="K9" s="207"/>
      <c r="L9" s="207"/>
      <c r="M9" s="207"/>
    </row>
    <row r="10" spans="1:13" ht="12" customHeight="1" x14ac:dyDescent="0.25">
      <c r="A10" s="231"/>
      <c r="B10" s="250"/>
      <c r="C10" s="481">
        <v>2</v>
      </c>
      <c r="D10" s="249" t="s">
        <v>374</v>
      </c>
      <c r="E10" s="483"/>
      <c r="F10" s="209"/>
      <c r="G10" s="482"/>
      <c r="H10" s="209"/>
      <c r="I10" s="207"/>
      <c r="J10" s="244"/>
      <c r="K10" s="207"/>
      <c r="L10" s="207"/>
      <c r="M10" s="207"/>
    </row>
    <row r="11" spans="1:13" ht="12" customHeight="1" x14ac:dyDescent="0.25">
      <c r="A11" s="231">
        <v>4</v>
      </c>
      <c r="B11" s="249" t="s">
        <v>374</v>
      </c>
      <c r="C11" s="483"/>
      <c r="D11" s="250"/>
      <c r="E11" s="220"/>
      <c r="F11" s="246"/>
      <c r="G11" s="482"/>
      <c r="H11" s="209"/>
      <c r="I11" s="207"/>
      <c r="J11" s="244"/>
      <c r="K11" s="207"/>
      <c r="L11" s="207"/>
      <c r="M11" s="207"/>
    </row>
    <row r="12" spans="1:13" ht="12" customHeight="1" x14ac:dyDescent="0.25">
      <c r="A12" s="231"/>
      <c r="B12" s="252"/>
      <c r="C12" s="220"/>
      <c r="D12" s="252"/>
      <c r="E12" s="220"/>
      <c r="F12" s="246"/>
      <c r="G12" s="482"/>
      <c r="H12" s="249" t="s">
        <v>20</v>
      </c>
      <c r="I12" s="226"/>
      <c r="J12" s="251"/>
      <c r="K12" s="207"/>
      <c r="L12" s="207"/>
      <c r="M12" s="207"/>
    </row>
    <row r="13" spans="1:13" ht="12" customHeight="1" x14ac:dyDescent="0.25">
      <c r="A13" s="231">
        <v>5</v>
      </c>
      <c r="B13" s="249" t="s">
        <v>34</v>
      </c>
      <c r="C13" s="222"/>
      <c r="D13" s="252"/>
      <c r="E13" s="220"/>
      <c r="F13" s="246"/>
      <c r="G13" s="482"/>
      <c r="H13" s="250"/>
      <c r="I13" s="481">
        <v>29</v>
      </c>
      <c r="J13" s="209"/>
      <c r="K13" s="207"/>
      <c r="L13" s="207"/>
      <c r="M13" s="207"/>
    </row>
    <row r="14" spans="1:13" ht="12" customHeight="1" x14ac:dyDescent="0.25">
      <c r="A14" s="231"/>
      <c r="B14" s="250"/>
      <c r="C14" s="481">
        <v>3</v>
      </c>
      <c r="D14" s="249" t="s">
        <v>6</v>
      </c>
      <c r="E14" s="222"/>
      <c r="F14" s="254"/>
      <c r="G14" s="482"/>
      <c r="H14" s="209"/>
      <c r="I14" s="482"/>
      <c r="J14" s="209"/>
      <c r="K14" s="207"/>
      <c r="L14" s="207"/>
      <c r="M14" s="207"/>
    </row>
    <row r="15" spans="1:13" ht="12" customHeight="1" x14ac:dyDescent="0.25">
      <c r="A15" s="231">
        <v>6</v>
      </c>
      <c r="B15" s="249" t="s">
        <v>6</v>
      </c>
      <c r="C15" s="483"/>
      <c r="D15" s="250"/>
      <c r="E15" s="481">
        <v>18</v>
      </c>
      <c r="F15" s="209"/>
      <c r="G15" s="482"/>
      <c r="H15" s="209"/>
      <c r="I15" s="482"/>
      <c r="J15" s="209"/>
      <c r="K15" s="207"/>
      <c r="L15" s="207"/>
      <c r="M15" s="207"/>
    </row>
    <row r="16" spans="1:13" ht="12" customHeight="1" x14ac:dyDescent="0.25">
      <c r="A16" s="231"/>
      <c r="B16" s="252"/>
      <c r="C16" s="220"/>
      <c r="D16" s="253"/>
      <c r="E16" s="482"/>
      <c r="F16" s="249" t="s">
        <v>29</v>
      </c>
      <c r="G16" s="483"/>
      <c r="H16" s="209"/>
      <c r="I16" s="482"/>
      <c r="J16" s="209"/>
      <c r="K16" s="207"/>
      <c r="L16" s="207"/>
      <c r="M16" s="207"/>
    </row>
    <row r="17" spans="1:13" ht="12" customHeight="1" x14ac:dyDescent="0.25">
      <c r="A17" s="231">
        <v>7</v>
      </c>
      <c r="B17" s="249" t="s">
        <v>332</v>
      </c>
      <c r="C17" s="222"/>
      <c r="D17" s="253"/>
      <c r="E17" s="482"/>
      <c r="F17" s="250"/>
      <c r="G17" s="220"/>
      <c r="H17" s="246"/>
      <c r="I17" s="482"/>
      <c r="J17" s="209"/>
      <c r="K17" s="207"/>
      <c r="L17" s="207"/>
      <c r="M17" s="207"/>
    </row>
    <row r="18" spans="1:13" ht="12" customHeight="1" x14ac:dyDescent="0.25">
      <c r="A18" s="231"/>
      <c r="B18" s="250"/>
      <c r="C18" s="481">
        <v>4</v>
      </c>
      <c r="D18" s="249" t="s">
        <v>29</v>
      </c>
      <c r="E18" s="483"/>
      <c r="F18" s="209"/>
      <c r="G18" s="220"/>
      <c r="H18" s="246"/>
      <c r="I18" s="482"/>
      <c r="J18" s="209"/>
      <c r="K18" s="207"/>
      <c r="L18" s="207"/>
      <c r="M18" s="207"/>
    </row>
    <row r="19" spans="1:13" ht="12" customHeight="1" x14ac:dyDescent="0.25">
      <c r="A19" s="231">
        <v>8</v>
      </c>
      <c r="B19" s="249" t="s">
        <v>29</v>
      </c>
      <c r="C19" s="483"/>
      <c r="D19" s="250"/>
      <c r="E19" s="220"/>
      <c r="F19" s="246"/>
      <c r="G19" s="220"/>
      <c r="H19" s="246"/>
      <c r="I19" s="482"/>
      <c r="J19" s="209"/>
      <c r="K19" s="207"/>
      <c r="L19" s="207"/>
      <c r="M19" s="207"/>
    </row>
    <row r="20" spans="1:13" ht="12" customHeight="1" x14ac:dyDescent="0.25">
      <c r="A20" s="231"/>
      <c r="B20" s="252"/>
      <c r="C20" s="220"/>
      <c r="D20" s="252"/>
      <c r="E20" s="220"/>
      <c r="F20" s="246"/>
      <c r="G20" s="220"/>
      <c r="H20" s="246"/>
      <c r="I20" s="482"/>
      <c r="J20" s="249" t="s">
        <v>20</v>
      </c>
      <c r="K20" s="226"/>
      <c r="L20" s="226"/>
      <c r="M20" s="207"/>
    </row>
    <row r="21" spans="1:13" ht="12" customHeight="1" x14ac:dyDescent="0.25">
      <c r="A21" s="231">
        <v>9</v>
      </c>
      <c r="B21" s="249" t="s">
        <v>31</v>
      </c>
      <c r="C21" s="222"/>
      <c r="D21" s="252"/>
      <c r="E21" s="220"/>
      <c r="F21" s="246"/>
      <c r="G21" s="220"/>
      <c r="H21" s="246"/>
      <c r="I21" s="482"/>
      <c r="J21" s="250"/>
      <c r="K21" s="481">
        <v>31</v>
      </c>
      <c r="L21" s="218"/>
      <c r="M21" s="207"/>
    </row>
    <row r="22" spans="1:13" ht="12" customHeight="1" x14ac:dyDescent="0.25">
      <c r="A22" s="231"/>
      <c r="B22" s="250"/>
      <c r="C22" s="481">
        <v>5</v>
      </c>
      <c r="D22" s="249" t="s">
        <v>39</v>
      </c>
      <c r="E22" s="222"/>
      <c r="F22" s="254"/>
      <c r="G22" s="220"/>
      <c r="H22" s="246"/>
      <c r="I22" s="482"/>
      <c r="J22" s="209"/>
      <c r="K22" s="482"/>
      <c r="L22" s="218"/>
      <c r="M22" s="207"/>
    </row>
    <row r="23" spans="1:13" ht="12" customHeight="1" x14ac:dyDescent="0.25">
      <c r="A23" s="231">
        <v>10</v>
      </c>
      <c r="B23" s="249" t="s">
        <v>39</v>
      </c>
      <c r="C23" s="483"/>
      <c r="D23" s="250"/>
      <c r="E23" s="481">
        <v>19</v>
      </c>
      <c r="F23" s="209"/>
      <c r="G23" s="220"/>
      <c r="H23" s="246"/>
      <c r="I23" s="482"/>
      <c r="J23" s="209"/>
      <c r="K23" s="482"/>
      <c r="L23" s="218"/>
      <c r="M23" s="207"/>
    </row>
    <row r="24" spans="1:13" ht="12" customHeight="1" x14ac:dyDescent="0.25">
      <c r="A24" s="231"/>
      <c r="B24" s="252"/>
      <c r="C24" s="220"/>
      <c r="D24" s="253"/>
      <c r="E24" s="482"/>
      <c r="F24" s="249" t="s">
        <v>45</v>
      </c>
      <c r="G24" s="222"/>
      <c r="H24" s="254"/>
      <c r="I24" s="482"/>
      <c r="J24" s="209"/>
      <c r="K24" s="482"/>
      <c r="L24" s="218"/>
      <c r="M24" s="207"/>
    </row>
    <row r="25" spans="1:13" ht="12" customHeight="1" x14ac:dyDescent="0.25">
      <c r="A25" s="231">
        <v>11</v>
      </c>
      <c r="B25" s="209" t="s">
        <v>8</v>
      </c>
      <c r="C25" s="222"/>
      <c r="D25" s="253"/>
      <c r="E25" s="482"/>
      <c r="F25" s="250"/>
      <c r="G25" s="481">
        <v>26</v>
      </c>
      <c r="H25" s="209"/>
      <c r="I25" s="482"/>
      <c r="J25" s="209"/>
      <c r="K25" s="482"/>
      <c r="L25" s="218"/>
      <c r="M25" s="207"/>
    </row>
    <row r="26" spans="1:13" ht="12" customHeight="1" x14ac:dyDescent="0.25">
      <c r="A26" s="231"/>
      <c r="B26" s="250"/>
      <c r="C26" s="484">
        <v>6</v>
      </c>
      <c r="D26" s="249" t="s">
        <v>45</v>
      </c>
      <c r="E26" s="483"/>
      <c r="F26" s="209"/>
      <c r="G26" s="482"/>
      <c r="H26" s="209"/>
      <c r="I26" s="482"/>
      <c r="J26" s="209"/>
      <c r="K26" s="482"/>
      <c r="L26" s="218"/>
      <c r="M26" s="207"/>
    </row>
    <row r="27" spans="1:13" ht="12" customHeight="1" x14ac:dyDescent="0.25">
      <c r="A27" s="231">
        <v>12</v>
      </c>
      <c r="B27" s="249" t="s">
        <v>45</v>
      </c>
      <c r="C27" s="485"/>
      <c r="D27" s="250"/>
      <c r="E27" s="220"/>
      <c r="F27" s="246"/>
      <c r="G27" s="482"/>
      <c r="H27" s="209"/>
      <c r="I27" s="482"/>
      <c r="J27" s="209"/>
      <c r="K27" s="482"/>
      <c r="L27" s="218"/>
      <c r="M27" s="207"/>
    </row>
    <row r="28" spans="1:13" ht="12" customHeight="1" x14ac:dyDescent="0.25">
      <c r="A28" s="231"/>
      <c r="B28" s="252"/>
      <c r="C28" s="220"/>
      <c r="D28" s="252"/>
      <c r="E28" s="220"/>
      <c r="F28" s="246"/>
      <c r="G28" s="482"/>
      <c r="H28" s="249" t="s">
        <v>35</v>
      </c>
      <c r="I28" s="483"/>
      <c r="J28" s="209"/>
      <c r="K28" s="482"/>
      <c r="L28" s="218"/>
      <c r="M28" s="207"/>
    </row>
    <row r="29" spans="1:13" ht="12" customHeight="1" x14ac:dyDescent="0.25">
      <c r="A29" s="231">
        <v>13</v>
      </c>
      <c r="B29" s="249" t="s">
        <v>47</v>
      </c>
      <c r="C29" s="222"/>
      <c r="D29" s="252"/>
      <c r="E29" s="220"/>
      <c r="F29" s="246"/>
      <c r="G29" s="482"/>
      <c r="H29" s="250"/>
      <c r="I29" s="207"/>
      <c r="J29" s="244"/>
      <c r="K29" s="482"/>
      <c r="L29" s="218"/>
      <c r="M29" s="207"/>
    </row>
    <row r="30" spans="1:13" ht="12" customHeight="1" x14ac:dyDescent="0.25">
      <c r="A30" s="231"/>
      <c r="B30" s="250"/>
      <c r="C30" s="481">
        <v>7</v>
      </c>
      <c r="D30" s="249" t="s">
        <v>47</v>
      </c>
      <c r="E30" s="222"/>
      <c r="F30" s="254"/>
      <c r="G30" s="482"/>
      <c r="H30" s="209"/>
      <c r="I30" s="207"/>
      <c r="J30" s="244"/>
      <c r="K30" s="482"/>
      <c r="L30" s="218"/>
      <c r="M30" s="207"/>
    </row>
    <row r="31" spans="1:13" ht="12" customHeight="1" x14ac:dyDescent="0.25">
      <c r="A31" s="231">
        <v>14</v>
      </c>
      <c r="B31" s="249" t="s">
        <v>334</v>
      </c>
      <c r="C31" s="483"/>
      <c r="D31" s="250"/>
      <c r="E31" s="481">
        <v>20</v>
      </c>
      <c r="F31" s="209"/>
      <c r="G31" s="482"/>
      <c r="H31" s="209"/>
      <c r="I31" s="207"/>
      <c r="J31" s="244"/>
      <c r="K31" s="482"/>
      <c r="L31" s="218"/>
      <c r="M31" s="207"/>
    </row>
    <row r="32" spans="1:13" ht="12" customHeight="1" x14ac:dyDescent="0.25">
      <c r="A32" s="231"/>
      <c r="B32" s="252"/>
      <c r="C32" s="220"/>
      <c r="D32" s="253"/>
      <c r="E32" s="482"/>
      <c r="F32" s="249" t="s">
        <v>35</v>
      </c>
      <c r="G32" s="483"/>
      <c r="H32" s="209"/>
      <c r="I32" s="207"/>
      <c r="J32" s="244"/>
      <c r="K32" s="482"/>
      <c r="L32" s="218"/>
      <c r="M32" s="207"/>
    </row>
    <row r="33" spans="1:13" ht="12" customHeight="1" x14ac:dyDescent="0.25">
      <c r="A33" s="231">
        <v>15</v>
      </c>
      <c r="B33" s="249" t="s">
        <v>375</v>
      </c>
      <c r="C33" s="222"/>
      <c r="D33" s="253"/>
      <c r="E33" s="482"/>
      <c r="F33" s="250"/>
      <c r="G33" s="220"/>
      <c r="H33" s="246"/>
      <c r="I33" s="207"/>
      <c r="J33" s="244"/>
      <c r="K33" s="482"/>
      <c r="L33" s="218"/>
      <c r="M33" s="207"/>
    </row>
    <row r="34" spans="1:13" ht="12" customHeight="1" x14ac:dyDescent="0.25">
      <c r="A34" s="231"/>
      <c r="B34" s="250"/>
      <c r="C34" s="481">
        <v>8</v>
      </c>
      <c r="D34" s="249" t="s">
        <v>35</v>
      </c>
      <c r="E34" s="483"/>
      <c r="F34" s="209"/>
      <c r="G34" s="220"/>
      <c r="H34" s="246"/>
      <c r="I34" s="207"/>
      <c r="J34" s="244"/>
      <c r="K34" s="482"/>
      <c r="L34" s="255"/>
      <c r="M34" s="207"/>
    </row>
    <row r="35" spans="1:13" ht="12" customHeight="1" x14ac:dyDescent="0.25">
      <c r="A35" s="231">
        <v>16</v>
      </c>
      <c r="B35" s="249" t="s">
        <v>35</v>
      </c>
      <c r="C35" s="483"/>
      <c r="D35" s="250"/>
      <c r="E35" s="220"/>
      <c r="F35" s="246"/>
      <c r="G35" s="220"/>
      <c r="H35" s="246"/>
      <c r="I35" s="207"/>
      <c r="J35" s="244"/>
      <c r="K35" s="482"/>
      <c r="L35" s="255"/>
      <c r="M35" s="207"/>
    </row>
    <row r="36" spans="1:13" ht="12" customHeight="1" x14ac:dyDescent="0.25">
      <c r="A36" s="231"/>
      <c r="B36" s="252"/>
      <c r="C36" s="220"/>
      <c r="D36" s="252"/>
      <c r="E36" s="220"/>
      <c r="F36" s="246"/>
      <c r="G36" s="220"/>
      <c r="H36" s="246"/>
      <c r="I36" s="207"/>
      <c r="J36" s="244"/>
      <c r="K36" s="482"/>
      <c r="L36" s="249"/>
      <c r="M36" s="473">
        <v>1</v>
      </c>
    </row>
    <row r="37" spans="1:13" ht="12" customHeight="1" x14ac:dyDescent="0.25">
      <c r="A37" s="231">
        <v>17</v>
      </c>
      <c r="B37" s="249" t="s">
        <v>376</v>
      </c>
      <c r="C37" s="222"/>
      <c r="D37" s="252"/>
      <c r="E37" s="220"/>
      <c r="F37" s="246"/>
      <c r="G37" s="220"/>
      <c r="H37" s="246"/>
      <c r="I37" s="207"/>
      <c r="J37" s="244"/>
      <c r="K37" s="482"/>
      <c r="L37" s="250"/>
      <c r="M37" s="473"/>
    </row>
    <row r="38" spans="1:13" ht="12" customHeight="1" x14ac:dyDescent="0.25">
      <c r="A38" s="231"/>
      <c r="B38" s="250"/>
      <c r="C38" s="481">
        <v>9</v>
      </c>
      <c r="D38" s="249" t="s">
        <v>376</v>
      </c>
      <c r="E38" s="222"/>
      <c r="F38" s="254"/>
      <c r="G38" s="220"/>
      <c r="H38" s="246"/>
      <c r="I38" s="207"/>
      <c r="J38" s="244"/>
      <c r="K38" s="482"/>
      <c r="L38" s="255"/>
      <c r="M38" s="207"/>
    </row>
    <row r="39" spans="1:13" ht="12" customHeight="1" x14ac:dyDescent="0.25">
      <c r="A39" s="231">
        <v>18</v>
      </c>
      <c r="B39" s="249" t="s">
        <v>373</v>
      </c>
      <c r="C39" s="483"/>
      <c r="D39" s="250"/>
      <c r="E39" s="481">
        <v>21</v>
      </c>
      <c r="F39" s="209"/>
      <c r="G39" s="220"/>
      <c r="H39" s="246"/>
      <c r="I39" s="207"/>
      <c r="J39" s="244"/>
      <c r="K39" s="482"/>
      <c r="L39" s="255"/>
      <c r="M39" s="207"/>
    </row>
    <row r="40" spans="1:13" ht="12" customHeight="1" x14ac:dyDescent="0.25">
      <c r="A40" s="231"/>
      <c r="B40" s="252"/>
      <c r="C40" s="220"/>
      <c r="D40" s="253"/>
      <c r="E40" s="482"/>
      <c r="F40" s="249" t="s">
        <v>376</v>
      </c>
      <c r="G40" s="222"/>
      <c r="H40" s="254"/>
      <c r="I40" s="207"/>
      <c r="J40" s="244"/>
      <c r="K40" s="482"/>
      <c r="L40" s="255"/>
      <c r="M40" s="207"/>
    </row>
    <row r="41" spans="1:13" ht="12" customHeight="1" x14ac:dyDescent="0.25">
      <c r="A41" s="231">
        <v>19</v>
      </c>
      <c r="B41" s="249" t="s">
        <v>357</v>
      </c>
      <c r="C41" s="222"/>
      <c r="D41" s="253"/>
      <c r="E41" s="482"/>
      <c r="F41" s="250"/>
      <c r="G41" s="481">
        <v>27</v>
      </c>
      <c r="H41" s="209"/>
      <c r="I41" s="207"/>
      <c r="J41" s="244"/>
      <c r="K41" s="482"/>
      <c r="L41" s="255"/>
      <c r="M41" s="207"/>
    </row>
    <row r="42" spans="1:13" ht="12" customHeight="1" x14ac:dyDescent="0.25">
      <c r="A42" s="231"/>
      <c r="B42" s="250"/>
      <c r="C42" s="481">
        <v>10</v>
      </c>
      <c r="D42" s="249" t="s">
        <v>377</v>
      </c>
      <c r="E42" s="483"/>
      <c r="F42" s="209"/>
      <c r="G42" s="482"/>
      <c r="H42" s="209"/>
      <c r="I42" s="207"/>
      <c r="J42" s="244"/>
      <c r="K42" s="482"/>
      <c r="L42" s="255"/>
      <c r="M42" s="207"/>
    </row>
    <row r="43" spans="1:13" ht="12" customHeight="1" x14ac:dyDescent="0.25">
      <c r="A43" s="231">
        <v>20</v>
      </c>
      <c r="B43" s="249" t="s">
        <v>377</v>
      </c>
      <c r="C43" s="483"/>
      <c r="D43" s="250"/>
      <c r="E43" s="220"/>
      <c r="F43" s="246"/>
      <c r="G43" s="482"/>
      <c r="H43" s="209"/>
      <c r="I43" s="207"/>
      <c r="J43" s="244"/>
      <c r="K43" s="482"/>
      <c r="L43" s="255"/>
      <c r="M43" s="207"/>
    </row>
    <row r="44" spans="1:13" ht="12" customHeight="1" x14ac:dyDescent="0.25">
      <c r="A44" s="231"/>
      <c r="B44" s="252"/>
      <c r="C44" s="220"/>
      <c r="D44" s="253"/>
      <c r="E44" s="222"/>
      <c r="F44" s="254"/>
      <c r="G44" s="482"/>
      <c r="H44" s="249" t="s">
        <v>376</v>
      </c>
      <c r="I44" s="226"/>
      <c r="J44" s="251"/>
      <c r="K44" s="482"/>
      <c r="L44" s="255"/>
      <c r="M44" s="207"/>
    </row>
    <row r="45" spans="1:13" ht="12" customHeight="1" x14ac:dyDescent="0.25">
      <c r="A45" s="231">
        <v>21</v>
      </c>
      <c r="B45" s="249" t="s">
        <v>23</v>
      </c>
      <c r="C45" s="222"/>
      <c r="D45" s="253"/>
      <c r="E45" s="222"/>
      <c r="F45" s="254"/>
      <c r="G45" s="482"/>
      <c r="H45" s="250"/>
      <c r="I45" s="481">
        <v>30</v>
      </c>
      <c r="J45" s="209"/>
      <c r="K45" s="482"/>
      <c r="L45" s="255"/>
      <c r="M45" s="207"/>
    </row>
    <row r="46" spans="1:13" ht="12" customHeight="1" x14ac:dyDescent="0.25">
      <c r="A46" s="231"/>
      <c r="B46" s="250"/>
      <c r="C46" s="481">
        <v>11</v>
      </c>
      <c r="D46" s="249" t="s">
        <v>23</v>
      </c>
      <c r="E46" s="222"/>
      <c r="F46" s="254"/>
      <c r="G46" s="482"/>
      <c r="H46" s="209"/>
      <c r="I46" s="482"/>
      <c r="J46" s="209"/>
      <c r="K46" s="482"/>
      <c r="L46" s="255"/>
      <c r="M46" s="207"/>
    </row>
    <row r="47" spans="1:13" ht="12" customHeight="1" x14ac:dyDescent="0.25">
      <c r="A47" s="231">
        <v>22</v>
      </c>
      <c r="B47" s="249" t="s">
        <v>328</v>
      </c>
      <c r="C47" s="483"/>
      <c r="D47" s="250"/>
      <c r="E47" s="481">
        <v>22</v>
      </c>
      <c r="F47" s="209"/>
      <c r="G47" s="482"/>
      <c r="H47" s="209"/>
      <c r="I47" s="482"/>
      <c r="J47" s="209"/>
      <c r="K47" s="482"/>
      <c r="L47" s="255"/>
      <c r="M47" s="207"/>
    </row>
    <row r="48" spans="1:13" ht="12" customHeight="1" x14ac:dyDescent="0.25">
      <c r="A48" s="231"/>
      <c r="B48" s="252"/>
      <c r="C48" s="220"/>
      <c r="D48" s="253"/>
      <c r="E48" s="482"/>
      <c r="F48" s="249" t="s">
        <v>378</v>
      </c>
      <c r="G48" s="483"/>
      <c r="H48" s="209"/>
      <c r="I48" s="482"/>
      <c r="J48" s="209"/>
      <c r="K48" s="482"/>
      <c r="L48" s="255"/>
      <c r="M48" s="207"/>
    </row>
    <row r="49" spans="1:13" ht="12" customHeight="1" x14ac:dyDescent="0.25">
      <c r="A49" s="231">
        <v>23</v>
      </c>
      <c r="B49" s="249" t="s">
        <v>40</v>
      </c>
      <c r="C49" s="222"/>
      <c r="D49" s="253"/>
      <c r="E49" s="482"/>
      <c r="F49" s="250"/>
      <c r="G49" s="220"/>
      <c r="H49" s="246"/>
      <c r="I49" s="482"/>
      <c r="J49" s="209"/>
      <c r="K49" s="482"/>
      <c r="L49" s="255"/>
      <c r="M49" s="207"/>
    </row>
    <row r="50" spans="1:13" ht="12" customHeight="1" x14ac:dyDescent="0.25">
      <c r="A50" s="231"/>
      <c r="B50" s="250"/>
      <c r="C50" s="481">
        <v>12</v>
      </c>
      <c r="D50" s="249" t="s">
        <v>378</v>
      </c>
      <c r="E50" s="483"/>
      <c r="F50" s="209"/>
      <c r="G50" s="220"/>
      <c r="H50" s="246"/>
      <c r="I50" s="482"/>
      <c r="J50" s="209"/>
      <c r="K50" s="482"/>
      <c r="L50" s="255"/>
      <c r="M50" s="207"/>
    </row>
    <row r="51" spans="1:13" ht="12" customHeight="1" x14ac:dyDescent="0.25">
      <c r="A51" s="231">
        <v>24</v>
      </c>
      <c r="B51" s="249" t="s">
        <v>378</v>
      </c>
      <c r="C51" s="483"/>
      <c r="D51" s="250"/>
      <c r="E51" s="220"/>
      <c r="F51" s="246"/>
      <c r="G51" s="220"/>
      <c r="H51" s="246"/>
      <c r="I51" s="482"/>
      <c r="J51" s="209"/>
      <c r="K51" s="482"/>
      <c r="L51" s="255"/>
      <c r="M51" s="207"/>
    </row>
    <row r="52" spans="1:13" ht="12" customHeight="1" x14ac:dyDescent="0.25">
      <c r="A52" s="231"/>
      <c r="B52" s="252"/>
      <c r="C52" s="220"/>
      <c r="D52" s="252"/>
      <c r="E52" s="220"/>
      <c r="F52" s="246"/>
      <c r="G52" s="220"/>
      <c r="H52" s="246"/>
      <c r="I52" s="482"/>
      <c r="J52" s="249" t="s">
        <v>27</v>
      </c>
      <c r="K52" s="483"/>
      <c r="L52" s="255"/>
      <c r="M52" s="207"/>
    </row>
    <row r="53" spans="1:13" ht="12" customHeight="1" x14ac:dyDescent="0.25">
      <c r="A53" s="231">
        <v>25</v>
      </c>
      <c r="B53" s="249" t="s">
        <v>12</v>
      </c>
      <c r="C53" s="222"/>
      <c r="D53" s="256"/>
      <c r="E53" s="220"/>
      <c r="F53" s="246"/>
      <c r="G53" s="220"/>
      <c r="H53" s="246"/>
      <c r="I53" s="482"/>
      <c r="J53" s="250"/>
      <c r="K53" s="207"/>
      <c r="L53" s="257"/>
      <c r="M53" s="207"/>
    </row>
    <row r="54" spans="1:13" ht="12" customHeight="1" x14ac:dyDescent="0.25">
      <c r="A54" s="231"/>
      <c r="B54" s="250"/>
      <c r="C54" s="481">
        <v>13</v>
      </c>
      <c r="D54" s="249" t="s">
        <v>12</v>
      </c>
      <c r="E54" s="222"/>
      <c r="F54" s="254"/>
      <c r="G54" s="220"/>
      <c r="H54" s="246"/>
      <c r="I54" s="482"/>
      <c r="J54" s="209"/>
      <c r="K54" s="207"/>
      <c r="L54" s="257"/>
      <c r="M54" s="213"/>
    </row>
    <row r="55" spans="1:13" ht="12" customHeight="1" x14ac:dyDescent="0.25">
      <c r="A55" s="231">
        <v>26</v>
      </c>
      <c r="B55" s="249" t="s">
        <v>361</v>
      </c>
      <c r="C55" s="483"/>
      <c r="D55" s="250"/>
      <c r="E55" s="481">
        <v>23</v>
      </c>
      <c r="F55" s="209"/>
      <c r="G55" s="220"/>
      <c r="H55" s="246"/>
      <c r="I55" s="482"/>
      <c r="J55" s="209"/>
      <c r="K55" s="207"/>
      <c r="L55" s="257"/>
      <c r="M55" s="207"/>
    </row>
    <row r="56" spans="1:13" ht="12" customHeight="1" x14ac:dyDescent="0.25">
      <c r="A56" s="231"/>
      <c r="B56" s="252"/>
      <c r="C56" s="220"/>
      <c r="D56" s="258"/>
      <c r="E56" s="482"/>
      <c r="F56" s="249" t="s">
        <v>12</v>
      </c>
      <c r="G56" s="222"/>
      <c r="H56" s="254"/>
      <c r="I56" s="482"/>
      <c r="J56" s="209"/>
      <c r="K56" s="259">
        <v>-31</v>
      </c>
      <c r="L56" s="249"/>
      <c r="M56" s="473">
        <v>2</v>
      </c>
    </row>
    <row r="57" spans="1:13" ht="12" customHeight="1" x14ac:dyDescent="0.25">
      <c r="A57" s="231">
        <v>27</v>
      </c>
      <c r="B57" s="249" t="s">
        <v>18</v>
      </c>
      <c r="C57" s="222"/>
      <c r="D57" s="258"/>
      <c r="E57" s="482"/>
      <c r="F57" s="250"/>
      <c r="G57" s="481">
        <v>28</v>
      </c>
      <c r="H57" s="209"/>
      <c r="I57" s="482"/>
      <c r="J57" s="209"/>
      <c r="K57" s="207"/>
      <c r="L57" s="257"/>
      <c r="M57" s="473"/>
    </row>
    <row r="58" spans="1:13" ht="12" customHeight="1" x14ac:dyDescent="0.25">
      <c r="A58" s="231"/>
      <c r="B58" s="250"/>
      <c r="C58" s="481">
        <v>14</v>
      </c>
      <c r="D58" s="249" t="s">
        <v>43</v>
      </c>
      <c r="E58" s="483"/>
      <c r="F58" s="209"/>
      <c r="G58" s="482"/>
      <c r="H58" s="209"/>
      <c r="I58" s="482"/>
      <c r="J58" s="218"/>
      <c r="K58" s="207"/>
      <c r="L58" s="257"/>
      <c r="M58" s="207"/>
    </row>
    <row r="59" spans="1:13" ht="12" customHeight="1" x14ac:dyDescent="0.25">
      <c r="A59" s="231">
        <v>28</v>
      </c>
      <c r="B59" s="249" t="s">
        <v>43</v>
      </c>
      <c r="C59" s="483"/>
      <c r="D59" s="250"/>
      <c r="E59" s="220"/>
      <c r="F59" s="246"/>
      <c r="G59" s="482"/>
      <c r="H59" s="209"/>
      <c r="I59" s="482"/>
      <c r="J59" s="218"/>
      <c r="K59" s="207"/>
      <c r="L59" s="207"/>
      <c r="M59" s="207"/>
    </row>
    <row r="60" spans="1:13" ht="12" customHeight="1" x14ac:dyDescent="0.25">
      <c r="A60" s="231"/>
      <c r="B60" s="252"/>
      <c r="C60" s="220"/>
      <c r="D60" s="256"/>
      <c r="E60" s="220"/>
      <c r="F60" s="246"/>
      <c r="G60" s="482"/>
      <c r="H60" s="249" t="s">
        <v>27</v>
      </c>
      <c r="I60" s="483"/>
      <c r="J60" s="218"/>
      <c r="K60" s="207"/>
      <c r="L60" s="207"/>
      <c r="M60" s="207"/>
    </row>
    <row r="61" spans="1:13" ht="12" customHeight="1" x14ac:dyDescent="0.25">
      <c r="A61" s="231">
        <v>29</v>
      </c>
      <c r="B61" s="249" t="s">
        <v>22</v>
      </c>
      <c r="C61" s="222"/>
      <c r="D61" s="256"/>
      <c r="E61" s="220"/>
      <c r="F61" s="246"/>
      <c r="G61" s="482"/>
      <c r="H61" s="250"/>
      <c r="I61" s="207"/>
      <c r="J61" s="207"/>
      <c r="K61" s="207"/>
      <c r="L61" s="207"/>
      <c r="M61" s="207"/>
    </row>
    <row r="62" spans="1:13" ht="12" customHeight="1" x14ac:dyDescent="0.25">
      <c r="A62" s="231"/>
      <c r="B62" s="250"/>
      <c r="C62" s="481">
        <v>15</v>
      </c>
      <c r="D62" s="249" t="s">
        <v>22</v>
      </c>
      <c r="E62" s="222"/>
      <c r="F62" s="254"/>
      <c r="G62" s="482"/>
      <c r="H62" s="209"/>
      <c r="I62" s="207"/>
      <c r="J62" s="207"/>
      <c r="K62" s="207"/>
      <c r="L62" s="207"/>
      <c r="M62" s="207"/>
    </row>
    <row r="63" spans="1:13" ht="12" customHeight="1" x14ac:dyDescent="0.25">
      <c r="A63" s="231">
        <v>30</v>
      </c>
      <c r="B63" s="249" t="s">
        <v>346</v>
      </c>
      <c r="C63" s="483"/>
      <c r="D63" s="250"/>
      <c r="E63" s="481">
        <v>24</v>
      </c>
      <c r="F63" s="209"/>
      <c r="G63" s="482"/>
      <c r="H63" s="209"/>
      <c r="I63" s="207"/>
      <c r="J63" s="207"/>
      <c r="K63" s="207"/>
      <c r="L63" s="207"/>
      <c r="M63" s="207"/>
    </row>
    <row r="64" spans="1:13" ht="12" customHeight="1" x14ac:dyDescent="0.25">
      <c r="A64" s="231"/>
      <c r="B64" s="252"/>
      <c r="C64" s="220"/>
      <c r="D64" s="258"/>
      <c r="E64" s="482"/>
      <c r="F64" s="249" t="s">
        <v>27</v>
      </c>
      <c r="G64" s="483"/>
      <c r="H64" s="209"/>
      <c r="I64" s="207"/>
      <c r="J64" s="207"/>
      <c r="K64" s="207"/>
      <c r="L64" s="207"/>
      <c r="M64" s="207"/>
    </row>
    <row r="65" spans="1:13" ht="12" customHeight="1" x14ac:dyDescent="0.25">
      <c r="A65" s="231">
        <v>31</v>
      </c>
      <c r="B65" s="249" t="s">
        <v>17</v>
      </c>
      <c r="C65" s="222"/>
      <c r="D65" s="258"/>
      <c r="E65" s="482"/>
      <c r="F65" s="250"/>
      <c r="G65" s="207"/>
      <c r="H65" s="244"/>
      <c r="I65" s="207"/>
      <c r="J65" s="207"/>
      <c r="K65" s="207"/>
      <c r="L65" s="207"/>
      <c r="M65" s="207"/>
    </row>
    <row r="66" spans="1:13" ht="12" customHeight="1" x14ac:dyDescent="0.25">
      <c r="A66" s="231"/>
      <c r="B66" s="250"/>
      <c r="C66" s="481">
        <v>16</v>
      </c>
      <c r="D66" s="249" t="s">
        <v>27</v>
      </c>
      <c r="E66" s="483"/>
      <c r="F66" s="209"/>
      <c r="G66" s="207"/>
      <c r="H66" s="244"/>
      <c r="I66" s="207"/>
      <c r="J66" s="207"/>
      <c r="K66" s="207"/>
      <c r="L66" s="207"/>
      <c r="M66" s="207"/>
    </row>
    <row r="67" spans="1:13" ht="12" customHeight="1" x14ac:dyDescent="0.25">
      <c r="A67" s="231">
        <v>32</v>
      </c>
      <c r="B67" s="249" t="s">
        <v>27</v>
      </c>
      <c r="C67" s="483"/>
      <c r="D67" s="250"/>
      <c r="E67" s="207"/>
      <c r="F67" s="244"/>
      <c r="G67" s="207"/>
      <c r="H67" s="244"/>
      <c r="I67" s="207"/>
      <c r="J67" s="207"/>
      <c r="K67" s="207"/>
      <c r="L67" s="207"/>
      <c r="M67" s="207"/>
    </row>
    <row r="68" spans="1:13" ht="12" customHeight="1" x14ac:dyDescent="0.25">
      <c r="A68" s="207"/>
      <c r="B68" s="252"/>
      <c r="C68" s="207"/>
      <c r="D68" s="260"/>
      <c r="E68" s="207"/>
      <c r="F68" s="244"/>
      <c r="G68" s="207"/>
      <c r="H68" s="244"/>
      <c r="I68" s="207"/>
      <c r="J68" s="207"/>
      <c r="K68" s="207"/>
      <c r="L68" s="207"/>
      <c r="M68" s="207"/>
    </row>
    <row r="69" spans="1:13" ht="12" customHeight="1" x14ac:dyDescent="0.25">
      <c r="A69" s="207"/>
      <c r="B69" s="261" t="s">
        <v>77</v>
      </c>
      <c r="C69" s="261"/>
      <c r="D69" s="261"/>
      <c r="E69" s="261"/>
      <c r="F69" s="214"/>
      <c r="G69" s="214"/>
      <c r="H69" s="214"/>
      <c r="I69" s="214"/>
      <c r="J69" s="214"/>
      <c r="K69" s="214"/>
      <c r="L69" s="214"/>
      <c r="M69" s="214"/>
    </row>
    <row r="70" spans="1:13" ht="12" customHeight="1" x14ac:dyDescent="0.25">
      <c r="A70" s="207"/>
      <c r="B70" s="262" t="s">
        <v>78</v>
      </c>
      <c r="C70" s="262"/>
      <c r="D70" s="262"/>
      <c r="E70" s="262"/>
      <c r="F70" s="214"/>
      <c r="G70" s="214"/>
      <c r="H70" s="214"/>
      <c r="I70" s="214"/>
      <c r="J70" s="214"/>
      <c r="K70" s="214"/>
      <c r="L70" s="214"/>
      <c r="M70" s="214"/>
    </row>
    <row r="71" spans="1:13" ht="12" customHeight="1" x14ac:dyDescent="0.25"/>
    <row r="72" spans="1:13" ht="12" customHeight="1" x14ac:dyDescent="0.25"/>
    <row r="73" spans="1:13" ht="12" customHeight="1" x14ac:dyDescent="0.25"/>
    <row r="74" spans="1:13" ht="12" customHeight="1" x14ac:dyDescent="0.25"/>
    <row r="75" spans="1:13" ht="12" customHeight="1" x14ac:dyDescent="0.25"/>
    <row r="76" spans="1:13" ht="12" customHeight="1" x14ac:dyDescent="0.25">
      <c r="A76" s="43"/>
    </row>
    <row r="77" spans="1:13" x14ac:dyDescent="0.25">
      <c r="A77" s="43"/>
    </row>
    <row r="78" spans="1:13" x14ac:dyDescent="0.25">
      <c r="A78" s="43"/>
    </row>
    <row r="79" spans="1:13" x14ac:dyDescent="0.25">
      <c r="A79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  <row r="92" spans="1:1" x14ac:dyDescent="0.25">
      <c r="A92" s="43"/>
    </row>
    <row r="93" spans="1:1" x14ac:dyDescent="0.25">
      <c r="A93" s="43"/>
    </row>
    <row r="94" spans="1:1" x14ac:dyDescent="0.25">
      <c r="A94" s="43"/>
    </row>
    <row r="95" spans="1:1" x14ac:dyDescent="0.25">
      <c r="A95" s="43"/>
    </row>
    <row r="100" spans="1:1" x14ac:dyDescent="0.25">
      <c r="A100" s="43"/>
    </row>
    <row r="101" spans="1:1" x14ac:dyDescent="0.25">
      <c r="A101" s="43"/>
    </row>
    <row r="102" spans="1:1" x14ac:dyDescent="0.25">
      <c r="A102" s="43"/>
    </row>
    <row r="103" spans="1:1" x14ac:dyDescent="0.25">
      <c r="A103" s="43"/>
    </row>
  </sheetData>
  <mergeCells count="36">
    <mergeCell ref="B1:J1"/>
    <mergeCell ref="B2:J2"/>
    <mergeCell ref="B3:J3"/>
    <mergeCell ref="C6:C7"/>
    <mergeCell ref="E7:E10"/>
    <mergeCell ref="G9:G16"/>
    <mergeCell ref="C10:C11"/>
    <mergeCell ref="I13:I28"/>
    <mergeCell ref="C14:C15"/>
    <mergeCell ref="E15:E18"/>
    <mergeCell ref="C18:C19"/>
    <mergeCell ref="K21:K52"/>
    <mergeCell ref="C22:C23"/>
    <mergeCell ref="E23:E26"/>
    <mergeCell ref="G25:G32"/>
    <mergeCell ref="C26:C27"/>
    <mergeCell ref="C30:C31"/>
    <mergeCell ref="E31:E34"/>
    <mergeCell ref="C34:C35"/>
    <mergeCell ref="M36:M37"/>
    <mergeCell ref="C38:C39"/>
    <mergeCell ref="E39:E42"/>
    <mergeCell ref="G41:G48"/>
    <mergeCell ref="C42:C43"/>
    <mergeCell ref="I45:I60"/>
    <mergeCell ref="C46:C47"/>
    <mergeCell ref="E47:E50"/>
    <mergeCell ref="C50:C51"/>
    <mergeCell ref="C54:C55"/>
    <mergeCell ref="E55:E58"/>
    <mergeCell ref="M56:M57"/>
    <mergeCell ref="G57:G64"/>
    <mergeCell ref="C58:C59"/>
    <mergeCell ref="C62:C63"/>
    <mergeCell ref="E63:E66"/>
    <mergeCell ref="C66:C6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workbookViewId="0">
      <selection activeCell="A2" sqref="A2"/>
    </sheetView>
  </sheetViews>
  <sheetFormatPr defaultRowHeight="15" x14ac:dyDescent="0.25"/>
  <cols>
    <col min="1" max="1" width="2.85546875" customWidth="1"/>
    <col min="2" max="2" width="15.7109375" customWidth="1"/>
    <col min="3" max="3" width="2.85546875" customWidth="1"/>
    <col min="4" max="4" width="15.7109375" customWidth="1"/>
    <col min="5" max="5" width="3" customWidth="1"/>
    <col min="6" max="6" width="15.7109375" customWidth="1"/>
    <col min="7" max="7" width="3" customWidth="1"/>
    <col min="8" max="8" width="15.7109375" customWidth="1"/>
    <col min="9" max="9" width="2.85546875" customWidth="1"/>
    <col min="10" max="10" width="14.7109375" customWidth="1"/>
    <col min="11" max="11" width="2.85546875" customWidth="1"/>
    <col min="12" max="12" width="14.7109375" customWidth="1"/>
    <col min="13" max="13" width="2.85546875" customWidth="1"/>
    <col min="14" max="14" width="14.7109375" customWidth="1"/>
    <col min="15" max="15" width="3" customWidth="1"/>
    <col min="16" max="16" width="15.7109375" customWidth="1"/>
    <col min="17" max="17" width="2.5703125" customWidth="1"/>
  </cols>
  <sheetData>
    <row r="1" spans="1:18" ht="21" x14ac:dyDescent="0.25">
      <c r="B1" s="357" t="s">
        <v>241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8" x14ac:dyDescent="0.25">
      <c r="C2" s="378" t="s">
        <v>59</v>
      </c>
      <c r="D2" s="378"/>
      <c r="E2" s="378"/>
      <c r="F2" s="378"/>
      <c r="G2" s="378"/>
      <c r="H2" s="378"/>
      <c r="I2" s="378"/>
      <c r="J2" s="378"/>
      <c r="K2" s="378"/>
      <c r="L2" s="6"/>
      <c r="M2" s="248"/>
    </row>
    <row r="3" spans="1:18" ht="11.85" customHeight="1" x14ac:dyDescent="0.25">
      <c r="D3" s="205"/>
      <c r="F3" s="205"/>
      <c r="H3" s="206" t="s">
        <v>184</v>
      </c>
      <c r="M3" s="205"/>
      <c r="N3" s="263"/>
    </row>
    <row r="4" spans="1:18" ht="12.2" customHeight="1" x14ac:dyDescent="0.25">
      <c r="A4" s="207"/>
      <c r="B4" s="264"/>
      <c r="D4" s="265" t="s">
        <v>379</v>
      </c>
      <c r="E4" s="266"/>
      <c r="F4" s="220"/>
      <c r="G4" s="220"/>
      <c r="H4" s="220"/>
      <c r="I4" s="220"/>
      <c r="J4" s="267"/>
      <c r="K4" s="220">
        <v>-30</v>
      </c>
      <c r="L4" s="211" t="s">
        <v>376</v>
      </c>
      <c r="M4" s="220"/>
      <c r="N4" s="267"/>
      <c r="O4" s="220"/>
      <c r="Q4" s="225"/>
    </row>
    <row r="5" spans="1:18" ht="12.2" customHeight="1" x14ac:dyDescent="0.25">
      <c r="A5" s="207"/>
      <c r="B5" s="220"/>
      <c r="C5" s="220"/>
      <c r="D5" s="220"/>
      <c r="E5" s="168"/>
      <c r="F5" s="220"/>
      <c r="G5" s="220"/>
      <c r="H5" s="220"/>
      <c r="I5" s="220"/>
      <c r="J5" s="205"/>
      <c r="K5" s="220"/>
      <c r="L5" s="216"/>
      <c r="M5" s="481">
        <v>58</v>
      </c>
      <c r="N5" s="205"/>
      <c r="O5" s="220"/>
      <c r="P5" s="253"/>
      <c r="Q5" s="268"/>
      <c r="R5" s="43"/>
    </row>
    <row r="6" spans="1:18" ht="12.2" customHeight="1" x14ac:dyDescent="0.25">
      <c r="A6" s="207"/>
      <c r="B6" s="205"/>
      <c r="C6" s="220"/>
      <c r="D6" s="220"/>
      <c r="E6" s="220"/>
      <c r="F6" s="220"/>
      <c r="G6" s="220">
        <v>-26</v>
      </c>
      <c r="H6" s="211" t="s">
        <v>45</v>
      </c>
      <c r="I6" s="220"/>
      <c r="J6" s="205"/>
      <c r="K6" s="220"/>
      <c r="L6" s="209"/>
      <c r="M6" s="482"/>
      <c r="N6" s="205"/>
      <c r="O6" s="220"/>
      <c r="P6" s="253"/>
      <c r="Q6" s="268"/>
      <c r="R6" s="43"/>
    </row>
    <row r="7" spans="1:18" ht="12.2" customHeight="1" x14ac:dyDescent="0.25">
      <c r="A7" s="207"/>
      <c r="B7" s="205"/>
      <c r="C7" s="220">
        <v>-24</v>
      </c>
      <c r="D7" s="211" t="s">
        <v>22</v>
      </c>
      <c r="E7" s="220"/>
      <c r="F7" s="205"/>
      <c r="G7" s="220"/>
      <c r="H7" s="216"/>
      <c r="I7" s="481">
        <v>52</v>
      </c>
      <c r="J7" s="205"/>
      <c r="K7" s="220"/>
      <c r="L7" s="209"/>
      <c r="M7" s="482"/>
      <c r="N7" s="205"/>
      <c r="O7" s="220"/>
      <c r="P7" s="253"/>
      <c r="Q7" s="268"/>
      <c r="R7" s="253"/>
    </row>
    <row r="8" spans="1:18" ht="12.2" customHeight="1" x14ac:dyDescent="0.25">
      <c r="A8" s="207">
        <v>-1</v>
      </c>
      <c r="B8" s="211" t="s">
        <v>44</v>
      </c>
      <c r="C8" s="222"/>
      <c r="D8" s="216"/>
      <c r="E8" s="481">
        <v>40</v>
      </c>
      <c r="F8" s="211" t="s">
        <v>22</v>
      </c>
      <c r="G8" s="220"/>
      <c r="H8" s="209"/>
      <c r="I8" s="482"/>
      <c r="J8" s="211" t="s">
        <v>22</v>
      </c>
      <c r="K8" s="220"/>
      <c r="L8" s="209"/>
      <c r="M8" s="482"/>
      <c r="N8" s="211" t="s">
        <v>29</v>
      </c>
      <c r="O8" s="477">
        <v>3</v>
      </c>
      <c r="P8" s="253"/>
      <c r="Q8" s="268"/>
      <c r="R8" s="253"/>
    </row>
    <row r="9" spans="1:18" ht="12.2" customHeight="1" x14ac:dyDescent="0.25">
      <c r="A9" s="207"/>
      <c r="B9" s="216"/>
      <c r="C9" s="481">
        <v>32</v>
      </c>
      <c r="D9" s="211" t="s">
        <v>32</v>
      </c>
      <c r="E9" s="483"/>
      <c r="F9" s="269"/>
      <c r="G9" s="481">
        <v>48</v>
      </c>
      <c r="H9" s="209"/>
      <c r="I9" s="482"/>
      <c r="J9" s="269"/>
      <c r="K9" s="481">
        <v>56</v>
      </c>
      <c r="L9" s="209"/>
      <c r="M9" s="482"/>
      <c r="N9" s="269"/>
      <c r="O9" s="477"/>
      <c r="P9" s="253"/>
      <c r="Q9" s="268"/>
      <c r="R9" s="253"/>
    </row>
    <row r="10" spans="1:18" ht="12.2" customHeight="1" x14ac:dyDescent="0.25">
      <c r="A10" s="207">
        <v>-2</v>
      </c>
      <c r="B10" s="211" t="s">
        <v>32</v>
      </c>
      <c r="C10" s="483"/>
      <c r="D10" s="269"/>
      <c r="E10" s="222"/>
      <c r="F10" s="209"/>
      <c r="G10" s="482"/>
      <c r="H10" s="211" t="s">
        <v>22</v>
      </c>
      <c r="I10" s="483"/>
      <c r="J10" s="209"/>
      <c r="K10" s="482"/>
      <c r="L10" s="209"/>
      <c r="M10" s="482"/>
      <c r="N10" s="209"/>
      <c r="O10" s="218"/>
      <c r="P10" s="253"/>
      <c r="Q10" s="268"/>
      <c r="R10" s="253"/>
    </row>
    <row r="11" spans="1:18" ht="12.2" customHeight="1" x14ac:dyDescent="0.25">
      <c r="A11" s="207"/>
      <c r="B11" s="205"/>
      <c r="C11" s="220">
        <v>-23</v>
      </c>
      <c r="D11" s="211" t="s">
        <v>43</v>
      </c>
      <c r="E11" s="222"/>
      <c r="F11" s="209"/>
      <c r="G11" s="482"/>
      <c r="H11" s="269"/>
      <c r="I11" s="220"/>
      <c r="J11" s="209"/>
      <c r="K11" s="482"/>
      <c r="L11" s="209"/>
      <c r="M11" s="482"/>
      <c r="N11" s="209"/>
      <c r="O11" s="218"/>
      <c r="P11" s="253"/>
      <c r="Q11" s="268"/>
      <c r="R11" s="253"/>
    </row>
    <row r="12" spans="1:18" ht="12.2" customHeight="1" x14ac:dyDescent="0.25">
      <c r="A12" s="207">
        <v>-3</v>
      </c>
      <c r="B12" s="211" t="s">
        <v>34</v>
      </c>
      <c r="C12" s="222"/>
      <c r="D12" s="216"/>
      <c r="E12" s="481">
        <v>41</v>
      </c>
      <c r="F12" s="211" t="s">
        <v>43</v>
      </c>
      <c r="G12" s="483"/>
      <c r="H12" s="205"/>
      <c r="I12" s="220"/>
      <c r="J12" s="209"/>
      <c r="K12" s="482"/>
      <c r="L12" s="211" t="s">
        <v>29</v>
      </c>
      <c r="M12" s="483"/>
      <c r="N12" s="209"/>
      <c r="O12" s="218"/>
      <c r="P12" s="253"/>
      <c r="Q12" s="268"/>
      <c r="R12" s="253"/>
    </row>
    <row r="13" spans="1:18" ht="12.2" customHeight="1" x14ac:dyDescent="0.25">
      <c r="A13" s="207"/>
      <c r="B13" s="216"/>
      <c r="C13" s="481">
        <v>33</v>
      </c>
      <c r="D13" s="211" t="s">
        <v>332</v>
      </c>
      <c r="E13" s="483"/>
      <c r="F13" s="269"/>
      <c r="G13" s="220"/>
      <c r="H13" s="205"/>
      <c r="I13" s="220"/>
      <c r="J13" s="209"/>
      <c r="K13" s="482"/>
      <c r="L13" s="205"/>
      <c r="M13" s="220"/>
      <c r="N13" s="209"/>
      <c r="O13" s="218"/>
      <c r="P13" s="253"/>
      <c r="Q13" s="268"/>
      <c r="R13" s="253"/>
    </row>
    <row r="14" spans="1:18" ht="12.2" customHeight="1" x14ac:dyDescent="0.25">
      <c r="A14" s="207">
        <v>-4</v>
      </c>
      <c r="B14" s="211" t="s">
        <v>332</v>
      </c>
      <c r="C14" s="483"/>
      <c r="D14" s="269"/>
      <c r="E14" s="220"/>
      <c r="F14" s="205"/>
      <c r="G14" s="220">
        <v>-25</v>
      </c>
      <c r="H14" s="211" t="s">
        <v>29</v>
      </c>
      <c r="I14" s="220"/>
      <c r="J14" s="209"/>
      <c r="K14" s="482"/>
      <c r="L14" s="205"/>
      <c r="M14" s="220"/>
      <c r="N14" s="209"/>
      <c r="O14" s="218"/>
      <c r="P14" s="253"/>
      <c r="Q14" s="268"/>
      <c r="R14" s="253"/>
    </row>
    <row r="15" spans="1:18" ht="12.2" customHeight="1" x14ac:dyDescent="0.25">
      <c r="A15" s="207"/>
      <c r="B15" s="205"/>
      <c r="C15" s="220">
        <v>-22</v>
      </c>
      <c r="D15" s="211" t="s">
        <v>23</v>
      </c>
      <c r="E15" s="220"/>
      <c r="F15" s="205"/>
      <c r="G15" s="220"/>
      <c r="H15" s="216"/>
      <c r="I15" s="481">
        <v>53</v>
      </c>
      <c r="J15" s="209"/>
      <c r="K15" s="482"/>
      <c r="L15" s="205"/>
      <c r="M15" s="220"/>
      <c r="N15" s="209"/>
      <c r="O15" s="218"/>
      <c r="P15" s="253"/>
      <c r="Q15" s="270"/>
      <c r="R15" s="253"/>
    </row>
    <row r="16" spans="1:18" ht="12.2" customHeight="1" x14ac:dyDescent="0.25">
      <c r="A16" s="207">
        <v>-5</v>
      </c>
      <c r="B16" s="211" t="s">
        <v>31</v>
      </c>
      <c r="C16" s="222"/>
      <c r="D16" s="216"/>
      <c r="E16" s="481">
        <v>42</v>
      </c>
      <c r="F16" s="211" t="s">
        <v>23</v>
      </c>
      <c r="G16" s="220"/>
      <c r="H16" s="209"/>
      <c r="I16" s="482"/>
      <c r="J16" s="211" t="s">
        <v>29</v>
      </c>
      <c r="K16" s="483"/>
      <c r="L16" s="205"/>
      <c r="M16" s="486"/>
      <c r="N16" s="209"/>
      <c r="O16" s="218"/>
      <c r="P16" s="253"/>
      <c r="Q16" s="43"/>
      <c r="R16" s="253"/>
    </row>
    <row r="17" spans="1:18" ht="12.2" customHeight="1" x14ac:dyDescent="0.25">
      <c r="A17" s="207"/>
      <c r="B17" s="216"/>
      <c r="C17" s="481">
        <v>34</v>
      </c>
      <c r="D17" s="209" t="s">
        <v>8</v>
      </c>
      <c r="E17" s="483"/>
      <c r="F17" s="269"/>
      <c r="G17" s="481">
        <v>49</v>
      </c>
      <c r="H17" s="209"/>
      <c r="I17" s="482"/>
      <c r="J17" s="269"/>
      <c r="K17" s="220"/>
      <c r="L17" s="205"/>
      <c r="M17" s="486"/>
      <c r="N17" s="209"/>
      <c r="O17" s="218"/>
      <c r="P17" s="253"/>
      <c r="Q17" s="43"/>
      <c r="R17" s="253"/>
    </row>
    <row r="18" spans="1:18" ht="12.2" customHeight="1" x14ac:dyDescent="0.25">
      <c r="A18" s="207">
        <v>-6</v>
      </c>
      <c r="B18" s="211" t="s">
        <v>8</v>
      </c>
      <c r="C18" s="483"/>
      <c r="D18" s="269"/>
      <c r="E18" s="222"/>
      <c r="F18" s="209"/>
      <c r="G18" s="482"/>
      <c r="H18" s="211" t="s">
        <v>23</v>
      </c>
      <c r="I18" s="483"/>
      <c r="J18" s="205"/>
      <c r="K18" s="220"/>
      <c r="L18" s="205"/>
      <c r="M18" s="220"/>
      <c r="N18" s="209"/>
      <c r="O18" s="218"/>
      <c r="P18" s="253"/>
      <c r="Q18" s="270"/>
      <c r="R18" s="253"/>
    </row>
    <row r="19" spans="1:18" ht="12.2" customHeight="1" x14ac:dyDescent="0.25">
      <c r="A19" s="207"/>
      <c r="B19" s="205"/>
      <c r="C19" s="220">
        <v>-21</v>
      </c>
      <c r="D19" s="211" t="s">
        <v>377</v>
      </c>
      <c r="E19" s="222"/>
      <c r="F19" s="209"/>
      <c r="G19" s="482"/>
      <c r="H19" s="269"/>
      <c r="I19" s="220"/>
      <c r="J19" s="205"/>
      <c r="K19" s="220"/>
      <c r="L19" s="205"/>
      <c r="M19" s="220"/>
      <c r="N19" s="209"/>
      <c r="O19" s="218"/>
      <c r="P19" s="253"/>
      <c r="Q19" s="270"/>
      <c r="R19" s="253"/>
    </row>
    <row r="20" spans="1:18" ht="12.2" customHeight="1" x14ac:dyDescent="0.25">
      <c r="A20" s="207">
        <v>-7</v>
      </c>
      <c r="B20" s="211" t="s">
        <v>334</v>
      </c>
      <c r="C20" s="222"/>
      <c r="D20" s="216"/>
      <c r="E20" s="481">
        <v>43</v>
      </c>
      <c r="F20" s="211" t="s">
        <v>334</v>
      </c>
      <c r="G20" s="483"/>
      <c r="H20" s="205"/>
      <c r="I20" s="220"/>
      <c r="J20" s="205"/>
      <c r="K20" s="220">
        <v>-29</v>
      </c>
      <c r="L20" s="211" t="s">
        <v>35</v>
      </c>
      <c r="M20" s="220"/>
      <c r="N20" s="209"/>
      <c r="O20" s="218"/>
      <c r="P20" s="253"/>
      <c r="Q20" s="270"/>
      <c r="R20" s="253"/>
    </row>
    <row r="21" spans="1:18" ht="12.2" customHeight="1" x14ac:dyDescent="0.25">
      <c r="A21" s="207"/>
      <c r="B21" s="216"/>
      <c r="C21" s="481">
        <v>35</v>
      </c>
      <c r="D21" s="211" t="s">
        <v>334</v>
      </c>
      <c r="E21" s="483"/>
      <c r="F21" s="269"/>
      <c r="G21" s="220"/>
      <c r="H21" s="205"/>
      <c r="I21" s="220"/>
      <c r="J21" s="205"/>
      <c r="K21" s="220"/>
      <c r="L21" s="216"/>
      <c r="M21" s="481">
        <v>59</v>
      </c>
      <c r="N21" s="209"/>
      <c r="O21" s="218"/>
      <c r="P21" s="253"/>
      <c r="Q21" s="270"/>
      <c r="R21" s="253"/>
    </row>
    <row r="22" spans="1:18" ht="12.2" customHeight="1" x14ac:dyDescent="0.25">
      <c r="A22" s="207">
        <v>-8</v>
      </c>
      <c r="B22" s="211" t="s">
        <v>375</v>
      </c>
      <c r="C22" s="483"/>
      <c r="D22" s="269"/>
      <c r="E22" s="220"/>
      <c r="F22" s="205"/>
      <c r="G22" s="220">
        <v>-28</v>
      </c>
      <c r="H22" s="211" t="s">
        <v>12</v>
      </c>
      <c r="I22" s="220"/>
      <c r="J22" s="205"/>
      <c r="K22" s="220"/>
      <c r="L22" s="209"/>
      <c r="M22" s="482"/>
      <c r="N22" s="209"/>
      <c r="O22" s="218"/>
      <c r="P22" s="253"/>
      <c r="Q22" s="270"/>
      <c r="R22" s="253"/>
    </row>
    <row r="23" spans="1:18" ht="12.2" customHeight="1" x14ac:dyDescent="0.25">
      <c r="A23" s="207"/>
      <c r="B23" s="205"/>
      <c r="C23" s="220">
        <v>-20</v>
      </c>
      <c r="D23" s="211" t="s">
        <v>47</v>
      </c>
      <c r="E23" s="220"/>
      <c r="F23" s="205"/>
      <c r="G23" s="220"/>
      <c r="H23" s="216"/>
      <c r="I23" s="481">
        <v>54</v>
      </c>
      <c r="J23" s="205"/>
      <c r="K23" s="220"/>
      <c r="L23" s="209"/>
      <c r="M23" s="482"/>
      <c r="N23" s="209"/>
      <c r="O23" s="218"/>
      <c r="P23" s="253"/>
      <c r="Q23" s="270"/>
      <c r="R23" s="253"/>
    </row>
    <row r="24" spans="1:18" ht="12.2" customHeight="1" x14ac:dyDescent="0.25">
      <c r="A24" s="207">
        <v>-9</v>
      </c>
      <c r="B24" s="211" t="s">
        <v>373</v>
      </c>
      <c r="C24" s="222"/>
      <c r="D24" s="216"/>
      <c r="E24" s="481">
        <v>44</v>
      </c>
      <c r="F24" s="211" t="s">
        <v>47</v>
      </c>
      <c r="G24" s="220"/>
      <c r="H24" s="209"/>
      <c r="I24" s="482"/>
      <c r="J24" s="211" t="s">
        <v>12</v>
      </c>
      <c r="K24" s="220"/>
      <c r="L24" s="209"/>
      <c r="M24" s="482"/>
      <c r="N24" s="211" t="s">
        <v>12</v>
      </c>
      <c r="O24" s="477">
        <v>3</v>
      </c>
      <c r="P24" s="209"/>
      <c r="Q24" s="270"/>
      <c r="R24" s="253"/>
    </row>
    <row r="25" spans="1:18" ht="12.2" customHeight="1" x14ac:dyDescent="0.25">
      <c r="A25" s="207"/>
      <c r="B25" s="216"/>
      <c r="C25" s="481">
        <v>36</v>
      </c>
      <c r="D25" s="211" t="s">
        <v>357</v>
      </c>
      <c r="E25" s="483"/>
      <c r="F25" s="269"/>
      <c r="G25" s="481">
        <v>50</v>
      </c>
      <c r="H25" s="209"/>
      <c r="I25" s="482"/>
      <c r="J25" s="216"/>
      <c r="K25" s="481">
        <v>57</v>
      </c>
      <c r="L25" s="209"/>
      <c r="M25" s="482"/>
      <c r="N25" s="269"/>
      <c r="O25" s="477"/>
      <c r="P25" s="253"/>
      <c r="Q25" s="270"/>
      <c r="R25" s="253"/>
    </row>
    <row r="26" spans="1:18" ht="12.2" customHeight="1" x14ac:dyDescent="0.25">
      <c r="A26" s="207">
        <v>-10</v>
      </c>
      <c r="B26" s="211" t="s">
        <v>357</v>
      </c>
      <c r="C26" s="483"/>
      <c r="D26" s="269"/>
      <c r="E26" s="222"/>
      <c r="F26" s="209"/>
      <c r="G26" s="482"/>
      <c r="H26" s="211" t="s">
        <v>47</v>
      </c>
      <c r="I26" s="483"/>
      <c r="J26" s="209"/>
      <c r="K26" s="482"/>
      <c r="L26" s="209"/>
      <c r="M26" s="487"/>
      <c r="N26" s="271"/>
      <c r="O26" s="220"/>
      <c r="P26" s="253"/>
      <c r="Q26" s="270"/>
      <c r="R26" s="253"/>
    </row>
    <row r="27" spans="1:18" ht="12.2" customHeight="1" x14ac:dyDescent="0.25">
      <c r="A27" s="207"/>
      <c r="B27" s="205"/>
      <c r="C27" s="220">
        <v>-19</v>
      </c>
      <c r="D27" s="211" t="s">
        <v>39</v>
      </c>
      <c r="E27" s="222"/>
      <c r="F27" s="209"/>
      <c r="G27" s="482"/>
      <c r="H27" s="269"/>
      <c r="I27" s="220"/>
      <c r="J27" s="209"/>
      <c r="K27" s="482"/>
      <c r="L27" s="209"/>
      <c r="M27" s="482"/>
      <c r="N27" s="205"/>
      <c r="O27" s="220"/>
      <c r="P27" s="253"/>
      <c r="Q27" s="270"/>
      <c r="R27" s="253"/>
    </row>
    <row r="28" spans="1:18" ht="12.2" customHeight="1" x14ac:dyDescent="0.25">
      <c r="A28" s="207">
        <v>-11</v>
      </c>
      <c r="B28" s="211" t="s">
        <v>328</v>
      </c>
      <c r="C28" s="222"/>
      <c r="D28" s="216"/>
      <c r="E28" s="481">
        <v>45</v>
      </c>
      <c r="F28" s="211" t="s">
        <v>39</v>
      </c>
      <c r="G28" s="483"/>
      <c r="H28" s="205"/>
      <c r="I28" s="220"/>
      <c r="J28" s="209"/>
      <c r="K28" s="482"/>
      <c r="L28" s="211" t="s">
        <v>12</v>
      </c>
      <c r="M28" s="483"/>
      <c r="N28" s="205"/>
      <c r="O28" s="220"/>
      <c r="P28" s="253"/>
      <c r="Q28" s="477"/>
      <c r="R28" s="253"/>
    </row>
    <row r="29" spans="1:18" ht="12.2" customHeight="1" x14ac:dyDescent="0.25">
      <c r="A29" s="207"/>
      <c r="B29" s="216"/>
      <c r="C29" s="481">
        <v>37</v>
      </c>
      <c r="D29" s="211" t="s">
        <v>40</v>
      </c>
      <c r="E29" s="483"/>
      <c r="F29" s="269"/>
      <c r="G29" s="220"/>
      <c r="H29" s="205"/>
      <c r="I29" s="220"/>
      <c r="J29" s="209"/>
      <c r="K29" s="482"/>
      <c r="L29" s="269"/>
      <c r="M29" s="220"/>
      <c r="N29" s="205"/>
      <c r="O29" s="220"/>
      <c r="P29" s="253"/>
      <c r="Q29" s="477"/>
      <c r="R29" s="253"/>
    </row>
    <row r="30" spans="1:18" ht="12.2" customHeight="1" x14ac:dyDescent="0.25">
      <c r="A30" s="207">
        <v>-12</v>
      </c>
      <c r="B30" s="211" t="s">
        <v>40</v>
      </c>
      <c r="C30" s="483"/>
      <c r="D30" s="269"/>
      <c r="E30" s="220"/>
      <c r="F30" s="205"/>
      <c r="G30" s="220">
        <v>-27</v>
      </c>
      <c r="H30" s="211" t="s">
        <v>378</v>
      </c>
      <c r="I30" s="220"/>
      <c r="J30" s="209"/>
      <c r="K30" s="482"/>
      <c r="L30" s="205"/>
      <c r="M30" s="208"/>
      <c r="N30" s="209"/>
      <c r="O30" s="486"/>
      <c r="P30" s="253"/>
      <c r="Q30" s="270"/>
      <c r="R30" s="43"/>
    </row>
    <row r="31" spans="1:18" ht="12.2" customHeight="1" x14ac:dyDescent="0.25">
      <c r="A31" s="207"/>
      <c r="B31" s="205"/>
      <c r="C31" s="220">
        <v>-18</v>
      </c>
      <c r="D31" s="211" t="s">
        <v>6</v>
      </c>
      <c r="E31" s="220"/>
      <c r="F31" s="205"/>
      <c r="G31" s="220"/>
      <c r="H31" s="216"/>
      <c r="I31" s="481">
        <v>55</v>
      </c>
      <c r="J31" s="209"/>
      <c r="K31" s="482"/>
      <c r="L31" s="205"/>
      <c r="M31" s="208"/>
      <c r="N31" s="209"/>
      <c r="O31" s="486"/>
      <c r="P31" s="253"/>
      <c r="Q31" s="270"/>
      <c r="R31" s="43"/>
    </row>
    <row r="32" spans="1:18" ht="12.2" customHeight="1" x14ac:dyDescent="0.25">
      <c r="A32" s="207">
        <v>-13</v>
      </c>
      <c r="B32" s="211" t="s">
        <v>361</v>
      </c>
      <c r="C32" s="222"/>
      <c r="D32" s="216"/>
      <c r="E32" s="481">
        <v>46</v>
      </c>
      <c r="F32" s="211" t="s">
        <v>18</v>
      </c>
      <c r="G32" s="220"/>
      <c r="H32" s="209"/>
      <c r="I32" s="482"/>
      <c r="J32" s="211" t="s">
        <v>378</v>
      </c>
      <c r="K32" s="483"/>
      <c r="L32" s="205"/>
      <c r="M32" s="220"/>
      <c r="N32" s="205"/>
      <c r="O32" s="220"/>
      <c r="P32" s="253"/>
      <c r="Q32" s="268"/>
      <c r="R32" s="43"/>
    </row>
    <row r="33" spans="1:18" ht="12.2" customHeight="1" x14ac:dyDescent="0.25">
      <c r="A33" s="207"/>
      <c r="B33" s="216"/>
      <c r="C33" s="481">
        <v>38</v>
      </c>
      <c r="D33" s="211" t="s">
        <v>18</v>
      </c>
      <c r="E33" s="483"/>
      <c r="F33" s="269"/>
      <c r="G33" s="481">
        <v>51</v>
      </c>
      <c r="H33" s="209"/>
      <c r="I33" s="482"/>
      <c r="J33" s="269"/>
      <c r="K33" s="220"/>
      <c r="L33" s="205"/>
      <c r="M33" s="220"/>
      <c r="N33" s="205"/>
      <c r="O33" s="220"/>
      <c r="P33" s="253"/>
      <c r="Q33" s="268"/>
      <c r="R33" s="43"/>
    </row>
    <row r="34" spans="1:18" ht="12.2" customHeight="1" x14ac:dyDescent="0.25">
      <c r="A34" s="207">
        <v>-14</v>
      </c>
      <c r="B34" s="211" t="s">
        <v>18</v>
      </c>
      <c r="C34" s="483"/>
      <c r="D34" s="269"/>
      <c r="E34" s="222"/>
      <c r="F34" s="209"/>
      <c r="G34" s="482"/>
      <c r="H34" s="211" t="s">
        <v>374</v>
      </c>
      <c r="I34" s="483"/>
      <c r="J34" s="205"/>
      <c r="K34" s="220"/>
      <c r="L34" s="205"/>
      <c r="M34" s="220"/>
      <c r="N34" s="205"/>
      <c r="O34" s="220"/>
      <c r="P34" s="253"/>
      <c r="Q34" s="225"/>
    </row>
    <row r="35" spans="1:18" ht="12.2" customHeight="1" x14ac:dyDescent="0.25">
      <c r="A35" s="207"/>
      <c r="B35" s="205"/>
      <c r="C35" s="220">
        <v>-17</v>
      </c>
      <c r="D35" s="211" t="s">
        <v>374</v>
      </c>
      <c r="E35" s="222"/>
      <c r="F35" s="209"/>
      <c r="G35" s="482"/>
      <c r="H35" s="269"/>
      <c r="I35" s="220"/>
      <c r="J35" s="220"/>
      <c r="K35" s="220"/>
      <c r="L35" s="205"/>
      <c r="M35" s="220"/>
      <c r="N35" s="205"/>
      <c r="O35" s="220"/>
      <c r="P35" s="253"/>
      <c r="Q35" s="225"/>
    </row>
    <row r="36" spans="1:18" ht="12.2" customHeight="1" x14ac:dyDescent="0.25">
      <c r="A36" s="207">
        <v>-15</v>
      </c>
      <c r="B36" s="211" t="s">
        <v>346</v>
      </c>
      <c r="C36" s="222"/>
      <c r="D36" s="216"/>
      <c r="E36" s="481">
        <v>47</v>
      </c>
      <c r="F36" s="211" t="s">
        <v>374</v>
      </c>
      <c r="G36" s="483"/>
      <c r="H36" s="205"/>
      <c r="I36" s="220"/>
      <c r="J36" s="220"/>
      <c r="K36" s="220"/>
      <c r="L36" s="205"/>
      <c r="M36" s="220"/>
      <c r="N36" s="205"/>
      <c r="O36" s="220"/>
      <c r="P36" s="253"/>
      <c r="Q36" s="225"/>
    </row>
    <row r="37" spans="1:18" ht="12.2" customHeight="1" x14ac:dyDescent="0.25">
      <c r="A37" s="207"/>
      <c r="B37" s="216"/>
      <c r="C37" s="481">
        <v>39</v>
      </c>
      <c r="D37" s="211" t="s">
        <v>346</v>
      </c>
      <c r="E37" s="483"/>
      <c r="F37" s="269"/>
      <c r="G37" s="220"/>
      <c r="H37" s="205"/>
      <c r="I37" s="220"/>
      <c r="J37" s="220"/>
      <c r="K37" s="220"/>
      <c r="L37" s="205"/>
      <c r="M37" s="220"/>
      <c r="N37" s="205"/>
      <c r="O37" s="220"/>
      <c r="P37" s="253"/>
      <c r="Q37" s="225"/>
    </row>
    <row r="38" spans="1:18" ht="12.2" customHeight="1" x14ac:dyDescent="0.25">
      <c r="A38" s="207">
        <v>-16</v>
      </c>
      <c r="B38" s="211" t="s">
        <v>17</v>
      </c>
      <c r="C38" s="483"/>
      <c r="D38" s="269"/>
      <c r="E38" s="220"/>
      <c r="F38" s="205"/>
      <c r="G38" s="220"/>
      <c r="H38" s="209"/>
      <c r="I38" s="220"/>
      <c r="J38" s="220"/>
      <c r="K38" s="220"/>
      <c r="L38" s="205"/>
      <c r="M38" s="220"/>
      <c r="N38" s="205"/>
      <c r="O38" s="220"/>
      <c r="P38" s="253"/>
      <c r="Q38" s="225"/>
    </row>
    <row r="39" spans="1:18" ht="12.2" customHeight="1" x14ac:dyDescent="0.25">
      <c r="A39" s="207"/>
      <c r="B39" s="205"/>
      <c r="C39" s="220"/>
      <c r="D39" s="205"/>
      <c r="E39" s="220"/>
      <c r="F39" s="205"/>
      <c r="G39" s="220"/>
      <c r="H39" s="205"/>
      <c r="I39" s="220"/>
      <c r="J39" s="220"/>
      <c r="K39" s="220"/>
      <c r="L39" s="205"/>
      <c r="M39" s="220"/>
      <c r="N39" s="205"/>
      <c r="O39" s="220"/>
      <c r="P39" s="253"/>
      <c r="Q39" s="225"/>
    </row>
    <row r="40" spans="1:18" ht="12.2" customHeight="1" x14ac:dyDescent="0.25">
      <c r="A40" s="207"/>
      <c r="B40" s="205"/>
      <c r="C40" s="220">
        <v>-58</v>
      </c>
      <c r="D40" s="211" t="s">
        <v>376</v>
      </c>
      <c r="E40" s="220"/>
      <c r="F40" s="205"/>
      <c r="G40" s="220"/>
      <c r="H40" s="205"/>
      <c r="I40" s="220"/>
      <c r="J40" s="220"/>
      <c r="K40" s="220">
        <v>-56</v>
      </c>
      <c r="L40" s="211" t="s">
        <v>22</v>
      </c>
      <c r="M40" s="220"/>
      <c r="N40" s="205"/>
      <c r="O40" s="220"/>
      <c r="P40" s="253"/>
      <c r="Q40" s="225"/>
    </row>
    <row r="41" spans="1:18" ht="12.2" customHeight="1" x14ac:dyDescent="0.25">
      <c r="A41" s="207"/>
      <c r="B41" s="267"/>
      <c r="C41" s="220"/>
      <c r="D41" s="216"/>
      <c r="E41" s="481">
        <v>61</v>
      </c>
      <c r="F41" s="211" t="s">
        <v>376</v>
      </c>
      <c r="G41" s="478">
        <v>5</v>
      </c>
      <c r="H41" s="267"/>
      <c r="I41" s="237"/>
      <c r="J41" s="220"/>
      <c r="K41" s="220"/>
      <c r="L41" s="216"/>
      <c r="M41" s="481">
        <v>62</v>
      </c>
      <c r="N41" s="211" t="s">
        <v>22</v>
      </c>
      <c r="O41" s="478">
        <v>7</v>
      </c>
      <c r="P41" s="253"/>
      <c r="Q41" s="225"/>
    </row>
    <row r="42" spans="1:18" ht="12.2" customHeight="1" x14ac:dyDescent="0.25">
      <c r="A42" s="207"/>
      <c r="B42" s="220"/>
      <c r="C42" s="220">
        <v>-59</v>
      </c>
      <c r="D42" s="211" t="s">
        <v>35</v>
      </c>
      <c r="E42" s="483"/>
      <c r="F42" s="269" t="s">
        <v>284</v>
      </c>
      <c r="G42" s="478"/>
      <c r="H42" s="267"/>
      <c r="I42" s="237"/>
      <c r="J42" s="220"/>
      <c r="K42" s="220">
        <v>-57</v>
      </c>
      <c r="L42" s="211" t="s">
        <v>378</v>
      </c>
      <c r="M42" s="483"/>
      <c r="N42" s="205"/>
      <c r="O42" s="478"/>
      <c r="P42" s="253"/>
      <c r="Q42" s="225"/>
    </row>
    <row r="43" spans="1:18" ht="12.2" customHeight="1" x14ac:dyDescent="0.25">
      <c r="A43" s="207"/>
      <c r="B43" s="220"/>
      <c r="C43" s="220"/>
      <c r="D43" s="209"/>
      <c r="E43" s="220">
        <v>-61</v>
      </c>
      <c r="F43" s="211" t="s">
        <v>35</v>
      </c>
      <c r="G43" s="478">
        <v>6</v>
      </c>
      <c r="H43" s="267"/>
      <c r="I43" s="237"/>
      <c r="J43" s="220"/>
      <c r="K43" s="220"/>
      <c r="L43" s="205"/>
      <c r="M43" s="220">
        <v>-62</v>
      </c>
      <c r="N43" s="211" t="s">
        <v>378</v>
      </c>
      <c r="O43" s="478">
        <v>8</v>
      </c>
      <c r="P43" s="253"/>
      <c r="Q43" s="225"/>
    </row>
    <row r="44" spans="1:18" ht="12.2" customHeight="1" x14ac:dyDescent="0.25">
      <c r="A44" s="207"/>
      <c r="B44" s="220"/>
      <c r="C44" s="220"/>
      <c r="D44" s="59"/>
      <c r="E44" s="220"/>
      <c r="F44" s="267"/>
      <c r="G44" s="478"/>
      <c r="H44" s="267"/>
      <c r="I44" s="237"/>
      <c r="J44" s="220"/>
      <c r="K44" s="220"/>
      <c r="L44" s="205"/>
      <c r="M44" s="220"/>
      <c r="N44" s="205"/>
      <c r="O44" s="478"/>
      <c r="P44" s="253"/>
      <c r="Q44" s="225"/>
    </row>
    <row r="45" spans="1:18" ht="12.2" customHeight="1" x14ac:dyDescent="0.25">
      <c r="A45" s="207"/>
      <c r="B45" s="220"/>
      <c r="C45" s="220"/>
      <c r="D45" s="272" t="s">
        <v>77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20"/>
      <c r="P45" s="253"/>
      <c r="Q45" s="225"/>
    </row>
    <row r="46" spans="1:18" ht="12.2" customHeight="1" x14ac:dyDescent="0.25">
      <c r="A46" s="207"/>
      <c r="B46" s="220"/>
      <c r="C46" s="220"/>
      <c r="D46" s="273" t="s">
        <v>78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20"/>
      <c r="P46" s="253"/>
      <c r="Q46" s="225"/>
    </row>
    <row r="47" spans="1:18" x14ac:dyDescent="0.25">
      <c r="D47" s="267"/>
      <c r="F47" s="267"/>
      <c r="H47" s="267"/>
      <c r="P47" s="253"/>
    </row>
    <row r="48" spans="1:18" x14ac:dyDescent="0.25">
      <c r="F48" s="267"/>
      <c r="H48" s="267"/>
      <c r="P48" s="253"/>
    </row>
    <row r="49" spans="16:16" x14ac:dyDescent="0.25">
      <c r="P49" s="253"/>
    </row>
    <row r="50" spans="16:16" x14ac:dyDescent="0.25">
      <c r="P50" s="253"/>
    </row>
    <row r="51" spans="16:16" x14ac:dyDescent="0.25">
      <c r="P51" s="253"/>
    </row>
    <row r="52" spans="16:16" x14ac:dyDescent="0.25">
      <c r="P52" s="253"/>
    </row>
    <row r="53" spans="16:16" x14ac:dyDescent="0.25">
      <c r="P53" s="253"/>
    </row>
    <row r="54" spans="16:16" x14ac:dyDescent="0.25">
      <c r="P54" s="253"/>
    </row>
    <row r="55" spans="16:16" x14ac:dyDescent="0.25">
      <c r="P55" s="253"/>
    </row>
    <row r="56" spans="16:16" x14ac:dyDescent="0.25">
      <c r="P56" s="253"/>
    </row>
    <row r="57" spans="16:16" x14ac:dyDescent="0.25">
      <c r="P57" s="253"/>
    </row>
    <row r="58" spans="16:16" x14ac:dyDescent="0.25">
      <c r="P58" s="253"/>
    </row>
    <row r="59" spans="16:16" x14ac:dyDescent="0.25">
      <c r="P59" s="253"/>
    </row>
    <row r="60" spans="16:16" x14ac:dyDescent="0.25">
      <c r="P60" s="253"/>
    </row>
    <row r="61" spans="16:16" x14ac:dyDescent="0.25">
      <c r="P61" s="253"/>
    </row>
    <row r="62" spans="16:16" x14ac:dyDescent="0.25">
      <c r="P62" s="253"/>
    </row>
    <row r="63" spans="16:16" x14ac:dyDescent="0.25">
      <c r="P63" s="253"/>
    </row>
    <row r="64" spans="16:16" x14ac:dyDescent="0.25">
      <c r="P64" s="253"/>
    </row>
    <row r="65" spans="16:16" x14ac:dyDescent="0.25">
      <c r="P65" s="43"/>
    </row>
    <row r="66" spans="16:16" x14ac:dyDescent="0.25">
      <c r="P66" s="43"/>
    </row>
    <row r="67" spans="16:16" x14ac:dyDescent="0.25">
      <c r="P67" s="43"/>
    </row>
    <row r="68" spans="16:16" x14ac:dyDescent="0.25">
      <c r="P68" s="43"/>
    </row>
    <row r="69" spans="16:16" x14ac:dyDescent="0.25">
      <c r="P69" s="43"/>
    </row>
    <row r="70" spans="16:16" x14ac:dyDescent="0.25">
      <c r="P70" s="43"/>
    </row>
    <row r="71" spans="16:16" x14ac:dyDescent="0.25">
      <c r="P71" s="43"/>
    </row>
    <row r="72" spans="16:16" x14ac:dyDescent="0.25">
      <c r="P72" s="43"/>
    </row>
    <row r="73" spans="16:16" x14ac:dyDescent="0.25">
      <c r="P73" s="43"/>
    </row>
    <row r="74" spans="16:16" x14ac:dyDescent="0.25">
      <c r="P74" s="43"/>
    </row>
    <row r="75" spans="16:16" x14ac:dyDescent="0.25">
      <c r="P75" s="43"/>
    </row>
    <row r="76" spans="16:16" x14ac:dyDescent="0.25">
      <c r="P76" s="43"/>
    </row>
    <row r="77" spans="16:16" x14ac:dyDescent="0.25">
      <c r="P77" s="43"/>
    </row>
    <row r="78" spans="16:16" x14ac:dyDescent="0.25">
      <c r="P78" s="43"/>
    </row>
    <row r="79" spans="16:16" x14ac:dyDescent="0.25">
      <c r="P79" s="43"/>
    </row>
    <row r="80" spans="16:16" x14ac:dyDescent="0.25">
      <c r="P80" s="43"/>
    </row>
    <row r="81" spans="1:16" x14ac:dyDescent="0.25">
      <c r="A81" s="43"/>
      <c r="P81" s="43"/>
    </row>
    <row r="82" spans="1:16" x14ac:dyDescent="0.25">
      <c r="A82" s="43"/>
      <c r="P82" s="43"/>
    </row>
    <row r="83" spans="1:16" x14ac:dyDescent="0.25">
      <c r="A83" s="43"/>
    </row>
    <row r="84" spans="1:16" x14ac:dyDescent="0.25">
      <c r="A84" s="43"/>
    </row>
    <row r="89" spans="1:16" x14ac:dyDescent="0.25">
      <c r="A89" s="43"/>
    </row>
    <row r="90" spans="1:16" x14ac:dyDescent="0.25">
      <c r="A90" s="43"/>
    </row>
    <row r="91" spans="1:16" x14ac:dyDescent="0.25">
      <c r="A91" s="43"/>
    </row>
    <row r="92" spans="1:16" x14ac:dyDescent="0.25">
      <c r="A92" s="43"/>
    </row>
    <row r="97" spans="1:1" x14ac:dyDescent="0.25">
      <c r="A97" s="43"/>
    </row>
    <row r="98" spans="1:1" x14ac:dyDescent="0.25">
      <c r="A98" s="43"/>
    </row>
    <row r="99" spans="1:1" x14ac:dyDescent="0.25">
      <c r="A99" s="43"/>
    </row>
  </sheetData>
  <mergeCells count="41">
    <mergeCell ref="O8:O9"/>
    <mergeCell ref="C9:C10"/>
    <mergeCell ref="G9:G12"/>
    <mergeCell ref="K9:K16"/>
    <mergeCell ref="E12:E13"/>
    <mergeCell ref="B1:L1"/>
    <mergeCell ref="C2:K2"/>
    <mergeCell ref="M5:M12"/>
    <mergeCell ref="I7:I10"/>
    <mergeCell ref="E8:E9"/>
    <mergeCell ref="C13:C14"/>
    <mergeCell ref="I15:I18"/>
    <mergeCell ref="E16:E17"/>
    <mergeCell ref="M16:M17"/>
    <mergeCell ref="C17:C18"/>
    <mergeCell ref="G17:G20"/>
    <mergeCell ref="E20:E21"/>
    <mergeCell ref="C21:C22"/>
    <mergeCell ref="M21:M28"/>
    <mergeCell ref="I23:I26"/>
    <mergeCell ref="E24:E25"/>
    <mergeCell ref="O24:O25"/>
    <mergeCell ref="C25:C26"/>
    <mergeCell ref="G25:G28"/>
    <mergeCell ref="K25:K32"/>
    <mergeCell ref="E28:E29"/>
    <mergeCell ref="Q28:Q29"/>
    <mergeCell ref="C29:C30"/>
    <mergeCell ref="O30:O31"/>
    <mergeCell ref="I31:I34"/>
    <mergeCell ref="E32:E33"/>
    <mergeCell ref="C33:C34"/>
    <mergeCell ref="G33:G36"/>
    <mergeCell ref="E36:E37"/>
    <mergeCell ref="C37:C38"/>
    <mergeCell ref="E41:E42"/>
    <mergeCell ref="G41:G42"/>
    <mergeCell ref="M41:M42"/>
    <mergeCell ref="O41:O42"/>
    <mergeCell ref="G43:G44"/>
    <mergeCell ref="O43:O4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workbookViewId="0">
      <selection activeCell="A3" sqref="A3"/>
    </sheetView>
  </sheetViews>
  <sheetFormatPr defaultRowHeight="15" x14ac:dyDescent="0.25"/>
  <cols>
    <col min="1" max="1" width="3.140625" customWidth="1"/>
    <col min="2" max="2" width="20.7109375" customWidth="1"/>
    <col min="3" max="3" width="3.140625" customWidth="1"/>
    <col min="4" max="4" width="21" customWidth="1"/>
    <col min="5" max="5" width="3.140625" customWidth="1"/>
    <col min="6" max="6" width="20.5703125" customWidth="1"/>
    <col min="7" max="7" width="2.85546875" customWidth="1"/>
    <col min="8" max="8" width="21.7109375" customWidth="1"/>
    <col min="9" max="9" width="3.28515625" customWidth="1"/>
  </cols>
  <sheetData>
    <row r="1" spans="1:10" ht="15" customHeight="1" x14ac:dyDescent="0.25">
      <c r="A1" s="11"/>
      <c r="B1" s="357" t="s">
        <v>241</v>
      </c>
      <c r="C1" s="357"/>
      <c r="D1" s="357"/>
      <c r="E1" s="357"/>
      <c r="F1" s="357"/>
      <c r="G1" s="357"/>
      <c r="H1" s="11"/>
      <c r="I1" s="11"/>
      <c r="J1" s="11"/>
    </row>
    <row r="2" spans="1:10" ht="9" customHeight="1" x14ac:dyDescent="0.25">
      <c r="A2" s="378" t="s">
        <v>59</v>
      </c>
      <c r="B2" s="378"/>
      <c r="C2" s="378"/>
      <c r="D2" s="378"/>
      <c r="E2" s="378"/>
      <c r="F2" s="378"/>
      <c r="G2" s="378"/>
      <c r="H2" s="13"/>
      <c r="I2" s="13"/>
      <c r="J2" s="13"/>
    </row>
    <row r="3" spans="1:10" ht="9" customHeight="1" x14ac:dyDescent="0.25">
      <c r="C3" s="205"/>
      <c r="E3" s="205"/>
      <c r="G3" s="206" t="s">
        <v>184</v>
      </c>
    </row>
    <row r="4" spans="1:10" ht="9" customHeight="1" x14ac:dyDescent="0.25">
      <c r="B4" s="263"/>
      <c r="C4" s="263"/>
      <c r="D4" s="263"/>
      <c r="E4" s="263"/>
      <c r="F4" s="263"/>
      <c r="G4" s="263"/>
      <c r="H4" s="263"/>
      <c r="I4" s="263"/>
      <c r="J4" s="263"/>
    </row>
    <row r="5" spans="1:10" ht="9" customHeight="1" x14ac:dyDescent="0.25">
      <c r="A5" s="207"/>
      <c r="B5" s="205"/>
      <c r="C5" s="220">
        <v>-52</v>
      </c>
      <c r="D5" s="211" t="s">
        <v>45</v>
      </c>
      <c r="E5" s="220"/>
      <c r="F5" s="207"/>
      <c r="G5" s="207"/>
      <c r="H5" s="274" t="s">
        <v>380</v>
      </c>
    </row>
    <row r="6" spans="1:10" ht="9" customHeight="1" x14ac:dyDescent="0.25">
      <c r="A6" s="207"/>
      <c r="B6" s="205"/>
      <c r="C6" s="220"/>
      <c r="D6" s="216"/>
      <c r="E6" s="481">
        <v>63</v>
      </c>
      <c r="F6" s="211" t="s">
        <v>45</v>
      </c>
      <c r="G6" s="207"/>
      <c r="H6" s="209"/>
      <c r="I6" s="275"/>
    </row>
    <row r="7" spans="1:10" ht="9" customHeight="1" x14ac:dyDescent="0.25">
      <c r="A7" s="207"/>
      <c r="B7" s="205"/>
      <c r="C7" s="220">
        <v>-53</v>
      </c>
      <c r="D7" s="211" t="s">
        <v>23</v>
      </c>
      <c r="E7" s="483"/>
      <c r="F7" s="205"/>
      <c r="G7" s="481">
        <v>65</v>
      </c>
      <c r="H7" s="209"/>
      <c r="I7" s="275"/>
    </row>
    <row r="8" spans="1:10" ht="9" customHeight="1" x14ac:dyDescent="0.25">
      <c r="A8" s="207"/>
      <c r="B8" s="205"/>
      <c r="C8" s="220"/>
      <c r="D8" s="205"/>
      <c r="E8" s="220"/>
      <c r="F8" s="209"/>
      <c r="G8" s="482"/>
      <c r="H8" s="211" t="s">
        <v>45</v>
      </c>
      <c r="I8" s="488">
        <v>9</v>
      </c>
    </row>
    <row r="9" spans="1:10" ht="9" customHeight="1" x14ac:dyDescent="0.25">
      <c r="A9" s="207"/>
      <c r="B9" s="205"/>
      <c r="C9" s="220">
        <v>-54</v>
      </c>
      <c r="D9" s="211" t="s">
        <v>47</v>
      </c>
      <c r="E9" s="222"/>
      <c r="F9" s="209"/>
      <c r="G9" s="482"/>
      <c r="H9" s="205"/>
      <c r="I9" s="488"/>
    </row>
    <row r="10" spans="1:10" ht="9" customHeight="1" x14ac:dyDescent="0.25">
      <c r="A10" s="207"/>
      <c r="B10" s="205"/>
      <c r="C10" s="220"/>
      <c r="D10" s="216"/>
      <c r="E10" s="481">
        <v>64</v>
      </c>
      <c r="F10" s="211" t="s">
        <v>374</v>
      </c>
      <c r="G10" s="483"/>
      <c r="H10" s="209"/>
      <c r="I10" s="275"/>
    </row>
    <row r="11" spans="1:10" ht="9" customHeight="1" x14ac:dyDescent="0.25">
      <c r="A11" s="207"/>
      <c r="B11" s="205"/>
      <c r="C11" s="220">
        <v>-55</v>
      </c>
      <c r="D11" s="211" t="s">
        <v>374</v>
      </c>
      <c r="E11" s="483"/>
      <c r="F11" s="205"/>
      <c r="G11" s="220">
        <v>-65</v>
      </c>
      <c r="H11" s="211" t="s">
        <v>374</v>
      </c>
      <c r="I11" s="488">
        <v>10</v>
      </c>
    </row>
    <row r="12" spans="1:10" ht="9" customHeight="1" x14ac:dyDescent="0.25">
      <c r="A12" s="207"/>
      <c r="B12" s="205"/>
      <c r="C12" s="220"/>
      <c r="D12" s="205"/>
      <c r="E12" s="220"/>
      <c r="F12" s="205"/>
      <c r="G12" s="220"/>
      <c r="H12" s="205"/>
      <c r="I12" s="488"/>
    </row>
    <row r="13" spans="1:10" ht="9" customHeight="1" x14ac:dyDescent="0.25">
      <c r="A13" s="207"/>
      <c r="B13" s="205"/>
      <c r="C13" s="220"/>
      <c r="D13" s="205"/>
      <c r="E13" s="220">
        <v>-63</v>
      </c>
      <c r="F13" s="211" t="s">
        <v>23</v>
      </c>
      <c r="G13" s="220"/>
      <c r="H13" s="205"/>
      <c r="I13" s="275"/>
    </row>
    <row r="14" spans="1:10" ht="9" customHeight="1" x14ac:dyDescent="0.25">
      <c r="A14" s="207"/>
      <c r="B14" s="205"/>
      <c r="C14" s="220"/>
      <c r="D14" s="205"/>
      <c r="E14" s="220"/>
      <c r="F14" s="216"/>
      <c r="G14" s="481">
        <v>66</v>
      </c>
      <c r="H14" s="211" t="s">
        <v>23</v>
      </c>
      <c r="I14" s="488">
        <v>11</v>
      </c>
    </row>
    <row r="15" spans="1:10" ht="9" customHeight="1" x14ac:dyDescent="0.25">
      <c r="A15" s="207"/>
      <c r="B15" s="205"/>
      <c r="C15" s="220"/>
      <c r="D15" s="205"/>
      <c r="E15" s="220">
        <v>-64</v>
      </c>
      <c r="F15" s="211" t="s">
        <v>47</v>
      </c>
      <c r="G15" s="483"/>
      <c r="H15" s="205"/>
      <c r="I15" s="488"/>
    </row>
    <row r="16" spans="1:10" ht="9" customHeight="1" x14ac:dyDescent="0.25">
      <c r="A16" s="207"/>
      <c r="B16" s="205"/>
      <c r="C16" s="220"/>
      <c r="D16" s="205"/>
      <c r="E16" s="220"/>
      <c r="F16" s="205"/>
      <c r="G16" s="220">
        <v>-66</v>
      </c>
      <c r="H16" s="211" t="s">
        <v>47</v>
      </c>
      <c r="I16" s="488">
        <v>12</v>
      </c>
    </row>
    <row r="17" spans="1:9" ht="9" customHeight="1" x14ac:dyDescent="0.25">
      <c r="A17" s="207"/>
      <c r="B17" s="205"/>
      <c r="C17" s="220">
        <v>-48</v>
      </c>
      <c r="D17" s="211" t="s">
        <v>43</v>
      </c>
      <c r="E17" s="220"/>
      <c r="F17" s="205"/>
      <c r="G17" s="220"/>
      <c r="H17" s="205"/>
      <c r="I17" s="488"/>
    </row>
    <row r="18" spans="1:9" ht="9" customHeight="1" x14ac:dyDescent="0.25">
      <c r="A18" s="207"/>
      <c r="B18" s="205"/>
      <c r="C18" s="220"/>
      <c r="D18" s="216"/>
      <c r="E18" s="481">
        <v>67</v>
      </c>
      <c r="F18" s="211" t="s">
        <v>334</v>
      </c>
      <c r="G18" s="220"/>
      <c r="H18" s="209"/>
      <c r="I18" s="275"/>
    </row>
    <row r="19" spans="1:9" ht="9" customHeight="1" x14ac:dyDescent="0.25">
      <c r="A19" s="207"/>
      <c r="B19" s="205"/>
      <c r="C19" s="220">
        <v>-49</v>
      </c>
      <c r="D19" s="211" t="s">
        <v>334</v>
      </c>
      <c r="E19" s="483"/>
      <c r="F19" s="205"/>
      <c r="G19" s="481">
        <v>69</v>
      </c>
      <c r="H19" s="209"/>
      <c r="I19" s="275"/>
    </row>
    <row r="20" spans="1:9" ht="9" customHeight="1" x14ac:dyDescent="0.25">
      <c r="A20" s="207"/>
      <c r="B20" s="205"/>
      <c r="C20" s="220"/>
      <c r="D20" s="205"/>
      <c r="E20" s="220"/>
      <c r="F20" s="209"/>
      <c r="G20" s="482"/>
      <c r="H20" s="211" t="s">
        <v>334</v>
      </c>
      <c r="I20" s="488">
        <v>13</v>
      </c>
    </row>
    <row r="21" spans="1:9" ht="9" customHeight="1" x14ac:dyDescent="0.25">
      <c r="A21" s="207"/>
      <c r="B21" s="205"/>
      <c r="C21" s="220">
        <v>-50</v>
      </c>
      <c r="D21" s="211" t="s">
        <v>39</v>
      </c>
      <c r="E21" s="222"/>
      <c r="F21" s="209"/>
      <c r="G21" s="482"/>
      <c r="H21" s="205"/>
      <c r="I21" s="488"/>
    </row>
    <row r="22" spans="1:9" ht="9" customHeight="1" x14ac:dyDescent="0.25">
      <c r="A22" s="207"/>
      <c r="B22" s="205"/>
      <c r="C22" s="220"/>
      <c r="D22" s="216"/>
      <c r="E22" s="481">
        <v>68</v>
      </c>
      <c r="F22" s="211" t="s">
        <v>18</v>
      </c>
      <c r="G22" s="483"/>
      <c r="H22" s="205"/>
      <c r="I22" s="275"/>
    </row>
    <row r="23" spans="1:9" ht="9" customHeight="1" x14ac:dyDescent="0.25">
      <c r="A23" s="207"/>
      <c r="B23" s="205"/>
      <c r="C23" s="220">
        <v>-51</v>
      </c>
      <c r="D23" s="211" t="s">
        <v>18</v>
      </c>
      <c r="E23" s="483"/>
      <c r="F23" s="205"/>
      <c r="G23" s="220">
        <v>-69</v>
      </c>
      <c r="H23" s="211" t="s">
        <v>18</v>
      </c>
      <c r="I23" s="488">
        <v>14</v>
      </c>
    </row>
    <row r="24" spans="1:9" ht="9" customHeight="1" x14ac:dyDescent="0.25">
      <c r="A24" s="207"/>
      <c r="B24" s="205"/>
      <c r="C24" s="220"/>
      <c r="D24" s="205"/>
      <c r="E24" s="220"/>
      <c r="F24" s="205"/>
      <c r="G24" s="220"/>
      <c r="H24" s="205"/>
      <c r="I24" s="488"/>
    </row>
    <row r="25" spans="1:9" ht="9" customHeight="1" x14ac:dyDescent="0.25">
      <c r="A25" s="207"/>
      <c r="B25" s="205"/>
      <c r="C25" s="207"/>
      <c r="D25" s="205"/>
      <c r="E25" s="220">
        <v>-67</v>
      </c>
      <c r="F25" s="211" t="s">
        <v>43</v>
      </c>
      <c r="G25" s="220"/>
      <c r="H25" s="205"/>
      <c r="I25" s="275"/>
    </row>
    <row r="26" spans="1:9" ht="9" customHeight="1" x14ac:dyDescent="0.25">
      <c r="A26" s="207"/>
      <c r="B26" s="205"/>
      <c r="C26" s="207"/>
      <c r="D26" s="205"/>
      <c r="E26" s="220"/>
      <c r="F26" s="216"/>
      <c r="G26" s="481">
        <v>70</v>
      </c>
      <c r="H26" s="211" t="s">
        <v>39</v>
      </c>
      <c r="I26" s="488">
        <v>15</v>
      </c>
    </row>
    <row r="27" spans="1:9" ht="9" customHeight="1" x14ac:dyDescent="0.25">
      <c r="A27" s="207"/>
      <c r="B27" s="205"/>
      <c r="C27" s="207"/>
      <c r="D27" s="205"/>
      <c r="E27" s="220">
        <v>-68</v>
      </c>
      <c r="F27" s="211" t="s">
        <v>39</v>
      </c>
      <c r="G27" s="483"/>
      <c r="H27" s="205"/>
      <c r="I27" s="488"/>
    </row>
    <row r="28" spans="1:9" ht="9" customHeight="1" x14ac:dyDescent="0.25">
      <c r="A28" s="207"/>
      <c r="B28" s="205"/>
      <c r="C28" s="207"/>
      <c r="D28" s="205"/>
      <c r="E28" s="207"/>
      <c r="F28" s="205"/>
      <c r="G28" s="220">
        <v>-70</v>
      </c>
      <c r="H28" s="211" t="s">
        <v>43</v>
      </c>
      <c r="I28" s="488">
        <v>16</v>
      </c>
    </row>
    <row r="29" spans="1:9" ht="9" customHeight="1" x14ac:dyDescent="0.25">
      <c r="A29" s="220">
        <v>-40</v>
      </c>
      <c r="B29" s="211" t="s">
        <v>32</v>
      </c>
      <c r="C29" s="207"/>
      <c r="D29" s="205"/>
      <c r="E29" s="207"/>
      <c r="F29" s="205"/>
      <c r="G29" s="207"/>
      <c r="H29" s="205"/>
      <c r="I29" s="488"/>
    </row>
    <row r="30" spans="1:9" ht="9" customHeight="1" x14ac:dyDescent="0.25">
      <c r="A30" s="220"/>
      <c r="B30" s="216"/>
      <c r="C30" s="489">
        <v>71</v>
      </c>
      <c r="D30" s="211" t="s">
        <v>32</v>
      </c>
      <c r="E30" s="207"/>
      <c r="F30" s="209"/>
      <c r="G30" s="226"/>
      <c r="H30" s="205"/>
      <c r="I30" s="275"/>
    </row>
    <row r="31" spans="1:9" ht="9" customHeight="1" x14ac:dyDescent="0.25">
      <c r="A31" s="220">
        <v>-41</v>
      </c>
      <c r="B31" s="211" t="s">
        <v>332</v>
      </c>
      <c r="C31" s="490"/>
      <c r="D31" s="205"/>
      <c r="E31" s="481">
        <v>75</v>
      </c>
      <c r="F31" s="209"/>
      <c r="G31" s="226"/>
      <c r="H31" s="205"/>
      <c r="I31" s="275"/>
    </row>
    <row r="32" spans="1:9" ht="9" customHeight="1" x14ac:dyDescent="0.25">
      <c r="A32" s="220"/>
      <c r="B32" s="205"/>
      <c r="C32" s="207"/>
      <c r="D32" s="209"/>
      <c r="E32" s="482"/>
      <c r="F32" s="211" t="s">
        <v>32</v>
      </c>
      <c r="G32" s="226"/>
      <c r="H32" s="205"/>
      <c r="I32" s="275"/>
    </row>
    <row r="33" spans="1:9" ht="9" customHeight="1" x14ac:dyDescent="0.25">
      <c r="A33" s="220">
        <v>-42</v>
      </c>
      <c r="B33" s="211" t="s">
        <v>8</v>
      </c>
      <c r="C33" s="226"/>
      <c r="D33" s="209"/>
      <c r="E33" s="482"/>
      <c r="F33" s="205"/>
      <c r="G33" s="489">
        <v>77</v>
      </c>
      <c r="H33" s="205"/>
      <c r="I33" s="275"/>
    </row>
    <row r="34" spans="1:9" ht="9" customHeight="1" x14ac:dyDescent="0.25">
      <c r="A34" s="220"/>
      <c r="B34" s="216"/>
      <c r="C34" s="489">
        <v>72</v>
      </c>
      <c r="D34" s="211" t="s">
        <v>377</v>
      </c>
      <c r="E34" s="483"/>
      <c r="F34" s="209"/>
      <c r="G34" s="491"/>
      <c r="H34" s="205"/>
      <c r="I34" s="275"/>
    </row>
    <row r="35" spans="1:9" ht="9" customHeight="1" x14ac:dyDescent="0.25">
      <c r="A35" s="220">
        <v>-43</v>
      </c>
      <c r="B35" s="211" t="s">
        <v>377</v>
      </c>
      <c r="C35" s="490"/>
      <c r="D35" s="205"/>
      <c r="E35" s="207"/>
      <c r="F35" s="209"/>
      <c r="G35" s="491"/>
      <c r="H35" s="205"/>
      <c r="I35" s="275"/>
    </row>
    <row r="36" spans="1:9" ht="9" customHeight="1" x14ac:dyDescent="0.25">
      <c r="A36" s="220"/>
      <c r="B36" s="205"/>
      <c r="C36" s="207"/>
      <c r="D36" s="205"/>
      <c r="E36" s="207"/>
      <c r="F36" s="209"/>
      <c r="G36" s="491"/>
      <c r="H36" s="211" t="s">
        <v>6</v>
      </c>
      <c r="I36" s="488">
        <v>17</v>
      </c>
    </row>
    <row r="37" spans="1:9" ht="9" customHeight="1" x14ac:dyDescent="0.25">
      <c r="A37" s="220">
        <v>-44</v>
      </c>
      <c r="B37" s="211" t="s">
        <v>357</v>
      </c>
      <c r="C37" s="207"/>
      <c r="D37" s="205"/>
      <c r="E37" s="207"/>
      <c r="F37" s="209"/>
      <c r="G37" s="491"/>
      <c r="H37" s="205"/>
      <c r="I37" s="488"/>
    </row>
    <row r="38" spans="1:9" ht="9" customHeight="1" x14ac:dyDescent="0.25">
      <c r="A38" s="220"/>
      <c r="B38" s="216"/>
      <c r="C38" s="489">
        <v>73</v>
      </c>
      <c r="D38" s="211" t="s">
        <v>40</v>
      </c>
      <c r="E38" s="207"/>
      <c r="F38" s="209"/>
      <c r="G38" s="491"/>
      <c r="H38" s="209"/>
      <c r="I38" s="275"/>
    </row>
    <row r="39" spans="1:9" ht="9" customHeight="1" x14ac:dyDescent="0.25">
      <c r="A39" s="220">
        <v>-45</v>
      </c>
      <c r="B39" s="211" t="s">
        <v>40</v>
      </c>
      <c r="C39" s="490"/>
      <c r="D39" s="205"/>
      <c r="E39" s="481">
        <v>76</v>
      </c>
      <c r="F39" s="209"/>
      <c r="G39" s="491"/>
      <c r="H39" s="209"/>
      <c r="I39" s="275"/>
    </row>
    <row r="40" spans="1:9" ht="9" customHeight="1" x14ac:dyDescent="0.25">
      <c r="A40" s="220"/>
      <c r="B40" s="205"/>
      <c r="C40" s="207"/>
      <c r="D40" s="209"/>
      <c r="E40" s="482"/>
      <c r="F40" s="211" t="s">
        <v>6</v>
      </c>
      <c r="G40" s="490"/>
      <c r="H40" s="209"/>
      <c r="I40" s="275"/>
    </row>
    <row r="41" spans="1:9" ht="9" customHeight="1" x14ac:dyDescent="0.25">
      <c r="A41" s="220">
        <v>-46</v>
      </c>
      <c r="B41" s="211" t="s">
        <v>6</v>
      </c>
      <c r="C41" s="226"/>
      <c r="D41" s="209"/>
      <c r="E41" s="482"/>
      <c r="F41" s="205"/>
      <c r="G41" s="220"/>
      <c r="H41" s="205"/>
      <c r="I41" s="275"/>
    </row>
    <row r="42" spans="1:9" ht="9" customHeight="1" x14ac:dyDescent="0.25">
      <c r="A42" s="220"/>
      <c r="B42" s="216"/>
      <c r="C42" s="489">
        <v>74</v>
      </c>
      <c r="D42" s="211" t="s">
        <v>6</v>
      </c>
      <c r="E42" s="483"/>
      <c r="F42" s="205"/>
      <c r="G42" s="220">
        <v>-77</v>
      </c>
      <c r="H42" s="211" t="s">
        <v>32</v>
      </c>
      <c r="I42" s="488">
        <v>18</v>
      </c>
    </row>
    <row r="43" spans="1:9" ht="9" customHeight="1" x14ac:dyDescent="0.25">
      <c r="A43" s="220">
        <v>-47</v>
      </c>
      <c r="B43" s="211" t="s">
        <v>346</v>
      </c>
      <c r="C43" s="490"/>
      <c r="D43" s="205"/>
      <c r="E43" s="207"/>
      <c r="F43" s="205"/>
      <c r="G43" s="207"/>
      <c r="H43" s="205"/>
      <c r="I43" s="488"/>
    </row>
    <row r="44" spans="1:9" ht="9" customHeight="1" x14ac:dyDescent="0.25">
      <c r="A44" s="220"/>
      <c r="B44" s="269"/>
      <c r="C44" s="220"/>
      <c r="D44" s="205"/>
      <c r="E44" s="220"/>
      <c r="F44" s="205"/>
      <c r="G44" s="220"/>
      <c r="H44" s="205"/>
      <c r="I44" s="275"/>
    </row>
    <row r="45" spans="1:9" ht="9" customHeight="1" x14ac:dyDescent="0.25">
      <c r="A45" s="207"/>
      <c r="B45" s="205"/>
      <c r="C45" s="220"/>
      <c r="D45" s="205"/>
      <c r="E45" s="220">
        <v>-75</v>
      </c>
      <c r="F45" s="211" t="s">
        <v>377</v>
      </c>
      <c r="G45" s="220"/>
      <c r="H45" s="205"/>
      <c r="I45" s="275"/>
    </row>
    <row r="46" spans="1:9" ht="9" customHeight="1" x14ac:dyDescent="0.25">
      <c r="A46" s="207"/>
      <c r="B46" s="205"/>
      <c r="C46" s="220"/>
      <c r="D46" s="205"/>
      <c r="E46" s="220"/>
      <c r="F46" s="216"/>
      <c r="G46" s="481">
        <v>78</v>
      </c>
      <c r="H46" s="211" t="s">
        <v>40</v>
      </c>
      <c r="I46" s="488">
        <v>19</v>
      </c>
    </row>
    <row r="47" spans="1:9" ht="9" customHeight="1" x14ac:dyDescent="0.25">
      <c r="A47" s="207"/>
      <c r="B47" s="205"/>
      <c r="C47" s="220"/>
      <c r="D47" s="205"/>
      <c r="E47" s="220">
        <v>-76</v>
      </c>
      <c r="F47" s="211" t="s">
        <v>40</v>
      </c>
      <c r="G47" s="483"/>
      <c r="H47" s="205"/>
      <c r="I47" s="488"/>
    </row>
    <row r="48" spans="1:9" ht="9" customHeight="1" x14ac:dyDescent="0.25">
      <c r="A48" s="207"/>
      <c r="B48" s="205"/>
      <c r="C48" s="220"/>
      <c r="D48" s="205"/>
      <c r="E48" s="220"/>
      <c r="F48" s="209"/>
      <c r="G48" s="222">
        <v>-78</v>
      </c>
      <c r="H48" s="211" t="s">
        <v>377</v>
      </c>
      <c r="I48" s="488">
        <v>20</v>
      </c>
    </row>
    <row r="49" spans="1:9" ht="9" customHeight="1" x14ac:dyDescent="0.25">
      <c r="A49" s="207"/>
      <c r="B49" s="205"/>
      <c r="C49" s="220"/>
      <c r="D49" s="205"/>
      <c r="E49" s="220"/>
      <c r="F49" s="209"/>
      <c r="G49" s="222"/>
      <c r="H49" s="205"/>
      <c r="I49" s="488"/>
    </row>
    <row r="50" spans="1:9" ht="9" customHeight="1" x14ac:dyDescent="0.25">
      <c r="A50" s="207"/>
      <c r="B50" s="205"/>
      <c r="C50" s="220">
        <v>-71</v>
      </c>
      <c r="D50" s="211" t="s">
        <v>332</v>
      </c>
      <c r="E50" s="220"/>
      <c r="F50" s="205"/>
      <c r="G50" s="220"/>
      <c r="H50" s="205"/>
      <c r="I50" s="275"/>
    </row>
    <row r="51" spans="1:9" ht="9" customHeight="1" x14ac:dyDescent="0.25">
      <c r="A51" s="207"/>
      <c r="B51" s="205"/>
      <c r="C51" s="220"/>
      <c r="D51" s="216"/>
      <c r="E51" s="481">
        <v>79</v>
      </c>
      <c r="F51" s="211" t="s">
        <v>8</v>
      </c>
      <c r="G51" s="220"/>
      <c r="H51" s="205"/>
      <c r="I51" s="275"/>
    </row>
    <row r="52" spans="1:9" ht="9" customHeight="1" x14ac:dyDescent="0.25">
      <c r="A52" s="207"/>
      <c r="B52" s="205"/>
      <c r="C52" s="220">
        <v>-72</v>
      </c>
      <c r="D52" s="211" t="s">
        <v>8</v>
      </c>
      <c r="E52" s="483"/>
      <c r="F52" s="205"/>
      <c r="G52" s="481">
        <v>81</v>
      </c>
      <c r="H52" s="205"/>
      <c r="I52" s="275"/>
    </row>
    <row r="53" spans="1:9" ht="9" customHeight="1" x14ac:dyDescent="0.25">
      <c r="A53" s="207"/>
      <c r="B53" s="205"/>
      <c r="C53" s="220"/>
      <c r="D53" s="205"/>
      <c r="E53" s="220"/>
      <c r="F53" s="209"/>
      <c r="G53" s="482"/>
      <c r="H53" s="211" t="s">
        <v>8</v>
      </c>
      <c r="I53" s="488">
        <v>21</v>
      </c>
    </row>
    <row r="54" spans="1:9" ht="9" customHeight="1" x14ac:dyDescent="0.25">
      <c r="A54" s="207"/>
      <c r="B54" s="205"/>
      <c r="C54" s="220">
        <v>-73</v>
      </c>
      <c r="D54" s="211" t="s">
        <v>357</v>
      </c>
      <c r="E54" s="220"/>
      <c r="F54" s="209"/>
      <c r="G54" s="482"/>
      <c r="H54" s="205"/>
      <c r="I54" s="488"/>
    </row>
    <row r="55" spans="1:9" ht="9" customHeight="1" x14ac:dyDescent="0.25">
      <c r="A55" s="207"/>
      <c r="B55" s="205"/>
      <c r="C55" s="220"/>
      <c r="D55" s="216"/>
      <c r="E55" s="481">
        <v>80</v>
      </c>
      <c r="F55" s="211" t="s">
        <v>357</v>
      </c>
      <c r="G55" s="483"/>
      <c r="H55" s="205"/>
      <c r="I55" s="275"/>
    </row>
    <row r="56" spans="1:9" ht="9" customHeight="1" x14ac:dyDescent="0.25">
      <c r="A56" s="207"/>
      <c r="B56" s="205"/>
      <c r="C56" s="220">
        <v>-74</v>
      </c>
      <c r="D56" s="211" t="s">
        <v>346</v>
      </c>
      <c r="E56" s="483"/>
      <c r="F56" s="205"/>
      <c r="G56" s="220">
        <v>-81</v>
      </c>
      <c r="H56" s="211" t="s">
        <v>357</v>
      </c>
      <c r="I56" s="488">
        <v>22</v>
      </c>
    </row>
    <row r="57" spans="1:9" ht="9" customHeight="1" x14ac:dyDescent="0.25">
      <c r="A57" s="207"/>
      <c r="B57" s="205"/>
      <c r="C57" s="220"/>
      <c r="D57" s="205"/>
      <c r="E57" s="220"/>
      <c r="F57" s="205"/>
      <c r="G57" s="220"/>
      <c r="H57" s="205"/>
      <c r="I57" s="488"/>
    </row>
    <row r="58" spans="1:9" ht="9" customHeight="1" x14ac:dyDescent="0.25">
      <c r="A58" s="207"/>
      <c r="B58" s="205"/>
      <c r="C58" s="220"/>
      <c r="D58" s="205"/>
      <c r="E58" s="220">
        <v>-79</v>
      </c>
      <c r="F58" s="211" t="s">
        <v>332</v>
      </c>
      <c r="G58" s="220"/>
      <c r="H58" s="205"/>
      <c r="I58" s="275"/>
    </row>
    <row r="59" spans="1:9" ht="9" customHeight="1" x14ac:dyDescent="0.25">
      <c r="A59" s="220"/>
      <c r="B59" s="205"/>
      <c r="C59" s="220"/>
      <c r="D59" s="205"/>
      <c r="E59" s="220"/>
      <c r="F59" s="216"/>
      <c r="G59" s="481">
        <v>-82</v>
      </c>
      <c r="H59" s="211" t="s">
        <v>346</v>
      </c>
      <c r="I59" s="488">
        <v>23</v>
      </c>
    </row>
    <row r="60" spans="1:9" ht="9" customHeight="1" x14ac:dyDescent="0.25">
      <c r="A60" s="220"/>
      <c r="B60" s="205"/>
      <c r="C60" s="220"/>
      <c r="D60" s="205"/>
      <c r="E60" s="220">
        <v>-80</v>
      </c>
      <c r="F60" s="211" t="s">
        <v>346</v>
      </c>
      <c r="G60" s="483"/>
      <c r="H60" s="205"/>
      <c r="I60" s="488"/>
    </row>
    <row r="61" spans="1:9" ht="9" customHeight="1" x14ac:dyDescent="0.25">
      <c r="A61" s="220"/>
      <c r="B61" s="205"/>
      <c r="C61" s="220"/>
      <c r="D61" s="205"/>
      <c r="E61" s="220"/>
      <c r="F61" s="205"/>
      <c r="G61" s="220">
        <v>-82</v>
      </c>
      <c r="H61" s="211" t="s">
        <v>332</v>
      </c>
      <c r="I61" s="488">
        <v>24</v>
      </c>
    </row>
    <row r="62" spans="1:9" ht="9" customHeight="1" x14ac:dyDescent="0.25">
      <c r="A62" s="220">
        <v>-32</v>
      </c>
      <c r="B62" s="211" t="s">
        <v>44</v>
      </c>
      <c r="C62" s="220"/>
      <c r="D62" s="205"/>
      <c r="E62" s="220"/>
      <c r="F62" s="205"/>
      <c r="G62" s="220"/>
      <c r="H62" s="205"/>
      <c r="I62" s="488"/>
    </row>
    <row r="63" spans="1:9" ht="9" customHeight="1" x14ac:dyDescent="0.25">
      <c r="A63" s="220"/>
      <c r="B63" s="216"/>
      <c r="C63" s="481">
        <v>83</v>
      </c>
      <c r="D63" s="211" t="s">
        <v>44</v>
      </c>
      <c r="E63" s="220"/>
      <c r="F63" s="209"/>
      <c r="G63" s="222"/>
      <c r="H63" s="205"/>
      <c r="I63" s="275"/>
    </row>
    <row r="64" spans="1:9" ht="9" customHeight="1" x14ac:dyDescent="0.25">
      <c r="A64" s="220">
        <v>-33</v>
      </c>
      <c r="B64" s="211" t="s">
        <v>34</v>
      </c>
      <c r="C64" s="483"/>
      <c r="D64" s="205" t="s">
        <v>284</v>
      </c>
      <c r="E64" s="481">
        <v>87</v>
      </c>
      <c r="F64" s="209"/>
      <c r="G64" s="222"/>
      <c r="H64" s="205"/>
      <c r="I64" s="275"/>
    </row>
    <row r="65" spans="1:9" ht="9" customHeight="1" x14ac:dyDescent="0.25">
      <c r="A65" s="220"/>
      <c r="B65" s="205"/>
      <c r="C65" s="220"/>
      <c r="D65" s="209"/>
      <c r="E65" s="482"/>
      <c r="F65" s="211" t="s">
        <v>44</v>
      </c>
      <c r="G65" s="222"/>
      <c r="H65" s="205"/>
      <c r="I65" s="275"/>
    </row>
    <row r="66" spans="1:9" ht="9" customHeight="1" x14ac:dyDescent="0.25">
      <c r="A66" s="220">
        <v>-34</v>
      </c>
      <c r="B66" s="211" t="s">
        <v>31</v>
      </c>
      <c r="C66" s="222"/>
      <c r="D66" s="209"/>
      <c r="E66" s="482"/>
      <c r="F66" s="205"/>
      <c r="G66" s="481">
        <v>89</v>
      </c>
      <c r="H66" s="205"/>
      <c r="I66" s="275"/>
    </row>
    <row r="67" spans="1:9" ht="9" customHeight="1" x14ac:dyDescent="0.25">
      <c r="A67" s="220"/>
      <c r="B67" s="216"/>
      <c r="C67" s="481">
        <v>84</v>
      </c>
      <c r="D67" s="211" t="s">
        <v>375</v>
      </c>
      <c r="E67" s="483"/>
      <c r="F67" s="209"/>
      <c r="G67" s="482"/>
      <c r="H67" s="205"/>
      <c r="I67" s="275"/>
    </row>
    <row r="68" spans="1:9" ht="9" customHeight="1" x14ac:dyDescent="0.25">
      <c r="A68" s="220">
        <v>-35</v>
      </c>
      <c r="B68" s="211" t="s">
        <v>375</v>
      </c>
      <c r="C68" s="483"/>
      <c r="D68" s="205" t="s">
        <v>284</v>
      </c>
      <c r="E68" s="220"/>
      <c r="F68" s="209"/>
      <c r="G68" s="482"/>
      <c r="H68" s="205"/>
      <c r="I68" s="275"/>
    </row>
    <row r="69" spans="1:9" ht="9" customHeight="1" x14ac:dyDescent="0.25">
      <c r="A69" s="220"/>
      <c r="B69" s="205"/>
      <c r="C69" s="220"/>
      <c r="D69" s="205"/>
      <c r="E69" s="220"/>
      <c r="F69" s="209"/>
      <c r="G69" s="482"/>
      <c r="H69" s="211" t="s">
        <v>328</v>
      </c>
      <c r="I69" s="488">
        <v>25</v>
      </c>
    </row>
    <row r="70" spans="1:9" ht="9" customHeight="1" x14ac:dyDescent="0.25">
      <c r="A70" s="220">
        <v>-36</v>
      </c>
      <c r="B70" s="211" t="s">
        <v>373</v>
      </c>
      <c r="C70" s="220"/>
      <c r="D70" s="205"/>
      <c r="E70" s="220"/>
      <c r="F70" s="209"/>
      <c r="G70" s="482"/>
      <c r="H70" s="205"/>
      <c r="I70" s="488"/>
    </row>
    <row r="71" spans="1:9" ht="9" customHeight="1" x14ac:dyDescent="0.25">
      <c r="A71" s="220"/>
      <c r="B71" s="216"/>
      <c r="C71" s="481">
        <v>85</v>
      </c>
      <c r="D71" s="211" t="s">
        <v>328</v>
      </c>
      <c r="E71" s="220"/>
      <c r="F71" s="209"/>
      <c r="G71" s="482"/>
      <c r="H71" s="209"/>
      <c r="I71" s="275"/>
    </row>
    <row r="72" spans="1:9" ht="9" customHeight="1" x14ac:dyDescent="0.25">
      <c r="A72" s="220">
        <v>-37</v>
      </c>
      <c r="B72" s="211" t="s">
        <v>328</v>
      </c>
      <c r="C72" s="483"/>
      <c r="D72" s="205"/>
      <c r="E72" s="481">
        <v>88</v>
      </c>
      <c r="F72" s="209"/>
      <c r="G72" s="482"/>
      <c r="H72" s="209"/>
      <c r="I72" s="275"/>
    </row>
    <row r="73" spans="1:9" ht="9" customHeight="1" x14ac:dyDescent="0.25">
      <c r="A73" s="220"/>
      <c r="B73" s="205"/>
      <c r="C73" s="220"/>
      <c r="D73" s="209"/>
      <c r="E73" s="482"/>
      <c r="F73" s="211" t="s">
        <v>328</v>
      </c>
      <c r="G73" s="483"/>
      <c r="H73" s="209"/>
      <c r="I73" s="275"/>
    </row>
    <row r="74" spans="1:9" ht="9" customHeight="1" x14ac:dyDescent="0.25">
      <c r="A74" s="220">
        <v>-38</v>
      </c>
      <c r="B74" s="211" t="s">
        <v>361</v>
      </c>
      <c r="C74" s="222"/>
      <c r="D74" s="209"/>
      <c r="E74" s="482"/>
      <c r="F74" s="205"/>
      <c r="G74" s="220"/>
      <c r="H74" s="205"/>
      <c r="I74" s="275"/>
    </row>
    <row r="75" spans="1:9" ht="9" customHeight="1" x14ac:dyDescent="0.25">
      <c r="A75" s="220"/>
      <c r="B75" s="216"/>
      <c r="C75" s="481">
        <v>86</v>
      </c>
      <c r="D75" s="211" t="s">
        <v>17</v>
      </c>
      <c r="E75" s="483"/>
      <c r="F75" s="205"/>
      <c r="G75" s="220">
        <v>-89</v>
      </c>
      <c r="H75" s="211" t="s">
        <v>44</v>
      </c>
      <c r="I75" s="488">
        <v>26</v>
      </c>
    </row>
    <row r="76" spans="1:9" ht="9" customHeight="1" x14ac:dyDescent="0.25">
      <c r="A76" s="220">
        <v>-39</v>
      </c>
      <c r="B76" s="211" t="s">
        <v>17</v>
      </c>
      <c r="C76" s="483"/>
      <c r="D76" s="205"/>
      <c r="E76" s="220"/>
      <c r="F76" s="205"/>
      <c r="G76" s="220"/>
      <c r="H76" s="205"/>
      <c r="I76" s="488"/>
    </row>
    <row r="77" spans="1:9" ht="9" customHeight="1" x14ac:dyDescent="0.25">
      <c r="A77" s="207"/>
      <c r="B77" s="205"/>
      <c r="C77" s="220"/>
      <c r="D77" s="205"/>
      <c r="E77" s="220">
        <v>-87</v>
      </c>
      <c r="F77" s="211" t="s">
        <v>375</v>
      </c>
      <c r="G77" s="220"/>
      <c r="H77" s="205"/>
      <c r="I77" s="275"/>
    </row>
    <row r="78" spans="1:9" ht="9" customHeight="1" x14ac:dyDescent="0.25">
      <c r="A78" s="207"/>
      <c r="B78" s="205"/>
      <c r="C78" s="220"/>
      <c r="D78" s="205"/>
      <c r="E78" s="220"/>
      <c r="F78" s="216"/>
      <c r="G78" s="481">
        <v>90</v>
      </c>
      <c r="H78" s="211" t="s">
        <v>375</v>
      </c>
      <c r="I78" s="488">
        <v>27</v>
      </c>
    </row>
    <row r="79" spans="1:9" ht="9" customHeight="1" x14ac:dyDescent="0.25">
      <c r="A79" s="207"/>
      <c r="B79" s="205"/>
      <c r="C79" s="220"/>
      <c r="D79" s="205"/>
      <c r="E79" s="220">
        <v>-88</v>
      </c>
      <c r="F79" s="211" t="s">
        <v>17</v>
      </c>
      <c r="G79" s="483"/>
      <c r="H79" s="205"/>
      <c r="I79" s="488"/>
    </row>
    <row r="80" spans="1:9" ht="9" customHeight="1" x14ac:dyDescent="0.25">
      <c r="A80" s="207"/>
      <c r="B80" s="205"/>
      <c r="C80" s="220"/>
      <c r="D80" s="205"/>
      <c r="E80" s="220"/>
      <c r="F80" s="209"/>
      <c r="G80" s="222">
        <v>-90</v>
      </c>
      <c r="H80" s="211" t="s">
        <v>17</v>
      </c>
      <c r="I80" s="488">
        <v>28</v>
      </c>
    </row>
    <row r="81" spans="1:10" ht="9" customHeight="1" x14ac:dyDescent="0.25">
      <c r="A81" s="207"/>
      <c r="B81" s="207"/>
      <c r="C81" s="220"/>
      <c r="D81" s="205"/>
      <c r="E81" s="220"/>
      <c r="F81" s="209"/>
      <c r="G81" s="222"/>
      <c r="H81" s="205"/>
      <c r="I81" s="488"/>
    </row>
    <row r="82" spans="1:10" ht="9" customHeight="1" x14ac:dyDescent="0.25">
      <c r="A82" s="207"/>
      <c r="B82" s="207"/>
      <c r="C82" s="220">
        <v>-83</v>
      </c>
      <c r="D82" s="211" t="s">
        <v>34</v>
      </c>
      <c r="E82" s="220"/>
      <c r="F82" s="205"/>
      <c r="G82" s="220"/>
      <c r="H82" s="205"/>
      <c r="I82" s="275"/>
    </row>
    <row r="83" spans="1:10" ht="9" customHeight="1" x14ac:dyDescent="0.25">
      <c r="A83" s="207"/>
      <c r="B83" s="207"/>
      <c r="C83" s="220"/>
      <c r="D83" s="216"/>
      <c r="E83" s="481">
        <v>91</v>
      </c>
      <c r="F83" s="211"/>
      <c r="G83" s="220"/>
      <c r="H83" s="205"/>
      <c r="I83" s="275"/>
    </row>
    <row r="84" spans="1:10" ht="9" customHeight="1" x14ac:dyDescent="0.25">
      <c r="A84" s="207"/>
      <c r="B84" s="207"/>
      <c r="C84" s="220">
        <v>-84</v>
      </c>
      <c r="D84" s="211" t="s">
        <v>31</v>
      </c>
      <c r="E84" s="483"/>
      <c r="F84" s="205" t="s">
        <v>284</v>
      </c>
      <c r="G84" s="481">
        <v>93</v>
      </c>
      <c r="H84" s="205"/>
      <c r="I84" s="275"/>
    </row>
    <row r="85" spans="1:10" ht="9" customHeight="1" x14ac:dyDescent="0.25">
      <c r="A85" s="207"/>
      <c r="B85" s="207"/>
      <c r="C85" s="220"/>
      <c r="D85" s="205"/>
      <c r="E85" s="220"/>
      <c r="F85" s="209"/>
      <c r="G85" s="482"/>
      <c r="H85" s="211" t="s">
        <v>373</v>
      </c>
      <c r="I85" s="488">
        <v>29</v>
      </c>
    </row>
    <row r="86" spans="1:10" ht="9" customHeight="1" x14ac:dyDescent="0.25">
      <c r="A86" s="207"/>
      <c r="B86" s="207"/>
      <c r="C86" s="220">
        <v>-85</v>
      </c>
      <c r="D86" s="211" t="s">
        <v>373</v>
      </c>
      <c r="E86" s="220"/>
      <c r="F86" s="209"/>
      <c r="G86" s="482"/>
      <c r="H86" s="205"/>
      <c r="I86" s="488"/>
    </row>
    <row r="87" spans="1:10" ht="9" customHeight="1" x14ac:dyDescent="0.25">
      <c r="A87" s="207"/>
      <c r="B87" s="207"/>
      <c r="C87" s="220"/>
      <c r="D87" s="216"/>
      <c r="E87" s="481">
        <v>92</v>
      </c>
      <c r="F87" s="211" t="s">
        <v>373</v>
      </c>
      <c r="G87" s="483"/>
      <c r="H87" s="205"/>
      <c r="I87" s="275"/>
    </row>
    <row r="88" spans="1:10" ht="9" customHeight="1" x14ac:dyDescent="0.25">
      <c r="A88" s="207"/>
      <c r="B88" s="207"/>
      <c r="C88" s="220">
        <v>-86</v>
      </c>
      <c r="D88" s="211" t="s">
        <v>361</v>
      </c>
      <c r="E88" s="483"/>
      <c r="F88" s="205"/>
      <c r="G88" s="220">
        <v>-93</v>
      </c>
      <c r="H88" s="211" t="s">
        <v>361</v>
      </c>
      <c r="I88" s="488">
        <v>30</v>
      </c>
    </row>
    <row r="89" spans="1:10" ht="9" customHeight="1" x14ac:dyDescent="0.25">
      <c r="A89" s="207"/>
      <c r="B89" s="207"/>
      <c r="C89" s="220"/>
      <c r="D89" s="205"/>
      <c r="E89" s="220"/>
      <c r="F89" s="205"/>
      <c r="G89" s="220"/>
      <c r="H89" s="205"/>
      <c r="I89" s="488"/>
    </row>
    <row r="90" spans="1:10" ht="9" customHeight="1" x14ac:dyDescent="0.25">
      <c r="A90" s="207"/>
      <c r="B90" s="207"/>
      <c r="C90" s="220"/>
      <c r="D90" s="220"/>
      <c r="E90" s="220">
        <v>-91</v>
      </c>
      <c r="F90" s="211"/>
      <c r="G90" s="220"/>
      <c r="H90" s="205"/>
      <c r="I90" s="275"/>
    </row>
    <row r="91" spans="1:10" ht="9" customHeight="1" x14ac:dyDescent="0.25">
      <c r="A91" s="207"/>
      <c r="B91" s="207"/>
      <c r="C91" s="220"/>
      <c r="D91" s="220"/>
      <c r="E91" s="220"/>
      <c r="F91" s="216" t="s">
        <v>284</v>
      </c>
      <c r="G91" s="481">
        <v>94</v>
      </c>
      <c r="H91" s="211" t="s">
        <v>34</v>
      </c>
      <c r="I91" s="488"/>
    </row>
    <row r="92" spans="1:10" ht="9" customHeight="1" x14ac:dyDescent="0.25">
      <c r="A92" s="207"/>
      <c r="B92" s="207"/>
      <c r="C92" s="220"/>
      <c r="D92" s="220"/>
      <c r="E92" s="220">
        <v>-92</v>
      </c>
      <c r="F92" s="211"/>
      <c r="G92" s="483"/>
      <c r="H92" s="216"/>
      <c r="I92" s="488"/>
    </row>
    <row r="93" spans="1:10" ht="9" customHeight="1" x14ac:dyDescent="0.25">
      <c r="A93" s="207"/>
      <c r="B93" s="220"/>
      <c r="C93" s="220"/>
      <c r="D93" s="220"/>
      <c r="E93" s="220"/>
      <c r="F93" s="205" t="s">
        <v>284</v>
      </c>
      <c r="G93" s="220">
        <v>-94</v>
      </c>
      <c r="H93" s="211" t="s">
        <v>31</v>
      </c>
      <c r="I93" s="488"/>
    </row>
    <row r="94" spans="1:10" ht="9" customHeight="1" x14ac:dyDescent="0.25">
      <c r="A94" s="207"/>
      <c r="B94" s="220"/>
      <c r="C94" s="220"/>
      <c r="D94" s="220"/>
      <c r="E94" s="220"/>
      <c r="F94" s="205"/>
      <c r="G94" s="220"/>
      <c r="H94" s="205"/>
      <c r="I94" s="488"/>
    </row>
    <row r="95" spans="1:10" ht="9" customHeight="1" x14ac:dyDescent="0.25">
      <c r="A95" s="207"/>
      <c r="B95" s="276" t="s">
        <v>77</v>
      </c>
      <c r="C95" s="261"/>
      <c r="D95" s="261"/>
      <c r="E95" s="261"/>
      <c r="F95" s="261"/>
      <c r="G95" s="261"/>
      <c r="H95" s="261"/>
      <c r="I95" s="214"/>
      <c r="J95" s="214"/>
    </row>
    <row r="96" spans="1:10" ht="9" customHeight="1" x14ac:dyDescent="0.25">
      <c r="B96" s="277" t="s">
        <v>78</v>
      </c>
      <c r="C96" s="262"/>
      <c r="D96" s="262"/>
      <c r="E96" s="262"/>
      <c r="F96" s="262"/>
      <c r="G96" s="262"/>
      <c r="H96" s="262"/>
      <c r="I96" s="214"/>
      <c r="J96" s="214"/>
    </row>
    <row r="97" spans="2:9" ht="9" customHeight="1" x14ac:dyDescent="0.25">
      <c r="B97" s="225"/>
      <c r="I97" s="278"/>
    </row>
    <row r="98" spans="2:9" ht="9" customHeight="1" x14ac:dyDescent="0.25">
      <c r="B98" s="225"/>
    </row>
    <row r="99" spans="2:9" ht="9" customHeight="1" x14ac:dyDescent="0.25"/>
    <row r="100" spans="2:9" ht="9" customHeight="1" x14ac:dyDescent="0.25"/>
    <row r="101" spans="2:9" ht="9" customHeight="1" x14ac:dyDescent="0.25"/>
    <row r="102" spans="2:9" ht="9" customHeight="1" x14ac:dyDescent="0.25"/>
    <row r="103" spans="2:9" ht="9" customHeight="1" x14ac:dyDescent="0.25"/>
    <row r="104" spans="2:9" ht="9" customHeight="1" x14ac:dyDescent="0.25"/>
    <row r="105" spans="2:9" ht="9" customHeight="1" x14ac:dyDescent="0.25"/>
    <row r="106" spans="2:9" ht="9" customHeight="1" x14ac:dyDescent="0.25"/>
    <row r="107" spans="2:9" ht="9" customHeight="1" x14ac:dyDescent="0.25"/>
    <row r="108" spans="2:9" ht="9" customHeight="1" x14ac:dyDescent="0.25"/>
    <row r="109" spans="2:9" ht="9" customHeight="1" x14ac:dyDescent="0.25"/>
    <row r="110" spans="2:9" ht="9" customHeight="1" x14ac:dyDescent="0.25"/>
    <row r="111" spans="2:9" ht="9" customHeight="1" x14ac:dyDescent="0.25"/>
    <row r="112" spans="2:9" ht="9" customHeight="1" x14ac:dyDescent="0.25"/>
    <row r="113" ht="9" customHeight="1" x14ac:dyDescent="0.25"/>
    <row r="114" ht="9" customHeight="1" x14ac:dyDescent="0.25"/>
    <row r="115" ht="9" customHeight="1" x14ac:dyDescent="0.25"/>
    <row r="116" ht="9" customHeight="1" x14ac:dyDescent="0.25"/>
    <row r="117" ht="9" customHeight="1" x14ac:dyDescent="0.25"/>
    <row r="118" ht="9" customHeight="1" x14ac:dyDescent="0.25"/>
    <row r="119" ht="9" customHeight="1" x14ac:dyDescent="0.25"/>
    <row r="120" ht="9" customHeight="1" x14ac:dyDescent="0.25"/>
    <row r="121" ht="9" customHeight="1" x14ac:dyDescent="0.25"/>
    <row r="122" ht="9" customHeight="1" x14ac:dyDescent="0.25"/>
    <row r="123" ht="9" customHeight="1" x14ac:dyDescent="0.25"/>
    <row r="124" ht="9" customHeight="1" x14ac:dyDescent="0.25"/>
    <row r="125" ht="9" customHeight="1" x14ac:dyDescent="0.25"/>
    <row r="126" ht="9" customHeight="1" x14ac:dyDescent="0.25"/>
    <row r="127" ht="9" customHeight="1" x14ac:dyDescent="0.25"/>
    <row r="128" ht="9" customHeight="1" x14ac:dyDescent="0.25"/>
    <row r="129" ht="9" customHeight="1" x14ac:dyDescent="0.25"/>
    <row r="130" ht="9" customHeight="1" x14ac:dyDescent="0.25"/>
    <row r="131" ht="9" customHeight="1" x14ac:dyDescent="0.25"/>
    <row r="132" ht="9" customHeight="1" x14ac:dyDescent="0.25"/>
    <row r="133" ht="9" customHeight="1" x14ac:dyDescent="0.25"/>
    <row r="134" ht="9" customHeight="1" x14ac:dyDescent="0.25"/>
    <row r="135" ht="9" customHeight="1" x14ac:dyDescent="0.25"/>
    <row r="136" ht="9" customHeight="1" x14ac:dyDescent="0.25"/>
    <row r="137" ht="9" customHeight="1" x14ac:dyDescent="0.25"/>
    <row r="138" ht="9" customHeight="1" x14ac:dyDescent="0.25"/>
    <row r="139" ht="9" customHeight="1" x14ac:dyDescent="0.25"/>
    <row r="140" ht="9" customHeight="1" x14ac:dyDescent="0.25"/>
    <row r="141" ht="9" customHeight="1" x14ac:dyDescent="0.25"/>
    <row r="142" ht="9" customHeight="1" x14ac:dyDescent="0.25"/>
    <row r="143" ht="9" customHeight="1" x14ac:dyDescent="0.25"/>
    <row r="144" ht="9" customHeight="1" x14ac:dyDescent="0.25"/>
    <row r="145" ht="9" customHeight="1" x14ac:dyDescent="0.25"/>
    <row r="146" ht="9" customHeight="1" x14ac:dyDescent="0.25"/>
    <row r="147" ht="9" customHeight="1" x14ac:dyDescent="0.25"/>
    <row r="148" ht="9" customHeight="1" x14ac:dyDescent="0.25"/>
    <row r="149" ht="9" customHeight="1" x14ac:dyDescent="0.25"/>
    <row r="150" ht="9" customHeight="1" x14ac:dyDescent="0.25"/>
    <row r="151" ht="9" customHeight="1" x14ac:dyDescent="0.25"/>
    <row r="152" ht="9" customHeight="1" x14ac:dyDescent="0.25"/>
  </sheetData>
  <mergeCells count="58">
    <mergeCell ref="B1:G1"/>
    <mergeCell ref="A2:G2"/>
    <mergeCell ref="E6:E7"/>
    <mergeCell ref="G7:G10"/>
    <mergeCell ref="I8:I9"/>
    <mergeCell ref="E10:E11"/>
    <mergeCell ref="I11:I12"/>
    <mergeCell ref="G14:G15"/>
    <mergeCell ref="I14:I15"/>
    <mergeCell ref="I16:I17"/>
    <mergeCell ref="E18:E19"/>
    <mergeCell ref="G19:G22"/>
    <mergeCell ref="I20:I21"/>
    <mergeCell ref="E22:E23"/>
    <mergeCell ref="I23:I24"/>
    <mergeCell ref="G26:G27"/>
    <mergeCell ref="I26:I27"/>
    <mergeCell ref="I28:I29"/>
    <mergeCell ref="C30:C31"/>
    <mergeCell ref="E31:E34"/>
    <mergeCell ref="G33:G40"/>
    <mergeCell ref="C34:C35"/>
    <mergeCell ref="I36:I37"/>
    <mergeCell ref="C38:C39"/>
    <mergeCell ref="E39:E42"/>
    <mergeCell ref="E51:E52"/>
    <mergeCell ref="G52:G55"/>
    <mergeCell ref="I53:I54"/>
    <mergeCell ref="E55:E56"/>
    <mergeCell ref="I56:I57"/>
    <mergeCell ref="C42:C43"/>
    <mergeCell ref="I42:I43"/>
    <mergeCell ref="G46:G47"/>
    <mergeCell ref="I46:I47"/>
    <mergeCell ref="I48:I49"/>
    <mergeCell ref="G59:G60"/>
    <mergeCell ref="I59:I60"/>
    <mergeCell ref="I61:I62"/>
    <mergeCell ref="C63:C64"/>
    <mergeCell ref="E64:E67"/>
    <mergeCell ref="G66:G73"/>
    <mergeCell ref="C67:C68"/>
    <mergeCell ref="I69:I70"/>
    <mergeCell ref="C71:C72"/>
    <mergeCell ref="E72:E75"/>
    <mergeCell ref="G91:G92"/>
    <mergeCell ref="I91:I92"/>
    <mergeCell ref="I93:I94"/>
    <mergeCell ref="C75:C76"/>
    <mergeCell ref="I75:I76"/>
    <mergeCell ref="G78:G79"/>
    <mergeCell ref="I78:I79"/>
    <mergeCell ref="I80:I81"/>
    <mergeCell ref="E83:E84"/>
    <mergeCell ref="G84:G87"/>
    <mergeCell ref="I85:I86"/>
    <mergeCell ref="E87:E88"/>
    <mergeCell ref="I88:I8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ОКМЗ</vt:lpstr>
      <vt:lpstr>ВК</vt:lpstr>
      <vt:lpstr>ВЛ</vt:lpstr>
      <vt:lpstr>КП</vt:lpstr>
      <vt:lpstr>КФ</vt:lpstr>
      <vt:lpstr>ЖЛП</vt:lpstr>
      <vt:lpstr>ЖЛФ1</vt:lpstr>
      <vt:lpstr>ЖЛФ2</vt:lpstr>
      <vt:lpstr>ЖЛФ3</vt:lpstr>
      <vt:lpstr>МЛП</vt:lpstr>
      <vt:lpstr>МЛФ1</vt:lpstr>
      <vt:lpstr>МЛФ2</vt:lpstr>
      <vt:lpstr>МЛФ3</vt:lpstr>
      <vt:lpstr>ЖП</vt:lpstr>
      <vt:lpstr>МП</vt:lpstr>
      <vt:lpstr>СМП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Талап</cp:lastModifiedBy>
  <cp:lastPrinted>2023-04-06T04:15:34Z</cp:lastPrinted>
  <dcterms:created xsi:type="dcterms:W3CDTF">2019-03-02T06:38:38Z</dcterms:created>
  <dcterms:modified xsi:type="dcterms:W3CDTF">2023-04-09T06:12:02Z</dcterms:modified>
</cp:coreProperties>
</file>